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SO05 - Opěrné stěny" sheetId="2" r:id="rId2"/>
    <sheet name="SO06 - Oplocení objektu" sheetId="3" r:id="rId3"/>
    <sheet name="SO12-D.1.1 - Architektoni..." sheetId="4" r:id="rId4"/>
    <sheet name="SO12-D.1.4.1 - Zdravotní ..." sheetId="5" r:id="rId5"/>
    <sheet name="SO12-D.1.4.2 - Elektroins..." sheetId="6" r:id="rId6"/>
    <sheet name="SO12-D.1.4.3 - Vzduchotec..." sheetId="7" r:id="rId7"/>
    <sheet name="SO12-D.1.4.4 - Ústřední v..." sheetId="8" r:id="rId8"/>
    <sheet name="SO12-D.1.4.5 - Elektroins..." sheetId="9" r:id="rId9"/>
    <sheet name="IO05 - Přesun přípojkové ..." sheetId="10" r:id="rId10"/>
    <sheet name="IO06.1 - Areálové osvětlení" sheetId="11" r:id="rId11"/>
    <sheet name="IO06.3 - Přeložka stávají..." sheetId="12" r:id="rId12"/>
    <sheet name="IO09 - Kabelové rozvody NN" sheetId="13" r:id="rId13"/>
    <sheet name="OST - Vedlejší a ostatní ..." sheetId="14" r:id="rId14"/>
    <sheet name="Pokyny pro vyplnění" sheetId="15" r:id="rId15"/>
  </sheets>
  <definedNames>
    <definedName name="_xlnm.Print_Area" localSheetId="0">'Rekapitulace stavby'!$D$4:$AO$36,'Rekapitulace stavby'!$C$42:$AQ$70</definedName>
    <definedName name="_xlnm.Print_Titles" localSheetId="0">'Rekapitulace stavby'!$52:$52</definedName>
    <definedName name="_xlnm._FilterDatabase" localSheetId="1" hidden="1">'SO05 - Opěrné stěny'!$C$88:$K$265</definedName>
    <definedName name="_xlnm.Print_Area" localSheetId="1">'SO05 - Opěrné stěny'!$C$4:$J$39,'SO05 - Opěrné stěny'!$C$45:$J$70,'SO05 - Opěrné stěny'!$C$76:$K$265</definedName>
    <definedName name="_xlnm.Print_Titles" localSheetId="1">'SO05 - Opěrné stěny'!$88:$88</definedName>
    <definedName name="_xlnm._FilterDatabase" localSheetId="2" hidden="1">'SO06 - Oplocení objektu'!$C$88:$K$335</definedName>
    <definedName name="_xlnm.Print_Area" localSheetId="2">'SO06 - Oplocení objektu'!$C$4:$J$39,'SO06 - Oplocení objektu'!$C$45:$J$70,'SO06 - Oplocení objektu'!$C$76:$K$335</definedName>
    <definedName name="_xlnm.Print_Titles" localSheetId="2">'SO06 - Oplocení objektu'!$88:$88</definedName>
    <definedName name="_xlnm._FilterDatabase" localSheetId="3" hidden="1">'SO12-D.1.1 - Architektoni...'!$C$112:$K$3780</definedName>
    <definedName name="_xlnm.Print_Area" localSheetId="3">'SO12-D.1.1 - Architektoni...'!$C$4:$J$41,'SO12-D.1.1 - Architektoni...'!$C$47:$J$92,'SO12-D.1.1 - Architektoni...'!$C$98:$K$3780</definedName>
    <definedName name="_xlnm.Print_Titles" localSheetId="3">'SO12-D.1.1 - Architektoni...'!$112:$112</definedName>
    <definedName name="_xlnm._FilterDatabase" localSheetId="4" hidden="1">'SO12-D.1.4.1 - Zdravotní ...'!$C$97:$K$544</definedName>
    <definedName name="_xlnm.Print_Area" localSheetId="4">'SO12-D.1.4.1 - Zdravotní ...'!$C$4:$J$41,'SO12-D.1.4.1 - Zdravotní ...'!$C$47:$J$77,'SO12-D.1.4.1 - Zdravotní ...'!$C$83:$K$544</definedName>
    <definedName name="_xlnm.Print_Titles" localSheetId="4">'SO12-D.1.4.1 - Zdravotní ...'!$97:$97</definedName>
    <definedName name="_xlnm._FilterDatabase" localSheetId="5" hidden="1">'SO12-D.1.4.2 - Elektroins...'!$C$87:$K$275</definedName>
    <definedName name="_xlnm.Print_Area" localSheetId="5">'SO12-D.1.4.2 - Elektroins...'!$C$4:$J$41,'SO12-D.1.4.2 - Elektroins...'!$C$47:$J$67,'SO12-D.1.4.2 - Elektroins...'!$C$73:$K$275</definedName>
    <definedName name="_xlnm.Print_Titles" localSheetId="5">'SO12-D.1.4.2 - Elektroins...'!$87:$87</definedName>
    <definedName name="_xlnm._FilterDatabase" localSheetId="6" hidden="1">'SO12-D.1.4.3 - Vzduchotec...'!$C$91:$K$181</definedName>
    <definedName name="_xlnm.Print_Area" localSheetId="6">'SO12-D.1.4.3 - Vzduchotec...'!$C$4:$J$41,'SO12-D.1.4.3 - Vzduchotec...'!$C$47:$J$71,'SO12-D.1.4.3 - Vzduchotec...'!$C$77:$K$181</definedName>
    <definedName name="_xlnm.Print_Titles" localSheetId="6">'SO12-D.1.4.3 - Vzduchotec...'!$91:$91</definedName>
    <definedName name="_xlnm._FilterDatabase" localSheetId="7" hidden="1">'SO12-D.1.4.4 - Ústřední v...'!$C$91:$K$218</definedName>
    <definedName name="_xlnm.Print_Area" localSheetId="7">'SO12-D.1.4.4 - Ústřední v...'!$C$4:$J$41,'SO12-D.1.4.4 - Ústřední v...'!$C$47:$J$71,'SO12-D.1.4.4 - Ústřední v...'!$C$77:$K$218</definedName>
    <definedName name="_xlnm.Print_Titles" localSheetId="7">'SO12-D.1.4.4 - Ústřední v...'!$91:$91</definedName>
    <definedName name="_xlnm._FilterDatabase" localSheetId="8" hidden="1">'SO12-D.1.4.5 - Elektroins...'!$C$95:$K$349</definedName>
    <definedName name="_xlnm.Print_Area" localSheetId="8">'SO12-D.1.4.5 - Elektroins...'!$C$4:$J$41,'SO12-D.1.4.5 - Elektroins...'!$C$47:$J$75,'SO12-D.1.4.5 - Elektroins...'!$C$81:$K$349</definedName>
    <definedName name="_xlnm.Print_Titles" localSheetId="8">'SO12-D.1.4.5 - Elektroins...'!$95:$95</definedName>
    <definedName name="_xlnm._FilterDatabase" localSheetId="9" hidden="1">'IO05 - Přesun přípojkové ...'!$C$87:$K$162</definedName>
    <definedName name="_xlnm.Print_Area" localSheetId="9">'IO05 - Přesun přípojkové ...'!$C$4:$J$39,'IO05 - Přesun přípojkové ...'!$C$45:$J$69,'IO05 - Přesun přípojkové ...'!$C$75:$K$162</definedName>
    <definedName name="_xlnm.Print_Titles" localSheetId="9">'IO05 - Přesun přípojkové ...'!$87:$87</definedName>
    <definedName name="_xlnm._FilterDatabase" localSheetId="10" hidden="1">'IO06.1 - Areálové osvětlení'!$C$88:$K$118</definedName>
    <definedName name="_xlnm.Print_Area" localSheetId="10">'IO06.1 - Areálové osvětlení'!$C$4:$J$41,'IO06.1 - Areálové osvětlení'!$C$47:$J$68,'IO06.1 - Areálové osvětlení'!$C$74:$K$118</definedName>
    <definedName name="_xlnm.Print_Titles" localSheetId="10">'IO06.1 - Areálové osvětlení'!$88:$88</definedName>
    <definedName name="_xlnm._FilterDatabase" localSheetId="11" hidden="1">'IO06.3 - Přeložka stávají...'!$C$96:$K$231</definedName>
    <definedName name="_xlnm.Print_Area" localSheetId="11">'IO06.3 - Přeložka stávají...'!$C$4:$J$41,'IO06.3 - Přeložka stávají...'!$C$47:$J$76,'IO06.3 - Přeložka stávají...'!$C$82:$K$231</definedName>
    <definedName name="_xlnm.Print_Titles" localSheetId="11">'IO06.3 - Přeložka stávají...'!$96:$96</definedName>
    <definedName name="_xlnm._FilterDatabase" localSheetId="12" hidden="1">'IO09 - Kabelové rozvody NN'!$C$81:$K$110</definedName>
    <definedName name="_xlnm.Print_Area" localSheetId="12">'IO09 - Kabelové rozvody NN'!$C$4:$J$39,'IO09 - Kabelové rozvody NN'!$C$45:$J$63,'IO09 - Kabelové rozvody NN'!$C$69:$K$110</definedName>
    <definedName name="_xlnm.Print_Titles" localSheetId="12">'IO09 - Kabelové rozvody NN'!$81:$81</definedName>
    <definedName name="_xlnm._FilterDatabase" localSheetId="13" hidden="1">'OST - Vedlejší a ostatní ...'!$C$81:$K$97</definedName>
    <definedName name="_xlnm.Print_Area" localSheetId="13">'OST - Vedlejší a ostatní ...'!$C$4:$J$39,'OST - Vedlejší a ostatní ...'!$C$45:$J$63,'OST - Vedlejší a ostatní ...'!$C$69:$K$97</definedName>
    <definedName name="_xlnm.Print_Titles" localSheetId="13">'OST - Vedlejší a ostatní ...'!$81:$81</definedName>
    <definedName name="_xlnm.Print_Area" localSheetId="14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14" l="1" r="J37"/>
  <c r="J36"/>
  <c i="1" r="AY69"/>
  <c i="14" r="J35"/>
  <c i="1" r="AX69"/>
  <c i="14" r="BI96"/>
  <c r="BH96"/>
  <c r="BG96"/>
  <c r="BF96"/>
  <c r="T96"/>
  <c r="T95"/>
  <c r="R96"/>
  <c r="R95"/>
  <c r="P96"/>
  <c r="P95"/>
  <c r="BI93"/>
  <c r="BH93"/>
  <c r="BG93"/>
  <c r="BF93"/>
  <c r="T93"/>
  <c r="R93"/>
  <c r="P93"/>
  <c r="BI91"/>
  <c r="BH91"/>
  <c r="BG91"/>
  <c r="BF91"/>
  <c r="T91"/>
  <c r="R91"/>
  <c r="P91"/>
  <c r="BI89"/>
  <c r="BH89"/>
  <c r="BG89"/>
  <c r="BF89"/>
  <c r="T89"/>
  <c r="R89"/>
  <c r="P89"/>
  <c r="BI87"/>
  <c r="BH87"/>
  <c r="BG87"/>
  <c r="BF87"/>
  <c r="T87"/>
  <c r="R87"/>
  <c r="P87"/>
  <c r="BI85"/>
  <c r="BH85"/>
  <c r="BG85"/>
  <c r="BF85"/>
  <c r="T85"/>
  <c r="R85"/>
  <c r="P85"/>
  <c r="F78"/>
  <c r="F76"/>
  <c r="E74"/>
  <c r="F54"/>
  <c r="F52"/>
  <c r="E50"/>
  <c r="J24"/>
  <c r="E24"/>
  <c r="J79"/>
  <c r="J23"/>
  <c r="J21"/>
  <c r="E21"/>
  <c r="J78"/>
  <c r="J20"/>
  <c r="J18"/>
  <c r="E18"/>
  <c r="F55"/>
  <c r="J17"/>
  <c r="J12"/>
  <c r="J76"/>
  <c r="E7"/>
  <c r="E72"/>
  <c i="13" r="J37"/>
  <c r="J36"/>
  <c i="1" r="AY68"/>
  <c i="13" r="J35"/>
  <c i="1" r="AX68"/>
  <c i="13"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7"/>
  <c r="BH97"/>
  <c r="BG97"/>
  <c r="BF97"/>
  <c r="T97"/>
  <c r="R97"/>
  <c r="P97"/>
  <c r="BI95"/>
  <c r="BH95"/>
  <c r="BG95"/>
  <c r="BF95"/>
  <c r="T95"/>
  <c r="R95"/>
  <c r="P95"/>
  <c r="BI93"/>
  <c r="BH93"/>
  <c r="BG93"/>
  <c r="BF93"/>
  <c r="T93"/>
  <c r="R93"/>
  <c r="P93"/>
  <c r="BI91"/>
  <c r="BH91"/>
  <c r="BG91"/>
  <c r="BF91"/>
  <c r="T91"/>
  <c r="R91"/>
  <c r="P91"/>
  <c r="BI89"/>
  <c r="BH89"/>
  <c r="BG89"/>
  <c r="BF89"/>
  <c r="T89"/>
  <c r="R89"/>
  <c r="P89"/>
  <c r="BI87"/>
  <c r="BH87"/>
  <c r="BG87"/>
  <c r="BF87"/>
  <c r="T87"/>
  <c r="R87"/>
  <c r="P87"/>
  <c r="BI85"/>
  <c r="BH85"/>
  <c r="BG85"/>
  <c r="BF85"/>
  <c r="T85"/>
  <c r="R85"/>
  <c r="P85"/>
  <c r="F78"/>
  <c r="F76"/>
  <c r="E74"/>
  <c r="F54"/>
  <c r="F52"/>
  <c r="E50"/>
  <c r="J24"/>
  <c r="E24"/>
  <c r="J55"/>
  <c r="J23"/>
  <c r="J21"/>
  <c r="E21"/>
  <c r="J78"/>
  <c r="J20"/>
  <c r="J18"/>
  <c r="E18"/>
  <c r="F55"/>
  <c r="J17"/>
  <c r="J12"/>
  <c r="J52"/>
  <c r="E7"/>
  <c r="E48"/>
  <c i="12" r="J39"/>
  <c r="J38"/>
  <c i="1" r="AY67"/>
  <c i="12" r="J37"/>
  <c i="1" r="AX67"/>
  <c i="12" r="BI231"/>
  <c r="BH231"/>
  <c r="BG231"/>
  <c r="BF231"/>
  <c r="T231"/>
  <c r="R231"/>
  <c r="P231"/>
  <c r="BI228"/>
  <c r="BH228"/>
  <c r="BG228"/>
  <c r="BF228"/>
  <c r="T228"/>
  <c r="R228"/>
  <c r="P228"/>
  <c r="BI225"/>
  <c r="BH225"/>
  <c r="BG225"/>
  <c r="BF225"/>
  <c r="T225"/>
  <c r="R225"/>
  <c r="P225"/>
  <c r="BI223"/>
  <c r="BH223"/>
  <c r="BG223"/>
  <c r="BF223"/>
  <c r="T223"/>
  <c r="R223"/>
  <c r="P223"/>
  <c r="BI219"/>
  <c r="BH219"/>
  <c r="BG219"/>
  <c r="BF219"/>
  <c r="T219"/>
  <c r="R219"/>
  <c r="P219"/>
  <c r="BI215"/>
  <c r="BH215"/>
  <c r="BG215"/>
  <c r="BF215"/>
  <c r="T215"/>
  <c r="R215"/>
  <c r="P215"/>
  <c r="BI213"/>
  <c r="BH213"/>
  <c r="BG213"/>
  <c r="BF213"/>
  <c r="T213"/>
  <c r="R213"/>
  <c r="P213"/>
  <c r="BI209"/>
  <c r="BH209"/>
  <c r="BG209"/>
  <c r="BF209"/>
  <c r="T209"/>
  <c r="R209"/>
  <c r="P209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2"/>
  <c r="BH182"/>
  <c r="BG182"/>
  <c r="BF182"/>
  <c r="T182"/>
  <c r="R182"/>
  <c r="P182"/>
  <c r="BI181"/>
  <c r="BH181"/>
  <c r="BG181"/>
  <c r="BF181"/>
  <c r="T181"/>
  <c r="R181"/>
  <c r="P181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0"/>
  <c r="BH170"/>
  <c r="BG170"/>
  <c r="BF170"/>
  <c r="T170"/>
  <c r="T169"/>
  <c r="R170"/>
  <c r="R169"/>
  <c r="P170"/>
  <c r="P169"/>
  <c r="BI165"/>
  <c r="BH165"/>
  <c r="BG165"/>
  <c r="BF165"/>
  <c r="T165"/>
  <c r="R165"/>
  <c r="P165"/>
  <c r="BI162"/>
  <c r="BH162"/>
  <c r="BG162"/>
  <c r="BF162"/>
  <c r="T162"/>
  <c r="R162"/>
  <c r="P162"/>
  <c r="BI160"/>
  <c r="BH160"/>
  <c r="BG160"/>
  <c r="BF160"/>
  <c r="T160"/>
  <c r="T159"/>
  <c r="R160"/>
  <c r="R159"/>
  <c r="P160"/>
  <c r="P159"/>
  <c r="BI156"/>
  <c r="BH156"/>
  <c r="BG156"/>
  <c r="BF156"/>
  <c r="T156"/>
  <c r="T155"/>
  <c r="R156"/>
  <c r="R155"/>
  <c r="P156"/>
  <c r="P155"/>
  <c r="BI152"/>
  <c r="BH152"/>
  <c r="BG152"/>
  <c r="BF152"/>
  <c r="T152"/>
  <c r="R152"/>
  <c r="P152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4"/>
  <c r="BH134"/>
  <c r="BG134"/>
  <c r="BF134"/>
  <c r="T134"/>
  <c r="R134"/>
  <c r="P134"/>
  <c r="BI132"/>
  <c r="BH132"/>
  <c r="BG132"/>
  <c r="BF132"/>
  <c r="T132"/>
  <c r="R132"/>
  <c r="P132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2"/>
  <c r="BH122"/>
  <c r="BG122"/>
  <c r="BF122"/>
  <c r="T122"/>
  <c r="R122"/>
  <c r="P122"/>
  <c r="BI119"/>
  <c r="BH119"/>
  <c r="BG119"/>
  <c r="BF119"/>
  <c r="T119"/>
  <c r="R119"/>
  <c r="P119"/>
  <c r="BI116"/>
  <c r="BH116"/>
  <c r="BG116"/>
  <c r="BF116"/>
  <c r="T116"/>
  <c r="R116"/>
  <c r="P116"/>
  <c r="BI114"/>
  <c r="BH114"/>
  <c r="BG114"/>
  <c r="BF114"/>
  <c r="T114"/>
  <c r="R114"/>
  <c r="P114"/>
  <c r="BI111"/>
  <c r="BH111"/>
  <c r="BG111"/>
  <c r="BF111"/>
  <c r="T111"/>
  <c r="R111"/>
  <c r="P111"/>
  <c r="BI109"/>
  <c r="BH109"/>
  <c r="BG109"/>
  <c r="BF109"/>
  <c r="T109"/>
  <c r="R109"/>
  <c r="P109"/>
  <c r="BI106"/>
  <c r="BH106"/>
  <c r="BG106"/>
  <c r="BF106"/>
  <c r="T106"/>
  <c r="R106"/>
  <c r="P106"/>
  <c r="BI103"/>
  <c r="BH103"/>
  <c r="BG103"/>
  <c r="BF103"/>
  <c r="T103"/>
  <c r="R103"/>
  <c r="P103"/>
  <c r="BI100"/>
  <c r="BH100"/>
  <c r="BG100"/>
  <c r="BF100"/>
  <c r="T100"/>
  <c r="R100"/>
  <c r="P100"/>
  <c r="F93"/>
  <c r="F91"/>
  <c r="E89"/>
  <c r="F58"/>
  <c r="F56"/>
  <c r="E54"/>
  <c r="J26"/>
  <c r="E26"/>
  <c r="J94"/>
  <c r="J25"/>
  <c r="J23"/>
  <c r="E23"/>
  <c r="J58"/>
  <c r="J22"/>
  <c r="J20"/>
  <c r="E20"/>
  <c r="F59"/>
  <c r="J19"/>
  <c r="J14"/>
  <c r="J56"/>
  <c r="E7"/>
  <c r="E85"/>
  <c i="11" r="J39"/>
  <c r="J38"/>
  <c i="1" r="AY66"/>
  <c i="11" r="J37"/>
  <c i="1" r="AX66"/>
  <c i="11"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1"/>
  <c r="BH101"/>
  <c r="BG101"/>
  <c r="BF101"/>
  <c r="T101"/>
  <c r="R101"/>
  <c r="P101"/>
  <c r="BI99"/>
  <c r="BH99"/>
  <c r="BG99"/>
  <c r="BF99"/>
  <c r="T99"/>
  <c r="R99"/>
  <c r="P99"/>
  <c r="BI98"/>
  <c r="BH98"/>
  <c r="BG98"/>
  <c r="BF98"/>
  <c r="T98"/>
  <c r="R98"/>
  <c r="P98"/>
  <c r="BI96"/>
  <c r="BH96"/>
  <c r="BG96"/>
  <c r="BF96"/>
  <c r="T96"/>
  <c r="R96"/>
  <c r="P96"/>
  <c r="BI94"/>
  <c r="BH94"/>
  <c r="BG94"/>
  <c r="BF94"/>
  <c r="T94"/>
  <c r="R94"/>
  <c r="P94"/>
  <c r="BI92"/>
  <c r="BH92"/>
  <c r="BG92"/>
  <c r="BF92"/>
  <c r="T92"/>
  <c r="R92"/>
  <c r="P92"/>
  <c r="F85"/>
  <c r="F83"/>
  <c r="E81"/>
  <c r="F58"/>
  <c r="F56"/>
  <c r="E54"/>
  <c r="J26"/>
  <c r="E26"/>
  <c r="J59"/>
  <c r="J25"/>
  <c r="J23"/>
  <c r="E23"/>
  <c r="J85"/>
  <c r="J22"/>
  <c r="J20"/>
  <c r="E20"/>
  <c r="F59"/>
  <c r="J19"/>
  <c r="J14"/>
  <c r="J56"/>
  <c r="E7"/>
  <c r="E50"/>
  <c i="10" r="J37"/>
  <c r="J36"/>
  <c i="1" r="AY64"/>
  <c i="10" r="J35"/>
  <c i="1" r="AX64"/>
  <c i="10"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41"/>
  <c r="BH141"/>
  <c r="BG141"/>
  <c r="BF141"/>
  <c r="T141"/>
  <c r="R141"/>
  <c r="P141"/>
  <c r="BI137"/>
  <c r="BH137"/>
  <c r="BG137"/>
  <c r="BF137"/>
  <c r="T137"/>
  <c r="T136"/>
  <c r="R137"/>
  <c r="R136"/>
  <c r="P137"/>
  <c r="P136"/>
  <c r="BI131"/>
  <c r="BH131"/>
  <c r="BG131"/>
  <c r="BF131"/>
  <c r="T131"/>
  <c r="R131"/>
  <c r="P131"/>
  <c r="BI128"/>
  <c r="BH128"/>
  <c r="BG128"/>
  <c r="BF128"/>
  <c r="T128"/>
  <c r="R128"/>
  <c r="P128"/>
  <c r="BI126"/>
  <c r="BH126"/>
  <c r="BG126"/>
  <c r="BF126"/>
  <c r="T126"/>
  <c r="R126"/>
  <c r="P126"/>
  <c r="BI122"/>
  <c r="BH122"/>
  <c r="BG122"/>
  <c r="BF122"/>
  <c r="T122"/>
  <c r="T121"/>
  <c r="R122"/>
  <c r="R121"/>
  <c r="P122"/>
  <c r="P121"/>
  <c r="BI118"/>
  <c r="BH118"/>
  <c r="BG118"/>
  <c r="BF118"/>
  <c r="T118"/>
  <c r="R118"/>
  <c r="P118"/>
  <c r="BI115"/>
  <c r="BH115"/>
  <c r="BG115"/>
  <c r="BF115"/>
  <c r="T115"/>
  <c r="R115"/>
  <c r="P115"/>
  <c r="BI111"/>
  <c r="BH111"/>
  <c r="BG111"/>
  <c r="BF111"/>
  <c r="T111"/>
  <c r="R111"/>
  <c r="P111"/>
  <c r="BI109"/>
  <c r="BH109"/>
  <c r="BG109"/>
  <c r="BF109"/>
  <c r="T109"/>
  <c r="R109"/>
  <c r="P109"/>
  <c r="BI106"/>
  <c r="BH106"/>
  <c r="BG106"/>
  <c r="BF106"/>
  <c r="T106"/>
  <c r="R106"/>
  <c r="P106"/>
  <c r="BI103"/>
  <c r="BH103"/>
  <c r="BG103"/>
  <c r="BF103"/>
  <c r="T103"/>
  <c r="R103"/>
  <c r="P103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BI91"/>
  <c r="BH91"/>
  <c r="BG91"/>
  <c r="BF91"/>
  <c r="T91"/>
  <c r="R91"/>
  <c r="P91"/>
  <c r="F84"/>
  <c r="F82"/>
  <c r="E80"/>
  <c r="F54"/>
  <c r="F52"/>
  <c r="E50"/>
  <c r="J24"/>
  <c r="E24"/>
  <c r="J55"/>
  <c r="J23"/>
  <c r="J21"/>
  <c r="E21"/>
  <c r="J84"/>
  <c r="J20"/>
  <c r="J18"/>
  <c r="E18"/>
  <c r="F85"/>
  <c r="J17"/>
  <c r="J12"/>
  <c r="J82"/>
  <c r="E7"/>
  <c r="E78"/>
  <c i="9" r="J39"/>
  <c r="J38"/>
  <c i="1" r="AY63"/>
  <c i="9" r="J37"/>
  <c i="1" r="AX63"/>
  <c i="9" r="BI349"/>
  <c r="BH349"/>
  <c r="BG349"/>
  <c r="BF349"/>
  <c r="T349"/>
  <c r="R349"/>
  <c r="P349"/>
  <c r="BI348"/>
  <c r="BH348"/>
  <c r="BG348"/>
  <c r="BF348"/>
  <c r="T348"/>
  <c r="R348"/>
  <c r="P348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8"/>
  <c r="BH338"/>
  <c r="BG338"/>
  <c r="BF338"/>
  <c r="T338"/>
  <c r="R338"/>
  <c r="P338"/>
  <c r="BI336"/>
  <c r="BH336"/>
  <c r="BG336"/>
  <c r="BF336"/>
  <c r="T336"/>
  <c r="R336"/>
  <c r="P336"/>
  <c r="BI334"/>
  <c r="BH334"/>
  <c r="BG334"/>
  <c r="BF334"/>
  <c r="T334"/>
  <c r="R334"/>
  <c r="P334"/>
  <c r="BI333"/>
  <c r="BH333"/>
  <c r="BG333"/>
  <c r="BF333"/>
  <c r="T333"/>
  <c r="R333"/>
  <c r="P333"/>
  <c r="BI331"/>
  <c r="BH331"/>
  <c r="BG331"/>
  <c r="BF331"/>
  <c r="T331"/>
  <c r="R331"/>
  <c r="P331"/>
  <c r="BI329"/>
  <c r="BH329"/>
  <c r="BG329"/>
  <c r="BF329"/>
  <c r="T329"/>
  <c r="R329"/>
  <c r="P329"/>
  <c r="BI327"/>
  <c r="BH327"/>
  <c r="BG327"/>
  <c r="BF327"/>
  <c r="T327"/>
  <c r="R327"/>
  <c r="P327"/>
  <c r="BI326"/>
  <c r="BH326"/>
  <c r="BG326"/>
  <c r="BF326"/>
  <c r="T326"/>
  <c r="R326"/>
  <c r="P326"/>
  <c r="BI324"/>
  <c r="BH324"/>
  <c r="BG324"/>
  <c r="BF324"/>
  <c r="T324"/>
  <c r="R324"/>
  <c r="P324"/>
  <c r="BI323"/>
  <c r="BH323"/>
  <c r="BG323"/>
  <c r="BF323"/>
  <c r="T323"/>
  <c r="R323"/>
  <c r="P323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5"/>
  <c r="BH305"/>
  <c r="BG305"/>
  <c r="BF305"/>
  <c r="T305"/>
  <c r="R305"/>
  <c r="P305"/>
  <c r="BI303"/>
  <c r="BH303"/>
  <c r="BG303"/>
  <c r="BF303"/>
  <c r="T303"/>
  <c r="R303"/>
  <c r="P303"/>
  <c r="BI302"/>
  <c r="BH302"/>
  <c r="BG302"/>
  <c r="BF302"/>
  <c r="T302"/>
  <c r="R302"/>
  <c r="P302"/>
  <c r="BI300"/>
  <c r="BH300"/>
  <c r="BG300"/>
  <c r="BF300"/>
  <c r="T300"/>
  <c r="R300"/>
  <c r="P300"/>
  <c r="BI299"/>
  <c r="BH299"/>
  <c r="BG299"/>
  <c r="BF299"/>
  <c r="T299"/>
  <c r="R299"/>
  <c r="P299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2"/>
  <c r="BH292"/>
  <c r="BG292"/>
  <c r="BF292"/>
  <c r="T292"/>
  <c r="R292"/>
  <c r="P292"/>
  <c r="BI291"/>
  <c r="BH291"/>
  <c r="BG291"/>
  <c r="BF291"/>
  <c r="T291"/>
  <c r="R291"/>
  <c r="P291"/>
  <c r="BI289"/>
  <c r="BH289"/>
  <c r="BG289"/>
  <c r="BF289"/>
  <c r="T289"/>
  <c r="R289"/>
  <c r="P289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9"/>
  <c r="BH279"/>
  <c r="BG279"/>
  <c r="BF279"/>
  <c r="T279"/>
  <c r="R279"/>
  <c r="P279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8"/>
  <c r="BH268"/>
  <c r="BG268"/>
  <c r="BF268"/>
  <c r="T268"/>
  <c r="R268"/>
  <c r="P268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7"/>
  <c r="BH257"/>
  <c r="BG257"/>
  <c r="BF257"/>
  <c r="T257"/>
  <c r="R257"/>
  <c r="P257"/>
  <c r="BI255"/>
  <c r="BH255"/>
  <c r="BG255"/>
  <c r="BF255"/>
  <c r="T255"/>
  <c r="R255"/>
  <c r="P255"/>
  <c r="BI254"/>
  <c r="BH254"/>
  <c r="BG254"/>
  <c r="BF254"/>
  <c r="T254"/>
  <c r="R254"/>
  <c r="P254"/>
  <c r="BI252"/>
  <c r="BH252"/>
  <c r="BG252"/>
  <c r="BF252"/>
  <c r="T252"/>
  <c r="R252"/>
  <c r="P252"/>
  <c r="BI251"/>
  <c r="BH251"/>
  <c r="BG251"/>
  <c r="BF251"/>
  <c r="T251"/>
  <c r="R251"/>
  <c r="P251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41"/>
  <c r="BH241"/>
  <c r="BG241"/>
  <c r="BF241"/>
  <c r="T241"/>
  <c r="R241"/>
  <c r="P241"/>
  <c r="BI239"/>
  <c r="BH239"/>
  <c r="BG239"/>
  <c r="BF239"/>
  <c r="T239"/>
  <c r="R239"/>
  <c r="P239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8"/>
  <c r="BH218"/>
  <c r="BG218"/>
  <c r="BF218"/>
  <c r="T218"/>
  <c r="R218"/>
  <c r="P218"/>
  <c r="BI216"/>
  <c r="BH216"/>
  <c r="BG216"/>
  <c r="BF216"/>
  <c r="T216"/>
  <c r="R216"/>
  <c r="P216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10"/>
  <c r="BH210"/>
  <c r="BG210"/>
  <c r="BF210"/>
  <c r="T210"/>
  <c r="R210"/>
  <c r="P210"/>
  <c r="BI207"/>
  <c r="BH207"/>
  <c r="BG207"/>
  <c r="BF207"/>
  <c r="T207"/>
  <c r="R207"/>
  <c r="P207"/>
  <c r="BI206"/>
  <c r="BH206"/>
  <c r="BG206"/>
  <c r="BF206"/>
  <c r="T206"/>
  <c r="R206"/>
  <c r="P206"/>
  <c r="BI204"/>
  <c r="BH204"/>
  <c r="BG204"/>
  <c r="BF204"/>
  <c r="T204"/>
  <c r="R204"/>
  <c r="P204"/>
  <c r="BI203"/>
  <c r="BH203"/>
  <c r="BG203"/>
  <c r="BF203"/>
  <c r="T203"/>
  <c r="R203"/>
  <c r="P203"/>
  <c r="BI201"/>
  <c r="BH201"/>
  <c r="BG201"/>
  <c r="BF201"/>
  <c r="T201"/>
  <c r="R201"/>
  <c r="P201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BI125"/>
  <c r="BH125"/>
  <c r="BG125"/>
  <c r="BF125"/>
  <c r="T125"/>
  <c r="R125"/>
  <c r="P125"/>
  <c r="BI124"/>
  <c r="BH124"/>
  <c r="BG124"/>
  <c r="BF124"/>
  <c r="T124"/>
  <c r="R124"/>
  <c r="P124"/>
  <c r="BI122"/>
  <c r="BH122"/>
  <c r="BG122"/>
  <c r="BF122"/>
  <c r="T122"/>
  <c r="R122"/>
  <c r="P122"/>
  <c r="BI121"/>
  <c r="BH121"/>
  <c r="BG121"/>
  <c r="BF121"/>
  <c r="T121"/>
  <c r="R121"/>
  <c r="P121"/>
  <c r="BI119"/>
  <c r="BH119"/>
  <c r="BG119"/>
  <c r="BF119"/>
  <c r="T119"/>
  <c r="R119"/>
  <c r="P119"/>
  <c r="BI118"/>
  <c r="BH118"/>
  <c r="BG118"/>
  <c r="BF118"/>
  <c r="T118"/>
  <c r="R118"/>
  <c r="P118"/>
  <c r="BI116"/>
  <c r="BH116"/>
  <c r="BG116"/>
  <c r="BF116"/>
  <c r="T116"/>
  <c r="R116"/>
  <c r="P116"/>
  <c r="BI115"/>
  <c r="BH115"/>
  <c r="BG115"/>
  <c r="BF115"/>
  <c r="T115"/>
  <c r="R115"/>
  <c r="P115"/>
  <c r="BI113"/>
  <c r="BH113"/>
  <c r="BG113"/>
  <c r="BF113"/>
  <c r="T113"/>
  <c r="R113"/>
  <c r="P113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F92"/>
  <c r="F90"/>
  <c r="E88"/>
  <c r="F58"/>
  <c r="F56"/>
  <c r="E54"/>
  <c r="J26"/>
  <c r="E26"/>
  <c r="J93"/>
  <c r="J25"/>
  <c r="J23"/>
  <c r="E23"/>
  <c r="J92"/>
  <c r="J22"/>
  <c r="J20"/>
  <c r="E20"/>
  <c r="F59"/>
  <c r="J19"/>
  <c r="J14"/>
  <c r="J90"/>
  <c r="E7"/>
  <c r="E84"/>
  <c i="8" r="J39"/>
  <c r="J38"/>
  <c i="1" r="AY62"/>
  <c i="8" r="J37"/>
  <c i="1" r="AX62"/>
  <c i="8" r="BI216"/>
  <c r="BH216"/>
  <c r="BG216"/>
  <c r="BF216"/>
  <c r="T216"/>
  <c r="R216"/>
  <c r="P216"/>
  <c r="BI213"/>
  <c r="BH213"/>
  <c r="BG213"/>
  <c r="BF213"/>
  <c r="T213"/>
  <c r="R213"/>
  <c r="P213"/>
  <c r="BI210"/>
  <c r="BH210"/>
  <c r="BG210"/>
  <c r="BF210"/>
  <c r="T210"/>
  <c r="R210"/>
  <c r="P210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8"/>
  <c r="BH148"/>
  <c r="BG148"/>
  <c r="BF148"/>
  <c r="T148"/>
  <c r="R148"/>
  <c r="P148"/>
  <c r="BI145"/>
  <c r="BH145"/>
  <c r="BG145"/>
  <c r="BF145"/>
  <c r="T145"/>
  <c r="R145"/>
  <c r="P145"/>
  <c r="BI142"/>
  <c r="BH142"/>
  <c r="BG142"/>
  <c r="BF142"/>
  <c r="T142"/>
  <c r="R142"/>
  <c r="P142"/>
  <c r="BI139"/>
  <c r="BH139"/>
  <c r="BG139"/>
  <c r="BF139"/>
  <c r="T139"/>
  <c r="R139"/>
  <c r="P139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4"/>
  <c r="BH124"/>
  <c r="BG124"/>
  <c r="BF124"/>
  <c r="T124"/>
  <c r="R124"/>
  <c r="P124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BI95"/>
  <c r="BH95"/>
  <c r="BG95"/>
  <c r="BF95"/>
  <c r="T95"/>
  <c r="R95"/>
  <c r="P95"/>
  <c r="F88"/>
  <c r="F86"/>
  <c r="E84"/>
  <c r="F58"/>
  <c r="F56"/>
  <c r="E54"/>
  <c r="J26"/>
  <c r="E26"/>
  <c r="J89"/>
  <c r="J25"/>
  <c r="J23"/>
  <c r="E23"/>
  <c r="J88"/>
  <c r="J22"/>
  <c r="J20"/>
  <c r="E20"/>
  <c r="F89"/>
  <c r="J19"/>
  <c r="J14"/>
  <c r="J56"/>
  <c r="E7"/>
  <c r="E50"/>
  <c i="7" r="J39"/>
  <c r="J38"/>
  <c i="1" r="AY61"/>
  <c i="7" r="J37"/>
  <c i="1" r="AX61"/>
  <c i="7" r="BI181"/>
  <c r="BH181"/>
  <c r="BG181"/>
  <c r="BF181"/>
  <c r="T181"/>
  <c r="R181"/>
  <c r="P181"/>
  <c r="BI178"/>
  <c r="BH178"/>
  <c r="BG178"/>
  <c r="BF178"/>
  <c r="T178"/>
  <c r="R178"/>
  <c r="P178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5"/>
  <c r="BH125"/>
  <c r="BG125"/>
  <c r="BF125"/>
  <c r="T125"/>
  <c r="R125"/>
  <c r="P125"/>
  <c r="BI124"/>
  <c r="BH124"/>
  <c r="BG124"/>
  <c r="BF124"/>
  <c r="T124"/>
  <c r="R124"/>
  <c r="P124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6"/>
  <c r="BH96"/>
  <c r="BG96"/>
  <c r="BF96"/>
  <c r="T96"/>
  <c r="R96"/>
  <c r="P96"/>
  <c r="F88"/>
  <c r="F86"/>
  <c r="E84"/>
  <c r="F58"/>
  <c r="F56"/>
  <c r="E54"/>
  <c r="J26"/>
  <c r="E26"/>
  <c r="J59"/>
  <c r="J25"/>
  <c r="J23"/>
  <c r="E23"/>
  <c r="J58"/>
  <c r="J22"/>
  <c r="J20"/>
  <c r="E20"/>
  <c r="F89"/>
  <c r="J19"/>
  <c r="J14"/>
  <c r="J86"/>
  <c r="E7"/>
  <c r="E50"/>
  <c i="6" r="J39"/>
  <c r="J38"/>
  <c i="1" r="AY60"/>
  <c i="6" r="J37"/>
  <c i="1" r="AX60"/>
  <c i="6" r="BI272"/>
  <c r="BH272"/>
  <c r="BG272"/>
  <c r="BF272"/>
  <c r="T272"/>
  <c r="R272"/>
  <c r="P272"/>
  <c r="BI269"/>
  <c r="BH269"/>
  <c r="BG269"/>
  <c r="BF269"/>
  <c r="T269"/>
  <c r="R269"/>
  <c r="P269"/>
  <c r="BI266"/>
  <c r="BH266"/>
  <c r="BG266"/>
  <c r="BF266"/>
  <c r="T266"/>
  <c r="R266"/>
  <c r="P266"/>
  <c r="BI265"/>
  <c r="BH265"/>
  <c r="BG265"/>
  <c r="BF265"/>
  <c r="T265"/>
  <c r="R265"/>
  <c r="P265"/>
  <c r="BI262"/>
  <c r="BH262"/>
  <c r="BG262"/>
  <c r="BF262"/>
  <c r="T262"/>
  <c r="R262"/>
  <c r="P262"/>
  <c r="BI259"/>
  <c r="BH259"/>
  <c r="BG259"/>
  <c r="BF259"/>
  <c r="T259"/>
  <c r="R259"/>
  <c r="P259"/>
  <c r="BI257"/>
  <c r="BH257"/>
  <c r="BG257"/>
  <c r="BF257"/>
  <c r="T257"/>
  <c r="R257"/>
  <c r="P257"/>
  <c r="BI255"/>
  <c r="BH255"/>
  <c r="BG255"/>
  <c r="BF255"/>
  <c r="T255"/>
  <c r="R255"/>
  <c r="P255"/>
  <c r="BI253"/>
  <c r="BH253"/>
  <c r="BG253"/>
  <c r="BF253"/>
  <c r="T253"/>
  <c r="R253"/>
  <c r="P253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4"/>
  <c r="BH234"/>
  <c r="BG234"/>
  <c r="BF234"/>
  <c r="T234"/>
  <c r="R234"/>
  <c r="P234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4"/>
  <c r="BH194"/>
  <c r="BG194"/>
  <c r="BF194"/>
  <c r="T194"/>
  <c r="R194"/>
  <c r="P194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8"/>
  <c r="BH188"/>
  <c r="BG188"/>
  <c r="BF188"/>
  <c r="T188"/>
  <c r="R188"/>
  <c r="P188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7"/>
  <c r="BH107"/>
  <c r="BG107"/>
  <c r="BF107"/>
  <c r="T107"/>
  <c r="R107"/>
  <c r="P107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99"/>
  <c r="BH99"/>
  <c r="BG99"/>
  <c r="BF99"/>
  <c r="T99"/>
  <c r="R99"/>
  <c r="P99"/>
  <c r="BI97"/>
  <c r="BH97"/>
  <c r="BG97"/>
  <c r="BF97"/>
  <c r="T97"/>
  <c r="R97"/>
  <c r="P97"/>
  <c r="BI95"/>
  <c r="BH95"/>
  <c r="BG95"/>
  <c r="BF95"/>
  <c r="T95"/>
  <c r="R95"/>
  <c r="P95"/>
  <c r="BI93"/>
  <c r="BH93"/>
  <c r="BG93"/>
  <c r="BF93"/>
  <c r="T93"/>
  <c r="R93"/>
  <c r="P93"/>
  <c r="BI91"/>
  <c r="BH91"/>
  <c r="BG91"/>
  <c r="BF91"/>
  <c r="T91"/>
  <c r="R91"/>
  <c r="P91"/>
  <c r="F84"/>
  <c r="F82"/>
  <c r="E80"/>
  <c r="F58"/>
  <c r="F56"/>
  <c r="E54"/>
  <c r="J26"/>
  <c r="E26"/>
  <c r="J85"/>
  <c r="J25"/>
  <c r="J23"/>
  <c r="E23"/>
  <c r="J84"/>
  <c r="J22"/>
  <c r="J20"/>
  <c r="E20"/>
  <c r="F59"/>
  <c r="J19"/>
  <c r="J14"/>
  <c r="J82"/>
  <c r="E7"/>
  <c r="E76"/>
  <c i="5" r="J39"/>
  <c r="J38"/>
  <c i="1" r="AY59"/>
  <c i="5" r="J37"/>
  <c i="1" r="AX59"/>
  <c i="5" r="BI543"/>
  <c r="BH543"/>
  <c r="BG543"/>
  <c r="BF543"/>
  <c r="T543"/>
  <c r="R543"/>
  <c r="P543"/>
  <c r="BI542"/>
  <c r="BH542"/>
  <c r="BG542"/>
  <c r="BF542"/>
  <c r="T542"/>
  <c r="R542"/>
  <c r="P542"/>
  <c r="BI541"/>
  <c r="BH541"/>
  <c r="BG541"/>
  <c r="BF541"/>
  <c r="T541"/>
  <c r="R541"/>
  <c r="P541"/>
  <c r="BI538"/>
  <c r="BH538"/>
  <c r="BG538"/>
  <c r="BF538"/>
  <c r="T538"/>
  <c r="R538"/>
  <c r="P538"/>
  <c r="BI535"/>
  <c r="BH535"/>
  <c r="BG535"/>
  <c r="BF535"/>
  <c r="T535"/>
  <c r="R535"/>
  <c r="P535"/>
  <c r="BI532"/>
  <c r="BH532"/>
  <c r="BG532"/>
  <c r="BF532"/>
  <c r="T532"/>
  <c r="R532"/>
  <c r="P532"/>
  <c r="BI530"/>
  <c r="BH530"/>
  <c r="BG530"/>
  <c r="BF530"/>
  <c r="T530"/>
  <c r="R530"/>
  <c r="P530"/>
  <c r="BI527"/>
  <c r="BH527"/>
  <c r="BG527"/>
  <c r="BF527"/>
  <c r="T527"/>
  <c r="R527"/>
  <c r="P527"/>
  <c r="BI525"/>
  <c r="BH525"/>
  <c r="BG525"/>
  <c r="BF525"/>
  <c r="T525"/>
  <c r="R525"/>
  <c r="P525"/>
  <c r="BI522"/>
  <c r="BH522"/>
  <c r="BG522"/>
  <c r="BF522"/>
  <c r="T522"/>
  <c r="R522"/>
  <c r="P522"/>
  <c r="BI521"/>
  <c r="BH521"/>
  <c r="BG521"/>
  <c r="BF521"/>
  <c r="T521"/>
  <c r="R521"/>
  <c r="P521"/>
  <c r="BI519"/>
  <c r="BH519"/>
  <c r="BG519"/>
  <c r="BF519"/>
  <c r="T519"/>
  <c r="R519"/>
  <c r="P519"/>
  <c r="BI518"/>
  <c r="BH518"/>
  <c r="BG518"/>
  <c r="BF518"/>
  <c r="T518"/>
  <c r="R518"/>
  <c r="P518"/>
  <c r="BI515"/>
  <c r="BH515"/>
  <c r="BG515"/>
  <c r="BF515"/>
  <c r="T515"/>
  <c r="R515"/>
  <c r="P515"/>
  <c r="BI511"/>
  <c r="BH511"/>
  <c r="BG511"/>
  <c r="BF511"/>
  <c r="T511"/>
  <c r="R511"/>
  <c r="P511"/>
  <c r="BI509"/>
  <c r="BH509"/>
  <c r="BG509"/>
  <c r="BF509"/>
  <c r="T509"/>
  <c r="R509"/>
  <c r="P509"/>
  <c r="BI507"/>
  <c r="BH507"/>
  <c r="BG507"/>
  <c r="BF507"/>
  <c r="T507"/>
  <c r="R507"/>
  <c r="P507"/>
  <c r="BI504"/>
  <c r="BH504"/>
  <c r="BG504"/>
  <c r="BF504"/>
  <c r="T504"/>
  <c r="R504"/>
  <c r="P504"/>
  <c r="BI501"/>
  <c r="BH501"/>
  <c r="BG501"/>
  <c r="BF501"/>
  <c r="T501"/>
  <c r="R501"/>
  <c r="P501"/>
  <c r="BI498"/>
  <c r="BH498"/>
  <c r="BG498"/>
  <c r="BF498"/>
  <c r="T498"/>
  <c r="R498"/>
  <c r="P498"/>
  <c r="BI496"/>
  <c r="BH496"/>
  <c r="BG496"/>
  <c r="BF496"/>
  <c r="T496"/>
  <c r="R496"/>
  <c r="P496"/>
  <c r="BI493"/>
  <c r="BH493"/>
  <c r="BG493"/>
  <c r="BF493"/>
  <c r="T493"/>
  <c r="R493"/>
  <c r="P493"/>
  <c r="BI491"/>
  <c r="BH491"/>
  <c r="BG491"/>
  <c r="BF491"/>
  <c r="T491"/>
  <c r="R491"/>
  <c r="P491"/>
  <c r="BI490"/>
  <c r="BH490"/>
  <c r="BG490"/>
  <c r="BF490"/>
  <c r="T490"/>
  <c r="R490"/>
  <c r="P490"/>
  <c r="BI488"/>
  <c r="BH488"/>
  <c r="BG488"/>
  <c r="BF488"/>
  <c r="T488"/>
  <c r="R488"/>
  <c r="P488"/>
  <c r="BI486"/>
  <c r="BH486"/>
  <c r="BG486"/>
  <c r="BF486"/>
  <c r="T486"/>
  <c r="R486"/>
  <c r="P486"/>
  <c r="BI484"/>
  <c r="BH484"/>
  <c r="BG484"/>
  <c r="BF484"/>
  <c r="T484"/>
  <c r="R484"/>
  <c r="P484"/>
  <c r="BI483"/>
  <c r="BH483"/>
  <c r="BG483"/>
  <c r="BF483"/>
  <c r="T483"/>
  <c r="R483"/>
  <c r="P483"/>
  <c r="BI482"/>
  <c r="BH482"/>
  <c r="BG482"/>
  <c r="BF482"/>
  <c r="T482"/>
  <c r="R482"/>
  <c r="P482"/>
  <c r="BI480"/>
  <c r="BH480"/>
  <c r="BG480"/>
  <c r="BF480"/>
  <c r="T480"/>
  <c r="R480"/>
  <c r="P480"/>
  <c r="BI479"/>
  <c r="BH479"/>
  <c r="BG479"/>
  <c r="BF479"/>
  <c r="T479"/>
  <c r="R479"/>
  <c r="P479"/>
  <c r="BI478"/>
  <c r="BH478"/>
  <c r="BG478"/>
  <c r="BF478"/>
  <c r="T478"/>
  <c r="R478"/>
  <c r="P478"/>
  <c r="BI475"/>
  <c r="BH475"/>
  <c r="BG475"/>
  <c r="BF475"/>
  <c r="T475"/>
  <c r="R475"/>
  <c r="P475"/>
  <c r="BI474"/>
  <c r="BH474"/>
  <c r="BG474"/>
  <c r="BF474"/>
  <c r="T474"/>
  <c r="R474"/>
  <c r="P474"/>
  <c r="BI472"/>
  <c r="BH472"/>
  <c r="BG472"/>
  <c r="BF472"/>
  <c r="T472"/>
  <c r="R472"/>
  <c r="P472"/>
  <c r="BI471"/>
  <c r="BH471"/>
  <c r="BG471"/>
  <c r="BF471"/>
  <c r="T471"/>
  <c r="R471"/>
  <c r="P471"/>
  <c r="BI468"/>
  <c r="BH468"/>
  <c r="BG468"/>
  <c r="BF468"/>
  <c r="T468"/>
  <c r="R468"/>
  <c r="P468"/>
  <c r="BI467"/>
  <c r="BH467"/>
  <c r="BG467"/>
  <c r="BF467"/>
  <c r="T467"/>
  <c r="R467"/>
  <c r="P467"/>
  <c r="BI465"/>
  <c r="BH465"/>
  <c r="BG465"/>
  <c r="BF465"/>
  <c r="T465"/>
  <c r="R465"/>
  <c r="P465"/>
  <c r="BI464"/>
  <c r="BH464"/>
  <c r="BG464"/>
  <c r="BF464"/>
  <c r="T464"/>
  <c r="R464"/>
  <c r="P464"/>
  <c r="BI462"/>
  <c r="BH462"/>
  <c r="BG462"/>
  <c r="BF462"/>
  <c r="T462"/>
  <c r="R462"/>
  <c r="P462"/>
  <c r="BI460"/>
  <c r="BH460"/>
  <c r="BG460"/>
  <c r="BF460"/>
  <c r="T460"/>
  <c r="R460"/>
  <c r="P460"/>
  <c r="BI458"/>
  <c r="BH458"/>
  <c r="BG458"/>
  <c r="BF458"/>
  <c r="T458"/>
  <c r="R458"/>
  <c r="P458"/>
  <c r="BI456"/>
  <c r="BH456"/>
  <c r="BG456"/>
  <c r="BF456"/>
  <c r="T456"/>
  <c r="R456"/>
  <c r="P456"/>
  <c r="BI454"/>
  <c r="BH454"/>
  <c r="BG454"/>
  <c r="BF454"/>
  <c r="T454"/>
  <c r="R454"/>
  <c r="P454"/>
  <c r="BI452"/>
  <c r="BH452"/>
  <c r="BG452"/>
  <c r="BF452"/>
  <c r="T452"/>
  <c r="R452"/>
  <c r="P452"/>
  <c r="BI449"/>
  <c r="BH449"/>
  <c r="BG449"/>
  <c r="BF449"/>
  <c r="T449"/>
  <c r="R449"/>
  <c r="P449"/>
  <c r="BI446"/>
  <c r="BH446"/>
  <c r="BG446"/>
  <c r="BF446"/>
  <c r="T446"/>
  <c r="R446"/>
  <c r="P446"/>
  <c r="BI445"/>
  <c r="BH445"/>
  <c r="BG445"/>
  <c r="BF445"/>
  <c r="T445"/>
  <c r="R445"/>
  <c r="P445"/>
  <c r="BI444"/>
  <c r="BH444"/>
  <c r="BG444"/>
  <c r="BF444"/>
  <c r="T444"/>
  <c r="R444"/>
  <c r="P444"/>
  <c r="BI443"/>
  <c r="BH443"/>
  <c r="BG443"/>
  <c r="BF443"/>
  <c r="T443"/>
  <c r="R443"/>
  <c r="P443"/>
  <c r="BI441"/>
  <c r="BH441"/>
  <c r="BG441"/>
  <c r="BF441"/>
  <c r="T441"/>
  <c r="R441"/>
  <c r="P441"/>
  <c r="BI440"/>
  <c r="BH440"/>
  <c r="BG440"/>
  <c r="BF440"/>
  <c r="T440"/>
  <c r="R440"/>
  <c r="P440"/>
  <c r="BI439"/>
  <c r="BH439"/>
  <c r="BG439"/>
  <c r="BF439"/>
  <c r="T439"/>
  <c r="R439"/>
  <c r="P439"/>
  <c r="BI438"/>
  <c r="BH438"/>
  <c r="BG438"/>
  <c r="BF438"/>
  <c r="T438"/>
  <c r="R438"/>
  <c r="P438"/>
  <c r="BI435"/>
  <c r="BH435"/>
  <c r="BG435"/>
  <c r="BF435"/>
  <c r="T435"/>
  <c r="R435"/>
  <c r="P435"/>
  <c r="BI434"/>
  <c r="BH434"/>
  <c r="BG434"/>
  <c r="BF434"/>
  <c r="T434"/>
  <c r="R434"/>
  <c r="P434"/>
  <c r="BI432"/>
  <c r="BH432"/>
  <c r="BG432"/>
  <c r="BF432"/>
  <c r="T432"/>
  <c r="R432"/>
  <c r="P432"/>
  <c r="BI430"/>
  <c r="BH430"/>
  <c r="BG430"/>
  <c r="BF430"/>
  <c r="T430"/>
  <c r="R430"/>
  <c r="P430"/>
  <c r="BI428"/>
  <c r="BH428"/>
  <c r="BG428"/>
  <c r="BF428"/>
  <c r="T428"/>
  <c r="R428"/>
  <c r="P428"/>
  <c r="BI425"/>
  <c r="BH425"/>
  <c r="BG425"/>
  <c r="BF425"/>
  <c r="T425"/>
  <c r="R425"/>
  <c r="P425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8"/>
  <c r="BH418"/>
  <c r="BG418"/>
  <c r="BF418"/>
  <c r="T418"/>
  <c r="R418"/>
  <c r="P418"/>
  <c r="BI415"/>
  <c r="BH415"/>
  <c r="BG415"/>
  <c r="BF415"/>
  <c r="T415"/>
  <c r="R415"/>
  <c r="P415"/>
  <c r="BI412"/>
  <c r="BH412"/>
  <c r="BG412"/>
  <c r="BF412"/>
  <c r="T412"/>
  <c r="R412"/>
  <c r="P412"/>
  <c r="BI409"/>
  <c r="BH409"/>
  <c r="BG409"/>
  <c r="BF409"/>
  <c r="T409"/>
  <c r="R409"/>
  <c r="P409"/>
  <c r="BI404"/>
  <c r="BH404"/>
  <c r="BG404"/>
  <c r="BF404"/>
  <c r="T404"/>
  <c r="R404"/>
  <c r="P404"/>
  <c r="BI403"/>
  <c r="BH403"/>
  <c r="BG403"/>
  <c r="BF403"/>
  <c r="T403"/>
  <c r="R403"/>
  <c r="P403"/>
  <c r="BI401"/>
  <c r="BH401"/>
  <c r="BG401"/>
  <c r="BF401"/>
  <c r="T401"/>
  <c r="R401"/>
  <c r="P401"/>
  <c r="BI400"/>
  <c r="BH400"/>
  <c r="BG400"/>
  <c r="BF400"/>
  <c r="T400"/>
  <c r="R400"/>
  <c r="P400"/>
  <c r="BI398"/>
  <c r="BH398"/>
  <c r="BG398"/>
  <c r="BF398"/>
  <c r="T398"/>
  <c r="R398"/>
  <c r="P398"/>
  <c r="BI397"/>
  <c r="BH397"/>
  <c r="BG397"/>
  <c r="BF397"/>
  <c r="T397"/>
  <c r="R397"/>
  <c r="P397"/>
  <c r="BI395"/>
  <c r="BH395"/>
  <c r="BG395"/>
  <c r="BF395"/>
  <c r="T395"/>
  <c r="R395"/>
  <c r="P395"/>
  <c r="BI393"/>
  <c r="BH393"/>
  <c r="BG393"/>
  <c r="BF393"/>
  <c r="T393"/>
  <c r="R393"/>
  <c r="P393"/>
  <c r="BI391"/>
  <c r="BH391"/>
  <c r="BG391"/>
  <c r="BF391"/>
  <c r="T391"/>
  <c r="R391"/>
  <c r="P391"/>
  <c r="BI389"/>
  <c r="BH389"/>
  <c r="BG389"/>
  <c r="BF389"/>
  <c r="T389"/>
  <c r="R389"/>
  <c r="P389"/>
  <c r="BI387"/>
  <c r="BH387"/>
  <c r="BG387"/>
  <c r="BF387"/>
  <c r="T387"/>
  <c r="R387"/>
  <c r="P387"/>
  <c r="BI385"/>
  <c r="BH385"/>
  <c r="BG385"/>
  <c r="BF385"/>
  <c r="T385"/>
  <c r="R385"/>
  <c r="P385"/>
  <c r="BI383"/>
  <c r="BH383"/>
  <c r="BG383"/>
  <c r="BF383"/>
  <c r="T383"/>
  <c r="R383"/>
  <c r="P383"/>
  <c r="BI381"/>
  <c r="BH381"/>
  <c r="BG381"/>
  <c r="BF381"/>
  <c r="T381"/>
  <c r="R381"/>
  <c r="P381"/>
  <c r="BI379"/>
  <c r="BH379"/>
  <c r="BG379"/>
  <c r="BF379"/>
  <c r="T379"/>
  <c r="R379"/>
  <c r="P379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71"/>
  <c r="BH371"/>
  <c r="BG371"/>
  <c r="BF371"/>
  <c r="T371"/>
  <c r="R371"/>
  <c r="P371"/>
  <c r="BI369"/>
  <c r="BH369"/>
  <c r="BG369"/>
  <c r="BF369"/>
  <c r="T369"/>
  <c r="R369"/>
  <c r="P369"/>
  <c r="BI367"/>
  <c r="BH367"/>
  <c r="BG367"/>
  <c r="BF367"/>
  <c r="T367"/>
  <c r="R367"/>
  <c r="P367"/>
  <c r="BI366"/>
  <c r="BH366"/>
  <c r="BG366"/>
  <c r="BF366"/>
  <c r="T366"/>
  <c r="R366"/>
  <c r="P366"/>
  <c r="BI364"/>
  <c r="BH364"/>
  <c r="BG364"/>
  <c r="BF364"/>
  <c r="T364"/>
  <c r="R364"/>
  <c r="P364"/>
  <c r="BI362"/>
  <c r="BH362"/>
  <c r="BG362"/>
  <c r="BF362"/>
  <c r="T362"/>
  <c r="R362"/>
  <c r="P362"/>
  <c r="BI360"/>
  <c r="BH360"/>
  <c r="BG360"/>
  <c r="BF360"/>
  <c r="T360"/>
  <c r="R360"/>
  <c r="P360"/>
  <c r="BI359"/>
  <c r="BH359"/>
  <c r="BG359"/>
  <c r="BF359"/>
  <c r="T359"/>
  <c r="R359"/>
  <c r="P359"/>
  <c r="BI358"/>
  <c r="BH358"/>
  <c r="BG358"/>
  <c r="BF358"/>
  <c r="T358"/>
  <c r="R358"/>
  <c r="P358"/>
  <c r="BI355"/>
  <c r="BH355"/>
  <c r="BG355"/>
  <c r="BF355"/>
  <c r="T355"/>
  <c r="R355"/>
  <c r="P355"/>
  <c r="BI353"/>
  <c r="BH353"/>
  <c r="BG353"/>
  <c r="BF353"/>
  <c r="T353"/>
  <c r="R353"/>
  <c r="P353"/>
  <c r="BI351"/>
  <c r="BH351"/>
  <c r="BG351"/>
  <c r="BF351"/>
  <c r="T351"/>
  <c r="R351"/>
  <c r="P351"/>
  <c r="BI348"/>
  <c r="BH348"/>
  <c r="BG348"/>
  <c r="BF348"/>
  <c r="T348"/>
  <c r="R348"/>
  <c r="P348"/>
  <c r="BI346"/>
  <c r="BH346"/>
  <c r="BG346"/>
  <c r="BF346"/>
  <c r="T346"/>
  <c r="R346"/>
  <c r="P346"/>
  <c r="BI344"/>
  <c r="BH344"/>
  <c r="BG344"/>
  <c r="BF344"/>
  <c r="T344"/>
  <c r="R344"/>
  <c r="P344"/>
  <c r="BI342"/>
  <c r="BH342"/>
  <c r="BG342"/>
  <c r="BF342"/>
  <c r="T342"/>
  <c r="R342"/>
  <c r="P342"/>
  <c r="BI339"/>
  <c r="BH339"/>
  <c r="BG339"/>
  <c r="BF339"/>
  <c r="T339"/>
  <c r="R339"/>
  <c r="P339"/>
  <c r="BI337"/>
  <c r="BH337"/>
  <c r="BG337"/>
  <c r="BF337"/>
  <c r="T337"/>
  <c r="R337"/>
  <c r="P337"/>
  <c r="BI335"/>
  <c r="BH335"/>
  <c r="BG335"/>
  <c r="BF335"/>
  <c r="T335"/>
  <c r="R335"/>
  <c r="P335"/>
  <c r="BI333"/>
  <c r="BH333"/>
  <c r="BG333"/>
  <c r="BF333"/>
  <c r="T333"/>
  <c r="R333"/>
  <c r="P333"/>
  <c r="BI331"/>
  <c r="BH331"/>
  <c r="BG331"/>
  <c r="BF331"/>
  <c r="T331"/>
  <c r="R331"/>
  <c r="P331"/>
  <c r="BI329"/>
  <c r="BH329"/>
  <c r="BG329"/>
  <c r="BF329"/>
  <c r="T329"/>
  <c r="R329"/>
  <c r="P329"/>
  <c r="BI327"/>
  <c r="BH327"/>
  <c r="BG327"/>
  <c r="BF327"/>
  <c r="T327"/>
  <c r="R327"/>
  <c r="P327"/>
  <c r="BI325"/>
  <c r="BH325"/>
  <c r="BG325"/>
  <c r="BF325"/>
  <c r="T325"/>
  <c r="R325"/>
  <c r="P325"/>
  <c r="BI323"/>
  <c r="BH323"/>
  <c r="BG323"/>
  <c r="BF323"/>
  <c r="T323"/>
  <c r="R323"/>
  <c r="P323"/>
  <c r="BI320"/>
  <c r="BH320"/>
  <c r="BG320"/>
  <c r="BF320"/>
  <c r="T320"/>
  <c r="R320"/>
  <c r="P320"/>
  <c r="BI315"/>
  <c r="BH315"/>
  <c r="BG315"/>
  <c r="BF315"/>
  <c r="T315"/>
  <c r="R315"/>
  <c r="P315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5"/>
  <c r="BH305"/>
  <c r="BG305"/>
  <c r="BF305"/>
  <c r="T305"/>
  <c r="R305"/>
  <c r="P305"/>
  <c r="BI303"/>
  <c r="BH303"/>
  <c r="BG303"/>
  <c r="BF303"/>
  <c r="T303"/>
  <c r="R303"/>
  <c r="P303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1"/>
  <c r="BH291"/>
  <c r="BG291"/>
  <c r="BF291"/>
  <c r="T291"/>
  <c r="R291"/>
  <c r="P291"/>
  <c r="BI290"/>
  <c r="BH290"/>
  <c r="BG290"/>
  <c r="BF290"/>
  <c r="T290"/>
  <c r="R290"/>
  <c r="P290"/>
  <c r="BI288"/>
  <c r="BH288"/>
  <c r="BG288"/>
  <c r="BF288"/>
  <c r="T288"/>
  <c r="R288"/>
  <c r="P288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8"/>
  <c r="BH278"/>
  <c r="BG278"/>
  <c r="BF278"/>
  <c r="T278"/>
  <c r="R278"/>
  <c r="P278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2"/>
  <c r="BH272"/>
  <c r="BG272"/>
  <c r="BF272"/>
  <c r="T272"/>
  <c r="R272"/>
  <c r="P272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5"/>
  <c r="BH235"/>
  <c r="BG235"/>
  <c r="BF235"/>
  <c r="T235"/>
  <c r="R235"/>
  <c r="P235"/>
  <c r="BI232"/>
  <c r="BH232"/>
  <c r="BG232"/>
  <c r="BF232"/>
  <c r="T232"/>
  <c r="R232"/>
  <c r="P232"/>
  <c r="BI229"/>
  <c r="BH229"/>
  <c r="BG229"/>
  <c r="BF229"/>
  <c r="T229"/>
  <c r="R229"/>
  <c r="P229"/>
  <c r="BI224"/>
  <c r="BH224"/>
  <c r="BG224"/>
  <c r="BF224"/>
  <c r="T224"/>
  <c r="R224"/>
  <c r="P224"/>
  <c r="BI220"/>
  <c r="BH220"/>
  <c r="BG220"/>
  <c r="BF220"/>
  <c r="T220"/>
  <c r="T219"/>
  <c r="R220"/>
  <c r="R219"/>
  <c r="P220"/>
  <c r="P219"/>
  <c r="BI218"/>
  <c r="BH218"/>
  <c r="BG218"/>
  <c r="BF218"/>
  <c r="T218"/>
  <c r="R218"/>
  <c r="P218"/>
  <c r="BI217"/>
  <c r="BH217"/>
  <c r="BG217"/>
  <c r="BF217"/>
  <c r="T217"/>
  <c r="R217"/>
  <c r="P217"/>
  <c r="BI214"/>
  <c r="BH214"/>
  <c r="BG214"/>
  <c r="BF214"/>
  <c r="T214"/>
  <c r="R214"/>
  <c r="P214"/>
  <c r="BI212"/>
  <c r="BH212"/>
  <c r="BG212"/>
  <c r="BF212"/>
  <c r="T212"/>
  <c r="R212"/>
  <c r="P212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2"/>
  <c r="BH202"/>
  <c r="BG202"/>
  <c r="BF202"/>
  <c r="T202"/>
  <c r="R202"/>
  <c r="P202"/>
  <c r="BI199"/>
  <c r="BH199"/>
  <c r="BG199"/>
  <c r="BF199"/>
  <c r="T199"/>
  <c r="R199"/>
  <c r="P199"/>
  <c r="BI198"/>
  <c r="BH198"/>
  <c r="BG198"/>
  <c r="BF198"/>
  <c r="T198"/>
  <c r="R198"/>
  <c r="P198"/>
  <c r="BI196"/>
  <c r="BH196"/>
  <c r="BG196"/>
  <c r="BF196"/>
  <c r="T196"/>
  <c r="R196"/>
  <c r="P196"/>
  <c r="BI193"/>
  <c r="BH193"/>
  <c r="BG193"/>
  <c r="BF193"/>
  <c r="T193"/>
  <c r="R193"/>
  <c r="P193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59"/>
  <c r="BH159"/>
  <c r="BG159"/>
  <c r="BF159"/>
  <c r="T159"/>
  <c r="T158"/>
  <c r="R159"/>
  <c r="R158"/>
  <c r="P159"/>
  <c r="P158"/>
  <c r="BI153"/>
  <c r="BH153"/>
  <c r="BG153"/>
  <c r="BF153"/>
  <c r="T153"/>
  <c r="R153"/>
  <c r="P153"/>
  <c r="BI141"/>
  <c r="BH141"/>
  <c r="BG141"/>
  <c r="BF141"/>
  <c r="T141"/>
  <c r="R141"/>
  <c r="P141"/>
  <c r="BI138"/>
  <c r="BH138"/>
  <c r="BG138"/>
  <c r="BF138"/>
  <c r="T138"/>
  <c r="R138"/>
  <c r="P138"/>
  <c r="BI131"/>
  <c r="BH131"/>
  <c r="BG131"/>
  <c r="BF131"/>
  <c r="T131"/>
  <c r="R131"/>
  <c r="P131"/>
  <c r="BI129"/>
  <c r="BH129"/>
  <c r="BG129"/>
  <c r="BF129"/>
  <c r="T129"/>
  <c r="R129"/>
  <c r="P129"/>
  <c r="BI126"/>
  <c r="BH126"/>
  <c r="BG126"/>
  <c r="BF126"/>
  <c r="T126"/>
  <c r="R126"/>
  <c r="P126"/>
  <c r="BI120"/>
  <c r="BH120"/>
  <c r="BG120"/>
  <c r="BF120"/>
  <c r="T120"/>
  <c r="R120"/>
  <c r="P120"/>
  <c r="BI107"/>
  <c r="BH107"/>
  <c r="BG107"/>
  <c r="BF107"/>
  <c r="T107"/>
  <c r="R107"/>
  <c r="P107"/>
  <c r="BI101"/>
  <c r="BH101"/>
  <c r="BG101"/>
  <c r="BF101"/>
  <c r="T101"/>
  <c r="R101"/>
  <c r="P101"/>
  <c r="F94"/>
  <c r="F92"/>
  <c r="E90"/>
  <c r="F58"/>
  <c r="F56"/>
  <c r="E54"/>
  <c r="J26"/>
  <c r="E26"/>
  <c r="J95"/>
  <c r="J25"/>
  <c r="J23"/>
  <c r="E23"/>
  <c r="J94"/>
  <c r="J22"/>
  <c r="J20"/>
  <c r="E20"/>
  <c r="F59"/>
  <c r="J19"/>
  <c r="J14"/>
  <c r="J56"/>
  <c r="E7"/>
  <c r="E86"/>
  <c i="4" r="J39"/>
  <c r="J38"/>
  <c i="1" r="AY58"/>
  <c i="4" r="J37"/>
  <c i="1" r="AX58"/>
  <c i="4" r="BI3779"/>
  <c r="BH3779"/>
  <c r="BG3779"/>
  <c r="BF3779"/>
  <c r="T3779"/>
  <c r="R3779"/>
  <c r="P3779"/>
  <c r="BI3776"/>
  <c r="BH3776"/>
  <c r="BG3776"/>
  <c r="BF3776"/>
  <c r="T3776"/>
  <c r="R3776"/>
  <c r="P3776"/>
  <c r="BI3773"/>
  <c r="BH3773"/>
  <c r="BG3773"/>
  <c r="BF3773"/>
  <c r="T3773"/>
  <c r="R3773"/>
  <c r="P3773"/>
  <c r="BI3770"/>
  <c r="BH3770"/>
  <c r="BG3770"/>
  <c r="BF3770"/>
  <c r="T3770"/>
  <c r="R3770"/>
  <c r="P3770"/>
  <c r="BI3767"/>
  <c r="BH3767"/>
  <c r="BG3767"/>
  <c r="BF3767"/>
  <c r="T3767"/>
  <c r="R3767"/>
  <c r="P3767"/>
  <c r="BI3766"/>
  <c r="BH3766"/>
  <c r="BG3766"/>
  <c r="BF3766"/>
  <c r="T3766"/>
  <c r="R3766"/>
  <c r="P3766"/>
  <c r="BI3765"/>
  <c r="BH3765"/>
  <c r="BG3765"/>
  <c r="BF3765"/>
  <c r="T3765"/>
  <c r="R3765"/>
  <c r="P3765"/>
  <c r="BI3764"/>
  <c r="BH3764"/>
  <c r="BG3764"/>
  <c r="BF3764"/>
  <c r="T3764"/>
  <c r="R3764"/>
  <c r="P3764"/>
  <c r="BI3763"/>
  <c r="BH3763"/>
  <c r="BG3763"/>
  <c r="BF3763"/>
  <c r="T3763"/>
  <c r="R3763"/>
  <c r="P3763"/>
  <c r="BI3760"/>
  <c r="BH3760"/>
  <c r="BG3760"/>
  <c r="BF3760"/>
  <c r="T3760"/>
  <c r="R3760"/>
  <c r="P3760"/>
  <c r="BI3757"/>
  <c r="BH3757"/>
  <c r="BG3757"/>
  <c r="BF3757"/>
  <c r="T3757"/>
  <c r="R3757"/>
  <c r="P3757"/>
  <c r="BI3754"/>
  <c r="BH3754"/>
  <c r="BG3754"/>
  <c r="BF3754"/>
  <c r="T3754"/>
  <c r="R3754"/>
  <c r="P3754"/>
  <c r="BI3751"/>
  <c r="BH3751"/>
  <c r="BG3751"/>
  <c r="BF3751"/>
  <c r="T3751"/>
  <c r="R3751"/>
  <c r="P3751"/>
  <c r="BI3748"/>
  <c r="BH3748"/>
  <c r="BG3748"/>
  <c r="BF3748"/>
  <c r="T3748"/>
  <c r="R3748"/>
  <c r="P3748"/>
  <c r="BI3741"/>
  <c r="BH3741"/>
  <c r="BG3741"/>
  <c r="BF3741"/>
  <c r="T3741"/>
  <c r="R3741"/>
  <c r="P3741"/>
  <c r="BI3738"/>
  <c r="BH3738"/>
  <c r="BG3738"/>
  <c r="BF3738"/>
  <c r="T3738"/>
  <c r="R3738"/>
  <c r="P3738"/>
  <c r="BI3735"/>
  <c r="BH3735"/>
  <c r="BG3735"/>
  <c r="BF3735"/>
  <c r="T3735"/>
  <c r="R3735"/>
  <c r="P3735"/>
  <c r="BI3730"/>
  <c r="BH3730"/>
  <c r="BG3730"/>
  <c r="BF3730"/>
  <c r="T3730"/>
  <c r="R3730"/>
  <c r="P3730"/>
  <c r="BI3724"/>
  <c r="BH3724"/>
  <c r="BG3724"/>
  <c r="BF3724"/>
  <c r="T3724"/>
  <c r="R3724"/>
  <c r="P3724"/>
  <c r="BI3721"/>
  <c r="BH3721"/>
  <c r="BG3721"/>
  <c r="BF3721"/>
  <c r="T3721"/>
  <c r="R3721"/>
  <c r="P3721"/>
  <c r="BI3718"/>
  <c r="BH3718"/>
  <c r="BG3718"/>
  <c r="BF3718"/>
  <c r="T3718"/>
  <c r="R3718"/>
  <c r="P3718"/>
  <c r="BI3715"/>
  <c r="BH3715"/>
  <c r="BG3715"/>
  <c r="BF3715"/>
  <c r="T3715"/>
  <c r="R3715"/>
  <c r="P3715"/>
  <c r="BI3712"/>
  <c r="BH3712"/>
  <c r="BG3712"/>
  <c r="BF3712"/>
  <c r="T3712"/>
  <c r="R3712"/>
  <c r="P3712"/>
  <c r="BI3705"/>
  <c r="BH3705"/>
  <c r="BG3705"/>
  <c r="BF3705"/>
  <c r="T3705"/>
  <c r="R3705"/>
  <c r="P3705"/>
  <c r="BI3703"/>
  <c r="BH3703"/>
  <c r="BG3703"/>
  <c r="BF3703"/>
  <c r="T3703"/>
  <c r="R3703"/>
  <c r="P3703"/>
  <c r="BI3701"/>
  <c r="BH3701"/>
  <c r="BG3701"/>
  <c r="BF3701"/>
  <c r="T3701"/>
  <c r="R3701"/>
  <c r="P3701"/>
  <c r="BI3696"/>
  <c r="BH3696"/>
  <c r="BG3696"/>
  <c r="BF3696"/>
  <c r="T3696"/>
  <c r="R3696"/>
  <c r="P3696"/>
  <c r="BI3629"/>
  <c r="BH3629"/>
  <c r="BG3629"/>
  <c r="BF3629"/>
  <c r="T3629"/>
  <c r="T3562"/>
  <c r="R3629"/>
  <c r="R3562"/>
  <c r="P3629"/>
  <c r="P3562"/>
  <c r="BI3563"/>
  <c r="BH3563"/>
  <c r="BG3563"/>
  <c r="BF3563"/>
  <c r="T3563"/>
  <c r="R3563"/>
  <c r="P3563"/>
  <c r="BI3560"/>
  <c r="BH3560"/>
  <c r="BG3560"/>
  <c r="BF3560"/>
  <c r="T3560"/>
  <c r="R3560"/>
  <c r="P3560"/>
  <c r="BI3558"/>
  <c r="BH3558"/>
  <c r="BG3558"/>
  <c r="BF3558"/>
  <c r="T3558"/>
  <c r="R3558"/>
  <c r="P3558"/>
  <c r="BI3555"/>
  <c r="BH3555"/>
  <c r="BG3555"/>
  <c r="BF3555"/>
  <c r="T3555"/>
  <c r="R3555"/>
  <c r="P3555"/>
  <c r="BI3527"/>
  <c r="BH3527"/>
  <c r="BG3527"/>
  <c r="BF3527"/>
  <c r="T3527"/>
  <c r="R3527"/>
  <c r="P3527"/>
  <c r="BI3525"/>
  <c r="BH3525"/>
  <c r="BG3525"/>
  <c r="BF3525"/>
  <c r="T3525"/>
  <c r="R3525"/>
  <c r="P3525"/>
  <c r="BI3522"/>
  <c r="BH3522"/>
  <c r="BG3522"/>
  <c r="BF3522"/>
  <c r="T3522"/>
  <c r="R3522"/>
  <c r="P3522"/>
  <c r="BI3520"/>
  <c r="BH3520"/>
  <c r="BG3520"/>
  <c r="BF3520"/>
  <c r="T3520"/>
  <c r="R3520"/>
  <c r="P3520"/>
  <c r="BI3492"/>
  <c r="BH3492"/>
  <c r="BG3492"/>
  <c r="BF3492"/>
  <c r="T3492"/>
  <c r="R3492"/>
  <c r="P3492"/>
  <c r="BI3464"/>
  <c r="BH3464"/>
  <c r="BG3464"/>
  <c r="BF3464"/>
  <c r="T3464"/>
  <c r="R3464"/>
  <c r="P3464"/>
  <c r="BI3436"/>
  <c r="BH3436"/>
  <c r="BG3436"/>
  <c r="BF3436"/>
  <c r="T3436"/>
  <c r="R3436"/>
  <c r="P3436"/>
  <c r="BI3408"/>
  <c r="BH3408"/>
  <c r="BG3408"/>
  <c r="BF3408"/>
  <c r="T3408"/>
  <c r="R3408"/>
  <c r="P3408"/>
  <c r="BI3405"/>
  <c r="BH3405"/>
  <c r="BG3405"/>
  <c r="BF3405"/>
  <c r="T3405"/>
  <c r="R3405"/>
  <c r="P3405"/>
  <c r="BI3402"/>
  <c r="BH3402"/>
  <c r="BG3402"/>
  <c r="BF3402"/>
  <c r="T3402"/>
  <c r="R3402"/>
  <c r="P3402"/>
  <c r="BI3399"/>
  <c r="BH3399"/>
  <c r="BG3399"/>
  <c r="BF3399"/>
  <c r="T3399"/>
  <c r="R3399"/>
  <c r="P3399"/>
  <c r="BI3394"/>
  <c r="BH3394"/>
  <c r="BG3394"/>
  <c r="BF3394"/>
  <c r="T3394"/>
  <c r="R3394"/>
  <c r="P3394"/>
  <c r="BI3389"/>
  <c r="BH3389"/>
  <c r="BG3389"/>
  <c r="BF3389"/>
  <c r="T3389"/>
  <c r="R3389"/>
  <c r="P3389"/>
  <c r="BI3384"/>
  <c r="BH3384"/>
  <c r="BG3384"/>
  <c r="BF3384"/>
  <c r="T3384"/>
  <c r="R3384"/>
  <c r="P3384"/>
  <c r="BI3379"/>
  <c r="BH3379"/>
  <c r="BG3379"/>
  <c r="BF3379"/>
  <c r="T3379"/>
  <c r="R3379"/>
  <c r="P3379"/>
  <c r="BI3374"/>
  <c r="BH3374"/>
  <c r="BG3374"/>
  <c r="BF3374"/>
  <c r="T3374"/>
  <c r="R3374"/>
  <c r="P3374"/>
  <c r="BI3371"/>
  <c r="BH3371"/>
  <c r="BG3371"/>
  <c r="BF3371"/>
  <c r="T3371"/>
  <c r="R3371"/>
  <c r="P3371"/>
  <c r="BI3330"/>
  <c r="BH3330"/>
  <c r="BG3330"/>
  <c r="BF3330"/>
  <c r="T3330"/>
  <c r="R3330"/>
  <c r="P3330"/>
  <c r="BI3328"/>
  <c r="BH3328"/>
  <c r="BG3328"/>
  <c r="BF3328"/>
  <c r="T3328"/>
  <c r="R3328"/>
  <c r="P3328"/>
  <c r="BI3325"/>
  <c r="BH3325"/>
  <c r="BG3325"/>
  <c r="BF3325"/>
  <c r="T3325"/>
  <c r="R3325"/>
  <c r="P3325"/>
  <c r="BI3323"/>
  <c r="BH3323"/>
  <c r="BG3323"/>
  <c r="BF3323"/>
  <c r="T3323"/>
  <c r="R3323"/>
  <c r="P3323"/>
  <c r="BI3321"/>
  <c r="BH3321"/>
  <c r="BG3321"/>
  <c r="BF3321"/>
  <c r="T3321"/>
  <c r="R3321"/>
  <c r="P3321"/>
  <c r="BI3318"/>
  <c r="BH3318"/>
  <c r="BG3318"/>
  <c r="BF3318"/>
  <c r="T3318"/>
  <c r="R3318"/>
  <c r="P3318"/>
  <c r="BI3284"/>
  <c r="BH3284"/>
  <c r="BG3284"/>
  <c r="BF3284"/>
  <c r="T3284"/>
  <c r="R3284"/>
  <c r="P3284"/>
  <c r="BI3282"/>
  <c r="BH3282"/>
  <c r="BG3282"/>
  <c r="BF3282"/>
  <c r="T3282"/>
  <c r="R3282"/>
  <c r="P3282"/>
  <c r="BI3279"/>
  <c r="BH3279"/>
  <c r="BG3279"/>
  <c r="BF3279"/>
  <c r="T3279"/>
  <c r="R3279"/>
  <c r="P3279"/>
  <c r="BI3277"/>
  <c r="BH3277"/>
  <c r="BG3277"/>
  <c r="BF3277"/>
  <c r="T3277"/>
  <c r="R3277"/>
  <c r="P3277"/>
  <c r="BI3274"/>
  <c r="BH3274"/>
  <c r="BG3274"/>
  <c r="BF3274"/>
  <c r="T3274"/>
  <c r="R3274"/>
  <c r="P3274"/>
  <c r="BI3272"/>
  <c r="BH3272"/>
  <c r="BG3272"/>
  <c r="BF3272"/>
  <c r="T3272"/>
  <c r="R3272"/>
  <c r="P3272"/>
  <c r="BI3269"/>
  <c r="BH3269"/>
  <c r="BG3269"/>
  <c r="BF3269"/>
  <c r="T3269"/>
  <c r="R3269"/>
  <c r="P3269"/>
  <c r="BI3267"/>
  <c r="BH3267"/>
  <c r="BG3267"/>
  <c r="BF3267"/>
  <c r="T3267"/>
  <c r="R3267"/>
  <c r="P3267"/>
  <c r="BI3228"/>
  <c r="BH3228"/>
  <c r="BG3228"/>
  <c r="BF3228"/>
  <c r="T3228"/>
  <c r="R3228"/>
  <c r="P3228"/>
  <c r="BI3211"/>
  <c r="BH3211"/>
  <c r="BG3211"/>
  <c r="BF3211"/>
  <c r="T3211"/>
  <c r="R3211"/>
  <c r="P3211"/>
  <c r="BI3206"/>
  <c r="BH3206"/>
  <c r="BG3206"/>
  <c r="BF3206"/>
  <c r="T3206"/>
  <c r="R3206"/>
  <c r="P3206"/>
  <c r="BI3169"/>
  <c r="BH3169"/>
  <c r="BG3169"/>
  <c r="BF3169"/>
  <c r="T3169"/>
  <c r="R3169"/>
  <c r="P3169"/>
  <c r="BI3164"/>
  <c r="BH3164"/>
  <c r="BG3164"/>
  <c r="BF3164"/>
  <c r="T3164"/>
  <c r="R3164"/>
  <c r="P3164"/>
  <c r="BI3127"/>
  <c r="BH3127"/>
  <c r="BG3127"/>
  <c r="BF3127"/>
  <c r="T3127"/>
  <c r="R3127"/>
  <c r="P3127"/>
  <c r="BI3124"/>
  <c r="BH3124"/>
  <c r="BG3124"/>
  <c r="BF3124"/>
  <c r="T3124"/>
  <c r="R3124"/>
  <c r="P3124"/>
  <c r="BI3095"/>
  <c r="BH3095"/>
  <c r="BG3095"/>
  <c r="BF3095"/>
  <c r="T3095"/>
  <c r="R3095"/>
  <c r="P3095"/>
  <c r="BI3066"/>
  <c r="BH3066"/>
  <c r="BG3066"/>
  <c r="BF3066"/>
  <c r="T3066"/>
  <c r="R3066"/>
  <c r="P3066"/>
  <c r="BI3037"/>
  <c r="BH3037"/>
  <c r="BG3037"/>
  <c r="BF3037"/>
  <c r="T3037"/>
  <c r="R3037"/>
  <c r="P3037"/>
  <c r="BI3008"/>
  <c r="BH3008"/>
  <c r="BG3008"/>
  <c r="BF3008"/>
  <c r="T3008"/>
  <c r="R3008"/>
  <c r="P3008"/>
  <c r="BI3006"/>
  <c r="BH3006"/>
  <c r="BG3006"/>
  <c r="BF3006"/>
  <c r="T3006"/>
  <c r="R3006"/>
  <c r="P3006"/>
  <c r="BI2977"/>
  <c r="BH2977"/>
  <c r="BG2977"/>
  <c r="BF2977"/>
  <c r="T2977"/>
  <c r="R2977"/>
  <c r="P2977"/>
  <c r="BI2975"/>
  <c r="BH2975"/>
  <c r="BG2975"/>
  <c r="BF2975"/>
  <c r="T2975"/>
  <c r="R2975"/>
  <c r="P2975"/>
  <c r="BI2965"/>
  <c r="BH2965"/>
  <c r="BG2965"/>
  <c r="BF2965"/>
  <c r="T2965"/>
  <c r="R2965"/>
  <c r="P2965"/>
  <c r="BI2936"/>
  <c r="BH2936"/>
  <c r="BG2936"/>
  <c r="BF2936"/>
  <c r="T2936"/>
  <c r="R2936"/>
  <c r="P2936"/>
  <c r="BI2907"/>
  <c r="BH2907"/>
  <c r="BG2907"/>
  <c r="BF2907"/>
  <c r="T2907"/>
  <c r="R2907"/>
  <c r="P2907"/>
  <c r="BI2904"/>
  <c r="BH2904"/>
  <c r="BG2904"/>
  <c r="BF2904"/>
  <c r="T2904"/>
  <c r="R2904"/>
  <c r="P2904"/>
  <c r="BI2901"/>
  <c r="BH2901"/>
  <c r="BG2901"/>
  <c r="BF2901"/>
  <c r="T2901"/>
  <c r="R2901"/>
  <c r="P2901"/>
  <c r="BI2899"/>
  <c r="BH2899"/>
  <c r="BG2899"/>
  <c r="BF2899"/>
  <c r="T2899"/>
  <c r="R2899"/>
  <c r="P2899"/>
  <c r="BI2888"/>
  <c r="BH2888"/>
  <c r="BG2888"/>
  <c r="BF2888"/>
  <c r="T2888"/>
  <c r="R2888"/>
  <c r="P2888"/>
  <c r="BI2885"/>
  <c r="BH2885"/>
  <c r="BG2885"/>
  <c r="BF2885"/>
  <c r="T2885"/>
  <c r="R2885"/>
  <c r="P2885"/>
  <c r="BI2880"/>
  <c r="BH2880"/>
  <c r="BG2880"/>
  <c r="BF2880"/>
  <c r="T2880"/>
  <c r="R2880"/>
  <c r="P2880"/>
  <c r="BI2870"/>
  <c r="BH2870"/>
  <c r="BG2870"/>
  <c r="BF2870"/>
  <c r="T2870"/>
  <c r="R2870"/>
  <c r="P2870"/>
  <c r="BI2866"/>
  <c r="BH2866"/>
  <c r="BG2866"/>
  <c r="BF2866"/>
  <c r="T2866"/>
  <c r="R2866"/>
  <c r="P2866"/>
  <c r="BI2862"/>
  <c r="BH2862"/>
  <c r="BG2862"/>
  <c r="BF2862"/>
  <c r="T2862"/>
  <c r="R2862"/>
  <c r="P2862"/>
  <c r="BI2850"/>
  <c r="BH2850"/>
  <c r="BG2850"/>
  <c r="BF2850"/>
  <c r="T2850"/>
  <c r="R2850"/>
  <c r="P2850"/>
  <c r="BI2849"/>
  <c r="BH2849"/>
  <c r="BG2849"/>
  <c r="BF2849"/>
  <c r="T2849"/>
  <c r="R2849"/>
  <c r="P2849"/>
  <c r="BI2848"/>
  <c r="BH2848"/>
  <c r="BG2848"/>
  <c r="BF2848"/>
  <c r="T2848"/>
  <c r="R2848"/>
  <c r="P2848"/>
  <c r="BI2847"/>
  <c r="BH2847"/>
  <c r="BG2847"/>
  <c r="BF2847"/>
  <c r="T2847"/>
  <c r="R2847"/>
  <c r="P2847"/>
  <c r="BI2845"/>
  <c r="BH2845"/>
  <c r="BG2845"/>
  <c r="BF2845"/>
  <c r="T2845"/>
  <c r="R2845"/>
  <c r="P2845"/>
  <c r="BI2844"/>
  <c r="BH2844"/>
  <c r="BG2844"/>
  <c r="BF2844"/>
  <c r="T2844"/>
  <c r="R2844"/>
  <c r="P2844"/>
  <c r="BI2843"/>
  <c r="BH2843"/>
  <c r="BG2843"/>
  <c r="BF2843"/>
  <c r="T2843"/>
  <c r="R2843"/>
  <c r="P2843"/>
  <c r="BI2840"/>
  <c r="BH2840"/>
  <c r="BG2840"/>
  <c r="BF2840"/>
  <c r="T2840"/>
  <c r="R2840"/>
  <c r="P2840"/>
  <c r="BI2838"/>
  <c r="BH2838"/>
  <c r="BG2838"/>
  <c r="BF2838"/>
  <c r="T2838"/>
  <c r="R2838"/>
  <c r="P2838"/>
  <c r="BI2836"/>
  <c r="BH2836"/>
  <c r="BG2836"/>
  <c r="BF2836"/>
  <c r="T2836"/>
  <c r="R2836"/>
  <c r="P2836"/>
  <c r="BI2833"/>
  <c r="BH2833"/>
  <c r="BG2833"/>
  <c r="BF2833"/>
  <c r="T2833"/>
  <c r="R2833"/>
  <c r="P2833"/>
  <c r="BI2830"/>
  <c r="BH2830"/>
  <c r="BG2830"/>
  <c r="BF2830"/>
  <c r="T2830"/>
  <c r="R2830"/>
  <c r="P2830"/>
  <c r="BI2828"/>
  <c r="BH2828"/>
  <c r="BG2828"/>
  <c r="BF2828"/>
  <c r="T2828"/>
  <c r="R2828"/>
  <c r="P2828"/>
  <c r="BI2825"/>
  <c r="BH2825"/>
  <c r="BG2825"/>
  <c r="BF2825"/>
  <c r="T2825"/>
  <c r="R2825"/>
  <c r="P2825"/>
  <c r="BI2822"/>
  <c r="BH2822"/>
  <c r="BG2822"/>
  <c r="BF2822"/>
  <c r="T2822"/>
  <c r="R2822"/>
  <c r="P2822"/>
  <c r="BI2814"/>
  <c r="BH2814"/>
  <c r="BG2814"/>
  <c r="BF2814"/>
  <c r="T2814"/>
  <c r="R2814"/>
  <c r="P2814"/>
  <c r="BI2811"/>
  <c r="BH2811"/>
  <c r="BG2811"/>
  <c r="BF2811"/>
  <c r="T2811"/>
  <c r="R2811"/>
  <c r="P2811"/>
  <c r="BI2807"/>
  <c r="BH2807"/>
  <c r="BG2807"/>
  <c r="BF2807"/>
  <c r="T2807"/>
  <c r="R2807"/>
  <c r="P2807"/>
  <c r="BI2804"/>
  <c r="BH2804"/>
  <c r="BG2804"/>
  <c r="BF2804"/>
  <c r="T2804"/>
  <c r="R2804"/>
  <c r="P2804"/>
  <c r="BI2801"/>
  <c r="BH2801"/>
  <c r="BG2801"/>
  <c r="BF2801"/>
  <c r="T2801"/>
  <c r="R2801"/>
  <c r="P2801"/>
  <c r="BI2798"/>
  <c r="BH2798"/>
  <c r="BG2798"/>
  <c r="BF2798"/>
  <c r="T2798"/>
  <c r="R2798"/>
  <c r="P2798"/>
  <c r="BI2795"/>
  <c r="BH2795"/>
  <c r="BG2795"/>
  <c r="BF2795"/>
  <c r="T2795"/>
  <c r="R2795"/>
  <c r="P2795"/>
  <c r="BI2788"/>
  <c r="BH2788"/>
  <c r="BG2788"/>
  <c r="BF2788"/>
  <c r="T2788"/>
  <c r="R2788"/>
  <c r="P2788"/>
  <c r="BI2785"/>
  <c r="BH2785"/>
  <c r="BG2785"/>
  <c r="BF2785"/>
  <c r="T2785"/>
  <c r="R2785"/>
  <c r="P2785"/>
  <c r="BI2782"/>
  <c r="BH2782"/>
  <c r="BG2782"/>
  <c r="BF2782"/>
  <c r="T2782"/>
  <c r="R2782"/>
  <c r="P2782"/>
  <c r="BI2779"/>
  <c r="BH2779"/>
  <c r="BG2779"/>
  <c r="BF2779"/>
  <c r="T2779"/>
  <c r="R2779"/>
  <c r="P2779"/>
  <c r="BI2776"/>
  <c r="BH2776"/>
  <c r="BG2776"/>
  <c r="BF2776"/>
  <c r="T2776"/>
  <c r="R2776"/>
  <c r="P2776"/>
  <c r="BI2773"/>
  <c r="BH2773"/>
  <c r="BG2773"/>
  <c r="BF2773"/>
  <c r="T2773"/>
  <c r="R2773"/>
  <c r="P2773"/>
  <c r="BI2767"/>
  <c r="BH2767"/>
  <c r="BG2767"/>
  <c r="BF2767"/>
  <c r="T2767"/>
  <c r="R2767"/>
  <c r="P2767"/>
  <c r="BI2765"/>
  <c r="BH2765"/>
  <c r="BG2765"/>
  <c r="BF2765"/>
  <c r="T2765"/>
  <c r="R2765"/>
  <c r="P2765"/>
  <c r="BI2760"/>
  <c r="BH2760"/>
  <c r="BG2760"/>
  <c r="BF2760"/>
  <c r="T2760"/>
  <c r="R2760"/>
  <c r="P2760"/>
  <c r="BI2757"/>
  <c r="BH2757"/>
  <c r="BG2757"/>
  <c r="BF2757"/>
  <c r="T2757"/>
  <c r="R2757"/>
  <c r="P2757"/>
  <c r="BI2753"/>
  <c r="BH2753"/>
  <c r="BG2753"/>
  <c r="BF2753"/>
  <c r="T2753"/>
  <c r="R2753"/>
  <c r="P2753"/>
  <c r="BI2741"/>
  <c r="BH2741"/>
  <c r="BG2741"/>
  <c r="BF2741"/>
  <c r="T2741"/>
  <c r="R2741"/>
  <c r="P2741"/>
  <c r="BI2738"/>
  <c r="BH2738"/>
  <c r="BG2738"/>
  <c r="BF2738"/>
  <c r="T2738"/>
  <c r="R2738"/>
  <c r="P2738"/>
  <c r="BI2735"/>
  <c r="BH2735"/>
  <c r="BG2735"/>
  <c r="BF2735"/>
  <c r="T2735"/>
  <c r="R2735"/>
  <c r="P2735"/>
  <c r="BI2730"/>
  <c r="BH2730"/>
  <c r="BG2730"/>
  <c r="BF2730"/>
  <c r="T2730"/>
  <c r="R2730"/>
  <c r="P2730"/>
  <c r="BI2725"/>
  <c r="BH2725"/>
  <c r="BG2725"/>
  <c r="BF2725"/>
  <c r="T2725"/>
  <c r="R2725"/>
  <c r="P2725"/>
  <c r="BI2720"/>
  <c r="BH2720"/>
  <c r="BG2720"/>
  <c r="BF2720"/>
  <c r="T2720"/>
  <c r="R2720"/>
  <c r="P2720"/>
  <c r="BI2712"/>
  <c r="BH2712"/>
  <c r="BG2712"/>
  <c r="BF2712"/>
  <c r="T2712"/>
  <c r="R2712"/>
  <c r="P2712"/>
  <c r="BI2707"/>
  <c r="BH2707"/>
  <c r="BG2707"/>
  <c r="BF2707"/>
  <c r="T2707"/>
  <c r="R2707"/>
  <c r="P2707"/>
  <c r="BI2702"/>
  <c r="BH2702"/>
  <c r="BG2702"/>
  <c r="BF2702"/>
  <c r="T2702"/>
  <c r="R2702"/>
  <c r="P2702"/>
  <c r="BI2699"/>
  <c r="BH2699"/>
  <c r="BG2699"/>
  <c r="BF2699"/>
  <c r="T2699"/>
  <c r="R2699"/>
  <c r="P2699"/>
  <c r="BI2696"/>
  <c r="BH2696"/>
  <c r="BG2696"/>
  <c r="BF2696"/>
  <c r="T2696"/>
  <c r="R2696"/>
  <c r="P2696"/>
  <c r="BI2693"/>
  <c r="BH2693"/>
  <c r="BG2693"/>
  <c r="BF2693"/>
  <c r="T2693"/>
  <c r="R2693"/>
  <c r="P2693"/>
  <c r="BI2689"/>
  <c r="BH2689"/>
  <c r="BG2689"/>
  <c r="BF2689"/>
  <c r="T2689"/>
  <c r="R2689"/>
  <c r="P2689"/>
  <c r="BI2687"/>
  <c r="BH2687"/>
  <c r="BG2687"/>
  <c r="BF2687"/>
  <c r="T2687"/>
  <c r="R2687"/>
  <c r="P2687"/>
  <c r="BI2684"/>
  <c r="BH2684"/>
  <c r="BG2684"/>
  <c r="BF2684"/>
  <c r="T2684"/>
  <c r="R2684"/>
  <c r="P2684"/>
  <c r="BI2682"/>
  <c r="BH2682"/>
  <c r="BG2682"/>
  <c r="BF2682"/>
  <c r="T2682"/>
  <c r="R2682"/>
  <c r="P2682"/>
  <c r="BI2676"/>
  <c r="BH2676"/>
  <c r="BG2676"/>
  <c r="BF2676"/>
  <c r="T2676"/>
  <c r="R2676"/>
  <c r="P2676"/>
  <c r="BI2671"/>
  <c r="BH2671"/>
  <c r="BG2671"/>
  <c r="BF2671"/>
  <c r="T2671"/>
  <c r="R2671"/>
  <c r="P2671"/>
  <c r="BI2668"/>
  <c r="BH2668"/>
  <c r="BG2668"/>
  <c r="BF2668"/>
  <c r="T2668"/>
  <c r="R2668"/>
  <c r="P2668"/>
  <c r="BI2662"/>
  <c r="BH2662"/>
  <c r="BG2662"/>
  <c r="BF2662"/>
  <c r="T2662"/>
  <c r="R2662"/>
  <c r="P2662"/>
  <c r="BI2659"/>
  <c r="BH2659"/>
  <c r="BG2659"/>
  <c r="BF2659"/>
  <c r="T2659"/>
  <c r="R2659"/>
  <c r="P2659"/>
  <c r="BI2656"/>
  <c r="BH2656"/>
  <c r="BG2656"/>
  <c r="BF2656"/>
  <c r="T2656"/>
  <c r="R2656"/>
  <c r="P2656"/>
  <c r="BI2649"/>
  <c r="BH2649"/>
  <c r="BG2649"/>
  <c r="BF2649"/>
  <c r="T2649"/>
  <c r="R2649"/>
  <c r="P2649"/>
  <c r="BI2642"/>
  <c r="BH2642"/>
  <c r="BG2642"/>
  <c r="BF2642"/>
  <c r="T2642"/>
  <c r="R2642"/>
  <c r="P2642"/>
  <c r="BI2639"/>
  <c r="BH2639"/>
  <c r="BG2639"/>
  <c r="BF2639"/>
  <c r="T2639"/>
  <c r="R2639"/>
  <c r="P2639"/>
  <c r="BI2636"/>
  <c r="BH2636"/>
  <c r="BG2636"/>
  <c r="BF2636"/>
  <c r="T2636"/>
  <c r="R2636"/>
  <c r="P2636"/>
  <c r="BI2633"/>
  <c r="BH2633"/>
  <c r="BG2633"/>
  <c r="BF2633"/>
  <c r="T2633"/>
  <c r="R2633"/>
  <c r="P2633"/>
  <c r="BI2631"/>
  <c r="BH2631"/>
  <c r="BG2631"/>
  <c r="BF2631"/>
  <c r="T2631"/>
  <c r="R2631"/>
  <c r="P2631"/>
  <c r="BI2626"/>
  <c r="BH2626"/>
  <c r="BG2626"/>
  <c r="BF2626"/>
  <c r="T2626"/>
  <c r="R2626"/>
  <c r="P2626"/>
  <c r="BI2624"/>
  <c r="BH2624"/>
  <c r="BG2624"/>
  <c r="BF2624"/>
  <c r="T2624"/>
  <c r="R2624"/>
  <c r="P2624"/>
  <c r="BI2623"/>
  <c r="BH2623"/>
  <c r="BG2623"/>
  <c r="BF2623"/>
  <c r="T2623"/>
  <c r="R2623"/>
  <c r="P2623"/>
  <c r="BI2622"/>
  <c r="BH2622"/>
  <c r="BG2622"/>
  <c r="BF2622"/>
  <c r="T2622"/>
  <c r="R2622"/>
  <c r="P2622"/>
  <c r="BI2619"/>
  <c r="BH2619"/>
  <c r="BG2619"/>
  <c r="BF2619"/>
  <c r="T2619"/>
  <c r="R2619"/>
  <c r="P2619"/>
  <c r="BI2609"/>
  <c r="BH2609"/>
  <c r="BG2609"/>
  <c r="BF2609"/>
  <c r="T2609"/>
  <c r="R2609"/>
  <c r="P2609"/>
  <c r="BI2606"/>
  <c r="BH2606"/>
  <c r="BG2606"/>
  <c r="BF2606"/>
  <c r="T2606"/>
  <c r="R2606"/>
  <c r="P2606"/>
  <c r="BI2603"/>
  <c r="BH2603"/>
  <c r="BG2603"/>
  <c r="BF2603"/>
  <c r="T2603"/>
  <c r="R2603"/>
  <c r="P2603"/>
  <c r="BI2600"/>
  <c r="BH2600"/>
  <c r="BG2600"/>
  <c r="BF2600"/>
  <c r="T2600"/>
  <c r="R2600"/>
  <c r="P2600"/>
  <c r="BI2594"/>
  <c r="BH2594"/>
  <c r="BG2594"/>
  <c r="BF2594"/>
  <c r="T2594"/>
  <c r="R2594"/>
  <c r="P2594"/>
  <c r="BI2589"/>
  <c r="BH2589"/>
  <c r="BG2589"/>
  <c r="BF2589"/>
  <c r="T2589"/>
  <c r="R2589"/>
  <c r="P2589"/>
  <c r="BI2587"/>
  <c r="BH2587"/>
  <c r="BG2587"/>
  <c r="BF2587"/>
  <c r="T2587"/>
  <c r="R2587"/>
  <c r="P2587"/>
  <c r="BI2585"/>
  <c r="BH2585"/>
  <c r="BG2585"/>
  <c r="BF2585"/>
  <c r="T2585"/>
  <c r="R2585"/>
  <c r="P2585"/>
  <c r="BI2580"/>
  <c r="BH2580"/>
  <c r="BG2580"/>
  <c r="BF2580"/>
  <c r="T2580"/>
  <c r="R2580"/>
  <c r="P2580"/>
  <c r="BI2577"/>
  <c r="BH2577"/>
  <c r="BG2577"/>
  <c r="BF2577"/>
  <c r="T2577"/>
  <c r="R2577"/>
  <c r="P2577"/>
  <c r="BI2574"/>
  <c r="BH2574"/>
  <c r="BG2574"/>
  <c r="BF2574"/>
  <c r="T2574"/>
  <c r="R2574"/>
  <c r="P2574"/>
  <c r="BI2571"/>
  <c r="BH2571"/>
  <c r="BG2571"/>
  <c r="BF2571"/>
  <c r="T2571"/>
  <c r="R2571"/>
  <c r="P2571"/>
  <c r="BI2568"/>
  <c r="BH2568"/>
  <c r="BG2568"/>
  <c r="BF2568"/>
  <c r="T2568"/>
  <c r="R2568"/>
  <c r="P2568"/>
  <c r="BI2565"/>
  <c r="BH2565"/>
  <c r="BG2565"/>
  <c r="BF2565"/>
  <c r="T2565"/>
  <c r="R2565"/>
  <c r="P2565"/>
  <c r="BI2562"/>
  <c r="BH2562"/>
  <c r="BG2562"/>
  <c r="BF2562"/>
  <c r="T2562"/>
  <c r="R2562"/>
  <c r="P2562"/>
  <c r="BI2555"/>
  <c r="BH2555"/>
  <c r="BG2555"/>
  <c r="BF2555"/>
  <c r="T2555"/>
  <c r="R2555"/>
  <c r="P2555"/>
  <c r="BI2552"/>
  <c r="BH2552"/>
  <c r="BG2552"/>
  <c r="BF2552"/>
  <c r="T2552"/>
  <c r="R2552"/>
  <c r="P2552"/>
  <c r="BI2549"/>
  <c r="BH2549"/>
  <c r="BG2549"/>
  <c r="BF2549"/>
  <c r="T2549"/>
  <c r="R2549"/>
  <c r="P2549"/>
  <c r="BI2544"/>
  <c r="BH2544"/>
  <c r="BG2544"/>
  <c r="BF2544"/>
  <c r="T2544"/>
  <c r="R2544"/>
  <c r="P2544"/>
  <c r="BI2541"/>
  <c r="BH2541"/>
  <c r="BG2541"/>
  <c r="BF2541"/>
  <c r="T2541"/>
  <c r="R2541"/>
  <c r="P2541"/>
  <c r="BI2539"/>
  <c r="BH2539"/>
  <c r="BG2539"/>
  <c r="BF2539"/>
  <c r="T2539"/>
  <c r="R2539"/>
  <c r="P2539"/>
  <c r="BI2537"/>
  <c r="BH2537"/>
  <c r="BG2537"/>
  <c r="BF2537"/>
  <c r="T2537"/>
  <c r="R2537"/>
  <c r="P2537"/>
  <c r="BI2536"/>
  <c r="BH2536"/>
  <c r="BG2536"/>
  <c r="BF2536"/>
  <c r="T2536"/>
  <c r="R2536"/>
  <c r="P2536"/>
  <c r="BI2529"/>
  <c r="BH2529"/>
  <c r="BG2529"/>
  <c r="BF2529"/>
  <c r="T2529"/>
  <c r="R2529"/>
  <c r="P2529"/>
  <c r="BI2528"/>
  <c r="BH2528"/>
  <c r="BG2528"/>
  <c r="BF2528"/>
  <c r="T2528"/>
  <c r="R2528"/>
  <c r="P2528"/>
  <c r="BI2513"/>
  <c r="BH2513"/>
  <c r="BG2513"/>
  <c r="BF2513"/>
  <c r="T2513"/>
  <c r="R2513"/>
  <c r="P2513"/>
  <c r="BI2507"/>
  <c r="BH2507"/>
  <c r="BG2507"/>
  <c r="BF2507"/>
  <c r="T2507"/>
  <c r="R2507"/>
  <c r="P2507"/>
  <c r="BI2503"/>
  <c r="BH2503"/>
  <c r="BG2503"/>
  <c r="BF2503"/>
  <c r="T2503"/>
  <c r="R2503"/>
  <c r="P2503"/>
  <c r="BI2496"/>
  <c r="BH2496"/>
  <c r="BG2496"/>
  <c r="BF2496"/>
  <c r="T2496"/>
  <c r="R2496"/>
  <c r="P2496"/>
  <c r="BI2491"/>
  <c r="BH2491"/>
  <c r="BG2491"/>
  <c r="BF2491"/>
  <c r="T2491"/>
  <c r="R2491"/>
  <c r="P2491"/>
  <c r="BI2486"/>
  <c r="BH2486"/>
  <c r="BG2486"/>
  <c r="BF2486"/>
  <c r="T2486"/>
  <c r="R2486"/>
  <c r="P2486"/>
  <c r="BI2481"/>
  <c r="BH2481"/>
  <c r="BG2481"/>
  <c r="BF2481"/>
  <c r="T2481"/>
  <c r="R2481"/>
  <c r="P2481"/>
  <c r="BI2478"/>
  <c r="BH2478"/>
  <c r="BG2478"/>
  <c r="BF2478"/>
  <c r="T2478"/>
  <c r="R2478"/>
  <c r="P2478"/>
  <c r="BI2464"/>
  <c r="BH2464"/>
  <c r="BG2464"/>
  <c r="BF2464"/>
  <c r="T2464"/>
  <c r="R2464"/>
  <c r="P2464"/>
  <c r="BI2449"/>
  <c r="BH2449"/>
  <c r="BG2449"/>
  <c r="BF2449"/>
  <c r="T2449"/>
  <c r="R2449"/>
  <c r="P2449"/>
  <c r="BI2432"/>
  <c r="BH2432"/>
  <c r="BG2432"/>
  <c r="BF2432"/>
  <c r="T2432"/>
  <c r="R2432"/>
  <c r="P2432"/>
  <c r="BI2431"/>
  <c r="BH2431"/>
  <c r="BG2431"/>
  <c r="BF2431"/>
  <c r="T2431"/>
  <c r="R2431"/>
  <c r="P2431"/>
  <c r="BI2413"/>
  <c r="BH2413"/>
  <c r="BG2413"/>
  <c r="BF2413"/>
  <c r="T2413"/>
  <c r="R2413"/>
  <c r="P2413"/>
  <c r="BI2411"/>
  <c r="BH2411"/>
  <c r="BG2411"/>
  <c r="BF2411"/>
  <c r="T2411"/>
  <c r="R2411"/>
  <c r="P2411"/>
  <c r="BI2407"/>
  <c r="BH2407"/>
  <c r="BG2407"/>
  <c r="BF2407"/>
  <c r="T2407"/>
  <c r="R2407"/>
  <c r="P2407"/>
  <c r="BI2405"/>
  <c r="BH2405"/>
  <c r="BG2405"/>
  <c r="BF2405"/>
  <c r="T2405"/>
  <c r="R2405"/>
  <c r="P2405"/>
  <c r="BI2402"/>
  <c r="BH2402"/>
  <c r="BG2402"/>
  <c r="BF2402"/>
  <c r="T2402"/>
  <c r="R2402"/>
  <c r="P2402"/>
  <c r="BI2400"/>
  <c r="BH2400"/>
  <c r="BG2400"/>
  <c r="BF2400"/>
  <c r="T2400"/>
  <c r="R2400"/>
  <c r="P2400"/>
  <c r="BI2393"/>
  <c r="BH2393"/>
  <c r="BG2393"/>
  <c r="BF2393"/>
  <c r="T2393"/>
  <c r="R2393"/>
  <c r="P2393"/>
  <c r="BI2391"/>
  <c r="BH2391"/>
  <c r="BG2391"/>
  <c r="BF2391"/>
  <c r="T2391"/>
  <c r="R2391"/>
  <c r="P2391"/>
  <c r="BI2385"/>
  <c r="BH2385"/>
  <c r="BG2385"/>
  <c r="BF2385"/>
  <c r="T2385"/>
  <c r="R2385"/>
  <c r="P2385"/>
  <c r="BI2381"/>
  <c r="BH2381"/>
  <c r="BG2381"/>
  <c r="BF2381"/>
  <c r="T2381"/>
  <c r="R2381"/>
  <c r="P2381"/>
  <c r="BI2377"/>
  <c r="BH2377"/>
  <c r="BG2377"/>
  <c r="BF2377"/>
  <c r="T2377"/>
  <c r="R2377"/>
  <c r="P2377"/>
  <c r="BI2374"/>
  <c r="BH2374"/>
  <c r="BG2374"/>
  <c r="BF2374"/>
  <c r="T2374"/>
  <c r="R2374"/>
  <c r="P2374"/>
  <c r="BI2368"/>
  <c r="BH2368"/>
  <c r="BG2368"/>
  <c r="BF2368"/>
  <c r="T2368"/>
  <c r="R2368"/>
  <c r="P2368"/>
  <c r="BI2361"/>
  <c r="BH2361"/>
  <c r="BG2361"/>
  <c r="BF2361"/>
  <c r="T2361"/>
  <c r="R2361"/>
  <c r="P2361"/>
  <c r="BI2358"/>
  <c r="BH2358"/>
  <c r="BG2358"/>
  <c r="BF2358"/>
  <c r="T2358"/>
  <c r="R2358"/>
  <c r="P2358"/>
  <c r="BI2348"/>
  <c r="BH2348"/>
  <c r="BG2348"/>
  <c r="BF2348"/>
  <c r="T2348"/>
  <c r="R2348"/>
  <c r="P2348"/>
  <c r="BI2337"/>
  <c r="BH2337"/>
  <c r="BG2337"/>
  <c r="BF2337"/>
  <c r="T2337"/>
  <c r="R2337"/>
  <c r="P2337"/>
  <c r="BI2334"/>
  <c r="BH2334"/>
  <c r="BG2334"/>
  <c r="BF2334"/>
  <c r="T2334"/>
  <c r="R2334"/>
  <c r="P2334"/>
  <c r="BI2331"/>
  <c r="BH2331"/>
  <c r="BG2331"/>
  <c r="BF2331"/>
  <c r="T2331"/>
  <c r="R2331"/>
  <c r="P2331"/>
  <c r="BI2328"/>
  <c r="BH2328"/>
  <c r="BG2328"/>
  <c r="BF2328"/>
  <c r="T2328"/>
  <c r="R2328"/>
  <c r="P2328"/>
  <c r="BI2315"/>
  <c r="BH2315"/>
  <c r="BG2315"/>
  <c r="BF2315"/>
  <c r="T2315"/>
  <c r="R2315"/>
  <c r="P2315"/>
  <c r="BI2313"/>
  <c r="BH2313"/>
  <c r="BG2313"/>
  <c r="BF2313"/>
  <c r="T2313"/>
  <c r="R2313"/>
  <c r="P2313"/>
  <c r="BI2300"/>
  <c r="BH2300"/>
  <c r="BG2300"/>
  <c r="BF2300"/>
  <c r="T2300"/>
  <c r="R2300"/>
  <c r="P2300"/>
  <c r="BI2298"/>
  <c r="BH2298"/>
  <c r="BG2298"/>
  <c r="BF2298"/>
  <c r="T2298"/>
  <c r="R2298"/>
  <c r="P2298"/>
  <c r="BI2285"/>
  <c r="BH2285"/>
  <c r="BG2285"/>
  <c r="BF2285"/>
  <c r="T2285"/>
  <c r="R2285"/>
  <c r="P2285"/>
  <c r="BI2283"/>
  <c r="BH2283"/>
  <c r="BG2283"/>
  <c r="BF2283"/>
  <c r="T2283"/>
  <c r="R2283"/>
  <c r="P2283"/>
  <c r="BI2274"/>
  <c r="BH2274"/>
  <c r="BG2274"/>
  <c r="BF2274"/>
  <c r="T2274"/>
  <c r="R2274"/>
  <c r="P2274"/>
  <c r="BI2273"/>
  <c r="BH2273"/>
  <c r="BG2273"/>
  <c r="BF2273"/>
  <c r="T2273"/>
  <c r="R2273"/>
  <c r="P2273"/>
  <c r="BI2272"/>
  <c r="BH2272"/>
  <c r="BG2272"/>
  <c r="BF2272"/>
  <c r="T2272"/>
  <c r="R2272"/>
  <c r="P2272"/>
  <c r="BI2268"/>
  <c r="BH2268"/>
  <c r="BG2268"/>
  <c r="BF2268"/>
  <c r="T2268"/>
  <c r="R2268"/>
  <c r="P2268"/>
  <c r="BI2266"/>
  <c r="BH2266"/>
  <c r="BG2266"/>
  <c r="BF2266"/>
  <c r="T2266"/>
  <c r="R2266"/>
  <c r="P2266"/>
  <c r="BI2259"/>
  <c r="BH2259"/>
  <c r="BG2259"/>
  <c r="BF2259"/>
  <c r="T2259"/>
  <c r="R2259"/>
  <c r="P2259"/>
  <c r="BI2255"/>
  <c r="BH2255"/>
  <c r="BG2255"/>
  <c r="BF2255"/>
  <c r="T2255"/>
  <c r="R2255"/>
  <c r="P2255"/>
  <c r="BI2252"/>
  <c r="BH2252"/>
  <c r="BG2252"/>
  <c r="BF2252"/>
  <c r="T2252"/>
  <c r="R2252"/>
  <c r="P2252"/>
  <c r="BI2247"/>
  <c r="BH2247"/>
  <c r="BG2247"/>
  <c r="BF2247"/>
  <c r="T2247"/>
  <c r="R2247"/>
  <c r="P2247"/>
  <c r="BI2244"/>
  <c r="BH2244"/>
  <c r="BG2244"/>
  <c r="BF2244"/>
  <c r="T2244"/>
  <c r="R2244"/>
  <c r="P2244"/>
  <c r="BI2240"/>
  <c r="BH2240"/>
  <c r="BG2240"/>
  <c r="BF2240"/>
  <c r="T2240"/>
  <c r="R2240"/>
  <c r="P2240"/>
  <c r="BI2236"/>
  <c r="BH2236"/>
  <c r="BG2236"/>
  <c r="BF2236"/>
  <c r="T2236"/>
  <c r="R2236"/>
  <c r="P2236"/>
  <c r="BI2229"/>
  <c r="BH2229"/>
  <c r="BG2229"/>
  <c r="BF2229"/>
  <c r="T2229"/>
  <c r="R2229"/>
  <c r="P2229"/>
  <c r="BI2222"/>
  <c r="BH2222"/>
  <c r="BG2222"/>
  <c r="BF2222"/>
  <c r="T2222"/>
  <c r="R2222"/>
  <c r="P2222"/>
  <c r="BI2216"/>
  <c r="BH2216"/>
  <c r="BG2216"/>
  <c r="BF2216"/>
  <c r="T2216"/>
  <c r="R2216"/>
  <c r="P2216"/>
  <c r="BI2212"/>
  <c r="BH2212"/>
  <c r="BG2212"/>
  <c r="BF2212"/>
  <c r="T2212"/>
  <c r="R2212"/>
  <c r="P2212"/>
  <c r="BI2208"/>
  <c r="BH2208"/>
  <c r="BG2208"/>
  <c r="BF2208"/>
  <c r="T2208"/>
  <c r="R2208"/>
  <c r="P2208"/>
  <c r="BI2204"/>
  <c r="BH2204"/>
  <c r="BG2204"/>
  <c r="BF2204"/>
  <c r="T2204"/>
  <c r="R2204"/>
  <c r="P2204"/>
  <c r="BI2202"/>
  <c r="BH2202"/>
  <c r="BG2202"/>
  <c r="BF2202"/>
  <c r="T2202"/>
  <c r="R2202"/>
  <c r="P2202"/>
  <c r="BI2196"/>
  <c r="BH2196"/>
  <c r="BG2196"/>
  <c r="BF2196"/>
  <c r="T2196"/>
  <c r="R2196"/>
  <c r="P2196"/>
  <c r="BI2193"/>
  <c r="BH2193"/>
  <c r="BG2193"/>
  <c r="BF2193"/>
  <c r="T2193"/>
  <c r="R2193"/>
  <c r="P2193"/>
  <c r="BI2175"/>
  <c r="BH2175"/>
  <c r="BG2175"/>
  <c r="BF2175"/>
  <c r="T2175"/>
  <c r="R2175"/>
  <c r="P2175"/>
  <c r="BI2165"/>
  <c r="BH2165"/>
  <c r="BG2165"/>
  <c r="BF2165"/>
  <c r="T2165"/>
  <c r="R2165"/>
  <c r="P2165"/>
  <c r="BI2127"/>
  <c r="BH2127"/>
  <c r="BG2127"/>
  <c r="BF2127"/>
  <c r="T2127"/>
  <c r="R2127"/>
  <c r="P2127"/>
  <c r="BI2104"/>
  <c r="BH2104"/>
  <c r="BG2104"/>
  <c r="BF2104"/>
  <c r="T2104"/>
  <c r="R2104"/>
  <c r="P2104"/>
  <c r="BI2092"/>
  <c r="BH2092"/>
  <c r="BG2092"/>
  <c r="BF2092"/>
  <c r="T2092"/>
  <c r="R2092"/>
  <c r="P2092"/>
  <c r="BI2090"/>
  <c r="BH2090"/>
  <c r="BG2090"/>
  <c r="BF2090"/>
  <c r="T2090"/>
  <c r="R2090"/>
  <c r="P2090"/>
  <c r="BI2084"/>
  <c r="BH2084"/>
  <c r="BG2084"/>
  <c r="BF2084"/>
  <c r="T2084"/>
  <c r="R2084"/>
  <c r="P2084"/>
  <c r="BI2081"/>
  <c r="BH2081"/>
  <c r="BG2081"/>
  <c r="BF2081"/>
  <c r="T2081"/>
  <c r="R2081"/>
  <c r="P2081"/>
  <c r="BI2036"/>
  <c r="BH2036"/>
  <c r="BG2036"/>
  <c r="BF2036"/>
  <c r="T2036"/>
  <c r="R2036"/>
  <c r="P2036"/>
  <c r="BI2034"/>
  <c r="BH2034"/>
  <c r="BG2034"/>
  <c r="BF2034"/>
  <c r="T2034"/>
  <c r="R2034"/>
  <c r="P2034"/>
  <c r="BI1925"/>
  <c r="BH1925"/>
  <c r="BG1925"/>
  <c r="BF1925"/>
  <c r="T1925"/>
  <c r="R1925"/>
  <c r="P1925"/>
  <c r="BI1923"/>
  <c r="BH1923"/>
  <c r="BG1923"/>
  <c r="BF1923"/>
  <c r="T1923"/>
  <c r="R1923"/>
  <c r="P1923"/>
  <c r="BI1921"/>
  <c r="BH1921"/>
  <c r="BG1921"/>
  <c r="BF1921"/>
  <c r="T1921"/>
  <c r="R1921"/>
  <c r="P1921"/>
  <c r="BI1863"/>
  <c r="BH1863"/>
  <c r="BG1863"/>
  <c r="BF1863"/>
  <c r="T1863"/>
  <c r="R1863"/>
  <c r="P1863"/>
  <c r="BI1846"/>
  <c r="BH1846"/>
  <c r="BG1846"/>
  <c r="BF1846"/>
  <c r="T1846"/>
  <c r="R1846"/>
  <c r="P1846"/>
  <c r="BI1843"/>
  <c r="BH1843"/>
  <c r="BG1843"/>
  <c r="BF1843"/>
  <c r="T1843"/>
  <c r="R1843"/>
  <c r="P1843"/>
  <c r="BI1820"/>
  <c r="BH1820"/>
  <c r="BG1820"/>
  <c r="BF1820"/>
  <c r="T1820"/>
  <c r="R1820"/>
  <c r="P1820"/>
  <c r="BI1801"/>
  <c r="BH1801"/>
  <c r="BG1801"/>
  <c r="BF1801"/>
  <c r="T1801"/>
  <c r="R1801"/>
  <c r="P1801"/>
  <c r="BI1798"/>
  <c r="BH1798"/>
  <c r="BG1798"/>
  <c r="BF1798"/>
  <c r="T1798"/>
  <c r="R1798"/>
  <c r="P1798"/>
  <c r="BI1793"/>
  <c r="BH1793"/>
  <c r="BG1793"/>
  <c r="BF1793"/>
  <c r="T1793"/>
  <c r="R1793"/>
  <c r="P1793"/>
  <c r="BI1786"/>
  <c r="BH1786"/>
  <c r="BG1786"/>
  <c r="BF1786"/>
  <c r="T1786"/>
  <c r="R1786"/>
  <c r="P1786"/>
  <c r="BI1783"/>
  <c r="BH1783"/>
  <c r="BG1783"/>
  <c r="BF1783"/>
  <c r="T1783"/>
  <c r="R1783"/>
  <c r="P1783"/>
  <c r="BI1781"/>
  <c r="BH1781"/>
  <c r="BG1781"/>
  <c r="BF1781"/>
  <c r="T1781"/>
  <c r="R1781"/>
  <c r="P1781"/>
  <c r="BI1779"/>
  <c r="BH1779"/>
  <c r="BG1779"/>
  <c r="BF1779"/>
  <c r="T1779"/>
  <c r="R1779"/>
  <c r="P1779"/>
  <c r="BI1777"/>
  <c r="BH1777"/>
  <c r="BG1777"/>
  <c r="BF1777"/>
  <c r="T1777"/>
  <c r="R1777"/>
  <c r="P1777"/>
  <c r="BI1775"/>
  <c r="BH1775"/>
  <c r="BG1775"/>
  <c r="BF1775"/>
  <c r="T1775"/>
  <c r="R1775"/>
  <c r="P1775"/>
  <c r="BI1773"/>
  <c r="BH1773"/>
  <c r="BG1773"/>
  <c r="BF1773"/>
  <c r="T1773"/>
  <c r="R1773"/>
  <c r="P1773"/>
  <c r="BI1770"/>
  <c r="BH1770"/>
  <c r="BG1770"/>
  <c r="BF1770"/>
  <c r="T1770"/>
  <c r="R1770"/>
  <c r="P1770"/>
  <c r="BI1758"/>
  <c r="BH1758"/>
  <c r="BG1758"/>
  <c r="BF1758"/>
  <c r="T1758"/>
  <c r="R1758"/>
  <c r="P1758"/>
  <c r="BI1712"/>
  <c r="BH1712"/>
  <c r="BG1712"/>
  <c r="BF1712"/>
  <c r="T1712"/>
  <c r="R1712"/>
  <c r="P1712"/>
  <c r="BI1710"/>
  <c r="BH1710"/>
  <c r="BG1710"/>
  <c r="BF1710"/>
  <c r="T1710"/>
  <c r="R1710"/>
  <c r="P1710"/>
  <c r="BI1701"/>
  <c r="BH1701"/>
  <c r="BG1701"/>
  <c r="BF1701"/>
  <c r="T1701"/>
  <c r="R1701"/>
  <c r="P1701"/>
  <c r="BI1698"/>
  <c r="BH1698"/>
  <c r="BG1698"/>
  <c r="BF1698"/>
  <c r="T1698"/>
  <c r="R1698"/>
  <c r="P1698"/>
  <c r="BI1688"/>
  <c r="BH1688"/>
  <c r="BG1688"/>
  <c r="BF1688"/>
  <c r="T1688"/>
  <c r="R1688"/>
  <c r="P1688"/>
  <c r="BI1682"/>
  <c r="BH1682"/>
  <c r="BG1682"/>
  <c r="BF1682"/>
  <c r="T1682"/>
  <c r="R1682"/>
  <c r="P1682"/>
  <c r="BI1611"/>
  <c r="BH1611"/>
  <c r="BG1611"/>
  <c r="BF1611"/>
  <c r="T1611"/>
  <c r="R1611"/>
  <c r="P1611"/>
  <c r="BI1609"/>
  <c r="BH1609"/>
  <c r="BG1609"/>
  <c r="BF1609"/>
  <c r="T1609"/>
  <c r="R1609"/>
  <c r="P1609"/>
  <c r="BI1583"/>
  <c r="BH1583"/>
  <c r="BG1583"/>
  <c r="BF1583"/>
  <c r="T1583"/>
  <c r="R1583"/>
  <c r="P1583"/>
  <c r="BI1580"/>
  <c r="BH1580"/>
  <c r="BG1580"/>
  <c r="BF1580"/>
  <c r="T1580"/>
  <c r="R1580"/>
  <c r="P1580"/>
  <c r="BI1539"/>
  <c r="BH1539"/>
  <c r="BG1539"/>
  <c r="BF1539"/>
  <c r="T1539"/>
  <c r="R1539"/>
  <c r="P1539"/>
  <c r="BI1532"/>
  <c r="BH1532"/>
  <c r="BG1532"/>
  <c r="BF1532"/>
  <c r="T1532"/>
  <c r="R1532"/>
  <c r="P1532"/>
  <c r="BI1530"/>
  <c r="BH1530"/>
  <c r="BG1530"/>
  <c r="BF1530"/>
  <c r="T1530"/>
  <c r="R1530"/>
  <c r="P1530"/>
  <c r="BI1524"/>
  <c r="BH1524"/>
  <c r="BG1524"/>
  <c r="BF1524"/>
  <c r="T1524"/>
  <c r="R1524"/>
  <c r="P1524"/>
  <c r="BI1522"/>
  <c r="BH1522"/>
  <c r="BG1522"/>
  <c r="BF1522"/>
  <c r="T1522"/>
  <c r="R1522"/>
  <c r="P1522"/>
  <c r="BI1520"/>
  <c r="BH1520"/>
  <c r="BG1520"/>
  <c r="BF1520"/>
  <c r="T1520"/>
  <c r="R1520"/>
  <c r="P1520"/>
  <c r="BI1518"/>
  <c r="BH1518"/>
  <c r="BG1518"/>
  <c r="BF1518"/>
  <c r="T1518"/>
  <c r="R1518"/>
  <c r="P1518"/>
  <c r="BI1514"/>
  <c r="BH1514"/>
  <c r="BG1514"/>
  <c r="BF1514"/>
  <c r="T1514"/>
  <c r="R1514"/>
  <c r="P1514"/>
  <c r="BI1511"/>
  <c r="BH1511"/>
  <c r="BG1511"/>
  <c r="BF1511"/>
  <c r="T1511"/>
  <c r="R1511"/>
  <c r="P1511"/>
  <c r="BI1508"/>
  <c r="BH1508"/>
  <c r="BG1508"/>
  <c r="BF1508"/>
  <c r="T1508"/>
  <c r="R1508"/>
  <c r="P1508"/>
  <c r="BI1507"/>
  <c r="BH1507"/>
  <c r="BG1507"/>
  <c r="BF1507"/>
  <c r="T1507"/>
  <c r="R1507"/>
  <c r="P1507"/>
  <c r="BI1505"/>
  <c r="BH1505"/>
  <c r="BG1505"/>
  <c r="BF1505"/>
  <c r="T1505"/>
  <c r="R1505"/>
  <c r="P1505"/>
  <c r="BI1502"/>
  <c r="BH1502"/>
  <c r="BG1502"/>
  <c r="BF1502"/>
  <c r="T1502"/>
  <c r="R1502"/>
  <c r="P1502"/>
  <c r="BI1499"/>
  <c r="BH1499"/>
  <c r="BG1499"/>
  <c r="BF1499"/>
  <c r="T1499"/>
  <c r="R1499"/>
  <c r="P1499"/>
  <c r="BI1495"/>
  <c r="BH1495"/>
  <c r="BG1495"/>
  <c r="BF1495"/>
  <c r="T1495"/>
  <c r="R1495"/>
  <c r="P1495"/>
  <c r="BI1493"/>
  <c r="BH1493"/>
  <c r="BG1493"/>
  <c r="BF1493"/>
  <c r="T1493"/>
  <c r="R1493"/>
  <c r="P1493"/>
  <c r="BI1491"/>
  <c r="BH1491"/>
  <c r="BG1491"/>
  <c r="BF1491"/>
  <c r="T1491"/>
  <c r="R1491"/>
  <c r="P1491"/>
  <c r="BI1488"/>
  <c r="BH1488"/>
  <c r="BG1488"/>
  <c r="BF1488"/>
  <c r="T1488"/>
  <c r="R1488"/>
  <c r="P1488"/>
  <c r="BI1486"/>
  <c r="BH1486"/>
  <c r="BG1486"/>
  <c r="BF1486"/>
  <c r="T1486"/>
  <c r="R1486"/>
  <c r="P1486"/>
  <c r="BI1483"/>
  <c r="BH1483"/>
  <c r="BG1483"/>
  <c r="BF1483"/>
  <c r="T1483"/>
  <c r="R1483"/>
  <c r="P1483"/>
  <c r="BI1481"/>
  <c r="BH1481"/>
  <c r="BG1481"/>
  <c r="BF1481"/>
  <c r="T1481"/>
  <c r="R1481"/>
  <c r="P1481"/>
  <c r="BI1478"/>
  <c r="BH1478"/>
  <c r="BG1478"/>
  <c r="BF1478"/>
  <c r="T1478"/>
  <c r="R1478"/>
  <c r="P1478"/>
  <c r="BI1476"/>
  <c r="BH1476"/>
  <c r="BG1476"/>
  <c r="BF1476"/>
  <c r="T1476"/>
  <c r="R1476"/>
  <c r="P1476"/>
  <c r="BI1445"/>
  <c r="BH1445"/>
  <c r="BG1445"/>
  <c r="BF1445"/>
  <c r="T1445"/>
  <c r="R1445"/>
  <c r="P1445"/>
  <c r="BI1442"/>
  <c r="BH1442"/>
  <c r="BG1442"/>
  <c r="BF1442"/>
  <c r="T1442"/>
  <c r="R1442"/>
  <c r="P1442"/>
  <c r="BI1440"/>
  <c r="BH1440"/>
  <c r="BG1440"/>
  <c r="BF1440"/>
  <c r="T1440"/>
  <c r="R1440"/>
  <c r="P1440"/>
  <c r="BI1428"/>
  <c r="BH1428"/>
  <c r="BG1428"/>
  <c r="BF1428"/>
  <c r="T1428"/>
  <c r="R1428"/>
  <c r="P1428"/>
  <c r="BI1426"/>
  <c r="BH1426"/>
  <c r="BG1426"/>
  <c r="BF1426"/>
  <c r="T1426"/>
  <c r="R1426"/>
  <c r="P1426"/>
  <c r="BI1421"/>
  <c r="BH1421"/>
  <c r="BG1421"/>
  <c r="BF1421"/>
  <c r="T1421"/>
  <c r="R1421"/>
  <c r="P1421"/>
  <c r="BI1419"/>
  <c r="BH1419"/>
  <c r="BG1419"/>
  <c r="BF1419"/>
  <c r="T1419"/>
  <c r="R1419"/>
  <c r="P1419"/>
  <c r="BI1407"/>
  <c r="BH1407"/>
  <c r="BG1407"/>
  <c r="BF1407"/>
  <c r="T1407"/>
  <c r="R1407"/>
  <c r="P1407"/>
  <c r="BI1405"/>
  <c r="BH1405"/>
  <c r="BG1405"/>
  <c r="BF1405"/>
  <c r="T1405"/>
  <c r="R1405"/>
  <c r="P1405"/>
  <c r="BI1402"/>
  <c r="BH1402"/>
  <c r="BG1402"/>
  <c r="BF1402"/>
  <c r="T1402"/>
  <c r="R1402"/>
  <c r="P1402"/>
  <c r="BI1393"/>
  <c r="BH1393"/>
  <c r="BG1393"/>
  <c r="BF1393"/>
  <c r="T1393"/>
  <c r="R1393"/>
  <c r="P1393"/>
  <c r="BI1388"/>
  <c r="BH1388"/>
  <c r="BG1388"/>
  <c r="BF1388"/>
  <c r="T1388"/>
  <c r="R1388"/>
  <c r="P1388"/>
  <c r="BI1385"/>
  <c r="BH1385"/>
  <c r="BG1385"/>
  <c r="BF1385"/>
  <c r="T1385"/>
  <c r="R1385"/>
  <c r="P1385"/>
  <c r="BI1352"/>
  <c r="BH1352"/>
  <c r="BG1352"/>
  <c r="BF1352"/>
  <c r="T1352"/>
  <c r="R1352"/>
  <c r="P1352"/>
  <c r="BI1350"/>
  <c r="BH1350"/>
  <c r="BG1350"/>
  <c r="BF1350"/>
  <c r="T1350"/>
  <c r="R1350"/>
  <c r="P1350"/>
  <c r="BI1345"/>
  <c r="BH1345"/>
  <c r="BG1345"/>
  <c r="BF1345"/>
  <c r="T1345"/>
  <c r="R1345"/>
  <c r="P1345"/>
  <c r="BI1335"/>
  <c r="BH1335"/>
  <c r="BG1335"/>
  <c r="BF1335"/>
  <c r="T1335"/>
  <c r="R1335"/>
  <c r="P1335"/>
  <c r="BI1329"/>
  <c r="BH1329"/>
  <c r="BG1329"/>
  <c r="BF1329"/>
  <c r="T1329"/>
  <c r="R1329"/>
  <c r="P1329"/>
  <c r="BI1323"/>
  <c r="BH1323"/>
  <c r="BG1323"/>
  <c r="BF1323"/>
  <c r="T1323"/>
  <c r="R1323"/>
  <c r="P1323"/>
  <c r="BI1321"/>
  <c r="BH1321"/>
  <c r="BG1321"/>
  <c r="BF1321"/>
  <c r="T1321"/>
  <c r="R1321"/>
  <c r="P1321"/>
  <c r="BI1301"/>
  <c r="BH1301"/>
  <c r="BG1301"/>
  <c r="BF1301"/>
  <c r="T1301"/>
  <c r="R1301"/>
  <c r="P1301"/>
  <c r="BI1299"/>
  <c r="BH1299"/>
  <c r="BG1299"/>
  <c r="BF1299"/>
  <c r="T1299"/>
  <c r="R1299"/>
  <c r="P1299"/>
  <c r="BI1296"/>
  <c r="BH1296"/>
  <c r="BG1296"/>
  <c r="BF1296"/>
  <c r="T1296"/>
  <c r="R1296"/>
  <c r="P1296"/>
  <c r="BI1294"/>
  <c r="BH1294"/>
  <c r="BG1294"/>
  <c r="BF1294"/>
  <c r="T1294"/>
  <c r="R1294"/>
  <c r="P1294"/>
  <c r="BI1268"/>
  <c r="BH1268"/>
  <c r="BG1268"/>
  <c r="BF1268"/>
  <c r="T1268"/>
  <c r="R1268"/>
  <c r="P1268"/>
  <c r="BI1265"/>
  <c r="BH1265"/>
  <c r="BG1265"/>
  <c r="BF1265"/>
  <c r="T1265"/>
  <c r="R1265"/>
  <c r="P1265"/>
  <c r="BI1258"/>
  <c r="BH1258"/>
  <c r="BG1258"/>
  <c r="BF1258"/>
  <c r="T1258"/>
  <c r="R1258"/>
  <c r="P1258"/>
  <c r="BI1256"/>
  <c r="BH1256"/>
  <c r="BG1256"/>
  <c r="BF1256"/>
  <c r="T1256"/>
  <c r="R1256"/>
  <c r="P1256"/>
  <c r="BI1254"/>
  <c r="BH1254"/>
  <c r="BG1254"/>
  <c r="BF1254"/>
  <c r="T1254"/>
  <c r="R1254"/>
  <c r="P1254"/>
  <c r="BI1252"/>
  <c r="BH1252"/>
  <c r="BG1252"/>
  <c r="BF1252"/>
  <c r="T1252"/>
  <c r="R1252"/>
  <c r="P1252"/>
  <c r="BI1243"/>
  <c r="BH1243"/>
  <c r="BG1243"/>
  <c r="BF1243"/>
  <c r="T1243"/>
  <c r="R1243"/>
  <c r="P1243"/>
  <c r="BI1241"/>
  <c r="BH1241"/>
  <c r="BG1241"/>
  <c r="BF1241"/>
  <c r="T1241"/>
  <c r="R1241"/>
  <c r="P1241"/>
  <c r="BI1238"/>
  <c r="BH1238"/>
  <c r="BG1238"/>
  <c r="BF1238"/>
  <c r="T1238"/>
  <c r="R1238"/>
  <c r="P1238"/>
  <c r="BI1236"/>
  <c r="BH1236"/>
  <c r="BG1236"/>
  <c r="BF1236"/>
  <c r="T1236"/>
  <c r="R1236"/>
  <c r="P1236"/>
  <c r="BI1205"/>
  <c r="BH1205"/>
  <c r="BG1205"/>
  <c r="BF1205"/>
  <c r="T1205"/>
  <c r="R1205"/>
  <c r="P1205"/>
  <c r="BI1203"/>
  <c r="BH1203"/>
  <c r="BG1203"/>
  <c r="BF1203"/>
  <c r="T1203"/>
  <c r="R1203"/>
  <c r="P1203"/>
  <c r="BI1195"/>
  <c r="BH1195"/>
  <c r="BG1195"/>
  <c r="BF1195"/>
  <c r="T1195"/>
  <c r="R1195"/>
  <c r="P1195"/>
  <c r="BI1193"/>
  <c r="BH1193"/>
  <c r="BG1193"/>
  <c r="BF1193"/>
  <c r="T1193"/>
  <c r="R1193"/>
  <c r="P1193"/>
  <c r="BI1160"/>
  <c r="BH1160"/>
  <c r="BG1160"/>
  <c r="BF1160"/>
  <c r="T1160"/>
  <c r="R1160"/>
  <c r="P1160"/>
  <c r="BI1158"/>
  <c r="BH1158"/>
  <c r="BG1158"/>
  <c r="BF1158"/>
  <c r="T1158"/>
  <c r="R1158"/>
  <c r="P1158"/>
  <c r="BI1151"/>
  <c r="BH1151"/>
  <c r="BG1151"/>
  <c r="BF1151"/>
  <c r="T1151"/>
  <c r="R1151"/>
  <c r="P1151"/>
  <c r="BI1144"/>
  <c r="BH1144"/>
  <c r="BG1144"/>
  <c r="BF1144"/>
  <c r="T1144"/>
  <c r="R1144"/>
  <c r="P1144"/>
  <c r="BI1142"/>
  <c r="BH1142"/>
  <c r="BG1142"/>
  <c r="BF1142"/>
  <c r="T1142"/>
  <c r="R1142"/>
  <c r="P1142"/>
  <c r="BI1105"/>
  <c r="BH1105"/>
  <c r="BG1105"/>
  <c r="BF1105"/>
  <c r="T1105"/>
  <c r="R1105"/>
  <c r="P1105"/>
  <c r="BI1103"/>
  <c r="BH1103"/>
  <c r="BG1103"/>
  <c r="BF1103"/>
  <c r="T1103"/>
  <c r="R1103"/>
  <c r="P1103"/>
  <c r="BI1101"/>
  <c r="BH1101"/>
  <c r="BG1101"/>
  <c r="BF1101"/>
  <c r="T1101"/>
  <c r="R1101"/>
  <c r="P1101"/>
  <c r="BI1094"/>
  <c r="BH1094"/>
  <c r="BG1094"/>
  <c r="BF1094"/>
  <c r="T1094"/>
  <c r="R1094"/>
  <c r="P1094"/>
  <c r="BI1092"/>
  <c r="BH1092"/>
  <c r="BG1092"/>
  <c r="BF1092"/>
  <c r="T1092"/>
  <c r="R1092"/>
  <c r="P1092"/>
  <c r="BI1085"/>
  <c r="BH1085"/>
  <c r="BG1085"/>
  <c r="BF1085"/>
  <c r="T1085"/>
  <c r="R1085"/>
  <c r="P1085"/>
  <c r="BI1083"/>
  <c r="BH1083"/>
  <c r="BG1083"/>
  <c r="BF1083"/>
  <c r="T1083"/>
  <c r="R1083"/>
  <c r="P1083"/>
  <c r="BI1076"/>
  <c r="BH1076"/>
  <c r="BG1076"/>
  <c r="BF1076"/>
  <c r="T1076"/>
  <c r="R1076"/>
  <c r="P1076"/>
  <c r="BI1071"/>
  <c r="BH1071"/>
  <c r="BG1071"/>
  <c r="BF1071"/>
  <c r="T1071"/>
  <c r="R1071"/>
  <c r="P1071"/>
  <c r="BI1066"/>
  <c r="BH1066"/>
  <c r="BG1066"/>
  <c r="BF1066"/>
  <c r="T1066"/>
  <c r="R1066"/>
  <c r="P1066"/>
  <c r="BI995"/>
  <c r="BH995"/>
  <c r="BG995"/>
  <c r="BF995"/>
  <c r="T995"/>
  <c r="R995"/>
  <c r="P995"/>
  <c r="BI992"/>
  <c r="BH992"/>
  <c r="BG992"/>
  <c r="BF992"/>
  <c r="T992"/>
  <c r="R992"/>
  <c r="P992"/>
  <c r="BI990"/>
  <c r="BH990"/>
  <c r="BG990"/>
  <c r="BF990"/>
  <c r="T990"/>
  <c r="R990"/>
  <c r="P990"/>
  <c r="BI988"/>
  <c r="BH988"/>
  <c r="BG988"/>
  <c r="BF988"/>
  <c r="T988"/>
  <c r="R988"/>
  <c r="P988"/>
  <c r="BI986"/>
  <c r="BH986"/>
  <c r="BG986"/>
  <c r="BF986"/>
  <c r="T986"/>
  <c r="R986"/>
  <c r="P986"/>
  <c r="BI979"/>
  <c r="BH979"/>
  <c r="BG979"/>
  <c r="BF979"/>
  <c r="T979"/>
  <c r="R979"/>
  <c r="P979"/>
  <c r="BI978"/>
  <c r="BH978"/>
  <c r="BG978"/>
  <c r="BF978"/>
  <c r="T978"/>
  <c r="R978"/>
  <c r="P978"/>
  <c r="BI971"/>
  <c r="BH971"/>
  <c r="BG971"/>
  <c r="BF971"/>
  <c r="T971"/>
  <c r="R971"/>
  <c r="P971"/>
  <c r="BI969"/>
  <c r="BH969"/>
  <c r="BG969"/>
  <c r="BF969"/>
  <c r="T969"/>
  <c r="R969"/>
  <c r="P969"/>
  <c r="BI962"/>
  <c r="BH962"/>
  <c r="BG962"/>
  <c r="BF962"/>
  <c r="T962"/>
  <c r="R962"/>
  <c r="P962"/>
  <c r="BI960"/>
  <c r="BH960"/>
  <c r="BG960"/>
  <c r="BF960"/>
  <c r="T960"/>
  <c r="R960"/>
  <c r="P960"/>
  <c r="BI950"/>
  <c r="BH950"/>
  <c r="BG950"/>
  <c r="BF950"/>
  <c r="T950"/>
  <c r="R950"/>
  <c r="P950"/>
  <c r="BI949"/>
  <c r="BH949"/>
  <c r="BG949"/>
  <c r="BF949"/>
  <c r="T949"/>
  <c r="R949"/>
  <c r="P949"/>
  <c r="BI942"/>
  <c r="BH942"/>
  <c r="BG942"/>
  <c r="BF942"/>
  <c r="T942"/>
  <c r="R942"/>
  <c r="P942"/>
  <c r="BI940"/>
  <c r="BH940"/>
  <c r="BG940"/>
  <c r="BF940"/>
  <c r="T940"/>
  <c r="R940"/>
  <c r="P940"/>
  <c r="BI932"/>
  <c r="BH932"/>
  <c r="BG932"/>
  <c r="BF932"/>
  <c r="T932"/>
  <c r="R932"/>
  <c r="P932"/>
  <c r="BI931"/>
  <c r="BH931"/>
  <c r="BG931"/>
  <c r="BF931"/>
  <c r="T931"/>
  <c r="R931"/>
  <c r="P931"/>
  <c r="BI929"/>
  <c r="BH929"/>
  <c r="BG929"/>
  <c r="BF929"/>
  <c r="T929"/>
  <c r="R929"/>
  <c r="P929"/>
  <c r="BI927"/>
  <c r="BH927"/>
  <c r="BG927"/>
  <c r="BF927"/>
  <c r="T927"/>
  <c r="R927"/>
  <c r="P927"/>
  <c r="BI920"/>
  <c r="BH920"/>
  <c r="BG920"/>
  <c r="BF920"/>
  <c r="T920"/>
  <c r="R920"/>
  <c r="P920"/>
  <c r="BI918"/>
  <c r="BH918"/>
  <c r="BG918"/>
  <c r="BF918"/>
  <c r="T918"/>
  <c r="R918"/>
  <c r="P918"/>
  <c r="BI911"/>
  <c r="BH911"/>
  <c r="BG911"/>
  <c r="BF911"/>
  <c r="T911"/>
  <c r="R911"/>
  <c r="P911"/>
  <c r="BI909"/>
  <c r="BH909"/>
  <c r="BG909"/>
  <c r="BF909"/>
  <c r="T909"/>
  <c r="R909"/>
  <c r="P909"/>
  <c r="BI890"/>
  <c r="BH890"/>
  <c r="BG890"/>
  <c r="BF890"/>
  <c r="T890"/>
  <c r="R890"/>
  <c r="P890"/>
  <c r="BI888"/>
  <c r="BH888"/>
  <c r="BG888"/>
  <c r="BF888"/>
  <c r="T888"/>
  <c r="R888"/>
  <c r="P888"/>
  <c r="BI873"/>
  <c r="BH873"/>
  <c r="BG873"/>
  <c r="BF873"/>
  <c r="T873"/>
  <c r="R873"/>
  <c r="P873"/>
  <c r="BI871"/>
  <c r="BH871"/>
  <c r="BG871"/>
  <c r="BF871"/>
  <c r="T871"/>
  <c r="R871"/>
  <c r="P871"/>
  <c r="BI866"/>
  <c r="BH866"/>
  <c r="BG866"/>
  <c r="BF866"/>
  <c r="T866"/>
  <c r="R866"/>
  <c r="P866"/>
  <c r="BI863"/>
  <c r="BH863"/>
  <c r="BG863"/>
  <c r="BF863"/>
  <c r="T863"/>
  <c r="R863"/>
  <c r="P863"/>
  <c r="BI860"/>
  <c r="BH860"/>
  <c r="BG860"/>
  <c r="BF860"/>
  <c r="T860"/>
  <c r="R860"/>
  <c r="P860"/>
  <c r="BI858"/>
  <c r="BH858"/>
  <c r="BG858"/>
  <c r="BF858"/>
  <c r="T858"/>
  <c r="R858"/>
  <c r="P858"/>
  <c r="BI853"/>
  <c r="BH853"/>
  <c r="BG853"/>
  <c r="BF853"/>
  <c r="T853"/>
  <c r="R853"/>
  <c r="P853"/>
  <c r="BI851"/>
  <c r="BH851"/>
  <c r="BG851"/>
  <c r="BF851"/>
  <c r="T851"/>
  <c r="R851"/>
  <c r="P851"/>
  <c r="BI846"/>
  <c r="BH846"/>
  <c r="BG846"/>
  <c r="BF846"/>
  <c r="T846"/>
  <c r="R846"/>
  <c r="P846"/>
  <c r="BI844"/>
  <c r="BH844"/>
  <c r="BG844"/>
  <c r="BF844"/>
  <c r="T844"/>
  <c r="R844"/>
  <c r="P844"/>
  <c r="BI832"/>
  <c r="BH832"/>
  <c r="BG832"/>
  <c r="BF832"/>
  <c r="T832"/>
  <c r="R832"/>
  <c r="P832"/>
  <c r="BI830"/>
  <c r="BH830"/>
  <c r="BG830"/>
  <c r="BF830"/>
  <c r="T830"/>
  <c r="R830"/>
  <c r="P830"/>
  <c r="BI827"/>
  <c r="BH827"/>
  <c r="BG827"/>
  <c r="BF827"/>
  <c r="T827"/>
  <c r="R827"/>
  <c r="P827"/>
  <c r="BI825"/>
  <c r="BH825"/>
  <c r="BG825"/>
  <c r="BF825"/>
  <c r="T825"/>
  <c r="R825"/>
  <c r="P825"/>
  <c r="BI822"/>
  <c r="BH822"/>
  <c r="BG822"/>
  <c r="BF822"/>
  <c r="T822"/>
  <c r="R822"/>
  <c r="P822"/>
  <c r="BI820"/>
  <c r="BH820"/>
  <c r="BG820"/>
  <c r="BF820"/>
  <c r="T820"/>
  <c r="R820"/>
  <c r="P820"/>
  <c r="BI817"/>
  <c r="BH817"/>
  <c r="BG817"/>
  <c r="BF817"/>
  <c r="T817"/>
  <c r="R817"/>
  <c r="P817"/>
  <c r="BI815"/>
  <c r="BH815"/>
  <c r="BG815"/>
  <c r="BF815"/>
  <c r="T815"/>
  <c r="R815"/>
  <c r="P815"/>
  <c r="BI812"/>
  <c r="BH812"/>
  <c r="BG812"/>
  <c r="BF812"/>
  <c r="T812"/>
  <c r="R812"/>
  <c r="P812"/>
  <c r="BI808"/>
  <c r="BH808"/>
  <c r="BG808"/>
  <c r="BF808"/>
  <c r="T808"/>
  <c r="T807"/>
  <c r="R808"/>
  <c r="R807"/>
  <c r="P808"/>
  <c r="P807"/>
  <c r="BI805"/>
  <c r="BH805"/>
  <c r="BG805"/>
  <c r="BF805"/>
  <c r="T805"/>
  <c r="R805"/>
  <c r="P805"/>
  <c r="BI802"/>
  <c r="BH802"/>
  <c r="BG802"/>
  <c r="BF802"/>
  <c r="T802"/>
  <c r="R802"/>
  <c r="P802"/>
  <c r="BI800"/>
  <c r="BH800"/>
  <c r="BG800"/>
  <c r="BF800"/>
  <c r="T800"/>
  <c r="R800"/>
  <c r="P800"/>
  <c r="BI794"/>
  <c r="BH794"/>
  <c r="BG794"/>
  <c r="BF794"/>
  <c r="T794"/>
  <c r="R794"/>
  <c r="P794"/>
  <c r="BI792"/>
  <c r="BH792"/>
  <c r="BG792"/>
  <c r="BF792"/>
  <c r="T792"/>
  <c r="R792"/>
  <c r="P792"/>
  <c r="BI786"/>
  <c r="BH786"/>
  <c r="BG786"/>
  <c r="BF786"/>
  <c r="T786"/>
  <c r="R786"/>
  <c r="P786"/>
  <c r="BI783"/>
  <c r="BH783"/>
  <c r="BG783"/>
  <c r="BF783"/>
  <c r="T783"/>
  <c r="R783"/>
  <c r="P783"/>
  <c r="BI781"/>
  <c r="BH781"/>
  <c r="BG781"/>
  <c r="BF781"/>
  <c r="T781"/>
  <c r="R781"/>
  <c r="P781"/>
  <c r="BI779"/>
  <c r="BH779"/>
  <c r="BG779"/>
  <c r="BF779"/>
  <c r="T779"/>
  <c r="R779"/>
  <c r="P779"/>
  <c r="BI777"/>
  <c r="BH777"/>
  <c r="BG777"/>
  <c r="BF777"/>
  <c r="T777"/>
  <c r="R777"/>
  <c r="P777"/>
  <c r="BI771"/>
  <c r="BH771"/>
  <c r="BG771"/>
  <c r="BF771"/>
  <c r="T771"/>
  <c r="R771"/>
  <c r="P771"/>
  <c r="BI702"/>
  <c r="BH702"/>
  <c r="BG702"/>
  <c r="BF702"/>
  <c r="T702"/>
  <c r="R702"/>
  <c r="P702"/>
  <c r="BI700"/>
  <c r="BH700"/>
  <c r="BG700"/>
  <c r="BF700"/>
  <c r="T700"/>
  <c r="R700"/>
  <c r="P700"/>
  <c r="BI697"/>
  <c r="BH697"/>
  <c r="BG697"/>
  <c r="BF697"/>
  <c r="T697"/>
  <c r="R697"/>
  <c r="P697"/>
  <c r="BI694"/>
  <c r="BH694"/>
  <c r="BG694"/>
  <c r="BF694"/>
  <c r="T694"/>
  <c r="R694"/>
  <c r="P694"/>
  <c r="BI607"/>
  <c r="BH607"/>
  <c r="BG607"/>
  <c r="BF607"/>
  <c r="T607"/>
  <c r="R607"/>
  <c r="P607"/>
  <c r="BI605"/>
  <c r="BH605"/>
  <c r="BG605"/>
  <c r="BF605"/>
  <c r="T605"/>
  <c r="R605"/>
  <c r="P605"/>
  <c r="BI602"/>
  <c r="BH602"/>
  <c r="BG602"/>
  <c r="BF602"/>
  <c r="T602"/>
  <c r="R602"/>
  <c r="P602"/>
  <c r="BI595"/>
  <c r="BH595"/>
  <c r="BG595"/>
  <c r="BF595"/>
  <c r="T595"/>
  <c r="R595"/>
  <c r="P595"/>
  <c r="BI593"/>
  <c r="BH593"/>
  <c r="BG593"/>
  <c r="BF593"/>
  <c r="T593"/>
  <c r="R593"/>
  <c r="P593"/>
  <c r="BI590"/>
  <c r="BH590"/>
  <c r="BG590"/>
  <c r="BF590"/>
  <c r="T590"/>
  <c r="R590"/>
  <c r="P590"/>
  <c r="BI583"/>
  <c r="BH583"/>
  <c r="BG583"/>
  <c r="BF583"/>
  <c r="T583"/>
  <c r="R583"/>
  <c r="P583"/>
  <c r="BI577"/>
  <c r="BH577"/>
  <c r="BG577"/>
  <c r="BF577"/>
  <c r="T577"/>
  <c r="R577"/>
  <c r="P577"/>
  <c r="BI572"/>
  <c r="BH572"/>
  <c r="BG572"/>
  <c r="BF572"/>
  <c r="T572"/>
  <c r="R572"/>
  <c r="P572"/>
  <c r="BI570"/>
  <c r="BH570"/>
  <c r="BG570"/>
  <c r="BF570"/>
  <c r="T570"/>
  <c r="R570"/>
  <c r="P570"/>
  <c r="BI567"/>
  <c r="BH567"/>
  <c r="BG567"/>
  <c r="BF567"/>
  <c r="T567"/>
  <c r="R567"/>
  <c r="P567"/>
  <c r="BI565"/>
  <c r="BH565"/>
  <c r="BG565"/>
  <c r="BF565"/>
  <c r="T565"/>
  <c r="R565"/>
  <c r="P565"/>
  <c r="BI562"/>
  <c r="BH562"/>
  <c r="BG562"/>
  <c r="BF562"/>
  <c r="T562"/>
  <c r="R562"/>
  <c r="P562"/>
  <c r="BI559"/>
  <c r="BH559"/>
  <c r="BG559"/>
  <c r="BF559"/>
  <c r="T559"/>
  <c r="R559"/>
  <c r="P559"/>
  <c r="BI497"/>
  <c r="BH497"/>
  <c r="BG497"/>
  <c r="BF497"/>
  <c r="T497"/>
  <c r="R497"/>
  <c r="P497"/>
  <c r="BI492"/>
  <c r="BH492"/>
  <c r="BG492"/>
  <c r="BF492"/>
  <c r="T492"/>
  <c r="R492"/>
  <c r="P492"/>
  <c r="BI489"/>
  <c r="BH489"/>
  <c r="BG489"/>
  <c r="BF489"/>
  <c r="T489"/>
  <c r="R489"/>
  <c r="P489"/>
  <c r="BI487"/>
  <c r="BH487"/>
  <c r="BG487"/>
  <c r="BF487"/>
  <c r="T487"/>
  <c r="R487"/>
  <c r="P487"/>
  <c r="BI484"/>
  <c r="BH484"/>
  <c r="BG484"/>
  <c r="BF484"/>
  <c r="T484"/>
  <c r="R484"/>
  <c r="P484"/>
  <c r="BI481"/>
  <c r="BH481"/>
  <c r="BG481"/>
  <c r="BF481"/>
  <c r="T481"/>
  <c r="R481"/>
  <c r="P481"/>
  <c r="BI464"/>
  <c r="BH464"/>
  <c r="BG464"/>
  <c r="BF464"/>
  <c r="T464"/>
  <c r="R464"/>
  <c r="P464"/>
  <c r="BI461"/>
  <c r="BH461"/>
  <c r="BG461"/>
  <c r="BF461"/>
  <c r="T461"/>
  <c r="R461"/>
  <c r="P461"/>
  <c r="BI446"/>
  <c r="BH446"/>
  <c r="BG446"/>
  <c r="BF446"/>
  <c r="T446"/>
  <c r="R446"/>
  <c r="P446"/>
  <c r="BI431"/>
  <c r="BH431"/>
  <c r="BG431"/>
  <c r="BF431"/>
  <c r="T431"/>
  <c r="R431"/>
  <c r="P431"/>
  <c r="BI429"/>
  <c r="BH429"/>
  <c r="BG429"/>
  <c r="BF429"/>
  <c r="T429"/>
  <c r="R429"/>
  <c r="P429"/>
  <c r="BI399"/>
  <c r="BH399"/>
  <c r="BG399"/>
  <c r="BF399"/>
  <c r="T399"/>
  <c r="R399"/>
  <c r="P399"/>
  <c r="BI397"/>
  <c r="BH397"/>
  <c r="BG397"/>
  <c r="BF397"/>
  <c r="T397"/>
  <c r="R397"/>
  <c r="P397"/>
  <c r="BI389"/>
  <c r="BH389"/>
  <c r="BG389"/>
  <c r="BF389"/>
  <c r="T389"/>
  <c r="R389"/>
  <c r="P389"/>
  <c r="BI374"/>
  <c r="BH374"/>
  <c r="BG374"/>
  <c r="BF374"/>
  <c r="T374"/>
  <c r="R374"/>
  <c r="P374"/>
  <c r="BI369"/>
  <c r="BH369"/>
  <c r="BG369"/>
  <c r="BF369"/>
  <c r="T369"/>
  <c r="R369"/>
  <c r="P369"/>
  <c r="BI366"/>
  <c r="BH366"/>
  <c r="BG366"/>
  <c r="BF366"/>
  <c r="T366"/>
  <c r="R366"/>
  <c r="P366"/>
  <c r="BI364"/>
  <c r="BH364"/>
  <c r="BG364"/>
  <c r="BF364"/>
  <c r="T364"/>
  <c r="R364"/>
  <c r="P364"/>
  <c r="BI361"/>
  <c r="BH361"/>
  <c r="BG361"/>
  <c r="BF361"/>
  <c r="T361"/>
  <c r="R361"/>
  <c r="P361"/>
  <c r="BI358"/>
  <c r="BH358"/>
  <c r="BG358"/>
  <c r="BF358"/>
  <c r="T358"/>
  <c r="R358"/>
  <c r="P358"/>
  <c r="BI350"/>
  <c r="BH350"/>
  <c r="BG350"/>
  <c r="BF350"/>
  <c r="T350"/>
  <c r="T317"/>
  <c r="R350"/>
  <c r="R317"/>
  <c r="P350"/>
  <c r="P317"/>
  <c r="BI318"/>
  <c r="BH318"/>
  <c r="BG318"/>
  <c r="BF318"/>
  <c r="T318"/>
  <c r="R318"/>
  <c r="P318"/>
  <c r="BI315"/>
  <c r="BH315"/>
  <c r="BG315"/>
  <c r="BF315"/>
  <c r="T315"/>
  <c r="R315"/>
  <c r="P315"/>
  <c r="BI302"/>
  <c r="BH302"/>
  <c r="BG302"/>
  <c r="BF302"/>
  <c r="T302"/>
  <c r="R302"/>
  <c r="P302"/>
  <c r="BI298"/>
  <c r="BH298"/>
  <c r="BG298"/>
  <c r="BF298"/>
  <c r="T298"/>
  <c r="R298"/>
  <c r="P298"/>
  <c r="BI296"/>
  <c r="BH296"/>
  <c r="BG296"/>
  <c r="BF296"/>
  <c r="T296"/>
  <c r="R296"/>
  <c r="P296"/>
  <c r="BI293"/>
  <c r="BH293"/>
  <c r="BG293"/>
  <c r="BF293"/>
  <c r="T293"/>
  <c r="R293"/>
  <c r="P293"/>
  <c r="BI290"/>
  <c r="BH290"/>
  <c r="BG290"/>
  <c r="BF290"/>
  <c r="T290"/>
  <c r="R290"/>
  <c r="P290"/>
  <c r="BI287"/>
  <c r="BH287"/>
  <c r="BG287"/>
  <c r="BF287"/>
  <c r="T287"/>
  <c r="R287"/>
  <c r="P287"/>
  <c r="BI285"/>
  <c r="BH285"/>
  <c r="BG285"/>
  <c r="BF285"/>
  <c r="T285"/>
  <c r="R285"/>
  <c r="P285"/>
  <c r="BI280"/>
  <c r="BH280"/>
  <c r="BG280"/>
  <c r="BF280"/>
  <c r="T280"/>
  <c r="R280"/>
  <c r="P280"/>
  <c r="BI275"/>
  <c r="BH275"/>
  <c r="BG275"/>
  <c r="BF275"/>
  <c r="T275"/>
  <c r="R275"/>
  <c r="P275"/>
  <c r="BI270"/>
  <c r="BH270"/>
  <c r="BG270"/>
  <c r="BF270"/>
  <c r="T270"/>
  <c r="R270"/>
  <c r="P270"/>
  <c r="BI267"/>
  <c r="BH267"/>
  <c r="BG267"/>
  <c r="BF267"/>
  <c r="T267"/>
  <c r="R267"/>
  <c r="P267"/>
  <c r="BI265"/>
  <c r="BH265"/>
  <c r="BG265"/>
  <c r="BF265"/>
  <c r="T265"/>
  <c r="R265"/>
  <c r="P265"/>
  <c r="BI254"/>
  <c r="BH254"/>
  <c r="BG254"/>
  <c r="BF254"/>
  <c r="T254"/>
  <c r="R254"/>
  <c r="P254"/>
  <c r="BI244"/>
  <c r="BH244"/>
  <c r="BG244"/>
  <c r="BF244"/>
  <c r="T244"/>
  <c r="R244"/>
  <c r="P244"/>
  <c r="BI241"/>
  <c r="BH241"/>
  <c r="BG241"/>
  <c r="BF241"/>
  <c r="T241"/>
  <c r="R241"/>
  <c r="P241"/>
  <c r="BI239"/>
  <c r="BH239"/>
  <c r="BG239"/>
  <c r="BF239"/>
  <c r="T239"/>
  <c r="R239"/>
  <c r="P239"/>
  <c r="BI234"/>
  <c r="BH234"/>
  <c r="BG234"/>
  <c r="BF234"/>
  <c r="T234"/>
  <c r="R234"/>
  <c r="P234"/>
  <c r="BI228"/>
  <c r="BH228"/>
  <c r="BG228"/>
  <c r="BF228"/>
  <c r="T228"/>
  <c r="R228"/>
  <c r="P228"/>
  <c r="BI222"/>
  <c r="BH222"/>
  <c r="BG222"/>
  <c r="BF222"/>
  <c r="T222"/>
  <c r="R222"/>
  <c r="P222"/>
  <c r="BI215"/>
  <c r="BH215"/>
  <c r="BG215"/>
  <c r="BF215"/>
  <c r="T215"/>
  <c r="R215"/>
  <c r="P215"/>
  <c r="BI212"/>
  <c r="BH212"/>
  <c r="BG212"/>
  <c r="BF212"/>
  <c r="T212"/>
  <c r="R212"/>
  <c r="P212"/>
  <c r="BI209"/>
  <c r="BH209"/>
  <c r="BG209"/>
  <c r="BF209"/>
  <c r="T209"/>
  <c r="R209"/>
  <c r="P209"/>
  <c r="BI203"/>
  <c r="BH203"/>
  <c r="BG203"/>
  <c r="BF203"/>
  <c r="T203"/>
  <c r="R203"/>
  <c r="P203"/>
  <c r="BI193"/>
  <c r="BH193"/>
  <c r="BG193"/>
  <c r="BF193"/>
  <c r="T193"/>
  <c r="R193"/>
  <c r="P193"/>
  <c r="BI187"/>
  <c r="BH187"/>
  <c r="BG187"/>
  <c r="BF187"/>
  <c r="T187"/>
  <c r="R187"/>
  <c r="P187"/>
  <c r="BI184"/>
  <c r="BH184"/>
  <c r="BG184"/>
  <c r="BF184"/>
  <c r="T184"/>
  <c r="R184"/>
  <c r="P184"/>
  <c r="BI174"/>
  <c r="BH174"/>
  <c r="BG174"/>
  <c r="BF174"/>
  <c r="T174"/>
  <c r="R174"/>
  <c r="P174"/>
  <c r="BI172"/>
  <c r="BH172"/>
  <c r="BG172"/>
  <c r="BF172"/>
  <c r="T172"/>
  <c r="R172"/>
  <c r="P172"/>
  <c r="BI169"/>
  <c r="BH169"/>
  <c r="BG169"/>
  <c r="BF169"/>
  <c r="T169"/>
  <c r="R169"/>
  <c r="P169"/>
  <c r="BI163"/>
  <c r="BH163"/>
  <c r="BG163"/>
  <c r="BF163"/>
  <c r="T163"/>
  <c r="R163"/>
  <c r="P163"/>
  <c r="BI160"/>
  <c r="BH160"/>
  <c r="BG160"/>
  <c r="BF160"/>
  <c r="T160"/>
  <c r="R160"/>
  <c r="P160"/>
  <c r="BI158"/>
  <c r="BH158"/>
  <c r="BG158"/>
  <c r="BF158"/>
  <c r="T158"/>
  <c r="R158"/>
  <c r="P158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6"/>
  <c r="BH146"/>
  <c r="BG146"/>
  <c r="BF146"/>
  <c r="T146"/>
  <c r="R146"/>
  <c r="P146"/>
  <c r="BI143"/>
  <c r="BH143"/>
  <c r="BG143"/>
  <c r="BF143"/>
  <c r="T143"/>
  <c r="R143"/>
  <c r="P143"/>
  <c r="BI140"/>
  <c r="BH140"/>
  <c r="BG140"/>
  <c r="BF140"/>
  <c r="T140"/>
  <c r="R140"/>
  <c r="P140"/>
  <c r="BI133"/>
  <c r="BH133"/>
  <c r="BG133"/>
  <c r="BF133"/>
  <c r="T133"/>
  <c r="R133"/>
  <c r="P133"/>
  <c r="BI118"/>
  <c r="BH118"/>
  <c r="BG118"/>
  <c r="BF118"/>
  <c r="T118"/>
  <c r="R118"/>
  <c r="P118"/>
  <c r="BI116"/>
  <c r="BH116"/>
  <c r="BG116"/>
  <c r="BF116"/>
  <c r="T116"/>
  <c r="R116"/>
  <c r="P116"/>
  <c r="F109"/>
  <c r="F107"/>
  <c r="E105"/>
  <c r="F58"/>
  <c r="F56"/>
  <c r="E54"/>
  <c r="J26"/>
  <c r="E26"/>
  <c r="J59"/>
  <c r="J25"/>
  <c r="J23"/>
  <c r="E23"/>
  <c r="J109"/>
  <c r="J22"/>
  <c r="J20"/>
  <c r="E20"/>
  <c r="F110"/>
  <c r="J19"/>
  <c r="J14"/>
  <c r="J56"/>
  <c r="E7"/>
  <c r="E101"/>
  <c i="3" r="J37"/>
  <c r="J36"/>
  <c i="1" r="AY56"/>
  <c i="3" r="J35"/>
  <c i="1" r="AX56"/>
  <c i="3" r="BI334"/>
  <c r="BH334"/>
  <c r="BG334"/>
  <c r="BF334"/>
  <c r="T334"/>
  <c r="T333"/>
  <c r="R334"/>
  <c r="R333"/>
  <c r="P334"/>
  <c r="P333"/>
  <c r="BI331"/>
  <c r="BH331"/>
  <c r="BG331"/>
  <c r="BF331"/>
  <c r="T331"/>
  <c r="R331"/>
  <c r="P331"/>
  <c r="BI329"/>
  <c r="BH329"/>
  <c r="BG329"/>
  <c r="BF329"/>
  <c r="T329"/>
  <c r="R329"/>
  <c r="P329"/>
  <c r="BI327"/>
  <c r="BH327"/>
  <c r="BG327"/>
  <c r="BF327"/>
  <c r="T327"/>
  <c r="R327"/>
  <c r="P327"/>
  <c r="BI324"/>
  <c r="BH324"/>
  <c r="BG324"/>
  <c r="BF324"/>
  <c r="T324"/>
  <c r="R324"/>
  <c r="P324"/>
  <c r="BI322"/>
  <c r="BH322"/>
  <c r="BG322"/>
  <c r="BF322"/>
  <c r="T322"/>
  <c r="R322"/>
  <c r="P322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4"/>
  <c r="BH314"/>
  <c r="BG314"/>
  <c r="BF314"/>
  <c r="T314"/>
  <c r="R314"/>
  <c r="P314"/>
  <c r="BI313"/>
  <c r="BH313"/>
  <c r="BG313"/>
  <c r="BF313"/>
  <c r="T313"/>
  <c r="R313"/>
  <c r="P313"/>
  <c r="BI311"/>
  <c r="BH311"/>
  <c r="BG311"/>
  <c r="BF311"/>
  <c r="T311"/>
  <c r="R311"/>
  <c r="P311"/>
  <c r="BI310"/>
  <c r="BH310"/>
  <c r="BG310"/>
  <c r="BF310"/>
  <c r="T310"/>
  <c r="R310"/>
  <c r="P310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4"/>
  <c r="BH304"/>
  <c r="BG304"/>
  <c r="BF304"/>
  <c r="T304"/>
  <c r="R304"/>
  <c r="P304"/>
  <c r="BI302"/>
  <c r="BH302"/>
  <c r="BG302"/>
  <c r="BF302"/>
  <c r="T302"/>
  <c r="R302"/>
  <c r="P302"/>
  <c r="BI300"/>
  <c r="BH300"/>
  <c r="BG300"/>
  <c r="BF300"/>
  <c r="T300"/>
  <c r="R300"/>
  <c r="P300"/>
  <c r="BI294"/>
  <c r="BH294"/>
  <c r="BG294"/>
  <c r="BF294"/>
  <c r="T294"/>
  <c r="T293"/>
  <c r="R294"/>
  <c r="R293"/>
  <c r="P294"/>
  <c r="P293"/>
  <c r="BI291"/>
  <c r="BH291"/>
  <c r="BG291"/>
  <c r="BF291"/>
  <c r="T291"/>
  <c r="R291"/>
  <c r="P291"/>
  <c r="BI289"/>
  <c r="BH289"/>
  <c r="BG289"/>
  <c r="BF289"/>
  <c r="T289"/>
  <c r="R289"/>
  <c r="P289"/>
  <c r="BI287"/>
  <c r="BH287"/>
  <c r="BG287"/>
  <c r="BF287"/>
  <c r="T287"/>
  <c r="R287"/>
  <c r="P287"/>
  <c r="BI285"/>
  <c r="BH285"/>
  <c r="BG285"/>
  <c r="BF285"/>
  <c r="T285"/>
  <c r="R285"/>
  <c r="P285"/>
  <c r="BI280"/>
  <c r="BH280"/>
  <c r="BG280"/>
  <c r="BF280"/>
  <c r="T280"/>
  <c r="R280"/>
  <c r="P280"/>
  <c r="BI275"/>
  <c r="BH275"/>
  <c r="BG275"/>
  <c r="BF275"/>
  <c r="T275"/>
  <c r="R275"/>
  <c r="P275"/>
  <c r="BI273"/>
  <c r="BH273"/>
  <c r="BG273"/>
  <c r="BF273"/>
  <c r="T273"/>
  <c r="R273"/>
  <c r="P273"/>
  <c r="BI271"/>
  <c r="BH271"/>
  <c r="BG271"/>
  <c r="BF271"/>
  <c r="T271"/>
  <c r="R271"/>
  <c r="P271"/>
  <c r="BI268"/>
  <c r="BH268"/>
  <c r="BG268"/>
  <c r="BF268"/>
  <c r="T268"/>
  <c r="R268"/>
  <c r="P268"/>
  <c r="BI263"/>
  <c r="BH263"/>
  <c r="BG263"/>
  <c r="BF263"/>
  <c r="T263"/>
  <c r="R263"/>
  <c r="P263"/>
  <c r="BI260"/>
  <c r="BH260"/>
  <c r="BG260"/>
  <c r="BF260"/>
  <c r="T260"/>
  <c r="R260"/>
  <c r="P260"/>
  <c r="BI257"/>
  <c r="BH257"/>
  <c r="BG257"/>
  <c r="BF257"/>
  <c r="T257"/>
  <c r="R257"/>
  <c r="P257"/>
  <c r="BI254"/>
  <c r="BH254"/>
  <c r="BG254"/>
  <c r="BF254"/>
  <c r="T254"/>
  <c r="R254"/>
  <c r="P254"/>
  <c r="BI251"/>
  <c r="BH251"/>
  <c r="BG251"/>
  <c r="BF251"/>
  <c r="T251"/>
  <c r="R251"/>
  <c r="P251"/>
  <c r="BI249"/>
  <c r="BH249"/>
  <c r="BG249"/>
  <c r="BF249"/>
  <c r="T249"/>
  <c r="R249"/>
  <c r="P249"/>
  <c r="BI246"/>
  <c r="BH246"/>
  <c r="BG246"/>
  <c r="BF246"/>
  <c r="T246"/>
  <c r="R246"/>
  <c r="P246"/>
  <c r="BI240"/>
  <c r="BH240"/>
  <c r="BG240"/>
  <c r="BF240"/>
  <c r="T240"/>
  <c r="R240"/>
  <c r="P240"/>
  <c r="BI239"/>
  <c r="BH239"/>
  <c r="BG239"/>
  <c r="BF239"/>
  <c r="T239"/>
  <c r="R239"/>
  <c r="P239"/>
  <c r="BI236"/>
  <c r="BH236"/>
  <c r="BG236"/>
  <c r="BF236"/>
  <c r="T236"/>
  <c r="R236"/>
  <c r="P236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6"/>
  <c r="BH226"/>
  <c r="BG226"/>
  <c r="BF226"/>
  <c r="T226"/>
  <c r="R226"/>
  <c r="P226"/>
  <c r="BI223"/>
  <c r="BH223"/>
  <c r="BG223"/>
  <c r="BF223"/>
  <c r="T223"/>
  <c r="R223"/>
  <c r="P223"/>
  <c r="BI222"/>
  <c r="BH222"/>
  <c r="BG222"/>
  <c r="BF222"/>
  <c r="T222"/>
  <c r="R222"/>
  <c r="P222"/>
  <c r="BI220"/>
  <c r="BH220"/>
  <c r="BG220"/>
  <c r="BF220"/>
  <c r="T220"/>
  <c r="R220"/>
  <c r="P220"/>
  <c r="BI219"/>
  <c r="BH219"/>
  <c r="BG219"/>
  <c r="BF219"/>
  <c r="T219"/>
  <c r="R219"/>
  <c r="P219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09"/>
  <c r="BH209"/>
  <c r="BG209"/>
  <c r="BF209"/>
  <c r="T209"/>
  <c r="R209"/>
  <c r="P209"/>
  <c r="BI208"/>
  <c r="BH208"/>
  <c r="BG208"/>
  <c r="BF208"/>
  <c r="T208"/>
  <c r="R208"/>
  <c r="P208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4"/>
  <c r="BH194"/>
  <c r="BG194"/>
  <c r="BF194"/>
  <c r="T194"/>
  <c r="T193"/>
  <c r="R194"/>
  <c r="R193"/>
  <c r="P194"/>
  <c r="P193"/>
  <c r="BI192"/>
  <c r="BH192"/>
  <c r="BG192"/>
  <c r="BF192"/>
  <c r="T192"/>
  <c r="R192"/>
  <c r="P192"/>
  <c r="BI191"/>
  <c r="BH191"/>
  <c r="BG191"/>
  <c r="BF191"/>
  <c r="T191"/>
  <c r="R191"/>
  <c r="P191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5"/>
  <c r="BH155"/>
  <c r="BG155"/>
  <c r="BF155"/>
  <c r="T155"/>
  <c r="R155"/>
  <c r="P155"/>
  <c r="BI146"/>
  <c r="BH146"/>
  <c r="BG146"/>
  <c r="BF146"/>
  <c r="T146"/>
  <c r="R146"/>
  <c r="P146"/>
  <c r="BI144"/>
  <c r="BH144"/>
  <c r="BG144"/>
  <c r="BF144"/>
  <c r="T144"/>
  <c r="R144"/>
  <c r="P144"/>
  <c r="BI139"/>
  <c r="BH139"/>
  <c r="BG139"/>
  <c r="BF139"/>
  <c r="T139"/>
  <c r="R139"/>
  <c r="P139"/>
  <c r="BI137"/>
  <c r="BH137"/>
  <c r="BG137"/>
  <c r="BF137"/>
  <c r="T137"/>
  <c r="R137"/>
  <c r="P137"/>
  <c r="BI134"/>
  <c r="BH134"/>
  <c r="BG134"/>
  <c r="BF134"/>
  <c r="T134"/>
  <c r="R134"/>
  <c r="P134"/>
  <c r="BI132"/>
  <c r="BH132"/>
  <c r="BG132"/>
  <c r="BF132"/>
  <c r="T132"/>
  <c r="R132"/>
  <c r="P132"/>
  <c r="BI129"/>
  <c r="BH129"/>
  <c r="BG129"/>
  <c r="BF129"/>
  <c r="T129"/>
  <c r="R129"/>
  <c r="P129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BI105"/>
  <c r="BH105"/>
  <c r="BG105"/>
  <c r="BF105"/>
  <c r="T105"/>
  <c r="R105"/>
  <c r="P105"/>
  <c r="BI96"/>
  <c r="BH96"/>
  <c r="BG96"/>
  <c r="BF96"/>
  <c r="T96"/>
  <c r="R96"/>
  <c r="P96"/>
  <c r="BI94"/>
  <c r="BH94"/>
  <c r="BG94"/>
  <c r="BF94"/>
  <c r="T94"/>
  <c r="R94"/>
  <c r="P94"/>
  <c r="BI92"/>
  <c r="BH92"/>
  <c r="BG92"/>
  <c r="BF92"/>
  <c r="T92"/>
  <c r="R92"/>
  <c r="P92"/>
  <c r="F85"/>
  <c r="F83"/>
  <c r="E81"/>
  <c r="F54"/>
  <c r="F52"/>
  <c r="E50"/>
  <c r="J24"/>
  <c r="E24"/>
  <c r="J86"/>
  <c r="J23"/>
  <c r="J21"/>
  <c r="E21"/>
  <c r="J54"/>
  <c r="J20"/>
  <c r="J18"/>
  <c r="E18"/>
  <c r="F86"/>
  <c r="J17"/>
  <c r="J12"/>
  <c r="J52"/>
  <c r="E7"/>
  <c r="E79"/>
  <c i="2" r="J37"/>
  <c r="J36"/>
  <c i="1" r="AY55"/>
  <c i="2" r="J35"/>
  <c i="1" r="AX55"/>
  <c i="2" r="BI264"/>
  <c r="BH264"/>
  <c r="BG264"/>
  <c r="BF264"/>
  <c r="T264"/>
  <c r="R264"/>
  <c r="P264"/>
  <c r="BI248"/>
  <c r="BH248"/>
  <c r="BG248"/>
  <c r="BF248"/>
  <c r="T248"/>
  <c r="R248"/>
  <c r="P248"/>
  <c r="BI242"/>
  <c r="BH242"/>
  <c r="BG242"/>
  <c r="BF242"/>
  <c r="T242"/>
  <c r="R242"/>
  <c r="P242"/>
  <c r="BI238"/>
  <c r="BH238"/>
  <c r="BG238"/>
  <c r="BF238"/>
  <c r="T238"/>
  <c r="T237"/>
  <c r="R238"/>
  <c r="R237"/>
  <c r="P238"/>
  <c r="P237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4"/>
  <c r="BH224"/>
  <c r="BG224"/>
  <c r="BF224"/>
  <c r="T224"/>
  <c r="R224"/>
  <c r="P224"/>
  <c r="BI222"/>
  <c r="BH222"/>
  <c r="BG222"/>
  <c r="BF222"/>
  <c r="T222"/>
  <c r="R222"/>
  <c r="P222"/>
  <c r="BI219"/>
  <c r="BH219"/>
  <c r="BG219"/>
  <c r="BF219"/>
  <c r="T219"/>
  <c r="R219"/>
  <c r="P219"/>
  <c r="BI217"/>
  <c r="BH217"/>
  <c r="BG217"/>
  <c r="BF217"/>
  <c r="T217"/>
  <c r="R217"/>
  <c r="P217"/>
  <c r="BI210"/>
  <c r="BH210"/>
  <c r="BG210"/>
  <c r="BF210"/>
  <c r="T210"/>
  <c r="R210"/>
  <c r="P210"/>
  <c r="BI203"/>
  <c r="BH203"/>
  <c r="BG203"/>
  <c r="BF203"/>
  <c r="T203"/>
  <c r="R203"/>
  <c r="P203"/>
  <c r="BI200"/>
  <c r="BH200"/>
  <c r="BG200"/>
  <c r="BF200"/>
  <c r="T200"/>
  <c r="R200"/>
  <c r="P200"/>
  <c r="BI197"/>
  <c r="BH197"/>
  <c r="BG197"/>
  <c r="BF197"/>
  <c r="T197"/>
  <c r="R197"/>
  <c r="P197"/>
  <c r="BI194"/>
  <c r="BH194"/>
  <c r="BG194"/>
  <c r="BF194"/>
  <c r="T194"/>
  <c r="R194"/>
  <c r="P194"/>
  <c r="BI191"/>
  <c r="BH191"/>
  <c r="BG191"/>
  <c r="BF191"/>
  <c r="T191"/>
  <c r="R191"/>
  <c r="P191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0"/>
  <c r="BH180"/>
  <c r="BG180"/>
  <c r="BF180"/>
  <c r="T180"/>
  <c r="R180"/>
  <c r="P180"/>
  <c r="BI178"/>
  <c r="BH178"/>
  <c r="BG178"/>
  <c r="BF178"/>
  <c r="T178"/>
  <c r="R178"/>
  <c r="P178"/>
  <c r="BI166"/>
  <c r="BH166"/>
  <c r="BG166"/>
  <c r="BF166"/>
  <c r="T166"/>
  <c r="R166"/>
  <c r="P166"/>
  <c r="BI160"/>
  <c r="BH160"/>
  <c r="BG160"/>
  <c r="BF160"/>
  <c r="T160"/>
  <c r="R160"/>
  <c r="P160"/>
  <c r="BI159"/>
  <c r="BH159"/>
  <c r="BG159"/>
  <c r="BF159"/>
  <c r="T159"/>
  <c r="R159"/>
  <c r="P159"/>
  <c r="BI156"/>
  <c r="BH156"/>
  <c r="BG156"/>
  <c r="BF156"/>
  <c r="T156"/>
  <c r="R156"/>
  <c r="P156"/>
  <c r="BI152"/>
  <c r="BH152"/>
  <c r="BG152"/>
  <c r="BF152"/>
  <c r="T152"/>
  <c r="R152"/>
  <c r="P152"/>
  <c r="BI150"/>
  <c r="BH150"/>
  <c r="BG150"/>
  <c r="BF150"/>
  <c r="T150"/>
  <c r="R150"/>
  <c r="P150"/>
  <c r="BI143"/>
  <c r="BH143"/>
  <c r="BG143"/>
  <c r="BF143"/>
  <c r="T143"/>
  <c r="R143"/>
  <c r="P143"/>
  <c r="BI136"/>
  <c r="BH136"/>
  <c r="BG136"/>
  <c r="BF136"/>
  <c r="T136"/>
  <c r="R136"/>
  <c r="P136"/>
  <c r="BI133"/>
  <c r="BH133"/>
  <c r="BG133"/>
  <c r="BF133"/>
  <c r="T133"/>
  <c r="R133"/>
  <c r="P133"/>
  <c r="BI131"/>
  <c r="BH131"/>
  <c r="BG131"/>
  <c r="BF131"/>
  <c r="T131"/>
  <c r="R131"/>
  <c r="P131"/>
  <c r="BI128"/>
  <c r="BH128"/>
  <c r="BG128"/>
  <c r="BF128"/>
  <c r="T128"/>
  <c r="R128"/>
  <c r="P128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3"/>
  <c r="BH103"/>
  <c r="BG103"/>
  <c r="BF103"/>
  <c r="T103"/>
  <c r="R103"/>
  <c r="P103"/>
  <c r="BI100"/>
  <c r="BH100"/>
  <c r="BG100"/>
  <c r="BF100"/>
  <c r="T100"/>
  <c r="R100"/>
  <c r="P100"/>
  <c r="BI95"/>
  <c r="BH95"/>
  <c r="BG95"/>
  <c r="BF95"/>
  <c r="T95"/>
  <c r="R95"/>
  <c r="P95"/>
  <c r="BI92"/>
  <c r="BH92"/>
  <c r="BG92"/>
  <c r="BF92"/>
  <c r="T92"/>
  <c r="R92"/>
  <c r="P92"/>
  <c r="F85"/>
  <c r="F83"/>
  <c r="E81"/>
  <c r="F54"/>
  <c r="F52"/>
  <c r="E50"/>
  <c r="J24"/>
  <c r="E24"/>
  <c r="J86"/>
  <c r="J23"/>
  <c r="J21"/>
  <c r="E21"/>
  <c r="J54"/>
  <c r="J20"/>
  <c r="J18"/>
  <c r="E18"/>
  <c r="F86"/>
  <c r="J17"/>
  <c r="J12"/>
  <c r="J83"/>
  <c r="E7"/>
  <c r="E48"/>
  <c i="1" r="L50"/>
  <c r="AM50"/>
  <c r="AM49"/>
  <c r="L49"/>
  <c r="AM47"/>
  <c r="L47"/>
  <c r="L45"/>
  <c r="L44"/>
  <c i="2" r="J227"/>
  <c r="BK124"/>
  <c r="J178"/>
  <c r="BK224"/>
  <c r="J166"/>
  <c r="BK133"/>
  <c i="3" r="J311"/>
  <c r="BK257"/>
  <c r="BK182"/>
  <c r="BK334"/>
  <c r="BK304"/>
  <c r="BK223"/>
  <c r="BK176"/>
  <c r="J334"/>
  <c r="J294"/>
  <c r="BK203"/>
  <c r="BK171"/>
  <c r="J291"/>
  <c r="J205"/>
  <c r="BK114"/>
  <c i="4" r="BK3169"/>
  <c r="J2840"/>
  <c r="J2753"/>
  <c r="BK2580"/>
  <c r="BK2298"/>
  <c r="J1925"/>
  <c r="J1580"/>
  <c r="BK1402"/>
  <c r="BK1142"/>
  <c r="BK949"/>
  <c r="BK794"/>
  <c r="J361"/>
  <c r="BK285"/>
  <c r="BK3399"/>
  <c r="J3095"/>
  <c r="J2795"/>
  <c r="J2600"/>
  <c r="J2491"/>
  <c r="J2247"/>
  <c r="BK2127"/>
  <c r="J1505"/>
  <c r="BK1205"/>
  <c r="BK986"/>
  <c r="BK853"/>
  <c r="BK590"/>
  <c r="BK361"/>
  <c r="BK193"/>
  <c r="BK3228"/>
  <c r="BK2844"/>
  <c r="J2760"/>
  <c r="J2659"/>
  <c r="J2571"/>
  <c r="BK2432"/>
  <c r="BK2272"/>
  <c r="J2300"/>
  <c r="BK1921"/>
  <c r="BK1609"/>
  <c r="J1323"/>
  <c r="J971"/>
  <c r="BK771"/>
  <c r="J275"/>
  <c r="BK228"/>
  <c r="J146"/>
  <c i="5" r="BK535"/>
  <c r="J484"/>
  <c r="J458"/>
  <c r="BK385"/>
  <c r="BK344"/>
  <c r="BK275"/>
  <c r="BK507"/>
  <c r="BK465"/>
  <c r="J385"/>
  <c r="BK300"/>
  <c r="BK268"/>
  <c r="J218"/>
  <c r="BK186"/>
  <c r="BK538"/>
  <c r="BK471"/>
  <c r="BK435"/>
  <c r="BK373"/>
  <c r="J288"/>
  <c r="BK249"/>
  <c r="BK202"/>
  <c r="BK166"/>
  <c r="BK498"/>
  <c r="J440"/>
  <c r="J367"/>
  <c r="BK331"/>
  <c r="BK291"/>
  <c r="J247"/>
  <c i="6" r="BK207"/>
  <c r="BK165"/>
  <c r="J99"/>
  <c r="BK234"/>
  <c r="BK185"/>
  <c r="BK132"/>
  <c r="J266"/>
  <c r="J198"/>
  <c r="BK149"/>
  <c r="BK93"/>
  <c r="BK215"/>
  <c r="BK168"/>
  <c r="BK97"/>
  <c i="7" r="BK131"/>
  <c r="J167"/>
  <c r="J129"/>
  <c r="BK102"/>
  <c r="BK155"/>
  <c r="J125"/>
  <c r="J163"/>
  <c r="BK140"/>
  <c r="J115"/>
  <c i="8" r="BK175"/>
  <c r="BK95"/>
  <c r="BK187"/>
  <c r="J142"/>
  <c r="BK188"/>
  <c r="BK103"/>
  <c r="BK153"/>
  <c r="J105"/>
  <c i="9" r="BK297"/>
  <c r="BK244"/>
  <c r="J206"/>
  <c r="BK173"/>
  <c r="J137"/>
  <c r="BK203"/>
  <c r="BK131"/>
  <c r="BK312"/>
  <c r="J257"/>
  <c r="J221"/>
  <c r="J174"/>
  <c r="BK134"/>
  <c r="BK319"/>
  <c r="BK254"/>
  <c r="BK196"/>
  <c r="BK142"/>
  <c i="10" r="J153"/>
  <c r="BK149"/>
  <c r="J111"/>
  <c r="J97"/>
  <c i="11" r="BK101"/>
  <c r="BK106"/>
  <c i="12" r="J174"/>
  <c r="BK228"/>
  <c r="BK144"/>
  <c r="BK185"/>
  <c r="BK125"/>
  <c r="BK111"/>
  <c i="13" r="BK95"/>
  <c r="BK85"/>
  <c i="14" r="BK89"/>
  <c i="2" r="J131"/>
  <c r="J217"/>
  <c r="J124"/>
  <c r="BK183"/>
  <c r="BK217"/>
  <c r="BK121"/>
  <c i="3" r="BK287"/>
  <c r="J191"/>
  <c r="BK155"/>
  <c r="BK324"/>
  <c r="J300"/>
  <c r="BK226"/>
  <c r="J174"/>
  <c r="BK331"/>
  <c r="BK246"/>
  <c r="BK209"/>
  <c r="BK174"/>
  <c r="J114"/>
  <c r="BK249"/>
  <c r="BK169"/>
  <c i="4" r="BK3323"/>
  <c r="BK2977"/>
  <c r="J2830"/>
  <c r="J2707"/>
  <c r="BK2623"/>
  <c r="BK2449"/>
  <c r="J2268"/>
  <c r="J2034"/>
  <c r="BK1522"/>
  <c r="BK1440"/>
  <c r="BK1160"/>
  <c r="BK969"/>
  <c r="J871"/>
  <c r="J590"/>
  <c r="BK296"/>
  <c r="BK169"/>
  <c r="J3269"/>
  <c r="J2825"/>
  <c r="BK2682"/>
  <c r="J2580"/>
  <c r="J2400"/>
  <c r="J2208"/>
  <c r="BK1580"/>
  <c r="BK1442"/>
  <c r="J1241"/>
  <c r="BK971"/>
  <c r="J830"/>
  <c r="J464"/>
  <c r="J222"/>
  <c r="BK3394"/>
  <c r="J2866"/>
  <c r="J2730"/>
  <c r="J2609"/>
  <c r="J2464"/>
  <c r="J2252"/>
  <c r="BK1793"/>
  <c r="J1530"/>
  <c r="J1440"/>
  <c r="J1236"/>
  <c r="BK960"/>
  <c r="BK832"/>
  <c r="BK484"/>
  <c r="J267"/>
  <c r="J116"/>
  <c r="J3776"/>
  <c r="J3770"/>
  <c r="J3766"/>
  <c r="BK3763"/>
  <c r="BK3757"/>
  <c r="BK3751"/>
  <c r="BK3741"/>
  <c r="BK3735"/>
  <c r="BK3724"/>
  <c r="BK3718"/>
  <c r="BK3712"/>
  <c r="BK3703"/>
  <c r="BK3696"/>
  <c r="J3629"/>
  <c r="J3560"/>
  <c r="J3464"/>
  <c r="BK3127"/>
  <c r="BK2811"/>
  <c r="J2735"/>
  <c r="BK2606"/>
  <c r="BK2431"/>
  <c r="BK2313"/>
  <c r="J1923"/>
  <c r="BK1530"/>
  <c r="J1254"/>
  <c r="J932"/>
  <c r="J792"/>
  <c r="BK559"/>
  <c r="J234"/>
  <c i="5" r="J504"/>
  <c r="J452"/>
  <c r="BK371"/>
  <c r="BK288"/>
  <c r="J535"/>
  <c r="J464"/>
  <c r="J397"/>
  <c r="BK309"/>
  <c r="BK270"/>
  <c r="BK224"/>
  <c r="J190"/>
  <c r="J153"/>
  <c r="BK518"/>
  <c r="J475"/>
  <c r="BK434"/>
  <c r="J379"/>
  <c r="J315"/>
  <c r="BK220"/>
  <c r="BK181"/>
  <c r="BK120"/>
  <c r="J482"/>
  <c r="J424"/>
  <c r="BK375"/>
  <c r="BK342"/>
  <c r="BK315"/>
  <c r="J268"/>
  <c i="6" r="J219"/>
  <c r="BK173"/>
  <c r="J137"/>
  <c r="J245"/>
  <c r="J211"/>
  <c r="BK155"/>
  <c r="J231"/>
  <c r="J188"/>
  <c r="J162"/>
  <c r="J116"/>
  <c r="J250"/>
  <c r="J204"/>
  <c r="J153"/>
  <c i="7" r="BK173"/>
  <c r="J120"/>
  <c r="BK148"/>
  <c r="J119"/>
  <c r="BK98"/>
  <c r="J148"/>
  <c r="BK109"/>
  <c r="BK143"/>
  <c r="J121"/>
  <c r="J98"/>
  <c i="8" r="J187"/>
  <c r="BK115"/>
  <c r="BK209"/>
  <c r="BK176"/>
  <c r="J99"/>
  <c r="J180"/>
  <c r="BK139"/>
  <c r="J168"/>
  <c r="J136"/>
  <c i="9" r="BK338"/>
  <c r="J277"/>
  <c r="BK221"/>
  <c r="BK153"/>
  <c r="BK180"/>
  <c r="BK155"/>
  <c r="BK106"/>
  <c r="J284"/>
  <c r="J239"/>
  <c r="BK210"/>
  <c r="BK167"/>
  <c r="BK113"/>
  <c r="BK302"/>
  <c r="J252"/>
  <c r="BK198"/>
  <c r="BK143"/>
  <c i="10" r="BK128"/>
  <c r="BK118"/>
  <c i="11" r="BK115"/>
  <c i="12" r="BK181"/>
  <c r="J109"/>
  <c r="J165"/>
  <c r="J223"/>
  <c r="J141"/>
  <c r="BK176"/>
  <c i="13" r="J85"/>
  <c r="J87"/>
  <c i="14" r="J89"/>
  <c i="2" r="BK128"/>
  <c r="J200"/>
  <c r="J128"/>
  <c r="BK187"/>
  <c r="BK227"/>
  <c r="J100"/>
  <c i="3" r="J268"/>
  <c r="J188"/>
  <c r="J94"/>
  <c r="J302"/>
  <c r="BK219"/>
  <c r="J170"/>
  <c r="J96"/>
  <c r="BK291"/>
  <c r="J214"/>
  <c r="J176"/>
  <c r="J111"/>
  <c r="J194"/>
  <c r="BK139"/>
  <c i="4" r="J3228"/>
  <c r="BK2845"/>
  <c r="BK2720"/>
  <c r="J2587"/>
  <c r="BK2391"/>
  <c r="J2204"/>
  <c r="BK1783"/>
  <c r="J1493"/>
  <c r="BK1252"/>
  <c r="BK1083"/>
  <c r="BK920"/>
  <c r="BK802"/>
  <c r="J497"/>
  <c r="J290"/>
  <c r="BK163"/>
  <c r="J3164"/>
  <c r="J2811"/>
  <c r="J2636"/>
  <c r="J2529"/>
  <c r="BK2300"/>
  <c r="J2036"/>
  <c r="J1499"/>
  <c r="BK1350"/>
  <c r="J1083"/>
  <c r="BK918"/>
  <c r="BK565"/>
  <c r="BK315"/>
  <c r="J163"/>
  <c r="BK3379"/>
  <c r="BK3277"/>
  <c r="J2850"/>
  <c r="BK2765"/>
  <c r="BK2624"/>
  <c r="J2549"/>
  <c r="J2431"/>
  <c r="J2229"/>
  <c r="J1777"/>
  <c r="BK1505"/>
  <c r="J1352"/>
  <c r="BK1101"/>
  <c r="J927"/>
  <c r="J812"/>
  <c r="J431"/>
  <c r="BK215"/>
  <c r="BK3522"/>
  <c r="J3328"/>
  <c r="BK2899"/>
  <c r="J2776"/>
  <c r="J2639"/>
  <c r="BK2496"/>
  <c r="BK2334"/>
  <c r="J2240"/>
  <c r="J1783"/>
  <c r="J1508"/>
  <c r="J1252"/>
  <c r="J960"/>
  <c r="BK702"/>
  <c r="J369"/>
  <c r="BK222"/>
  <c i="5" r="J521"/>
  <c r="BK468"/>
  <c r="BK395"/>
  <c r="J300"/>
  <c r="BK532"/>
  <c r="BK458"/>
  <c r="J387"/>
  <c r="BK325"/>
  <c r="BK272"/>
  <c r="J220"/>
  <c r="BK189"/>
  <c r="BK126"/>
  <c r="J498"/>
  <c r="J467"/>
  <c r="BK422"/>
  <c r="BK383"/>
  <c r="J320"/>
  <c r="J224"/>
  <c r="BK190"/>
  <c r="BK159"/>
  <c r="BK509"/>
  <c r="J446"/>
  <c r="BK400"/>
  <c r="BK355"/>
  <c r="J262"/>
  <c i="6" r="BK225"/>
  <c r="J195"/>
  <c r="BK161"/>
  <c r="BK134"/>
  <c r="J239"/>
  <c r="J202"/>
  <c r="BK119"/>
  <c r="J262"/>
  <c r="BK224"/>
  <c r="J185"/>
  <c r="J147"/>
  <c i="7" r="J139"/>
  <c i="8" r="BK174"/>
  <c r="J195"/>
  <c r="BK145"/>
  <c r="J196"/>
  <c r="J156"/>
  <c r="J194"/>
  <c r="J134"/>
  <c i="9" r="BK345"/>
  <c r="BK272"/>
  <c r="J194"/>
  <c r="BK138"/>
  <c r="BK225"/>
  <c r="J166"/>
  <c r="J105"/>
  <c r="BK282"/>
  <c r="J225"/>
  <c r="J196"/>
  <c r="BK116"/>
  <c r="BK323"/>
  <c r="BK299"/>
  <c r="J238"/>
  <c r="J180"/>
  <c r="BK128"/>
  <c i="10" r="J109"/>
  <c r="BK97"/>
  <c r="J103"/>
  <c r="J91"/>
  <c i="11" r="J115"/>
  <c r="BK108"/>
  <c i="12" r="BK200"/>
  <c r="BK141"/>
  <c r="BK187"/>
  <c r="BK213"/>
  <c r="J150"/>
  <c r="J231"/>
  <c i="13" r="BK109"/>
  <c r="BK105"/>
  <c i="14" r="BK87"/>
  <c i="2" r="J133"/>
  <c r="J264"/>
  <c r="BK143"/>
  <c r="BK200"/>
  <c r="J224"/>
  <c i="1" r="AS65"/>
  <c i="3" r="J257"/>
  <c r="BK177"/>
  <c r="J117"/>
  <c r="J219"/>
  <c r="J169"/>
  <c r="BK108"/>
  <c r="BK227"/>
  <c r="BK165"/>
  <c i="4" r="BK3330"/>
  <c r="J2975"/>
  <c r="BK2785"/>
  <c r="BK2659"/>
  <c r="J2536"/>
  <c r="J2377"/>
  <c r="J2092"/>
  <c r="J1583"/>
  <c r="BK1445"/>
  <c r="BK1144"/>
  <c r="J979"/>
  <c r="BK808"/>
  <c r="J487"/>
  <c r="J298"/>
  <c r="J160"/>
  <c r="J3169"/>
  <c r="J2828"/>
  <c r="BK2631"/>
  <c r="J2503"/>
  <c r="BK2368"/>
  <c r="BK1775"/>
  <c r="BK1419"/>
  <c r="J1258"/>
  <c r="J969"/>
  <c r="J858"/>
  <c r="BK697"/>
  <c r="J374"/>
  <c r="J228"/>
  <c r="J3374"/>
  <c r="J3272"/>
  <c r="J2849"/>
  <c r="BK2773"/>
  <c r="J2619"/>
  <c r="BK2481"/>
  <c r="J2313"/>
  <c r="BK2196"/>
  <c r="J1773"/>
  <c r="BK1499"/>
  <c r="BK1256"/>
  <c r="J962"/>
  <c r="BK825"/>
  <c r="BK461"/>
  <c r="BK239"/>
  <c r="BK3525"/>
  <c r="BK3405"/>
  <c r="BK2936"/>
  <c r="BK2779"/>
  <c r="BK2636"/>
  <c r="BK2549"/>
  <c r="BK2374"/>
  <c r="J2272"/>
  <c r="J1820"/>
  <c r="BK1491"/>
  <c r="BK1258"/>
  <c r="J929"/>
  <c r="J781"/>
  <c r="BK481"/>
  <c r="BK209"/>
  <c i="5" r="J501"/>
  <c r="BK446"/>
  <c r="J375"/>
  <c r="J278"/>
  <c r="J518"/>
  <c r="J443"/>
  <c r="J351"/>
  <c r="J297"/>
  <c r="J251"/>
  <c r="J205"/>
  <c r="J181"/>
  <c r="J107"/>
  <c r="J491"/>
  <c r="J438"/>
  <c r="J403"/>
  <c r="J348"/>
  <c r="J272"/>
  <c r="BK196"/>
  <c r="J168"/>
  <c r="J515"/>
  <c r="BK428"/>
  <c r="BK369"/>
  <c r="BK335"/>
  <c r="BK286"/>
  <c i="6" r="BK250"/>
  <c r="BK177"/>
  <c r="BK130"/>
  <c r="J243"/>
  <c r="J192"/>
  <c r="BK145"/>
  <c r="BK269"/>
  <c r="J220"/>
  <c r="J151"/>
  <c r="J114"/>
  <c r="BK249"/>
  <c r="J203"/>
  <c r="J112"/>
  <c i="7" r="J151"/>
  <c r="BK178"/>
  <c r="J141"/>
  <c r="J111"/>
  <c r="J164"/>
  <c r="BK142"/>
  <c r="J108"/>
  <c r="BK145"/>
  <c r="BK118"/>
  <c i="8" r="J199"/>
  <c r="BK170"/>
  <c r="J97"/>
  <c r="J183"/>
  <c r="J107"/>
  <c r="BK177"/>
  <c r="BK205"/>
  <c r="BK132"/>
  <c i="9" r="J333"/>
  <c r="J268"/>
  <c r="BK204"/>
  <c r="BK175"/>
  <c r="J128"/>
  <c r="J121"/>
  <c r="J112"/>
  <c r="J99"/>
  <c r="BK333"/>
  <c r="J320"/>
  <c r="J314"/>
  <c r="BK305"/>
  <c r="J297"/>
  <c r="J286"/>
  <c r="J263"/>
  <c r="BK233"/>
  <c r="J165"/>
  <c r="J110"/>
  <c r="BK329"/>
  <c r="BK274"/>
  <c r="BK230"/>
  <c r="BK194"/>
  <c r="J140"/>
  <c r="J329"/>
  <c r="BK303"/>
  <c r="J270"/>
  <c r="BK215"/>
  <c r="J172"/>
  <c r="J127"/>
  <c i="10" r="J149"/>
  <c r="BK131"/>
  <c r="J159"/>
  <c r="J115"/>
  <c i="11" r="J96"/>
  <c r="BK99"/>
  <c i="12" r="BK162"/>
  <c r="J209"/>
  <c r="BK127"/>
  <c r="J200"/>
  <c r="BK132"/>
  <c r="BK106"/>
  <c i="13" r="BK102"/>
  <c i="14" r="J85"/>
  <c i="2" r="J203"/>
  <c r="J222"/>
  <c r="BK106"/>
  <c r="BK191"/>
  <c r="BK197"/>
  <c i="3" r="J319"/>
  <c r="BK289"/>
  <c r="J236"/>
  <c r="J168"/>
  <c r="J327"/>
  <c r="BK275"/>
  <c r="BK201"/>
  <c r="BK111"/>
  <c r="BK271"/>
  <c r="J208"/>
  <c r="J134"/>
  <c r="J240"/>
  <c r="J155"/>
  <c i="4" r="BK3267"/>
  <c r="BK2850"/>
  <c r="J2779"/>
  <c r="BK2642"/>
  <c r="BK2464"/>
  <c r="BK2252"/>
  <c r="J1798"/>
  <c r="BK1518"/>
  <c r="BK1335"/>
  <c r="J995"/>
  <c r="BK844"/>
  <c r="BK593"/>
  <c r="J492"/>
  <c r="BK241"/>
  <c r="BK3371"/>
  <c r="BK2901"/>
  <c r="BK2776"/>
  <c r="J2649"/>
  <c r="BK2539"/>
  <c r="BK2285"/>
  <c r="J1781"/>
  <c r="J1426"/>
  <c r="J1268"/>
  <c r="J920"/>
  <c r="BK820"/>
  <c r="J570"/>
  <c r="J265"/>
  <c r="BK160"/>
  <c r="J2977"/>
  <c r="BK1843"/>
  <c r="J1609"/>
  <c r="J1481"/>
  <c r="BK1241"/>
  <c r="BK995"/>
  <c r="J863"/>
  <c r="J802"/>
  <c r="BK366"/>
  <c r="BK203"/>
  <c r="J3525"/>
  <c r="BK3402"/>
  <c r="J3037"/>
  <c r="BK2795"/>
  <c r="BK2693"/>
  <c r="BK2603"/>
  <c r="BK2544"/>
  <c r="BK2402"/>
  <c r="BK2259"/>
  <c r="J1801"/>
  <c r="J1511"/>
  <c r="BK1265"/>
  <c r="J890"/>
  <c r="BK605"/>
  <c r="BK399"/>
  <c i="5" r="BK403"/>
  <c r="BK296"/>
  <c r="BK541"/>
  <c r="J479"/>
  <c r="J434"/>
  <c r="J366"/>
  <c r="J294"/>
  <c r="J240"/>
  <c r="BK207"/>
  <c r="J180"/>
  <c r="J507"/>
  <c r="BK488"/>
  <c r="BK444"/>
  <c r="BK389"/>
  <c r="J329"/>
  <c r="J229"/>
  <c r="J192"/>
  <c r="J141"/>
  <c r="J519"/>
  <c r="BK401"/>
  <c r="BK358"/>
  <c r="BK320"/>
  <c r="J264"/>
  <c i="6" r="BK220"/>
  <c r="BK192"/>
  <c r="BK157"/>
  <c r="BK262"/>
  <c r="J224"/>
  <c r="BK179"/>
  <c r="J105"/>
  <c r="J228"/>
  <c r="J179"/>
  <c r="BK112"/>
  <c r="BK241"/>
  <c r="J208"/>
  <c r="J143"/>
  <c i="7" r="J171"/>
  <c r="J100"/>
  <c r="BK144"/>
  <c r="J109"/>
  <c r="BK161"/>
  <c r="J145"/>
  <c r="J104"/>
  <c r="J150"/>
  <c r="BK125"/>
  <c i="8" r="BK210"/>
  <c r="J111"/>
  <c r="J205"/>
  <c r="J164"/>
  <c r="BK195"/>
  <c r="BK142"/>
  <c r="BK201"/>
  <c r="BK129"/>
  <c i="9" r="J348"/>
  <c r="BK289"/>
  <c r="BK239"/>
  <c r="BK192"/>
  <c r="J155"/>
  <c r="BK236"/>
  <c r="J171"/>
  <c r="J115"/>
  <c r="J291"/>
  <c r="BK242"/>
  <c r="J207"/>
  <c r="BK166"/>
  <c r="BK115"/>
  <c r="BK300"/>
  <c r="BK267"/>
  <c r="J213"/>
  <c r="BK165"/>
  <c r="BK110"/>
  <c i="10" r="BK94"/>
  <c r="J150"/>
  <c r="BK137"/>
  <c i="11" r="BK94"/>
  <c r="BK111"/>
  <c i="12" r="J194"/>
  <c r="BK134"/>
  <c r="J185"/>
  <c r="J215"/>
  <c r="J147"/>
  <c r="J202"/>
  <c i="13" r="BK99"/>
  <c r="J93"/>
  <c i="14" r="BK85"/>
  <c i="2" r="J187"/>
  <c r="J238"/>
  <c r="BK150"/>
  <c r="BK194"/>
  <c r="BK231"/>
  <c i="1" r="AS57"/>
  <c i="3" r="BK178"/>
  <c r="BK120"/>
  <c r="J287"/>
  <c r="BK231"/>
  <c r="BK184"/>
  <c r="BK313"/>
  <c r="BK215"/>
  <c r="BK146"/>
  <c i="4" r="BK3272"/>
  <c r="J2965"/>
  <c r="J2798"/>
  <c r="BK2668"/>
  <c r="BK2503"/>
  <c r="BK2315"/>
  <c r="J2104"/>
  <c r="BK1682"/>
  <c r="J1488"/>
  <c r="BK1323"/>
  <c r="J1101"/>
  <c r="J931"/>
  <c r="BK800"/>
  <c r="J559"/>
  <c r="BK287"/>
  <c r="BK116"/>
  <c r="BK2975"/>
  <c r="J2712"/>
  <c r="J2589"/>
  <c r="J2486"/>
  <c r="J2259"/>
  <c r="BK1863"/>
  <c r="BK1495"/>
  <c r="BK1352"/>
  <c r="BK1203"/>
  <c r="J888"/>
  <c r="BK777"/>
  <c r="BK389"/>
  <c r="J187"/>
  <c r="BK2907"/>
  <c r="BK2836"/>
  <c r="J2757"/>
  <c r="BK2626"/>
  <c r="BK2486"/>
  <c r="J2273"/>
  <c r="BK2034"/>
  <c r="J1518"/>
  <c r="J1402"/>
  <c r="BK1151"/>
  <c r="BK858"/>
  <c r="J562"/>
  <c r="BK298"/>
  <c r="J118"/>
  <c r="BK3776"/>
  <c r="BK3767"/>
  <c r="BK3765"/>
  <c r="J3764"/>
  <c r="J3760"/>
  <c r="J3754"/>
  <c r="J3748"/>
  <c r="J3738"/>
  <c r="J3730"/>
  <c r="J3721"/>
  <c r="J3715"/>
  <c r="BK3705"/>
  <c r="BK3701"/>
  <c r="BK3629"/>
  <c r="BK3560"/>
  <c r="BK3520"/>
  <c r="J3323"/>
  <c r="BK2840"/>
  <c r="BK2696"/>
  <c r="BK2562"/>
  <c r="BK2377"/>
  <c r="BK2273"/>
  <c r="BK1846"/>
  <c r="J1611"/>
  <c r="BK1268"/>
  <c r="BK979"/>
  <c r="BK822"/>
  <c r="BK570"/>
  <c r="J280"/>
  <c i="5" r="J542"/>
  <c r="BK467"/>
  <c r="J393"/>
  <c r="BK301"/>
  <c r="BK543"/>
  <c r="J493"/>
  <c r="BK438"/>
  <c r="J371"/>
  <c r="J299"/>
  <c r="BK258"/>
  <c r="BK214"/>
  <c r="J184"/>
  <c r="J532"/>
  <c r="BK483"/>
  <c r="BK440"/>
  <c r="BK393"/>
  <c r="BK333"/>
  <c r="BK238"/>
  <c r="J187"/>
  <c r="J138"/>
  <c r="J496"/>
  <c r="BK418"/>
  <c r="BK360"/>
  <c r="J327"/>
  <c r="BK284"/>
  <c i="6" r="BK232"/>
  <c r="BK186"/>
  <c r="J167"/>
  <c r="J121"/>
  <c r="J237"/>
  <c r="J189"/>
  <c r="BK108"/>
  <c r="J247"/>
  <c r="BK195"/>
  <c r="J132"/>
  <c r="J272"/>
  <c r="BK239"/>
  <c r="J191"/>
  <c r="BK125"/>
  <c i="7" r="BK154"/>
  <c r="BK172"/>
  <c r="BK137"/>
  <c r="BK110"/>
  <c r="J162"/>
  <c r="J133"/>
  <c r="J101"/>
  <c r="J153"/>
  <c i="8" r="BK207"/>
  <c r="J176"/>
  <c r="BK105"/>
  <c r="J216"/>
  <c r="J188"/>
  <c r="BK114"/>
  <c r="J175"/>
  <c r="BK97"/>
  <c r="J145"/>
  <c r="J106"/>
  <c i="9" r="BK296"/>
  <c r="J246"/>
  <c r="J159"/>
  <c r="J230"/>
  <c r="J143"/>
  <c r="J327"/>
  <c r="J276"/>
  <c r="J233"/>
  <c r="J192"/>
  <c r="BK137"/>
  <c r="J312"/>
  <c r="BK268"/>
  <c r="J218"/>
  <c r="J183"/>
  <c r="J131"/>
  <c i="10" r="BK150"/>
  <c r="J137"/>
  <c i="11" r="BK104"/>
  <c i="12" r="BK165"/>
  <c r="BK215"/>
  <c r="J129"/>
  <c r="BK192"/>
  <c r="J127"/>
  <c r="J132"/>
  <c i="13" r="J102"/>
  <c i="14" r="BK93"/>
  <c i="2" r="BK242"/>
  <c r="J118"/>
  <c r="BK180"/>
  <c r="BK222"/>
  <c r="J210"/>
  <c r="BK115"/>
  <c i="3" r="BK300"/>
  <c r="BK214"/>
  <c r="J165"/>
  <c r="BK308"/>
  <c r="J249"/>
  <c r="J182"/>
  <c r="J139"/>
  <c r="J273"/>
  <c r="J185"/>
  <c r="BK132"/>
  <c r="J263"/>
  <c r="BK185"/>
  <c r="J108"/>
  <c i="4" r="J3127"/>
  <c r="J2836"/>
  <c r="BK2735"/>
  <c r="J2631"/>
  <c r="BK2413"/>
  <c r="J2127"/>
  <c r="BK1524"/>
  <c r="BK1345"/>
  <c r="J992"/>
  <c r="J825"/>
  <c r="J595"/>
  <c r="J389"/>
  <c r="J270"/>
  <c r="J155"/>
  <c r="BK2965"/>
  <c r="BK2741"/>
  <c r="J2624"/>
  <c r="J2481"/>
  <c r="J2283"/>
  <c r="J1786"/>
  <c r="J1478"/>
  <c r="J1195"/>
  <c r="BK942"/>
  <c r="J817"/>
  <c r="J694"/>
  <c r="BK364"/>
  <c r="J215"/>
  <c r="BK3325"/>
  <c r="J3274"/>
  <c r="J2885"/>
  <c r="BK2788"/>
  <c r="J2676"/>
  <c r="J2528"/>
  <c r="BK2268"/>
  <c r="J2090"/>
  <c r="J1539"/>
  <c r="BK1478"/>
  <c r="J1243"/>
  <c r="J1071"/>
  <c r="J844"/>
  <c r="J481"/>
  <c r="BK275"/>
  <c r="BK3527"/>
  <c r="BK3436"/>
  <c r="J3211"/>
  <c r="J2833"/>
  <c r="J2689"/>
  <c r="J2552"/>
  <c r="BK2361"/>
  <c r="BK2266"/>
  <c r="J1843"/>
  <c r="BK1539"/>
  <c r="J1393"/>
  <c r="BK1085"/>
  <c r="J783"/>
  <c r="J484"/>
  <c r="J140"/>
  <c i="5" r="J478"/>
  <c r="BK415"/>
  <c r="J310"/>
  <c r="BK244"/>
  <c r="BK491"/>
  <c r="J435"/>
  <c r="BK337"/>
  <c r="BK282"/>
  <c r="BK247"/>
  <c r="J202"/>
  <c r="J176"/>
  <c r="J509"/>
  <c r="BK484"/>
  <c r="J460"/>
  <c r="J409"/>
  <c r="J353"/>
  <c r="J276"/>
  <c r="J214"/>
  <c r="BK184"/>
  <c r="J131"/>
  <c r="BK462"/>
  <c r="J383"/>
  <c r="J344"/>
  <c r="J309"/>
  <c r="J275"/>
  <c i="6" r="BK251"/>
  <c r="BK202"/>
  <c r="J168"/>
  <c r="J107"/>
  <c r="J232"/>
  <c r="J182"/>
  <c r="J249"/>
  <c r="J103"/>
  <c r="J251"/>
  <c r="BK216"/>
  <c r="J186"/>
  <c r="J119"/>
  <c i="7" r="J160"/>
  <c r="BK104"/>
  <c r="J155"/>
  <c r="BK121"/>
  <c r="J107"/>
  <c r="J166"/>
  <c r="J146"/>
  <c r="BK100"/>
  <c r="J156"/>
  <c r="J132"/>
  <c r="J114"/>
  <c i="8" r="BK196"/>
  <c r="J179"/>
  <c r="J117"/>
  <c r="J201"/>
  <c r="BK180"/>
  <c r="J189"/>
  <c r="BK110"/>
  <c r="J172"/>
  <c r="BK124"/>
  <c i="9" r="BK308"/>
  <c r="BK259"/>
  <c r="J215"/>
  <c r="J158"/>
  <c r="J248"/>
  <c r="J175"/>
  <c r="BK147"/>
  <c r="J296"/>
  <c r="J255"/>
  <c r="BK218"/>
  <c r="BK181"/>
  <c r="BK135"/>
  <c r="J338"/>
  <c r="BK286"/>
  <c r="BK249"/>
  <c r="J203"/>
  <c r="BK163"/>
  <c r="J119"/>
  <c i="10" r="BK141"/>
  <c r="J128"/>
  <c i="11" r="J111"/>
  <c r="BK102"/>
  <c r="J102"/>
  <c i="12" r="BK184"/>
  <c r="J213"/>
  <c r="BK147"/>
  <c r="J187"/>
  <c r="BK196"/>
  <c i="13" r="J91"/>
  <c r="BK89"/>
  <c i="2" r="J112"/>
  <c r="BK185"/>
  <c r="BK103"/>
  <c r="J185"/>
  <c r="J191"/>
  <c i="3" r="J314"/>
  <c r="J223"/>
  <c r="J160"/>
  <c r="J331"/>
  <c r="J285"/>
  <c r="J220"/>
  <c r="BK167"/>
  <c r="BK314"/>
  <c r="BK240"/>
  <c r="J177"/>
  <c r="J146"/>
  <c r="J260"/>
  <c r="BK208"/>
  <c r="BK144"/>
  <c i="4" r="J3282"/>
  <c r="J2907"/>
  <c r="BK2760"/>
  <c r="BK2633"/>
  <c r="J2432"/>
  <c r="BK2216"/>
  <c r="BK1820"/>
  <c r="J1419"/>
  <c r="BK1094"/>
  <c r="BK932"/>
  <c r="BK792"/>
  <c r="BK397"/>
  <c r="BK212"/>
  <c r="BK3389"/>
  <c r="BK2862"/>
  <c r="BK2689"/>
  <c r="BK2587"/>
  <c r="BK2393"/>
  <c r="J2216"/>
  <c r="BK1611"/>
  <c r="BK1385"/>
  <c r="BK1158"/>
  <c r="J949"/>
  <c r="J827"/>
  <c r="J567"/>
  <c r="J254"/>
  <c r="BK155"/>
  <c r="BK3124"/>
  <c r="J2880"/>
  <c r="J2814"/>
  <c r="BK2684"/>
  <c r="J2565"/>
  <c r="BK2400"/>
  <c r="BK2212"/>
  <c r="BK1779"/>
  <c r="BK1514"/>
  <c r="J1428"/>
  <c r="J1160"/>
  <c r="BK931"/>
  <c r="J607"/>
  <c r="J364"/>
  <c r="BK143"/>
  <c r="J3492"/>
  <c r="J3318"/>
  <c r="BK2888"/>
  <c r="BK2757"/>
  <c r="BK2594"/>
  <c r="J2411"/>
  <c r="J2285"/>
  <c r="BK2092"/>
  <c r="J1758"/>
  <c r="J1345"/>
  <c r="BK1092"/>
  <c r="BK805"/>
  <c r="BK562"/>
  <c r="J293"/>
  <c i="5" r="J543"/>
  <c r="J472"/>
  <c r="J428"/>
  <c r="J308"/>
  <c r="J266"/>
  <c r="J486"/>
  <c r="BK432"/>
  <c r="BK327"/>
  <c r="J274"/>
  <c r="J238"/>
  <c r="BK199"/>
  <c r="J174"/>
  <c r="BK530"/>
  <c r="BK478"/>
  <c r="J430"/>
  <c r="J377"/>
  <c r="BK310"/>
  <c r="BK235"/>
  <c r="J189"/>
  <c r="BK107"/>
  <c r="J490"/>
  <c r="J404"/>
  <c r="J359"/>
  <c r="J298"/>
  <c r="J249"/>
  <c i="6" r="BK208"/>
  <c r="J171"/>
  <c r="BK147"/>
  <c r="BK257"/>
  <c r="BK214"/>
  <c r="BK121"/>
  <c r="J253"/>
  <c r="BK205"/>
  <c r="J139"/>
  <c r="J91"/>
  <c r="BK217"/>
  <c r="BK164"/>
  <c i="7" r="J178"/>
  <c r="J124"/>
  <c r="BK163"/>
  <c r="BK134"/>
  <c r="J106"/>
  <c r="BK147"/>
  <c r="BK112"/>
  <c r="BK166"/>
  <c r="J136"/>
  <c r="BK103"/>
  <c i="8" r="BK189"/>
  <c r="J119"/>
  <c r="J207"/>
  <c r="BK148"/>
  <c r="BK192"/>
  <c r="J132"/>
  <c r="BK156"/>
  <c r="J110"/>
  <c i="9" r="J305"/>
  <c r="BK251"/>
  <c r="J211"/>
  <c r="BK172"/>
  <c r="BK124"/>
  <c r="J116"/>
  <c r="BK102"/>
  <c r="BK343"/>
  <c r="J331"/>
  <c r="J319"/>
  <c r="J306"/>
  <c r="J299"/>
  <c r="J289"/>
  <c r="J274"/>
  <c r="J261"/>
  <c r="BK227"/>
  <c r="BK159"/>
  <c r="J345"/>
  <c r="BK280"/>
  <c r="BK238"/>
  <c r="J186"/>
  <c r="J136"/>
  <c r="BK324"/>
  <c r="J279"/>
  <c r="BK235"/>
  <c r="BK184"/>
  <c r="BK145"/>
  <c i="10" r="BK159"/>
  <c r="BK100"/>
  <c r="BK115"/>
  <c r="BK106"/>
  <c i="11" r="BK113"/>
  <c r="BK96"/>
  <c i="12" r="BK188"/>
  <c r="BK119"/>
  <c r="BK174"/>
  <c r="J114"/>
  <c r="J162"/>
  <c r="J228"/>
  <c i="13" r="BK87"/>
  <c r="J99"/>
  <c i="2" r="BK178"/>
  <c r="BK95"/>
  <c r="J152"/>
  <c r="BK203"/>
  <c r="BK229"/>
  <c r="J103"/>
  <c i="3" r="BK306"/>
  <c r="J184"/>
  <c r="BK105"/>
  <c r="BK254"/>
  <c r="J179"/>
  <c r="J166"/>
  <c r="J324"/>
  <c r="J226"/>
  <c r="BK183"/>
  <c r="J105"/>
  <c r="J222"/>
  <c r="J187"/>
  <c i="4" r="J3402"/>
  <c r="BK3008"/>
  <c r="BK2825"/>
  <c r="BK2676"/>
  <c r="BK2507"/>
  <c r="BK2381"/>
  <c r="BK2165"/>
  <c r="J1710"/>
  <c r="BK1502"/>
  <c r="J1294"/>
  <c r="J988"/>
  <c r="BK929"/>
  <c r="BK781"/>
  <c r="BK302"/>
  <c r="J193"/>
  <c r="J3379"/>
  <c r="BK2848"/>
  <c r="BK2699"/>
  <c r="J2585"/>
  <c r="J2402"/>
  <c r="BK2229"/>
  <c r="BK1583"/>
  <c r="J1405"/>
  <c r="J1256"/>
  <c r="J1085"/>
  <c r="J873"/>
  <c r="J700"/>
  <c r="J429"/>
  <c r="J212"/>
  <c r="J3389"/>
  <c r="BK2870"/>
  <c r="BK2830"/>
  <c r="J2725"/>
  <c r="J2603"/>
  <c r="J2539"/>
  <c r="J2381"/>
  <c r="BK2236"/>
  <c r="BK2036"/>
  <c r="J1770"/>
  <c r="BK1511"/>
  <c r="J1385"/>
  <c r="J1158"/>
  <c r="BK978"/>
  <c r="BK830"/>
  <c r="J593"/>
  <c r="J302"/>
  <c r="BK146"/>
  <c r="J3520"/>
  <c r="J3321"/>
  <c r="J2901"/>
  <c r="J2838"/>
  <c r="J2765"/>
  <c r="J2623"/>
  <c r="BK2555"/>
  <c r="BK2491"/>
  <c r="BK2331"/>
  <c r="J2193"/>
  <c r="BK1781"/>
  <c r="J1445"/>
  <c r="J1238"/>
  <c r="J846"/>
  <c r="BK567"/>
  <c r="BK358"/>
  <c r="BK184"/>
  <c r="BK133"/>
  <c i="5" r="BK515"/>
  <c r="BK475"/>
  <c r="BK420"/>
  <c r="BK367"/>
  <c r="BK305"/>
  <c r="BK242"/>
  <c r="BK490"/>
  <c r="BK452"/>
  <c r="J400"/>
  <c r="BK323"/>
  <c r="BK278"/>
  <c r="J232"/>
  <c r="BK192"/>
  <c r="J166"/>
  <c r="BK519"/>
  <c r="J480"/>
  <c r="J418"/>
  <c r="J360"/>
  <c r="J305"/>
  <c r="BK218"/>
  <c r="J186"/>
  <c r="BK129"/>
  <c r="J474"/>
  <c r="J422"/>
  <c r="BK381"/>
  <c r="J339"/>
  <c r="J282"/>
  <c r="BK101"/>
  <c i="6" r="J201"/>
  <c r="J123"/>
  <c r="J241"/>
  <c r="J197"/>
  <c r="BK116"/>
  <c r="J257"/>
  <c r="BK189"/>
  <c r="BK137"/>
  <c r="J269"/>
  <c r="J225"/>
  <c r="J183"/>
  <c r="J108"/>
  <c i="7" r="BK141"/>
  <c r="J172"/>
  <c r="BK136"/>
  <c r="BK113"/>
  <c r="BK167"/>
  <c r="BK135"/>
  <c r="J173"/>
  <c r="J134"/>
  <c r="BK107"/>
  <c i="8" r="BK150"/>
  <c r="J210"/>
  <c r="BK172"/>
  <c r="BK112"/>
  <c r="BK178"/>
  <c r="BK134"/>
  <c r="J162"/>
  <c r="BK111"/>
  <c i="9" r="J321"/>
  <c r="J254"/>
  <c r="BK201"/>
  <c r="BK164"/>
  <c r="BK257"/>
  <c r="J163"/>
  <c r="BK349"/>
  <c r="BK279"/>
  <c r="J236"/>
  <c r="J198"/>
  <c r="J153"/>
  <c r="J102"/>
  <c r="BK310"/>
  <c r="BK276"/>
  <c r="BK246"/>
  <c r="J150"/>
  <c r="BK121"/>
  <c i="10" r="J118"/>
  <c r="J100"/>
  <c r="BK111"/>
  <c i="11" r="J108"/>
  <c r="J101"/>
  <c i="12" r="J182"/>
  <c r="J116"/>
  <c r="BK122"/>
  <c r="BK206"/>
  <c r="BK138"/>
  <c r="BK178"/>
  <c i="13" r="J89"/>
  <c i="14" r="J87"/>
  <c i="2" r="J248"/>
  <c r="J121"/>
  <c r="J183"/>
  <c r="BK238"/>
  <c r="BK109"/>
  <c r="BK160"/>
  <c i="3" r="BK302"/>
  <c r="J233"/>
  <c r="J120"/>
  <c r="BK319"/>
  <c r="BK268"/>
  <c r="J209"/>
  <c r="J171"/>
  <c r="BK320"/>
  <c r="J201"/>
  <c r="J167"/>
  <c r="BK92"/>
  <c r="BK229"/>
  <c r="BK179"/>
  <c r="BK94"/>
  <c i="4" r="J3124"/>
  <c r="BK2767"/>
  <c r="BK2649"/>
  <c r="BK2411"/>
  <c r="J2236"/>
  <c r="BK1801"/>
  <c r="BK1508"/>
  <c r="BK1393"/>
  <c r="J1066"/>
  <c r="BK911"/>
  <c r="J786"/>
  <c r="BK489"/>
  <c r="J318"/>
  <c r="BK187"/>
  <c r="BK3374"/>
  <c r="BK2798"/>
  <c r="J2642"/>
  <c r="J2544"/>
  <c r="BK2385"/>
  <c r="J2244"/>
  <c r="BK1701"/>
  <c r="BK1407"/>
  <c r="J1144"/>
  <c r="BK927"/>
  <c r="J808"/>
  <c r="J577"/>
  <c r="BK290"/>
  <c r="BK158"/>
  <c r="J2888"/>
  <c r="BK2828"/>
  <c r="BK2707"/>
  <c r="J2577"/>
  <c r="J2407"/>
  <c r="BK2208"/>
  <c r="BK1777"/>
  <c r="J1502"/>
  <c r="J1321"/>
  <c r="J1094"/>
  <c r="J909"/>
  <c r="BK783"/>
  <c r="BK446"/>
  <c r="BK174"/>
  <c r="BK3779"/>
  <c r="BK3773"/>
  <c r="BK3770"/>
  <c r="BK3766"/>
  <c r="J3765"/>
  <c r="J3763"/>
  <c r="J3757"/>
  <c r="BK3748"/>
  <c r="BK3738"/>
  <c r="BK3730"/>
  <c r="BK3721"/>
  <c r="J3718"/>
  <c r="J3712"/>
  <c r="J3703"/>
  <c r="J3696"/>
  <c r="J3563"/>
  <c r="J3527"/>
  <c r="J3399"/>
  <c r="BK2904"/>
  <c r="BK2782"/>
  <c r="BK2671"/>
  <c r="BK2577"/>
  <c r="J2507"/>
  <c r="J2337"/>
  <c r="BK2175"/>
  <c r="J1775"/>
  <c r="BK1428"/>
  <c r="J1203"/>
  <c r="J853"/>
  <c r="J697"/>
  <c r="J315"/>
  <c r="J143"/>
  <c i="5" r="BK474"/>
  <c r="BK412"/>
  <c r="J323"/>
  <c r="J260"/>
  <c r="J525"/>
  <c r="J454"/>
  <c r="J355"/>
  <c r="BK295"/>
  <c r="J242"/>
  <c r="J196"/>
  <c r="BK170"/>
  <c r="BK504"/>
  <c r="BK464"/>
  <c r="BK424"/>
  <c r="BK366"/>
  <c r="J295"/>
  <c r="J212"/>
  <c r="J170"/>
  <c r="J511"/>
  <c r="BK430"/>
  <c r="BK387"/>
  <c r="J333"/>
  <c r="BK294"/>
  <c r="J126"/>
  <c i="6" r="BK198"/>
  <c r="BK151"/>
  <c r="BK259"/>
  <c r="BK219"/>
  <c r="BK183"/>
  <c r="J128"/>
  <c r="J259"/>
  <c r="J207"/>
  <c r="BK171"/>
  <c r="BK265"/>
  <c r="J227"/>
  <c r="J170"/>
  <c r="BK103"/>
  <c i="7" r="J138"/>
  <c r="J157"/>
  <c r="BK132"/>
  <c r="BK105"/>
  <c r="BK156"/>
  <c r="J116"/>
  <c r="J161"/>
  <c r="J135"/>
  <c r="BK111"/>
  <c i="8" r="J166"/>
  <c r="BK101"/>
  <c r="J193"/>
  <c r="J129"/>
  <c r="BK190"/>
  <c r="J113"/>
  <c r="BK159"/>
  <c r="J114"/>
  <c i="9" r="J326"/>
  <c r="J241"/>
  <c r="J170"/>
  <c r="BK252"/>
  <c r="J173"/>
  <c r="J124"/>
  <c r="J302"/>
  <c r="J249"/>
  <c r="BK200"/>
  <c r="BK150"/>
  <c r="BK327"/>
  <c r="BK291"/>
  <c r="J245"/>
  <c r="BK171"/>
  <c r="BK99"/>
  <c i="10" r="BK156"/>
  <c r="BK126"/>
  <c i="12" r="J196"/>
  <c r="BK129"/>
  <c r="J178"/>
  <c r="BK209"/>
  <c r="BK156"/>
  <c r="BK204"/>
  <c i="13" r="J97"/>
  <c r="BK97"/>
  <c i="14" r="J96"/>
  <c i="2" r="J180"/>
  <c r="BK248"/>
  <c r="J95"/>
  <c r="J106"/>
  <c r="BK131"/>
  <c i="3" r="BK307"/>
  <c r="J231"/>
  <c r="BK129"/>
  <c r="J320"/>
  <c r="BK260"/>
  <c r="BK175"/>
  <c r="J322"/>
  <c r="BK236"/>
  <c r="BK191"/>
  <c r="BK137"/>
  <c r="BK327"/>
  <c r="J239"/>
  <c r="BK170"/>
  <c i="4" r="J3371"/>
  <c r="J3006"/>
  <c r="BK2814"/>
  <c r="BK2656"/>
  <c r="J2496"/>
  <c r="BK2240"/>
  <c r="BK1923"/>
  <c r="J1514"/>
  <c r="J1442"/>
  <c r="J1103"/>
  <c r="BK940"/>
  <c r="BK812"/>
  <c r="BK583"/>
  <c r="J350"/>
  <c r="J184"/>
  <c r="J3325"/>
  <c r="BK2849"/>
  <c r="J2668"/>
  <c r="J2568"/>
  <c r="BK2348"/>
  <c r="BK2193"/>
  <c r="J1682"/>
  <c r="BK1388"/>
  <c r="J1265"/>
  <c r="J950"/>
  <c r="BK871"/>
  <c r="BK779"/>
  <c r="BK431"/>
  <c r="J244"/>
  <c r="BK3384"/>
  <c r="BK3282"/>
  <c r="J3066"/>
  <c r="BK2822"/>
  <c r="J2741"/>
  <c r="J2606"/>
  <c r="J2478"/>
  <c r="J2331"/>
  <c r="J1921"/>
  <c r="BK1520"/>
  <c r="BK1405"/>
  <c r="BK1195"/>
  <c r="J860"/>
  <c r="J777"/>
  <c r="BK374"/>
  <c r="J151"/>
  <c r="BK3492"/>
  <c r="BK3274"/>
  <c r="J2845"/>
  <c r="BK2738"/>
  <c r="BK2600"/>
  <c r="BK2536"/>
  <c r="J2315"/>
  <c r="J2165"/>
  <c r="BK1712"/>
  <c r="BK1299"/>
  <c r="BK863"/>
  <c r="J602"/>
  <c r="J285"/>
  <c r="BK153"/>
  <c i="5" r="BK486"/>
  <c r="BK449"/>
  <c r="J381"/>
  <c r="BK280"/>
  <c r="BK542"/>
  <c r="BK472"/>
  <c r="J412"/>
  <c r="BK298"/>
  <c r="BK232"/>
  <c r="J193"/>
  <c r="J159"/>
  <c r="BK479"/>
  <c r="J432"/>
  <c r="J369"/>
  <c r="BK303"/>
  <c r="BK205"/>
  <c r="J178"/>
  <c r="BK521"/>
  <c r="BK425"/>
  <c r="J362"/>
  <c r="BK329"/>
  <c r="BK297"/>
  <c r="BK251"/>
  <c i="6" r="BK210"/>
  <c r="J149"/>
  <c r="J255"/>
  <c r="J216"/>
  <c r="J141"/>
  <c r="BK272"/>
  <c r="J234"/>
  <c r="BK191"/>
  <c r="BK167"/>
  <c r="J125"/>
  <c r="BK266"/>
  <c r="BK231"/>
  <c r="J210"/>
  <c r="J177"/>
  <c r="BK139"/>
  <c r="J93"/>
  <c i="7" r="BK150"/>
  <c r="BK128"/>
  <c r="J168"/>
  <c r="J140"/>
  <c r="BK117"/>
  <c r="J99"/>
  <c r="BK159"/>
  <c r="BK130"/>
  <c r="BK115"/>
  <c i="8" r="J148"/>
  <c r="BK216"/>
  <c r="BK191"/>
  <c r="J115"/>
  <c r="BK179"/>
  <c r="BK136"/>
  <c r="J150"/>
  <c r="J103"/>
  <c i="9" r="J295"/>
  <c r="BK245"/>
  <c r="BK174"/>
  <c r="BK152"/>
  <c r="J229"/>
  <c r="J156"/>
  <c r="J118"/>
  <c r="BK320"/>
  <c r="BK263"/>
  <c r="J235"/>
  <c r="BK187"/>
  <c r="J147"/>
  <c r="BK314"/>
  <c r="J271"/>
  <c r="BK216"/>
  <c r="J187"/>
  <c r="BK140"/>
  <c i="10" r="J143"/>
  <c r="J122"/>
  <c r="J146"/>
  <c r="BK109"/>
  <c i="11" r="BK92"/>
  <c r="BK117"/>
  <c i="12" r="J225"/>
  <c r="J106"/>
  <c r="BK170"/>
  <c r="BK225"/>
  <c r="J181"/>
  <c r="BK116"/>
  <c r="BK109"/>
  <c i="13" r="J107"/>
  <c i="14" r="J93"/>
  <c i="2" r="J197"/>
  <c r="BK219"/>
  <c r="J115"/>
  <c r="J143"/>
  <c r="BK112"/>
  <c i="3" r="BK294"/>
  <c r="BK263"/>
  <c r="BK198"/>
  <c r="BK134"/>
  <c r="BK322"/>
  <c r="J313"/>
  <c r="J246"/>
  <c r="BK173"/>
  <c r="J329"/>
  <c r="BK280"/>
  <c r="BK192"/>
  <c r="BK166"/>
  <c r="J275"/>
  <c r="J186"/>
  <c r="J132"/>
  <c i="4" r="BK3206"/>
  <c r="BK2838"/>
  <c r="BK2725"/>
  <c r="BK2609"/>
  <c r="BK2407"/>
  <c r="BK2247"/>
  <c r="BK2081"/>
  <c r="J1520"/>
  <c r="BK1486"/>
  <c r="BK1243"/>
  <c r="J990"/>
  <c r="J866"/>
  <c r="BK602"/>
  <c r="J358"/>
  <c r="J172"/>
  <c r="BK3279"/>
  <c r="BK2885"/>
  <c r="J2738"/>
  <c r="BK2619"/>
  <c r="BK2405"/>
  <c r="J2266"/>
  <c r="J1846"/>
  <c r="J1476"/>
  <c r="J1299"/>
  <c r="J940"/>
  <c r="BK786"/>
  <c r="J583"/>
  <c r="BK267"/>
  <c r="J174"/>
  <c r="BK3318"/>
  <c r="BK3037"/>
  <c r="J2847"/>
  <c r="BK2753"/>
  <c r="BK2639"/>
  <c r="BK2537"/>
  <c r="J2358"/>
  <c r="J2081"/>
  <c r="BK1698"/>
  <c r="J1486"/>
  <c r="BK1238"/>
  <c r="J1092"/>
  <c r="BK851"/>
  <c r="J489"/>
  <c r="J287"/>
  <c r="BK3555"/>
  <c r="J3436"/>
  <c r="BK3164"/>
  <c r="BK2807"/>
  <c r="J2684"/>
  <c r="BK2565"/>
  <c r="BK2478"/>
  <c r="J2328"/>
  <c r="J1863"/>
  <c r="BK1532"/>
  <c r="BK1294"/>
  <c r="J978"/>
  <c r="BK700"/>
  <c r="BK265"/>
  <c i="5" r="J530"/>
  <c r="BK454"/>
  <c r="BK409"/>
  <c r="BK359"/>
  <c r="BK240"/>
  <c r="J471"/>
  <c r="BK398"/>
  <c r="J301"/>
  <c r="BK266"/>
  <c r="BK217"/>
  <c r="BK187"/>
  <c r="BK141"/>
  <c r="BK501"/>
  <c r="J445"/>
  <c r="J391"/>
  <c r="J331"/>
  <c r="J254"/>
  <c r="J203"/>
  <c r="BK174"/>
  <c r="J522"/>
  <c r="J444"/>
  <c r="BK379"/>
  <c r="J325"/>
  <c r="J258"/>
  <c i="6" r="J223"/>
  <c r="BK197"/>
  <c r="J164"/>
  <c r="J110"/>
  <c r="BK235"/>
  <c r="J161"/>
  <c r="J104"/>
  <c r="BK230"/>
  <c r="BK194"/>
  <c r="J130"/>
  <c r="BK255"/>
  <c r="BK211"/>
  <c r="J180"/>
  <c r="BK104"/>
  <c i="7" r="J137"/>
  <c r="BK170"/>
  <c r="BK120"/>
  <c r="BK96"/>
  <c r="BK157"/>
  <c r="BK129"/>
  <c r="J175"/>
  <c r="BK151"/>
  <c r="J130"/>
  <c r="J96"/>
  <c i="8" r="J178"/>
  <c r="BK126"/>
  <c r="J192"/>
  <c r="BK119"/>
  <c r="J186"/>
  <c r="BK107"/>
  <c r="J139"/>
  <c r="J101"/>
  <c i="9" r="BK292"/>
  <c r="J242"/>
  <c r="BK183"/>
  <c r="BK130"/>
  <c r="J122"/>
  <c r="J113"/>
  <c r="J349"/>
  <c r="BK336"/>
  <c r="J324"/>
  <c r="J316"/>
  <c r="J300"/>
  <c r="BK294"/>
  <c r="BK275"/>
  <c r="BK265"/>
  <c r="J178"/>
  <c r="J145"/>
  <c r="J310"/>
  <c r="J259"/>
  <c r="J219"/>
  <c r="BK170"/>
  <c r="BK119"/>
  <c r="BK316"/>
  <c r="BK284"/>
  <c r="BK248"/>
  <c r="BK189"/>
  <c r="J134"/>
  <c i="10" r="BK122"/>
  <c r="BK103"/>
  <c r="J141"/>
  <c i="11" r="J117"/>
  <c r="J113"/>
  <c i="12" r="BK202"/>
  <c r="J138"/>
  <c r="J192"/>
  <c r="J219"/>
  <c r="J144"/>
  <c r="J188"/>
  <c i="13" r="BK107"/>
  <c r="BK91"/>
  <c i="2" r="J136"/>
  <c r="J242"/>
  <c r="BK136"/>
  <c r="BK100"/>
  <c r="BK118"/>
  <c i="3" r="BK317"/>
  <c r="BK222"/>
  <c r="J144"/>
  <c r="J310"/>
  <c r="J289"/>
  <c r="J216"/>
  <c r="J172"/>
  <c r="BK311"/>
  <c r="J227"/>
  <c r="BK188"/>
  <c r="BK117"/>
  <c r="J271"/>
  <c r="BK216"/>
  <c r="J173"/>
  <c i="4" r="BK3321"/>
  <c r="J2936"/>
  <c r="J2801"/>
  <c r="J2662"/>
  <c r="J2562"/>
  <c r="J2393"/>
  <c r="BK2222"/>
  <c r="J1698"/>
  <c r="J1421"/>
  <c r="J1205"/>
  <c r="BK962"/>
  <c r="BK888"/>
  <c r="BK607"/>
  <c r="BK577"/>
  <c r="BK293"/>
  <c r="J158"/>
  <c r="J3277"/>
  <c r="J2807"/>
  <c r="J2687"/>
  <c r="J2555"/>
  <c r="BK2337"/>
  <c r="J2212"/>
  <c r="BK1688"/>
  <c r="BK1493"/>
  <c r="BK1321"/>
  <c r="J1151"/>
  <c r="BK890"/>
  <c r="J800"/>
  <c r="BK497"/>
  <c r="J241"/>
  <c r="J153"/>
  <c r="J2848"/>
  <c r="BK2804"/>
  <c r="J2696"/>
  <c r="J2622"/>
  <c r="J2513"/>
  <c r="J2334"/>
  <c r="J2202"/>
  <c r="J1779"/>
  <c r="J1522"/>
  <c r="J1495"/>
  <c r="BK1426"/>
  <c r="J1301"/>
  <c r="BK1105"/>
  <c r="J942"/>
  <c r="BK846"/>
  <c r="J820"/>
  <c r="BK464"/>
  <c r="BK429"/>
  <c r="BK270"/>
  <c r="J3555"/>
  <c r="BK3464"/>
  <c r="BK3408"/>
  <c r="J3267"/>
  <c r="J2862"/>
  <c r="J2773"/>
  <c r="J2720"/>
  <c r="J2656"/>
  <c r="J2574"/>
  <c r="BK2513"/>
  <c r="BK2358"/>
  <c r="J2274"/>
  <c r="J2084"/>
  <c r="BK1710"/>
  <c r="J1388"/>
  <c r="BK1066"/>
  <c r="J794"/>
  <c r="BK487"/>
  <c i="5" r="BK443"/>
  <c r="J286"/>
  <c r="BK527"/>
  <c r="J439"/>
  <c r="J342"/>
  <c r="J296"/>
  <c r="BK256"/>
  <c r="J198"/>
  <c r="J172"/>
  <c r="BK138"/>
  <c r="BK493"/>
  <c r="J462"/>
  <c r="J401"/>
  <c r="BK346"/>
  <c r="BK262"/>
  <c r="J207"/>
  <c r="BK180"/>
  <c r="J101"/>
  <c r="J456"/>
  <c r="J389"/>
  <c r="J346"/>
  <c r="J303"/>
  <c r="BK254"/>
  <c i="6" r="BK245"/>
  <c r="J174"/>
  <c r="J145"/>
  <c r="BK247"/>
  <c r="J215"/>
  <c r="J157"/>
  <c r="BK91"/>
  <c r="J217"/>
  <c r="BK170"/>
  <c r="BK128"/>
  <c r="BK253"/>
  <c r="J194"/>
  <c r="BK123"/>
  <c i="7" r="BK152"/>
  <c r="J113"/>
  <c r="J154"/>
  <c r="J118"/>
  <c r="BK181"/>
  <c r="BK149"/>
  <c r="J110"/>
  <c r="J159"/>
  <c r="J102"/>
  <c i="8" r="BK121"/>
  <c r="BK194"/>
  <c r="BK213"/>
  <c r="J174"/>
  <c r="J177"/>
  <c r="BK117"/>
  <c i="9" r="J336"/>
  <c r="BK271"/>
  <c r="BK219"/>
  <c r="J181"/>
  <c r="J142"/>
  <c r="BK223"/>
  <c r="J148"/>
  <c r="BK331"/>
  <c r="BK270"/>
  <c r="J232"/>
  <c r="J189"/>
  <c r="J138"/>
  <c r="BK326"/>
  <c r="J282"/>
  <c r="BK232"/>
  <c r="BK186"/>
  <c r="J130"/>
  <c i="10" r="J131"/>
  <c r="J126"/>
  <c r="BK146"/>
  <c i="11" r="J104"/>
  <c r="J92"/>
  <c i="12" r="BK219"/>
  <c r="J152"/>
  <c r="J206"/>
  <c r="J111"/>
  <c r="BK160"/>
  <c r="BK231"/>
  <c r="J100"/>
  <c i="13" r="BK93"/>
  <c i="14" r="J91"/>
  <c i="2" r="BK159"/>
  <c r="J92"/>
  <c r="J159"/>
  <c r="BK210"/>
  <c r="J194"/>
  <c r="J109"/>
  <c i="3" r="J254"/>
  <c r="J215"/>
  <c r="BK172"/>
  <c r="J92"/>
  <c r="J306"/>
  <c r="BK251"/>
  <c r="J198"/>
  <c r="BK162"/>
  <c r="J308"/>
  <c r="BK187"/>
  <c r="BK158"/>
  <c r="BK273"/>
  <c r="J192"/>
  <c r="J137"/>
  <c i="4" r="BK3211"/>
  <c r="J2844"/>
  <c r="BK2730"/>
  <c r="BK2585"/>
  <c r="J2405"/>
  <c r="BK2202"/>
  <c r="J1701"/>
  <c r="BK1476"/>
  <c r="BK1236"/>
  <c r="BK950"/>
  <c r="BK817"/>
  <c r="J605"/>
  <c r="J446"/>
  <c r="BK244"/>
  <c r="J3384"/>
  <c r="BK2880"/>
  <c r="J2785"/>
  <c r="J2626"/>
  <c r="BK2528"/>
  <c r="J2298"/>
  <c r="BK2104"/>
  <c r="BK1507"/>
  <c r="J1296"/>
  <c r="BK1076"/>
  <c r="BK909"/>
  <c r="BK860"/>
  <c r="BK595"/>
  <c r="BK318"/>
  <c r="J203"/>
  <c r="BK3095"/>
  <c r="BK2847"/>
  <c r="BK2801"/>
  <c r="J2682"/>
  <c r="BK2552"/>
  <c r="J2361"/>
  <c r="J2175"/>
  <c r="J1712"/>
  <c r="BK1488"/>
  <c r="BK1254"/>
  <c r="BK992"/>
  <c r="J822"/>
  <c r="BK369"/>
  <c r="BK140"/>
  <c r="J3779"/>
  <c r="J3773"/>
  <c r="J3767"/>
  <c r="BK3764"/>
  <c r="BK3760"/>
  <c r="BK3754"/>
  <c r="J3751"/>
  <c r="J3741"/>
  <c r="J3735"/>
  <c r="J3724"/>
  <c r="BK3715"/>
  <c r="J3705"/>
  <c r="J3701"/>
  <c r="BK3563"/>
  <c r="J3558"/>
  <c r="J3408"/>
  <c r="BK3269"/>
  <c r="BK2866"/>
  <c r="J2767"/>
  <c r="J2633"/>
  <c r="J2541"/>
  <c r="J2368"/>
  <c r="J2255"/>
  <c r="J1793"/>
  <c r="J1483"/>
  <c r="J1350"/>
  <c r="J1105"/>
  <c r="J779"/>
  <c r="J397"/>
  <c r="J169"/>
  <c i="5" r="BK482"/>
  <c r="BK439"/>
  <c r="J358"/>
  <c r="BK276"/>
  <c r="J483"/>
  <c r="J425"/>
  <c r="J335"/>
  <c r="J280"/>
  <c r="J235"/>
  <c r="BK203"/>
  <c r="BK178"/>
  <c r="J129"/>
  <c r="BK496"/>
  <c r="J449"/>
  <c r="BK404"/>
  <c r="BK351"/>
  <c r="BK260"/>
  <c r="BK198"/>
  <c r="BK176"/>
  <c r="J527"/>
  <c r="BK460"/>
  <c r="J398"/>
  <c r="BK353"/>
  <c r="BK299"/>
  <c r="J256"/>
  <c i="6" r="J205"/>
  <c r="BK159"/>
  <c r="J97"/>
  <c r="J230"/>
  <c r="J165"/>
  <c r="BK102"/>
  <c r="BK223"/>
  <c r="BK176"/>
  <c r="BK143"/>
  <c r="J102"/>
  <c r="J214"/>
  <c r="BK182"/>
  <c r="BK114"/>
  <c i="7" r="J142"/>
  <c r="BK101"/>
  <c r="J143"/>
  <c r="BK114"/>
  <c r="BK175"/>
  <c r="J144"/>
  <c r="J128"/>
  <c r="BK164"/>
  <c r="J131"/>
  <c r="BK106"/>
  <c i="8" r="J191"/>
  <c r="J124"/>
  <c r="BK199"/>
  <c r="BK162"/>
  <c r="BK198"/>
  <c r="J159"/>
  <c r="BK186"/>
  <c r="J126"/>
  <c r="BK99"/>
  <c i="9" r="J267"/>
  <c r="BK178"/>
  <c r="BK136"/>
  <c r="J216"/>
  <c r="J164"/>
  <c r="J343"/>
  <c r="BK261"/>
  <c r="BK229"/>
  <c r="J184"/>
  <c r="BK122"/>
  <c r="BK321"/>
  <c r="J280"/>
  <c r="J210"/>
  <c r="BK160"/>
  <c r="BK118"/>
  <c i="10" r="J106"/>
  <c r="J94"/>
  <c i="12" r="BK223"/>
  <c r="J156"/>
  <c r="J204"/>
  <c r="J119"/>
  <c r="BK182"/>
  <c r="BK100"/>
  <c r="J103"/>
  <c i="13" r="J95"/>
  <c i="14" r="BK96"/>
  <c i="2" r="BK152"/>
  <c r="J229"/>
  <c r="BK156"/>
  <c r="J156"/>
  <c r="BK166"/>
  <c i="3" r="BK318"/>
  <c r="J251"/>
  <c r="J175"/>
  <c r="BK329"/>
  <c r="J280"/>
  <c r="J203"/>
  <c r="BK160"/>
  <c r="BK310"/>
  <c r="BK205"/>
  <c r="BK168"/>
  <c r="BK285"/>
  <c r="BK220"/>
  <c r="J162"/>
  <c i="4" r="BK3284"/>
  <c r="J2899"/>
  <c r="J2782"/>
  <c r="J2671"/>
  <c r="J2537"/>
  <c r="BK2274"/>
  <c r="BK2090"/>
  <c r="J1688"/>
  <c r="BK1483"/>
  <c r="BK1193"/>
  <c r="J986"/>
  <c r="BK873"/>
  <c r="BK694"/>
  <c r="J461"/>
  <c r="BK234"/>
  <c r="J3394"/>
  <c r="J2870"/>
  <c r="J2693"/>
  <c r="J2594"/>
  <c r="J2391"/>
  <c r="J2222"/>
  <c r="BK1773"/>
  <c r="BK1421"/>
  <c r="BK1301"/>
  <c r="BK990"/>
  <c r="J832"/>
  <c r="J702"/>
  <c r="BK280"/>
  <c r="J133"/>
  <c r="J3284"/>
  <c r="J3206"/>
  <c r="J2843"/>
  <c r="J2702"/>
  <c r="BK2574"/>
  <c r="J2374"/>
  <c r="BK2204"/>
  <c r="BK1758"/>
  <c r="J1491"/>
  <c r="BK1296"/>
  <c r="BK988"/>
  <c r="BK827"/>
  <c r="BK492"/>
  <c r="BK350"/>
  <c r="BK3558"/>
  <c r="J3405"/>
  <c r="BK3006"/>
  <c r="J2788"/>
  <c r="BK2702"/>
  <c r="BK2568"/>
  <c r="J2413"/>
  <c r="BK2283"/>
  <c r="BK1925"/>
  <c r="BK1481"/>
  <c r="J1142"/>
  <c r="BK815"/>
  <c r="J565"/>
  <c r="J239"/>
  <c i="5" r="J541"/>
  <c r="BK441"/>
  <c r="BK364"/>
  <c r="BK274"/>
  <c r="BK522"/>
  <c r="BK445"/>
  <c r="J364"/>
  <c r="BK308"/>
  <c r="BK264"/>
  <c r="BK212"/>
  <c r="BK183"/>
  <c r="BK525"/>
  <c r="J441"/>
  <c r="J395"/>
  <c r="BK339"/>
  <c r="J244"/>
  <c r="J199"/>
  <c r="BK172"/>
  <c r="J488"/>
  <c r="J420"/>
  <c r="BK377"/>
  <c r="J337"/>
  <c r="J290"/>
  <c r="BK131"/>
  <c i="6" r="J176"/>
  <c r="J155"/>
  <c r="J265"/>
  <c r="BK227"/>
  <c r="J159"/>
  <c r="BK107"/>
  <c r="BK203"/>
  <c r="BK174"/>
  <c r="J134"/>
  <c r="J95"/>
  <c r="BK243"/>
  <c r="BK201"/>
  <c r="BK162"/>
  <c r="BK105"/>
  <c i="7" r="BK139"/>
  <c r="BK99"/>
  <c r="BK146"/>
  <c r="J112"/>
  <c r="J181"/>
  <c r="BK153"/>
  <c r="BK119"/>
  <c r="J105"/>
  <c r="BK171"/>
  <c r="BK162"/>
  <c r="J149"/>
  <c r="BK138"/>
  <c r="BK124"/>
  <c i="8" r="J203"/>
  <c r="J190"/>
  <c r="BK106"/>
  <c r="J213"/>
  <c r="BK168"/>
  <c r="J209"/>
  <c r="BK164"/>
  <c r="J95"/>
  <c r="BK166"/>
  <c r="J112"/>
  <c i="9" r="J334"/>
  <c r="J223"/>
  <c r="J167"/>
  <c r="J135"/>
  <c r="BK211"/>
  <c r="BK127"/>
  <c r="J341"/>
  <c r="J275"/>
  <c r="BK241"/>
  <c r="J204"/>
  <c r="BK156"/>
  <c r="J106"/>
  <c r="BK306"/>
  <c r="J265"/>
  <c r="BK207"/>
  <c r="BK148"/>
  <c r="J108"/>
  <c i="10" r="BK91"/>
  <c r="BK143"/>
  <c i="11" r="J99"/>
  <c r="J98"/>
  <c r="J94"/>
  <c i="12" r="J170"/>
  <c r="J122"/>
  <c r="J125"/>
  <c r="BK194"/>
  <c r="J134"/>
  <c r="J160"/>
  <c i="13" r="J109"/>
  <c i="14" r="BK91"/>
  <c i="2" r="J231"/>
  <c r="BK264"/>
  <c r="J160"/>
  <c r="J219"/>
  <c r="BK92"/>
  <c r="J150"/>
  <c i="3" r="J304"/>
  <c r="BK239"/>
  <c r="J183"/>
  <c r="BK96"/>
  <c r="J318"/>
  <c r="BK194"/>
  <c r="J158"/>
  <c r="J307"/>
  <c r="J229"/>
  <c r="BK186"/>
  <c r="J317"/>
  <c r="BK233"/>
  <c r="J178"/>
  <c r="J129"/>
  <c i="4" r="BK3066"/>
  <c r="J2822"/>
  <c r="BK2687"/>
  <c r="BK2571"/>
  <c r="J2385"/>
  <c r="J2196"/>
  <c r="BK1770"/>
  <c r="J1507"/>
  <c r="BK1329"/>
  <c r="J1076"/>
  <c r="J918"/>
  <c r="J815"/>
  <c r="BK572"/>
  <c r="BK254"/>
  <c r="BK118"/>
  <c r="J3008"/>
  <c r="J2804"/>
  <c r="BK2662"/>
  <c r="BK2541"/>
  <c r="BK2328"/>
  <c r="BK2084"/>
  <c r="J1532"/>
  <c r="J1335"/>
  <c r="BK1071"/>
  <c r="J911"/>
  <c r="J771"/>
  <c r="J296"/>
  <c r="J209"/>
  <c r="BK3328"/>
  <c r="J3279"/>
  <c r="J2904"/>
  <c r="BK2833"/>
  <c r="BK2712"/>
  <c r="BK2589"/>
  <c r="J2449"/>
  <c r="BK2255"/>
  <c r="BK1798"/>
  <c r="J1524"/>
  <c r="J1329"/>
  <c r="BK1103"/>
  <c r="BK866"/>
  <c r="J805"/>
  <c r="J399"/>
  <c r="BK172"/>
  <c r="J3522"/>
  <c r="J3330"/>
  <c r="BK2843"/>
  <c r="J2699"/>
  <c r="BK2622"/>
  <c r="BK2529"/>
  <c r="J2348"/>
  <c r="BK2244"/>
  <c r="BK1786"/>
  <c r="J1407"/>
  <c r="J1193"/>
  <c r="J851"/>
  <c r="J572"/>
  <c r="J366"/>
  <c r="BK151"/>
  <c i="5" r="BK480"/>
  <c r="BK391"/>
  <c r="BK290"/>
  <c r="J538"/>
  <c r="BK456"/>
  <c r="J373"/>
  <c r="J284"/>
  <c r="BK229"/>
  <c r="BK193"/>
  <c r="BK168"/>
  <c r="BK511"/>
  <c r="J465"/>
  <c r="J415"/>
  <c r="BK362"/>
  <c r="J291"/>
  <c r="J217"/>
  <c r="J183"/>
  <c r="BK153"/>
  <c r="J468"/>
  <c r="BK397"/>
  <c r="BK348"/>
  <c r="J270"/>
  <c r="J120"/>
  <c i="6" r="BK204"/>
  <c r="BK153"/>
  <c r="BK95"/>
  <c r="BK228"/>
  <c r="BK180"/>
  <c r="BK110"/>
  <c r="J235"/>
  <c r="J173"/>
  <c r="BK99"/>
  <c r="BK237"/>
  <c r="BK188"/>
  <c r="BK141"/>
  <c i="7" r="J170"/>
  <c r="J103"/>
  <c r="J147"/>
  <c r="BK116"/>
  <c r="BK168"/>
  <c r="J152"/>
  <c r="J117"/>
  <c r="BK160"/>
  <c r="BK133"/>
  <c r="BK108"/>
  <c i="8" r="BK193"/>
  <c r="BK113"/>
  <c r="J198"/>
  <c r="J170"/>
  <c r="BK203"/>
  <c r="J153"/>
  <c r="BK183"/>
  <c r="J121"/>
  <c i="9" r="BK341"/>
  <c r="J227"/>
  <c r="J200"/>
  <c r="J160"/>
  <c r="J125"/>
  <c r="BK105"/>
  <c r="BK348"/>
  <c r="BK334"/>
  <c r="J323"/>
  <c r="J308"/>
  <c r="J303"/>
  <c r="BK295"/>
  <c r="BK277"/>
  <c r="J272"/>
  <c r="J251"/>
  <c r="BK213"/>
  <c r="BK125"/>
  <c r="J292"/>
  <c r="J244"/>
  <c r="J201"/>
  <c r="BK158"/>
  <c r="BK108"/>
  <c r="J294"/>
  <c r="BK255"/>
  <c r="BK206"/>
  <c r="J152"/>
  <c r="BK112"/>
  <c i="10" r="BK153"/>
  <c r="J156"/>
  <c i="11" r="BK98"/>
  <c r="J106"/>
  <c i="12" r="J176"/>
  <c r="BK103"/>
  <c r="BK150"/>
  <c r="J184"/>
  <c r="BK114"/>
  <c r="BK152"/>
  <c i="13" r="J105"/>
  <c i="2" l="1" r="R241"/>
  <c r="R240"/>
  <c r="P241"/>
  <c r="P240"/>
  <c r="T241"/>
  <c r="T240"/>
  <c r="P91"/>
  <c r="R127"/>
  <c r="R155"/>
  <c r="R190"/>
  <c r="BK202"/>
  <c r="J202"/>
  <c r="J65"/>
  <c r="P223"/>
  <c i="3" r="BK91"/>
  <c r="J91"/>
  <c r="J61"/>
  <c r="R197"/>
  <c r="T235"/>
  <c r="BK245"/>
  <c r="J245"/>
  <c r="J65"/>
  <c r="R299"/>
  <c r="T321"/>
  <c i="4" r="R115"/>
  <c r="R208"/>
  <c r="R301"/>
  <c r="T301"/>
  <c r="R357"/>
  <c r="T582"/>
  <c r="BK811"/>
  <c r="J811"/>
  <c r="J73"/>
  <c r="BK865"/>
  <c r="J865"/>
  <c r="J74"/>
  <c r="R994"/>
  <c r="T1444"/>
  <c r="T1490"/>
  <c r="T1498"/>
  <c r="R1510"/>
  <c r="R1582"/>
  <c r="P2195"/>
  <c r="P2246"/>
  <c r="P2543"/>
  <c r="R2906"/>
  <c r="R3126"/>
  <c r="P3373"/>
  <c r="T3407"/>
  <c r="T3695"/>
  <c r="P3769"/>
  <c i="5" r="P100"/>
  <c r="R165"/>
  <c r="R213"/>
  <c r="BK223"/>
  <c r="J223"/>
  <c r="J71"/>
  <c r="BK253"/>
  <c r="J253"/>
  <c r="J72"/>
  <c r="T322"/>
  <c r="P417"/>
  <c r="R427"/>
  <c r="T524"/>
  <c i="6" r="T90"/>
  <c r="T89"/>
  <c r="P261"/>
  <c i="7" r="R95"/>
  <c r="R94"/>
  <c r="R158"/>
  <c r="R165"/>
  <c r="P169"/>
  <c r="R174"/>
  <c i="8" r="BK94"/>
  <c r="J94"/>
  <c r="J65"/>
  <c r="P109"/>
  <c r="T116"/>
  <c r="R161"/>
  <c r="P182"/>
  <c r="BK212"/>
  <c r="J212"/>
  <c r="J70"/>
  <c i="9" r="T101"/>
  <c r="T149"/>
  <c r="P177"/>
  <c r="T188"/>
  <c r="R212"/>
  <c r="R269"/>
  <c r="T288"/>
  <c r="P318"/>
  <c r="P344"/>
  <c i="10" r="R90"/>
  <c r="R114"/>
  <c r="P125"/>
  <c r="R140"/>
  <c r="R139"/>
  <c r="T145"/>
  <c i="12" r="T99"/>
  <c r="P137"/>
  <c r="BK173"/>
  <c r="J173"/>
  <c r="J71"/>
  <c r="BK191"/>
  <c r="J191"/>
  <c r="J73"/>
  <c r="BK199"/>
  <c r="J199"/>
  <c r="J74"/>
  <c r="BK208"/>
  <c r="J208"/>
  <c r="J75"/>
  <c i="13" r="T84"/>
  <c r="T83"/>
  <c r="T82"/>
  <c r="T101"/>
  <c i="14" r="BK84"/>
  <c i="2" r="BK91"/>
  <c r="BK127"/>
  <c r="J127"/>
  <c r="J62"/>
  <c r="P155"/>
  <c r="BK190"/>
  <c r="J190"/>
  <c r="J64"/>
  <c r="R202"/>
  <c r="R223"/>
  <c i="3" r="P91"/>
  <c r="P197"/>
  <c r="BK235"/>
  <c r="J235"/>
  <c r="J64"/>
  <c r="R245"/>
  <c r="BK299"/>
  <c r="J299"/>
  <c r="J67"/>
  <c r="R321"/>
  <c i="4" r="BK115"/>
  <c r="J115"/>
  <c r="J65"/>
  <c r="BK208"/>
  <c r="J208"/>
  <c r="J66"/>
  <c r="BK301"/>
  <c r="J301"/>
  <c r="J67"/>
  <c r="P357"/>
  <c r="P582"/>
  <c r="R811"/>
  <c r="P865"/>
  <c r="P994"/>
  <c r="R1444"/>
  <c r="R1490"/>
  <c r="P1498"/>
  <c r="BK1510"/>
  <c r="J1510"/>
  <c r="J80"/>
  <c r="T1582"/>
  <c r="T2195"/>
  <c r="BK2246"/>
  <c r="J2246"/>
  <c r="J83"/>
  <c r="R2543"/>
  <c r="T2906"/>
  <c r="BK3126"/>
  <c r="J3126"/>
  <c r="J86"/>
  <c r="BK3373"/>
  <c r="J3373"/>
  <c r="J87"/>
  <c r="R3407"/>
  <c r="P3695"/>
  <c r="R3769"/>
  <c i="5" r="T100"/>
  <c r="T165"/>
  <c r="T213"/>
  <c r="T223"/>
  <c r="P253"/>
  <c r="P322"/>
  <c r="T417"/>
  <c r="BK427"/>
  <c r="J427"/>
  <c r="J75"/>
  <c r="P524"/>
  <c i="6" r="P90"/>
  <c r="P89"/>
  <c r="P88"/>
  <c i="1" r="AU60"/>
  <c i="6" r="R261"/>
  <c i="7" r="P95"/>
  <c r="P94"/>
  <c r="P158"/>
  <c r="P165"/>
  <c r="T169"/>
  <c r="T174"/>
  <c i="8" r="T94"/>
  <c r="BK109"/>
  <c r="J109"/>
  <c r="J66"/>
  <c r="BK116"/>
  <c r="J116"/>
  <c r="J67"/>
  <c r="T161"/>
  <c r="BK182"/>
  <c r="J182"/>
  <c r="J69"/>
  <c r="P212"/>
  <c i="9" r="BK101"/>
  <c r="J101"/>
  <c r="J66"/>
  <c r="BK149"/>
  <c r="J149"/>
  <c r="J67"/>
  <c r="T177"/>
  <c r="R188"/>
  <c r="T212"/>
  <c r="BK269"/>
  <c r="J269"/>
  <c r="J71"/>
  <c r="P288"/>
  <c r="BK318"/>
  <c r="J318"/>
  <c r="J73"/>
  <c r="BK344"/>
  <c r="J344"/>
  <c r="J74"/>
  <c i="10" r="T90"/>
  <c r="T89"/>
  <c r="T114"/>
  <c r="T125"/>
  <c r="BK140"/>
  <c r="BK139"/>
  <c r="J139"/>
  <c r="J66"/>
  <c r="BK145"/>
  <c r="J145"/>
  <c r="J68"/>
  <c i="11" r="T91"/>
  <c r="T90"/>
  <c r="R110"/>
  <c r="R109"/>
  <c i="12" r="BK99"/>
  <c r="J99"/>
  <c r="J65"/>
  <c r="T137"/>
  <c r="P173"/>
  <c r="P172"/>
  <c r="P191"/>
  <c r="P199"/>
  <c r="T208"/>
  <c i="13" r="BK84"/>
  <c r="J84"/>
  <c r="J61"/>
  <c r="BK101"/>
  <c r="J101"/>
  <c r="J62"/>
  <c i="14" r="T84"/>
  <c r="T83"/>
  <c r="T82"/>
  <c i="2" r="T91"/>
  <c r="P127"/>
  <c r="T155"/>
  <c r="T190"/>
  <c r="P202"/>
  <c r="BK223"/>
  <c r="J223"/>
  <c r="J66"/>
  <c i="3" r="R91"/>
  <c r="T197"/>
  <c r="P235"/>
  <c r="T245"/>
  <c r="T299"/>
  <c r="P321"/>
  <c i="4" r="P115"/>
  <c r="P208"/>
  <c r="P301"/>
  <c r="T357"/>
  <c r="R582"/>
  <c r="P811"/>
  <c r="T865"/>
  <c r="BK994"/>
  <c r="J994"/>
  <c r="J75"/>
  <c r="P1444"/>
  <c r="P1490"/>
  <c r="R1498"/>
  <c r="P1504"/>
  <c r="P1510"/>
  <c r="P1582"/>
  <c r="R2195"/>
  <c r="R2246"/>
  <c r="T2543"/>
  <c r="BK2906"/>
  <c r="J2906"/>
  <c r="J85"/>
  <c r="T3126"/>
  <c r="T3373"/>
  <c r="BK3407"/>
  <c r="J3407"/>
  <c r="J88"/>
  <c r="BK3695"/>
  <c r="J3695"/>
  <c r="J90"/>
  <c r="BK3769"/>
  <c r="J3769"/>
  <c r="J91"/>
  <c i="5" r="R100"/>
  <c r="R99"/>
  <c r="BK165"/>
  <c r="J165"/>
  <c r="J67"/>
  <c r="BK213"/>
  <c r="J213"/>
  <c r="J68"/>
  <c r="P223"/>
  <c r="R253"/>
  <c r="R322"/>
  <c r="R417"/>
  <c r="P427"/>
  <c r="BK524"/>
  <c r="J524"/>
  <c r="J76"/>
  <c i="6" r="BK90"/>
  <c r="J90"/>
  <c r="J65"/>
  <c r="BK261"/>
  <c r="J261"/>
  <c r="J66"/>
  <c i="7" r="BK95"/>
  <c r="BK94"/>
  <c r="J94"/>
  <c r="J65"/>
  <c r="BK158"/>
  <c r="J158"/>
  <c r="J67"/>
  <c r="BK165"/>
  <c r="J165"/>
  <c r="J68"/>
  <c r="BK169"/>
  <c r="J169"/>
  <c r="J69"/>
  <c r="BK174"/>
  <c r="J174"/>
  <c r="J70"/>
  <c i="8" r="R94"/>
  <c r="T109"/>
  <c r="P116"/>
  <c r="P161"/>
  <c r="T182"/>
  <c r="T212"/>
  <c i="9" r="P101"/>
  <c r="P149"/>
  <c r="BK177"/>
  <c r="J177"/>
  <c r="J68"/>
  <c r="BK188"/>
  <c r="J188"/>
  <c r="J69"/>
  <c r="BK212"/>
  <c r="J212"/>
  <c r="J70"/>
  <c r="T269"/>
  <c r="R288"/>
  <c r="R318"/>
  <c r="R344"/>
  <c i="10" r="BK90"/>
  <c r="J90"/>
  <c r="J61"/>
  <c r="BK114"/>
  <c r="J114"/>
  <c r="J62"/>
  <c r="BK125"/>
  <c r="J125"/>
  <c r="J64"/>
  <c r="T140"/>
  <c r="T139"/>
  <c r="R145"/>
  <c i="11" r="P91"/>
  <c r="P90"/>
  <c r="BK110"/>
  <c r="J110"/>
  <c r="J67"/>
  <c r="T110"/>
  <c r="T109"/>
  <c i="12" r="R99"/>
  <c r="R98"/>
  <c r="R137"/>
  <c r="R173"/>
  <c r="R172"/>
  <c r="R191"/>
  <c r="R199"/>
  <c r="P208"/>
  <c i="13" r="P84"/>
  <c r="P83"/>
  <c r="P82"/>
  <c i="1" r="AU68"/>
  <c i="13" r="P101"/>
  <c i="14" r="P84"/>
  <c r="P83"/>
  <c r="P82"/>
  <c i="1" r="AU69"/>
  <c i="2" r="R91"/>
  <c r="R90"/>
  <c r="R89"/>
  <c r="T127"/>
  <c r="BK155"/>
  <c r="J155"/>
  <c r="J63"/>
  <c r="P190"/>
  <c r="T202"/>
  <c r="T223"/>
  <c i="3" r="T91"/>
  <c r="T90"/>
  <c r="T89"/>
  <c r="BK197"/>
  <c r="J197"/>
  <c r="J63"/>
  <c r="R235"/>
  <c r="P245"/>
  <c r="P299"/>
  <c r="BK321"/>
  <c r="J321"/>
  <c r="J68"/>
  <c i="4" r="T115"/>
  <c r="T208"/>
  <c r="BK357"/>
  <c r="J357"/>
  <c r="J69"/>
  <c r="BK582"/>
  <c r="J582"/>
  <c r="J70"/>
  <c r="T811"/>
  <c r="R865"/>
  <c r="T994"/>
  <c r="BK1444"/>
  <c r="J1444"/>
  <c r="J76"/>
  <c r="BK1490"/>
  <c r="J1490"/>
  <c r="J77"/>
  <c r="BK1498"/>
  <c r="J1498"/>
  <c r="J78"/>
  <c r="BK1504"/>
  <c r="J1504"/>
  <c r="J79"/>
  <c r="R1504"/>
  <c r="T1504"/>
  <c r="T1510"/>
  <c r="BK1582"/>
  <c r="J1582"/>
  <c r="J81"/>
  <c r="BK2195"/>
  <c r="J2195"/>
  <c r="J82"/>
  <c r="T2246"/>
  <c r="BK2543"/>
  <c r="J2543"/>
  <c r="J84"/>
  <c r="P2906"/>
  <c r="P3126"/>
  <c r="R3373"/>
  <c r="P3407"/>
  <c r="R3695"/>
  <c r="T3769"/>
  <c i="5" r="BK100"/>
  <c r="J100"/>
  <c r="J65"/>
  <c r="P165"/>
  <c r="P213"/>
  <c r="R223"/>
  <c r="T253"/>
  <c r="BK322"/>
  <c r="J322"/>
  <c r="J73"/>
  <c r="BK417"/>
  <c r="J417"/>
  <c r="J74"/>
  <c r="T427"/>
  <c r="R524"/>
  <c i="6" r="R90"/>
  <c r="R89"/>
  <c r="R88"/>
  <c r="T261"/>
  <c i="7" r="T95"/>
  <c r="T94"/>
  <c r="T93"/>
  <c r="T92"/>
  <c r="T158"/>
  <c r="T165"/>
  <c r="R169"/>
  <c r="P174"/>
  <c i="8" r="P94"/>
  <c r="P93"/>
  <c r="P92"/>
  <c i="1" r="AU62"/>
  <c i="8" r="R109"/>
  <c r="R116"/>
  <c r="BK161"/>
  <c r="J161"/>
  <c r="J68"/>
  <c r="R182"/>
  <c r="R212"/>
  <c i="9" r="R101"/>
  <c r="R98"/>
  <c r="R97"/>
  <c r="R96"/>
  <c r="R149"/>
  <c r="R177"/>
  <c r="P188"/>
  <c r="P212"/>
  <c r="P269"/>
  <c r="BK288"/>
  <c r="J288"/>
  <c r="J72"/>
  <c r="T318"/>
  <c r="T344"/>
  <c i="10" r="P90"/>
  <c r="P89"/>
  <c r="P114"/>
  <c r="R125"/>
  <c r="P140"/>
  <c r="P139"/>
  <c r="P145"/>
  <c i="11" r="BK91"/>
  <c r="J91"/>
  <c r="J65"/>
  <c r="R91"/>
  <c r="R90"/>
  <c r="R89"/>
  <c r="P110"/>
  <c r="P109"/>
  <c i="12" r="P99"/>
  <c r="P98"/>
  <c r="BK137"/>
  <c r="J137"/>
  <c r="J66"/>
  <c r="T173"/>
  <c r="T172"/>
  <c r="T191"/>
  <c r="T199"/>
  <c r="R208"/>
  <c i="13" r="R84"/>
  <c r="R83"/>
  <c r="R82"/>
  <c r="R101"/>
  <c i="14" r="R84"/>
  <c r="R83"/>
  <c r="R82"/>
  <c i="4" r="BK3562"/>
  <c r="J3562"/>
  <c r="J89"/>
  <c i="5" r="BK158"/>
  <c r="J158"/>
  <c r="J66"/>
  <c i="14" r="BK95"/>
  <c r="J95"/>
  <c r="J62"/>
  <c i="2" r="BK237"/>
  <c r="J237"/>
  <c r="J67"/>
  <c i="3" r="BK193"/>
  <c r="J193"/>
  <c r="J62"/>
  <c r="BK333"/>
  <c r="J333"/>
  <c r="J69"/>
  <c i="4" r="BK317"/>
  <c r="J317"/>
  <c r="J68"/>
  <c i="12" r="BK169"/>
  <c r="J169"/>
  <c r="J69"/>
  <c i="2" r="BK241"/>
  <c r="J241"/>
  <c r="J69"/>
  <c i="5" r="BK219"/>
  <c r="J219"/>
  <c r="J69"/>
  <c i="10" r="BK136"/>
  <c r="J136"/>
  <c r="J65"/>
  <c i="3" r="BK293"/>
  <c r="J293"/>
  <c r="J66"/>
  <c i="4" r="BK807"/>
  <c r="J807"/>
  <c r="J71"/>
  <c i="10" r="BK121"/>
  <c r="J121"/>
  <c r="J63"/>
  <c i="12" r="BK155"/>
  <c r="J155"/>
  <c r="J67"/>
  <c r="BK159"/>
  <c r="J159"/>
  <c r="J68"/>
  <c i="14" r="J54"/>
  <c r="BE93"/>
  <c r="J52"/>
  <c r="J55"/>
  <c r="F79"/>
  <c r="BE85"/>
  <c r="E48"/>
  <c r="BE87"/>
  <c r="BE89"/>
  <c r="BE91"/>
  <c r="BE96"/>
  <c i="13" r="E72"/>
  <c r="F79"/>
  <c r="BE95"/>
  <c r="BE102"/>
  <c r="BE99"/>
  <c r="BE105"/>
  <c r="BE107"/>
  <c r="BE109"/>
  <c r="J54"/>
  <c r="J76"/>
  <c r="J79"/>
  <c r="BE89"/>
  <c r="BE91"/>
  <c r="BE97"/>
  <c r="BE85"/>
  <c r="BE87"/>
  <c r="BE93"/>
  <c i="12" r="E50"/>
  <c r="J93"/>
  <c r="BE116"/>
  <c r="BE119"/>
  <c r="BE122"/>
  <c r="BE125"/>
  <c r="BE134"/>
  <c r="BE141"/>
  <c r="BE144"/>
  <c r="BE162"/>
  <c r="BE165"/>
  <c r="BE170"/>
  <c r="BE181"/>
  <c r="BE184"/>
  <c r="BE185"/>
  <c r="BE206"/>
  <c r="BE213"/>
  <c r="BE215"/>
  <c r="BE219"/>
  <c r="BE231"/>
  <c r="J91"/>
  <c r="F94"/>
  <c r="BE109"/>
  <c r="BE129"/>
  <c r="BE147"/>
  <c r="BE150"/>
  <c r="BE174"/>
  <c r="BE178"/>
  <c r="BE187"/>
  <c r="BE194"/>
  <c r="BE202"/>
  <c r="BE228"/>
  <c r="BE100"/>
  <c r="BE103"/>
  <c r="BE106"/>
  <c r="BE114"/>
  <c r="BE127"/>
  <c r="BE132"/>
  <c r="BE138"/>
  <c r="BE152"/>
  <c r="BE156"/>
  <c r="BE160"/>
  <c r="BE176"/>
  <c r="BE182"/>
  <c r="BE188"/>
  <c r="BE196"/>
  <c r="BE200"/>
  <c r="BE223"/>
  <c r="BE225"/>
  <c r="J59"/>
  <c r="BE111"/>
  <c r="BE192"/>
  <c r="BE204"/>
  <c r="BE209"/>
  <c i="11" r="J58"/>
  <c r="J86"/>
  <c r="BE92"/>
  <c r="BE94"/>
  <c r="BE101"/>
  <c r="BE102"/>
  <c r="BE108"/>
  <c r="BE111"/>
  <c r="BE113"/>
  <c r="E77"/>
  <c r="J83"/>
  <c r="F86"/>
  <c r="BE98"/>
  <c r="BE99"/>
  <c i="10" r="J140"/>
  <c r="J67"/>
  <c i="11" r="BE104"/>
  <c r="BE117"/>
  <c r="BE96"/>
  <c r="BE106"/>
  <c r="BE115"/>
  <c i="9" r="BK98"/>
  <c r="J98"/>
  <c r="J65"/>
  <c i="10" r="J52"/>
  <c r="F55"/>
  <c r="BE100"/>
  <c r="BE118"/>
  <c r="BE122"/>
  <c r="BE149"/>
  <c r="BE150"/>
  <c r="BE153"/>
  <c r="BE156"/>
  <c r="BE159"/>
  <c r="E48"/>
  <c r="J54"/>
  <c r="BE91"/>
  <c r="BE94"/>
  <c r="BE97"/>
  <c r="BE106"/>
  <c r="BE115"/>
  <c r="BE128"/>
  <c r="BE131"/>
  <c r="BE141"/>
  <c r="J85"/>
  <c r="BE126"/>
  <c r="BE143"/>
  <c r="BE103"/>
  <c r="BE109"/>
  <c r="BE111"/>
  <c r="BE137"/>
  <c r="BE146"/>
  <c i="9" r="J59"/>
  <c r="F93"/>
  <c r="BE102"/>
  <c r="BE105"/>
  <c r="BE113"/>
  <c r="BE124"/>
  <c r="BE130"/>
  <c r="BE134"/>
  <c r="BE136"/>
  <c r="BE137"/>
  <c r="BE147"/>
  <c r="BE153"/>
  <c r="BE156"/>
  <c r="BE163"/>
  <c r="BE173"/>
  <c r="BE174"/>
  <c r="BE180"/>
  <c r="BE200"/>
  <c r="BE203"/>
  <c r="BE223"/>
  <c r="BE225"/>
  <c r="BE227"/>
  <c r="BE236"/>
  <c r="BE241"/>
  <c r="BE257"/>
  <c r="BE261"/>
  <c r="BE272"/>
  <c r="BE294"/>
  <c r="BE295"/>
  <c r="BE305"/>
  <c r="BE306"/>
  <c r="BE329"/>
  <c r="BE336"/>
  <c r="E50"/>
  <c r="BE99"/>
  <c r="BE110"/>
  <c r="BE116"/>
  <c r="BE127"/>
  <c r="BE142"/>
  <c r="BE143"/>
  <c r="BE159"/>
  <c r="BE164"/>
  <c r="BE170"/>
  <c r="BE171"/>
  <c r="BE172"/>
  <c r="BE175"/>
  <c r="BE178"/>
  <c r="BE201"/>
  <c r="BE210"/>
  <c r="BE211"/>
  <c r="BE213"/>
  <c r="BE215"/>
  <c r="BE221"/>
  <c r="BE246"/>
  <c r="BE251"/>
  <c r="BE265"/>
  <c r="BE271"/>
  <c r="BE284"/>
  <c r="BE286"/>
  <c r="BE292"/>
  <c r="BE296"/>
  <c r="BE297"/>
  <c r="BE300"/>
  <c r="BE303"/>
  <c r="BE308"/>
  <c r="BE314"/>
  <c r="BE321"/>
  <c r="BE324"/>
  <c r="BE333"/>
  <c r="BE334"/>
  <c r="BE338"/>
  <c r="J56"/>
  <c r="BE106"/>
  <c r="BE112"/>
  <c r="BE119"/>
  <c r="BE121"/>
  <c r="BE122"/>
  <c r="BE128"/>
  <c r="BE135"/>
  <c r="BE138"/>
  <c r="BE140"/>
  <c r="BE150"/>
  <c r="BE152"/>
  <c r="BE166"/>
  <c r="BE167"/>
  <c r="BE181"/>
  <c r="BE183"/>
  <c r="BE186"/>
  <c r="BE192"/>
  <c r="BE194"/>
  <c r="BE196"/>
  <c r="BE198"/>
  <c r="BE204"/>
  <c r="BE206"/>
  <c r="BE218"/>
  <c r="BE219"/>
  <c r="BE230"/>
  <c r="BE238"/>
  <c r="BE239"/>
  <c r="BE242"/>
  <c r="BE244"/>
  <c r="BE245"/>
  <c r="BE259"/>
  <c r="BE267"/>
  <c r="BE268"/>
  <c r="BE276"/>
  <c r="BE280"/>
  <c r="BE289"/>
  <c r="BE291"/>
  <c r="BE302"/>
  <c r="BE326"/>
  <c r="BE341"/>
  <c r="BE345"/>
  <c r="J58"/>
  <c r="BE108"/>
  <c r="BE115"/>
  <c r="BE118"/>
  <c r="BE125"/>
  <c r="BE131"/>
  <c r="BE145"/>
  <c r="BE148"/>
  <c r="BE155"/>
  <c r="BE158"/>
  <c r="BE160"/>
  <c r="BE165"/>
  <c r="BE184"/>
  <c r="BE187"/>
  <c r="BE189"/>
  <c r="BE207"/>
  <c r="BE216"/>
  <c r="BE229"/>
  <c r="BE232"/>
  <c r="BE233"/>
  <c r="BE235"/>
  <c r="BE248"/>
  <c r="BE249"/>
  <c r="BE252"/>
  <c r="BE254"/>
  <c r="BE255"/>
  <c r="BE263"/>
  <c r="BE270"/>
  <c r="BE274"/>
  <c r="BE275"/>
  <c r="BE277"/>
  <c r="BE279"/>
  <c r="BE282"/>
  <c r="BE299"/>
  <c r="BE310"/>
  <c r="BE312"/>
  <c r="BE316"/>
  <c r="BE319"/>
  <c r="BE320"/>
  <c r="BE323"/>
  <c r="BE327"/>
  <c r="BE331"/>
  <c r="BE343"/>
  <c r="BE348"/>
  <c r="BE349"/>
  <c i="8" r="J58"/>
  <c r="E80"/>
  <c r="BE95"/>
  <c r="BE142"/>
  <c r="BE176"/>
  <c r="BE189"/>
  <c r="BE190"/>
  <c r="BE196"/>
  <c r="BE198"/>
  <c r="BE207"/>
  <c r="BE210"/>
  <c r="BE213"/>
  <c i="7" r="J95"/>
  <c r="J66"/>
  <c i="8" r="F59"/>
  <c r="J86"/>
  <c r="BE99"/>
  <c r="BE105"/>
  <c r="BE106"/>
  <c r="BE111"/>
  <c r="BE112"/>
  <c r="BE113"/>
  <c r="BE114"/>
  <c r="BE115"/>
  <c r="BE117"/>
  <c r="BE119"/>
  <c r="BE124"/>
  <c r="BE126"/>
  <c r="BE129"/>
  <c r="BE145"/>
  <c r="BE148"/>
  <c r="BE166"/>
  <c r="BE168"/>
  <c r="BE172"/>
  <c r="BE175"/>
  <c r="BE180"/>
  <c r="BE186"/>
  <c r="BE193"/>
  <c r="BE199"/>
  <c r="BE205"/>
  <c i="7" r="BK93"/>
  <c r="BK92"/>
  <c r="J92"/>
  <c r="J63"/>
  <c i="8" r="BE101"/>
  <c r="BE110"/>
  <c r="BE121"/>
  <c r="BE136"/>
  <c r="BE150"/>
  <c r="BE153"/>
  <c r="BE159"/>
  <c r="BE164"/>
  <c r="BE174"/>
  <c r="BE177"/>
  <c r="BE178"/>
  <c r="BE183"/>
  <c r="BE188"/>
  <c r="BE195"/>
  <c r="BE201"/>
  <c r="BE216"/>
  <c r="J59"/>
  <c r="BE97"/>
  <c r="BE103"/>
  <c r="BE107"/>
  <c r="BE132"/>
  <c r="BE134"/>
  <c r="BE139"/>
  <c r="BE156"/>
  <c r="BE162"/>
  <c r="BE170"/>
  <c r="BE179"/>
  <c r="BE187"/>
  <c r="BE191"/>
  <c r="BE192"/>
  <c r="BE194"/>
  <c r="BE203"/>
  <c r="BE209"/>
  <c i="7" r="J56"/>
  <c r="E80"/>
  <c r="BE100"/>
  <c r="BE104"/>
  <c r="BE109"/>
  <c r="BE112"/>
  <c r="BE116"/>
  <c r="BE119"/>
  <c r="BE128"/>
  <c r="BE136"/>
  <c r="BE144"/>
  <c r="BE147"/>
  <c r="BE154"/>
  <c r="BE170"/>
  <c r="BE175"/>
  <c r="F59"/>
  <c r="J88"/>
  <c r="BE98"/>
  <c r="BE102"/>
  <c r="BE106"/>
  <c r="BE113"/>
  <c r="BE120"/>
  <c r="BE131"/>
  <c r="BE133"/>
  <c r="BE135"/>
  <c r="BE137"/>
  <c r="BE139"/>
  <c r="BE141"/>
  <c r="BE142"/>
  <c r="BE153"/>
  <c r="BE162"/>
  <c r="BE178"/>
  <c r="BE181"/>
  <c r="J89"/>
  <c r="BE99"/>
  <c r="BE101"/>
  <c r="BE103"/>
  <c r="BE107"/>
  <c r="BE124"/>
  <c r="BE125"/>
  <c r="BE130"/>
  <c r="BE138"/>
  <c r="BE149"/>
  <c r="BE150"/>
  <c r="BE151"/>
  <c r="BE152"/>
  <c r="BE156"/>
  <c r="BE157"/>
  <c r="BE159"/>
  <c r="BE160"/>
  <c r="BE164"/>
  <c r="BE167"/>
  <c r="BE168"/>
  <c r="BE171"/>
  <c r="BE172"/>
  <c r="BE96"/>
  <c r="BE105"/>
  <c r="BE108"/>
  <c r="BE110"/>
  <c r="BE111"/>
  <c r="BE114"/>
  <c r="BE115"/>
  <c r="BE117"/>
  <c r="BE118"/>
  <c r="BE121"/>
  <c r="BE129"/>
  <c r="BE132"/>
  <c r="BE134"/>
  <c r="BE140"/>
  <c r="BE143"/>
  <c r="BE145"/>
  <c r="BE146"/>
  <c r="BE148"/>
  <c r="BE155"/>
  <c r="BE161"/>
  <c r="BE163"/>
  <c r="BE166"/>
  <c r="BE173"/>
  <c i="6" r="J56"/>
  <c r="J59"/>
  <c r="F85"/>
  <c r="BE99"/>
  <c r="BE121"/>
  <c r="BE130"/>
  <c r="BE132"/>
  <c r="BE143"/>
  <c r="BE145"/>
  <c r="BE155"/>
  <c r="BE157"/>
  <c r="BE161"/>
  <c r="BE176"/>
  <c r="BE185"/>
  <c r="BE189"/>
  <c r="BE195"/>
  <c r="BE197"/>
  <c r="BE202"/>
  <c r="BE205"/>
  <c r="BE219"/>
  <c r="BE224"/>
  <c r="BE232"/>
  <c r="BE245"/>
  <c r="BE259"/>
  <c r="J58"/>
  <c r="BE102"/>
  <c r="BE105"/>
  <c r="BE107"/>
  <c r="BE119"/>
  <c r="BE139"/>
  <c r="BE141"/>
  <c r="BE151"/>
  <c r="BE153"/>
  <c r="BE159"/>
  <c r="BE165"/>
  <c r="BE167"/>
  <c r="BE168"/>
  <c r="BE173"/>
  <c r="BE174"/>
  <c r="BE177"/>
  <c r="BE180"/>
  <c r="BE182"/>
  <c r="BE201"/>
  <c r="BE210"/>
  <c r="BE211"/>
  <c r="BE214"/>
  <c r="BE215"/>
  <c r="BE225"/>
  <c r="BE237"/>
  <c r="BE241"/>
  <c r="BE243"/>
  <c r="BE250"/>
  <c r="BE269"/>
  <c r="BE272"/>
  <c r="E50"/>
  <c r="BE95"/>
  <c r="BE97"/>
  <c r="BE103"/>
  <c r="BE112"/>
  <c r="BE123"/>
  <c r="BE128"/>
  <c r="BE134"/>
  <c r="BE137"/>
  <c r="BE147"/>
  <c r="BE149"/>
  <c r="BE164"/>
  <c r="BE179"/>
  <c r="BE186"/>
  <c r="BE191"/>
  <c r="BE192"/>
  <c r="BE198"/>
  <c r="BE203"/>
  <c r="BE204"/>
  <c r="BE207"/>
  <c r="BE208"/>
  <c r="BE220"/>
  <c r="BE231"/>
  <c r="BE249"/>
  <c r="BE251"/>
  <c r="BE265"/>
  <c r="BE91"/>
  <c r="BE93"/>
  <c r="BE104"/>
  <c r="BE108"/>
  <c r="BE110"/>
  <c r="BE114"/>
  <c r="BE116"/>
  <c r="BE125"/>
  <c r="BE162"/>
  <c r="BE170"/>
  <c r="BE171"/>
  <c r="BE183"/>
  <c r="BE188"/>
  <c r="BE194"/>
  <c r="BE216"/>
  <c r="BE217"/>
  <c r="BE223"/>
  <c r="BE227"/>
  <c r="BE228"/>
  <c r="BE230"/>
  <c r="BE234"/>
  <c r="BE235"/>
  <c r="BE239"/>
  <c r="BE247"/>
  <c r="BE253"/>
  <c r="BE255"/>
  <c r="BE257"/>
  <c r="BE262"/>
  <c r="BE266"/>
  <c i="5" r="E50"/>
  <c r="J59"/>
  <c r="F95"/>
  <c r="BE107"/>
  <c r="BE120"/>
  <c r="BE129"/>
  <c r="BE242"/>
  <c r="BE258"/>
  <c r="BE266"/>
  <c r="BE270"/>
  <c r="BE275"/>
  <c r="BE276"/>
  <c r="BE278"/>
  <c r="BE295"/>
  <c r="BE305"/>
  <c r="BE351"/>
  <c r="BE359"/>
  <c r="BE364"/>
  <c r="BE371"/>
  <c r="BE383"/>
  <c r="BE393"/>
  <c r="BE403"/>
  <c r="BE434"/>
  <c r="BE435"/>
  <c r="BE444"/>
  <c r="BE449"/>
  <c r="BE458"/>
  <c r="BE471"/>
  <c r="BE479"/>
  <c r="BE484"/>
  <c r="BE490"/>
  <c r="BE491"/>
  <c r="BE493"/>
  <c r="BE504"/>
  <c r="BE525"/>
  <c r="J58"/>
  <c r="J92"/>
  <c r="BE126"/>
  <c r="BE131"/>
  <c r="BE141"/>
  <c r="BE153"/>
  <c r="BE166"/>
  <c r="BE172"/>
  <c r="BE174"/>
  <c r="BE178"/>
  <c r="BE180"/>
  <c r="BE181"/>
  <c r="BE183"/>
  <c r="BE184"/>
  <c r="BE192"/>
  <c r="BE193"/>
  <c r="BE196"/>
  <c r="BE198"/>
  <c r="BE205"/>
  <c r="BE212"/>
  <c r="BE218"/>
  <c r="BE220"/>
  <c r="BE229"/>
  <c r="BE232"/>
  <c r="BE238"/>
  <c r="BE240"/>
  <c r="BE244"/>
  <c r="BE254"/>
  <c r="BE256"/>
  <c r="BE264"/>
  <c r="BE268"/>
  <c r="BE272"/>
  <c r="BE274"/>
  <c r="BE280"/>
  <c r="BE296"/>
  <c r="BE308"/>
  <c r="BE325"/>
  <c r="BE335"/>
  <c r="BE342"/>
  <c r="BE358"/>
  <c r="BE385"/>
  <c r="BE398"/>
  <c r="BE418"/>
  <c r="BE425"/>
  <c r="BE438"/>
  <c r="BE439"/>
  <c r="BE445"/>
  <c r="BE452"/>
  <c r="BE456"/>
  <c r="BE472"/>
  <c r="BE475"/>
  <c r="BE478"/>
  <c r="BE482"/>
  <c r="BE522"/>
  <c r="BE541"/>
  <c r="BE101"/>
  <c r="BE138"/>
  <c r="BE159"/>
  <c r="BE168"/>
  <c r="BE170"/>
  <c r="BE176"/>
  <c r="BE186"/>
  <c r="BE187"/>
  <c r="BE189"/>
  <c r="BE190"/>
  <c r="BE199"/>
  <c r="BE202"/>
  <c r="BE203"/>
  <c r="BE207"/>
  <c r="BE214"/>
  <c r="BE217"/>
  <c r="BE224"/>
  <c r="BE235"/>
  <c r="BE260"/>
  <c r="BE284"/>
  <c r="BE286"/>
  <c r="BE288"/>
  <c r="BE290"/>
  <c r="BE303"/>
  <c r="BE310"/>
  <c r="BE329"/>
  <c r="BE331"/>
  <c r="BE344"/>
  <c r="BE355"/>
  <c r="BE367"/>
  <c r="BE369"/>
  <c r="BE373"/>
  <c r="BE375"/>
  <c r="BE377"/>
  <c r="BE379"/>
  <c r="BE381"/>
  <c r="BE389"/>
  <c r="BE391"/>
  <c r="BE395"/>
  <c r="BE401"/>
  <c r="BE404"/>
  <c r="BE409"/>
  <c r="BE412"/>
  <c r="BE415"/>
  <c r="BE420"/>
  <c r="BE430"/>
  <c r="BE440"/>
  <c r="BE441"/>
  <c r="BE443"/>
  <c r="BE446"/>
  <c r="BE474"/>
  <c r="BE480"/>
  <c r="BE486"/>
  <c r="BE488"/>
  <c r="BE496"/>
  <c r="BE501"/>
  <c r="BE511"/>
  <c r="BE515"/>
  <c r="BE518"/>
  <c r="BE527"/>
  <c r="BE535"/>
  <c r="BE247"/>
  <c r="BE249"/>
  <c r="BE251"/>
  <c r="BE262"/>
  <c r="BE282"/>
  <c r="BE291"/>
  <c r="BE294"/>
  <c r="BE297"/>
  <c r="BE298"/>
  <c r="BE299"/>
  <c r="BE300"/>
  <c r="BE301"/>
  <c r="BE309"/>
  <c r="BE315"/>
  <c r="BE320"/>
  <c r="BE323"/>
  <c r="BE327"/>
  <c r="BE333"/>
  <c r="BE337"/>
  <c r="BE339"/>
  <c r="BE346"/>
  <c r="BE348"/>
  <c r="BE353"/>
  <c r="BE360"/>
  <c r="BE362"/>
  <c r="BE366"/>
  <c r="BE387"/>
  <c r="BE397"/>
  <c r="BE400"/>
  <c r="BE422"/>
  <c r="BE424"/>
  <c r="BE428"/>
  <c r="BE432"/>
  <c r="BE454"/>
  <c r="BE460"/>
  <c r="BE462"/>
  <c r="BE464"/>
  <c r="BE465"/>
  <c r="BE467"/>
  <c r="BE468"/>
  <c r="BE483"/>
  <c r="BE498"/>
  <c r="BE507"/>
  <c r="BE509"/>
  <c r="BE519"/>
  <c r="BE521"/>
  <c r="BE530"/>
  <c r="BE532"/>
  <c r="BE538"/>
  <c r="BE542"/>
  <c r="BE543"/>
  <c i="4" r="F59"/>
  <c r="J107"/>
  <c r="J110"/>
  <c r="BE118"/>
  <c r="BE155"/>
  <c r="BE160"/>
  <c r="BE172"/>
  <c r="BE187"/>
  <c r="BE193"/>
  <c r="BE212"/>
  <c r="BE244"/>
  <c r="BE267"/>
  <c r="BE287"/>
  <c r="BE296"/>
  <c r="BE318"/>
  <c r="BE361"/>
  <c r="BE374"/>
  <c r="BE431"/>
  <c r="BE461"/>
  <c r="BE489"/>
  <c r="BE492"/>
  <c r="BE577"/>
  <c r="BE583"/>
  <c r="BE593"/>
  <c r="BE607"/>
  <c r="BE800"/>
  <c r="BE808"/>
  <c r="BE817"/>
  <c r="BE825"/>
  <c r="BE827"/>
  <c r="BE832"/>
  <c r="BE858"/>
  <c r="BE866"/>
  <c r="BE873"/>
  <c r="BE909"/>
  <c r="BE911"/>
  <c r="BE920"/>
  <c r="BE940"/>
  <c r="BE950"/>
  <c r="BE962"/>
  <c r="BE986"/>
  <c r="BE988"/>
  <c r="BE992"/>
  <c r="BE1071"/>
  <c r="BE1094"/>
  <c r="BE1103"/>
  <c r="BE1144"/>
  <c r="BE1158"/>
  <c r="BE1205"/>
  <c r="BE1241"/>
  <c r="BE1256"/>
  <c r="BE1321"/>
  <c r="BE1329"/>
  <c r="BE1352"/>
  <c r="BE1402"/>
  <c r="BE1419"/>
  <c r="BE1421"/>
  <c r="BE1440"/>
  <c r="BE1476"/>
  <c r="BE1486"/>
  <c r="BE1493"/>
  <c r="BE1499"/>
  <c r="BE1505"/>
  <c r="BE1518"/>
  <c r="BE1522"/>
  <c r="BE1682"/>
  <c r="BE1688"/>
  <c r="BE1698"/>
  <c r="BE1770"/>
  <c r="BE1779"/>
  <c r="BE1798"/>
  <c r="BE2034"/>
  <c r="BE2036"/>
  <c r="BE2081"/>
  <c r="BE2104"/>
  <c r="BE2196"/>
  <c r="BE2204"/>
  <c r="BE2212"/>
  <c r="BE2222"/>
  <c r="BE2247"/>
  <c r="BE2381"/>
  <c r="BE2393"/>
  <c r="BE2400"/>
  <c r="BE2405"/>
  <c r="BE2432"/>
  <c r="BE2481"/>
  <c r="BE2503"/>
  <c r="BE2537"/>
  <c r="BE2580"/>
  <c r="BE2587"/>
  <c r="BE2609"/>
  <c r="BE2624"/>
  <c r="BE2642"/>
  <c r="BE2659"/>
  <c r="BE2662"/>
  <c r="BE2676"/>
  <c r="BE2684"/>
  <c r="BE2707"/>
  <c r="BE2725"/>
  <c r="BE2741"/>
  <c r="BE2753"/>
  <c r="BE2798"/>
  <c r="BE2801"/>
  <c r="BE2814"/>
  <c r="BE2825"/>
  <c r="BE2828"/>
  <c r="BE2849"/>
  <c r="BE2880"/>
  <c r="BE2975"/>
  <c r="BE3008"/>
  <c r="BE3095"/>
  <c r="BE3169"/>
  <c r="BE3279"/>
  <c r="BE3284"/>
  <c r="BE3379"/>
  <c r="BE3389"/>
  <c r="BE3405"/>
  <c r="BE3408"/>
  <c r="BE3436"/>
  <c r="BE3464"/>
  <c r="BE3492"/>
  <c r="BE3520"/>
  <c r="BE3522"/>
  <c r="BE3525"/>
  <c r="BE3527"/>
  <c r="BE3555"/>
  <c r="BE3558"/>
  <c r="BE3560"/>
  <c r="BE3563"/>
  <c r="BE3629"/>
  <c r="BE3696"/>
  <c r="BE3701"/>
  <c r="BE3703"/>
  <c r="BE3705"/>
  <c r="BE3712"/>
  <c r="BE3715"/>
  <c r="BE3718"/>
  <c r="BE3721"/>
  <c r="BE3724"/>
  <c r="BE3730"/>
  <c r="BE3735"/>
  <c r="BE3738"/>
  <c r="BE3741"/>
  <c r="BE3748"/>
  <c r="BE3751"/>
  <c r="BE3754"/>
  <c r="BE3757"/>
  <c r="BE3760"/>
  <c r="BE3763"/>
  <c r="BE3764"/>
  <c r="BE3765"/>
  <c r="BE3766"/>
  <c r="BE3767"/>
  <c r="BE3770"/>
  <c r="BE3773"/>
  <c r="BE3776"/>
  <c r="BE3779"/>
  <c r="BE153"/>
  <c r="BE158"/>
  <c r="BE163"/>
  <c r="BE184"/>
  <c r="BE209"/>
  <c r="BE228"/>
  <c r="BE241"/>
  <c r="BE254"/>
  <c r="BE280"/>
  <c r="BE290"/>
  <c r="BE315"/>
  <c r="BE358"/>
  <c r="BE389"/>
  <c r="BE487"/>
  <c r="BE497"/>
  <c r="BE567"/>
  <c r="BE572"/>
  <c r="BE590"/>
  <c r="BE595"/>
  <c r="BE602"/>
  <c r="BE694"/>
  <c r="BE700"/>
  <c r="BE771"/>
  <c r="BE779"/>
  <c r="BE786"/>
  <c r="BE794"/>
  <c r="BE815"/>
  <c r="BE871"/>
  <c r="BE888"/>
  <c r="BE918"/>
  <c r="BE932"/>
  <c r="BE949"/>
  <c r="BE969"/>
  <c r="BE979"/>
  <c r="BE990"/>
  <c r="BE1066"/>
  <c r="BE1076"/>
  <c r="BE1083"/>
  <c r="BE1142"/>
  <c r="BE1193"/>
  <c r="BE1203"/>
  <c r="BE1258"/>
  <c r="BE1268"/>
  <c r="BE1299"/>
  <c r="BE1335"/>
  <c r="BE1388"/>
  <c r="BE1407"/>
  <c r="BE1442"/>
  <c r="BE1445"/>
  <c r="BE1507"/>
  <c r="BE1532"/>
  <c r="BE1580"/>
  <c r="BE1583"/>
  <c r="BE1611"/>
  <c r="BE1701"/>
  <c r="BE1775"/>
  <c r="BE1777"/>
  <c r="BE1783"/>
  <c r="BE1801"/>
  <c r="BE1846"/>
  <c r="BE1923"/>
  <c r="BE2084"/>
  <c r="BE2092"/>
  <c r="BE2127"/>
  <c r="BE2193"/>
  <c r="BE2216"/>
  <c r="BE2240"/>
  <c r="BE2274"/>
  <c r="BE2285"/>
  <c r="BE2298"/>
  <c r="BE2315"/>
  <c r="BE2337"/>
  <c r="BE2368"/>
  <c r="BE2385"/>
  <c r="BE2391"/>
  <c r="BE2402"/>
  <c r="BE2411"/>
  <c r="BE2491"/>
  <c r="BE2507"/>
  <c r="BE2529"/>
  <c r="BE2541"/>
  <c r="BE2555"/>
  <c r="BE2568"/>
  <c r="BE2585"/>
  <c r="BE2594"/>
  <c r="BE2623"/>
  <c r="BE2631"/>
  <c r="BE2633"/>
  <c r="BE2636"/>
  <c r="BE2649"/>
  <c r="BE2668"/>
  <c r="BE2687"/>
  <c r="BE2693"/>
  <c r="BE2720"/>
  <c r="BE2735"/>
  <c r="BE2757"/>
  <c r="BE2776"/>
  <c r="BE2782"/>
  <c r="BE2785"/>
  <c r="BE2795"/>
  <c r="BE2807"/>
  <c r="BE2811"/>
  <c r="BE2838"/>
  <c r="BE2840"/>
  <c r="BE2845"/>
  <c r="BE2936"/>
  <c r="BE2965"/>
  <c r="BE3006"/>
  <c r="BE3164"/>
  <c r="BE3211"/>
  <c r="BE3321"/>
  <c r="BE3330"/>
  <c r="BE3399"/>
  <c r="E50"/>
  <c r="J58"/>
  <c r="BE116"/>
  <c r="BE140"/>
  <c r="BE146"/>
  <c r="BE169"/>
  <c r="BE234"/>
  <c r="BE270"/>
  <c r="BE285"/>
  <c r="BE293"/>
  <c r="BE298"/>
  <c r="BE302"/>
  <c r="BE350"/>
  <c r="BE366"/>
  <c r="BE397"/>
  <c r="BE446"/>
  <c r="BE484"/>
  <c r="BE559"/>
  <c r="BE605"/>
  <c r="BE781"/>
  <c r="BE792"/>
  <c r="BE802"/>
  <c r="BE812"/>
  <c r="BE822"/>
  <c r="BE844"/>
  <c r="BE863"/>
  <c r="BE929"/>
  <c r="BE931"/>
  <c r="BE960"/>
  <c r="BE978"/>
  <c r="BE995"/>
  <c r="BE1092"/>
  <c r="BE1101"/>
  <c r="BE1160"/>
  <c r="BE1236"/>
  <c r="BE1243"/>
  <c r="BE1252"/>
  <c r="BE1294"/>
  <c r="BE1323"/>
  <c r="BE1345"/>
  <c r="BE1393"/>
  <c r="BE1428"/>
  <c r="BE1481"/>
  <c r="BE1483"/>
  <c r="BE1488"/>
  <c r="BE1502"/>
  <c r="BE1508"/>
  <c r="BE1511"/>
  <c r="BE1514"/>
  <c r="BE1520"/>
  <c r="BE1524"/>
  <c r="BE1539"/>
  <c r="BE1710"/>
  <c r="BE1758"/>
  <c r="BE1820"/>
  <c r="BE1921"/>
  <c r="BE1925"/>
  <c r="BE2090"/>
  <c r="BE2165"/>
  <c r="BE2202"/>
  <c r="BE2236"/>
  <c r="BE2252"/>
  <c r="BE2268"/>
  <c r="BE2273"/>
  <c r="BE2313"/>
  <c r="BE2331"/>
  <c r="BE2358"/>
  <c r="BE2374"/>
  <c r="BE2377"/>
  <c r="BE2407"/>
  <c r="BE2413"/>
  <c r="BE2431"/>
  <c r="BE2449"/>
  <c r="BE2464"/>
  <c r="BE2496"/>
  <c r="BE2536"/>
  <c r="BE2549"/>
  <c r="BE2562"/>
  <c r="BE2571"/>
  <c r="BE2577"/>
  <c r="BE2603"/>
  <c r="BE2622"/>
  <c r="BE2656"/>
  <c r="BE2671"/>
  <c r="BE2702"/>
  <c r="BE2730"/>
  <c r="BE2765"/>
  <c r="BE2767"/>
  <c r="BE2779"/>
  <c r="BE2822"/>
  <c r="BE2830"/>
  <c r="BE2836"/>
  <c r="BE2843"/>
  <c r="BE2844"/>
  <c r="BE2847"/>
  <c r="BE2850"/>
  <c r="BE2888"/>
  <c r="BE2899"/>
  <c r="BE2904"/>
  <c r="BE2907"/>
  <c r="BE2977"/>
  <c r="BE3066"/>
  <c r="BE3124"/>
  <c r="BE3127"/>
  <c r="BE3206"/>
  <c r="BE3228"/>
  <c r="BE3267"/>
  <c r="BE3269"/>
  <c r="BE3272"/>
  <c r="BE3282"/>
  <c r="BE3318"/>
  <c r="BE3323"/>
  <c r="BE3328"/>
  <c r="BE3402"/>
  <c r="BE133"/>
  <c r="BE143"/>
  <c r="BE151"/>
  <c r="BE174"/>
  <c r="BE203"/>
  <c r="BE215"/>
  <c r="BE222"/>
  <c r="BE239"/>
  <c r="BE265"/>
  <c r="BE275"/>
  <c r="BE364"/>
  <c r="BE369"/>
  <c r="BE399"/>
  <c r="BE429"/>
  <c r="BE464"/>
  <c r="BE481"/>
  <c r="BE562"/>
  <c r="BE565"/>
  <c r="BE570"/>
  <c r="BE697"/>
  <c r="BE702"/>
  <c r="BE777"/>
  <c r="BE783"/>
  <c r="BE805"/>
  <c r="BE820"/>
  <c r="BE830"/>
  <c r="BE846"/>
  <c r="BE851"/>
  <c r="BE853"/>
  <c r="BE860"/>
  <c r="BE890"/>
  <c r="BE927"/>
  <c r="BE942"/>
  <c r="BE971"/>
  <c r="BE1085"/>
  <c r="BE1105"/>
  <c r="BE1151"/>
  <c r="BE1195"/>
  <c r="BE1238"/>
  <c r="BE1254"/>
  <c r="BE1265"/>
  <c r="BE1296"/>
  <c r="BE1301"/>
  <c r="BE1350"/>
  <c r="BE1385"/>
  <c r="BE1405"/>
  <c r="BE1426"/>
  <c r="BE1478"/>
  <c r="BE1491"/>
  <c r="BE1495"/>
  <c r="BE1530"/>
  <c r="BE1609"/>
  <c r="BE1712"/>
  <c r="BE1773"/>
  <c r="BE1781"/>
  <c r="BE1786"/>
  <c r="BE1793"/>
  <c r="BE1843"/>
  <c r="BE1863"/>
  <c r="BE2175"/>
  <c r="BE2208"/>
  <c r="BE2229"/>
  <c r="BE2244"/>
  <c r="BE2255"/>
  <c r="BE2259"/>
  <c r="BE2266"/>
  <c r="BE2272"/>
  <c r="BE2283"/>
  <c r="BE2300"/>
  <c r="BE2328"/>
  <c r="BE2334"/>
  <c r="BE2348"/>
  <c r="BE2361"/>
  <c r="BE2478"/>
  <c r="BE2486"/>
  <c r="BE2513"/>
  <c r="BE2528"/>
  <c r="BE2539"/>
  <c r="BE2544"/>
  <c r="BE2552"/>
  <c r="BE2565"/>
  <c r="BE2574"/>
  <c r="BE2589"/>
  <c r="BE2600"/>
  <c r="BE2606"/>
  <c r="BE2619"/>
  <c r="BE2626"/>
  <c r="BE2639"/>
  <c r="BE2682"/>
  <c r="BE2689"/>
  <c r="BE2696"/>
  <c r="BE2699"/>
  <c r="BE2712"/>
  <c r="BE2738"/>
  <c r="BE2760"/>
  <c r="BE2773"/>
  <c r="BE2788"/>
  <c r="BE2804"/>
  <c r="BE2833"/>
  <c r="BE2848"/>
  <c r="BE2862"/>
  <c r="BE2866"/>
  <c r="BE2870"/>
  <c r="BE2885"/>
  <c r="BE2901"/>
  <c r="BE3037"/>
  <c r="BE3274"/>
  <c r="BE3277"/>
  <c r="BE3325"/>
  <c r="BE3371"/>
  <c r="BE3374"/>
  <c r="BE3384"/>
  <c r="BE3394"/>
  <c i="2" r="J91"/>
  <c r="J61"/>
  <c i="3" r="J55"/>
  <c r="J83"/>
  <c r="BE96"/>
  <c r="BE117"/>
  <c r="BE132"/>
  <c r="BE146"/>
  <c r="BE167"/>
  <c r="BE173"/>
  <c r="BE174"/>
  <c r="BE176"/>
  <c r="BE182"/>
  <c r="BE183"/>
  <c r="BE186"/>
  <c r="BE198"/>
  <c r="BE201"/>
  <c r="BE209"/>
  <c r="BE223"/>
  <c r="BE263"/>
  <c r="BE275"/>
  <c r="BE287"/>
  <c r="BE289"/>
  <c r="BE294"/>
  <c r="BE300"/>
  <c r="BE307"/>
  <c r="BE313"/>
  <c r="BE320"/>
  <c r="BE324"/>
  <c r="E48"/>
  <c r="F55"/>
  <c r="J85"/>
  <c r="BE120"/>
  <c r="BE155"/>
  <c r="BE162"/>
  <c r="BE172"/>
  <c r="BE178"/>
  <c r="BE194"/>
  <c r="BE215"/>
  <c r="BE220"/>
  <c r="BE222"/>
  <c r="BE249"/>
  <c r="BE251"/>
  <c r="BE254"/>
  <c r="BE257"/>
  <c r="BE260"/>
  <c r="BE273"/>
  <c r="BE285"/>
  <c r="BE302"/>
  <c r="BE304"/>
  <c r="BE317"/>
  <c r="BE318"/>
  <c r="BE319"/>
  <c r="BE327"/>
  <c r="BE92"/>
  <c r="BE94"/>
  <c r="BE105"/>
  <c r="BE111"/>
  <c r="BE129"/>
  <c r="BE134"/>
  <c r="BE139"/>
  <c r="BE168"/>
  <c r="BE179"/>
  <c r="BE184"/>
  <c r="BE187"/>
  <c r="BE188"/>
  <c r="BE191"/>
  <c r="BE192"/>
  <c r="BE205"/>
  <c r="BE208"/>
  <c r="BE214"/>
  <c r="BE229"/>
  <c r="BE231"/>
  <c r="BE233"/>
  <c r="BE236"/>
  <c r="BE239"/>
  <c r="BE271"/>
  <c r="BE291"/>
  <c r="BE306"/>
  <c r="BE310"/>
  <c r="BE311"/>
  <c r="BE314"/>
  <c r="BE329"/>
  <c r="BE331"/>
  <c r="BE334"/>
  <c r="BE108"/>
  <c r="BE114"/>
  <c r="BE137"/>
  <c r="BE144"/>
  <c r="BE158"/>
  <c r="BE160"/>
  <c r="BE165"/>
  <c r="BE166"/>
  <c r="BE169"/>
  <c r="BE170"/>
  <c r="BE171"/>
  <c r="BE175"/>
  <c r="BE177"/>
  <c r="BE185"/>
  <c r="BE203"/>
  <c r="BE216"/>
  <c r="BE219"/>
  <c r="BE226"/>
  <c r="BE227"/>
  <c r="BE240"/>
  <c r="BE246"/>
  <c r="BE268"/>
  <c r="BE280"/>
  <c r="BE308"/>
  <c r="BE322"/>
  <c i="2" r="J52"/>
  <c r="J55"/>
  <c r="J85"/>
  <c r="BE92"/>
  <c r="BE124"/>
  <c r="BE136"/>
  <c r="BE152"/>
  <c r="BE178"/>
  <c r="BE183"/>
  <c r="BE185"/>
  <c r="BE200"/>
  <c r="BE203"/>
  <c r="E79"/>
  <c r="BE112"/>
  <c r="BE115"/>
  <c r="BE121"/>
  <c r="BE131"/>
  <c r="BE133"/>
  <c r="BE143"/>
  <c r="BE150"/>
  <c r="BE156"/>
  <c r="BE159"/>
  <c r="BE227"/>
  <c r="BE242"/>
  <c r="BE248"/>
  <c r="F55"/>
  <c r="BE95"/>
  <c r="BE109"/>
  <c r="BE118"/>
  <c r="BE160"/>
  <c r="BE197"/>
  <c r="BE224"/>
  <c r="BE231"/>
  <c r="BE238"/>
  <c r="BE264"/>
  <c r="BE100"/>
  <c r="BE103"/>
  <c r="BE106"/>
  <c r="BE128"/>
  <c r="BE166"/>
  <c r="BE180"/>
  <c r="BE187"/>
  <c r="BE191"/>
  <c r="BE194"/>
  <c r="BE210"/>
  <c r="BE217"/>
  <c r="BE219"/>
  <c r="BE222"/>
  <c r="BE229"/>
  <c i="3" r="F36"/>
  <c i="1" r="BC56"/>
  <c i="7" r="F39"/>
  <c i="1" r="BD61"/>
  <c i="7" r="F38"/>
  <c i="1" r="BC61"/>
  <c i="8" r="F37"/>
  <c i="1" r="BB62"/>
  <c i="9" r="F38"/>
  <c i="1" r="BC63"/>
  <c i="11" r="F38"/>
  <c i="1" r="BC66"/>
  <c i="13" r="F34"/>
  <c i="1" r="BA68"/>
  <c i="2" r="F37"/>
  <c i="1" r="BD55"/>
  <c i="5" r="F37"/>
  <c i="1" r="BB59"/>
  <c i="6" r="F39"/>
  <c i="1" r="BD60"/>
  <c i="8" r="F38"/>
  <c i="1" r="BC62"/>
  <c i="9" r="J36"/>
  <c i="1" r="AW63"/>
  <c i="10" r="J34"/>
  <c i="1" r="AW64"/>
  <c i="10" r="F35"/>
  <c i="1" r="BB64"/>
  <c i="11" r="J36"/>
  <c i="1" r="AW66"/>
  <c i="12" r="F36"/>
  <c i="1" r="BA67"/>
  <c i="14" r="F35"/>
  <c i="1" r="BB69"/>
  <c i="3" r="F37"/>
  <c i="1" r="BD56"/>
  <c i="5" r="F38"/>
  <c i="1" r="BC59"/>
  <c i="7" r="F36"/>
  <c i="1" r="BA61"/>
  <c i="8" r="J36"/>
  <c i="1" r="AW62"/>
  <c i="9" r="F37"/>
  <c i="1" r="BB63"/>
  <c i="12" r="F38"/>
  <c i="1" r="BC67"/>
  <c i="13" r="F37"/>
  <c i="1" r="BD68"/>
  <c r="AS54"/>
  <c i="2" r="F36"/>
  <c i="1" r="BC55"/>
  <c i="11" r="F36"/>
  <c i="1" r="BA66"/>
  <c i="12" r="J36"/>
  <c i="1" r="AW67"/>
  <c i="13" r="J34"/>
  <c i="1" r="AW68"/>
  <c i="14" r="J34"/>
  <c i="1" r="AW69"/>
  <c i="4" r="F38"/>
  <c i="1" r="BC58"/>
  <c i="6" r="F37"/>
  <c i="1" r="BB60"/>
  <c i="6" r="F36"/>
  <c i="1" r="BA60"/>
  <c i="6" r="F38"/>
  <c i="1" r="BC60"/>
  <c i="9" r="F39"/>
  <c i="1" r="BD63"/>
  <c i="14" r="F34"/>
  <c i="1" r="BA69"/>
  <c i="14" r="F37"/>
  <c i="1" r="BD69"/>
  <c i="2" r="J34"/>
  <c i="1" r="AW55"/>
  <c i="3" r="F34"/>
  <c i="1" r="BA56"/>
  <c i="4" r="F36"/>
  <c i="1" r="BA58"/>
  <c i="3" r="F35"/>
  <c i="1" r="BB56"/>
  <c i="5" r="F39"/>
  <c i="1" r="BD59"/>
  <c i="9" r="F36"/>
  <c i="1" r="BA63"/>
  <c i="12" r="F37"/>
  <c i="1" r="BB67"/>
  <c i="4" r="F39"/>
  <c i="1" r="BD58"/>
  <c i="4" r="F37"/>
  <c i="1" r="BB58"/>
  <c i="2" r="F34"/>
  <c i="1" r="BA55"/>
  <c i="5" r="J36"/>
  <c i="1" r="AW59"/>
  <c i="8" r="F39"/>
  <c i="1" r="BD62"/>
  <c i="10" r="F37"/>
  <c i="1" r="BD64"/>
  <c i="10" r="F34"/>
  <c i="1" r="BA64"/>
  <c i="10" r="F36"/>
  <c i="1" r="BC64"/>
  <c i="11" r="F39"/>
  <c i="1" r="BD66"/>
  <c i="13" r="F35"/>
  <c i="1" r="BB68"/>
  <c i="14" r="F36"/>
  <c i="1" r="BC69"/>
  <c i="3" r="J34"/>
  <c i="1" r="AW56"/>
  <c i="5" r="F36"/>
  <c i="1" r="BA59"/>
  <c i="6" r="J36"/>
  <c i="1" r="AW60"/>
  <c i="7" r="F37"/>
  <c i="1" r="BB61"/>
  <c i="7" r="J36"/>
  <c i="1" r="AW61"/>
  <c i="8" r="F36"/>
  <c i="1" r="BA62"/>
  <c i="11" r="F37"/>
  <c i="1" r="BB66"/>
  <c i="12" r="F39"/>
  <c i="1" r="BD67"/>
  <c i="13" r="F36"/>
  <c i="1" r="BC68"/>
  <c i="2" r="F35"/>
  <c i="1" r="BB55"/>
  <c i="4" r="J36"/>
  <c i="1" r="AW58"/>
  <c i="9" l="1" r="P98"/>
  <c r="P97"/>
  <c r="P96"/>
  <c i="1" r="AU63"/>
  <c i="5" r="T99"/>
  <c i="9" r="T98"/>
  <c r="T97"/>
  <c r="T96"/>
  <c i="10" r="P88"/>
  <c i="1" r="AU64"/>
  <c i="4" r="P810"/>
  <c r="P114"/>
  <c i="2" r="T90"/>
  <c r="T89"/>
  <c i="12" r="P190"/>
  <c i="11" r="T89"/>
  <c i="8" r="T93"/>
  <c r="T92"/>
  <c i="5" r="T222"/>
  <c i="4" r="R810"/>
  <c r="R113"/>
  <c i="10" r="R89"/>
  <c r="R88"/>
  <c i="4" r="R114"/>
  <c i="12" r="T190"/>
  <c i="10" r="T88"/>
  <c i="7" r="P93"/>
  <c r="P92"/>
  <c i="1" r="AU61"/>
  <c i="5" r="T98"/>
  <c i="2" r="BK90"/>
  <c r="P90"/>
  <c r="P89"/>
  <c i="1" r="AU55"/>
  <c i="12" r="P97"/>
  <c i="1" r="AU67"/>
  <c i="4" r="T810"/>
  <c r="T114"/>
  <c i="12" r="R190"/>
  <c r="R97"/>
  <c i="11" r="P89"/>
  <c i="1" r="AU66"/>
  <c i="8" r="R93"/>
  <c r="R92"/>
  <c i="5" r="P222"/>
  <c i="3" r="P90"/>
  <c r="P89"/>
  <c i="1" r="AU56"/>
  <c i="14" r="BK83"/>
  <c r="BK82"/>
  <c r="J82"/>
  <c r="J59"/>
  <c i="12" r="T98"/>
  <c r="T97"/>
  <c i="7" r="R93"/>
  <c r="R92"/>
  <c i="5" r="P99"/>
  <c r="P98"/>
  <c i="1" r="AU59"/>
  <c i="5" r="R222"/>
  <c r="R98"/>
  <c i="3" r="R90"/>
  <c r="R89"/>
  <c i="6" r="T88"/>
  <c i="3" r="BK90"/>
  <c r="J90"/>
  <c r="J60"/>
  <c i="5" r="BK99"/>
  <c i="12" r="BK172"/>
  <c r="J172"/>
  <c r="J70"/>
  <c i="14" r="J84"/>
  <c r="J61"/>
  <c i="2" r="BK240"/>
  <c r="J240"/>
  <c r="J68"/>
  <c i="4" r="BK114"/>
  <c r="J114"/>
  <c r="J64"/>
  <c i="11" r="BK109"/>
  <c r="J109"/>
  <c r="J66"/>
  <c i="12" r="BK190"/>
  <c r="J190"/>
  <c r="J72"/>
  <c i="13" r="BK83"/>
  <c r="J83"/>
  <c r="J60"/>
  <c i="11" r="BK90"/>
  <c r="J90"/>
  <c r="J64"/>
  <c i="12" r="BK98"/>
  <c r="J98"/>
  <c r="J64"/>
  <c i="4" r="BK810"/>
  <c r="J810"/>
  <c r="J72"/>
  <c i="5" r="BK222"/>
  <c r="J222"/>
  <c r="J70"/>
  <c i="6" r="BK89"/>
  <c r="J89"/>
  <c r="J64"/>
  <c i="8" r="BK93"/>
  <c r="J93"/>
  <c r="J64"/>
  <c i="10" r="BK89"/>
  <c r="BK88"/>
  <c r="J88"/>
  <c r="J59"/>
  <c i="9" r="BK97"/>
  <c r="J97"/>
  <c r="J64"/>
  <c i="7" r="J93"/>
  <c r="J64"/>
  <c i="4" r="F35"/>
  <c i="1" r="AZ58"/>
  <c i="2" r="J33"/>
  <c i="1" r="AV55"/>
  <c r="AT55"/>
  <c i="5" r="F35"/>
  <c i="1" r="AZ59"/>
  <c i="7" r="F35"/>
  <c i="1" r="AZ61"/>
  <c i="9" r="J35"/>
  <c i="1" r="AV63"/>
  <c r="AT63"/>
  <c i="13" r="F33"/>
  <c i="1" r="AZ68"/>
  <c i="14" r="F33"/>
  <c i="1" r="AZ69"/>
  <c i="3" r="J33"/>
  <c i="1" r="AV56"/>
  <c r="AT56"/>
  <c i="6" r="F35"/>
  <c i="1" r="AZ60"/>
  <c i="8" r="F35"/>
  <c i="1" r="AZ62"/>
  <c i="9" r="F35"/>
  <c i="1" r="AZ63"/>
  <c i="10" r="F33"/>
  <c i="1" r="AZ64"/>
  <c r="BB65"/>
  <c r="AX65"/>
  <c i="13" r="J33"/>
  <c i="1" r="AV68"/>
  <c r="AT68"/>
  <c i="4" r="J35"/>
  <c i="1" r="AV58"/>
  <c r="AT58"/>
  <c i="2" r="F33"/>
  <c i="1" r="AZ55"/>
  <c i="3" r="F33"/>
  <c i="1" r="AZ56"/>
  <c i="6" r="J35"/>
  <c i="1" r="AV60"/>
  <c r="AT60"/>
  <c i="7" r="J32"/>
  <c i="1" r="AG61"/>
  <c i="8" r="J35"/>
  <c i="1" r="AV62"/>
  <c r="AT62"/>
  <c r="BB57"/>
  <c r="AX57"/>
  <c r="BC57"/>
  <c r="AY57"/>
  <c i="10" r="J33"/>
  <c i="1" r="AV64"/>
  <c r="AT64"/>
  <c i="11" r="F35"/>
  <c i="1" r="AZ66"/>
  <c r="BC65"/>
  <c r="AY65"/>
  <c r="BD65"/>
  <c r="BA65"/>
  <c r="AW65"/>
  <c i="12" r="F35"/>
  <c i="1" r="AZ67"/>
  <c i="5" r="J35"/>
  <c i="1" r="AV59"/>
  <c r="AT59"/>
  <c i="7" r="J35"/>
  <c i="1" r="AV61"/>
  <c r="AT61"/>
  <c r="BA57"/>
  <c r="AW57"/>
  <c r="BD57"/>
  <c i="11" r="J35"/>
  <c i="1" r="AV66"/>
  <c r="AT66"/>
  <c i="12" r="J35"/>
  <c i="1" r="AV67"/>
  <c r="AT67"/>
  <c i="14" r="J33"/>
  <c i="1" r="AV69"/>
  <c r="AT69"/>
  <c i="4" l="1" r="T113"/>
  <c i="2" r="BK89"/>
  <c r="J89"/>
  <c r="J59"/>
  <c i="4" r="P113"/>
  <c i="1" r="AU58"/>
  <c i="5" r="BK98"/>
  <c r="J98"/>
  <c r="J63"/>
  <c i="8" r="BK92"/>
  <c r="J92"/>
  <c r="J63"/>
  <c i="2" r="J90"/>
  <c r="J60"/>
  <c i="5" r="J99"/>
  <c r="J64"/>
  <c i="13" r="BK82"/>
  <c r="J82"/>
  <c i="14" r="J83"/>
  <c r="J60"/>
  <c i="11" r="BK89"/>
  <c r="J89"/>
  <c r="J63"/>
  <c i="12" r="BK97"/>
  <c r="J97"/>
  <c r="J63"/>
  <c i="4" r="BK113"/>
  <c r="J113"/>
  <c r="J63"/>
  <c i="3" r="BK89"/>
  <c r="J89"/>
  <c r="J59"/>
  <c i="6" r="BK88"/>
  <c r="J88"/>
  <c r="J63"/>
  <c i="10" r="J89"/>
  <c r="J60"/>
  <c i="9" r="BK96"/>
  <c r="J96"/>
  <c i="1" r="AN61"/>
  <c i="7" r="J41"/>
  <c i="9" r="J32"/>
  <c i="1" r="AG63"/>
  <c r="AU57"/>
  <c i="13" r="J30"/>
  <c i="1" r="AG68"/>
  <c r="BA54"/>
  <c r="W30"/>
  <c r="AZ65"/>
  <c r="AV65"/>
  <c r="AT65"/>
  <c r="BC54"/>
  <c r="W32"/>
  <c i="10" r="J30"/>
  <c i="1" r="AG64"/>
  <c r="AU65"/>
  <c i="14" r="J30"/>
  <c i="1" r="AG69"/>
  <c r="BB54"/>
  <c r="W31"/>
  <c r="BD54"/>
  <c r="W33"/>
  <c r="AZ57"/>
  <c r="AV57"/>
  <c r="AT57"/>
  <c i="13" l="1" r="J39"/>
  <c i="10" r="J39"/>
  <c i="14" r="J39"/>
  <c i="13" r="J59"/>
  <c i="9" r="J41"/>
  <c i="1" r="AN63"/>
  <c i="9" r="J63"/>
  <c i="1" r="AN64"/>
  <c r="AN68"/>
  <c r="AN69"/>
  <c i="6" r="J32"/>
  <c i="1" r="AG60"/>
  <c i="3" r="J30"/>
  <c i="1" r="AG56"/>
  <c r="AN56"/>
  <c r="AU54"/>
  <c r="AZ54"/>
  <c r="AV54"/>
  <c r="AK29"/>
  <c i="8" r="J32"/>
  <c i="1" r="AG62"/>
  <c i="5" r="J32"/>
  <c i="1" r="AG59"/>
  <c i="4" r="J32"/>
  <c i="1" r="AG58"/>
  <c i="11" r="J32"/>
  <c i="1" r="AG66"/>
  <c r="AY54"/>
  <c r="AW54"/>
  <c r="AK30"/>
  <c i="2" r="J30"/>
  <c i="1" r="AG55"/>
  <c i="12" r="J32"/>
  <c i="1" r="AG67"/>
  <c r="AX54"/>
  <c i="8" l="1" r="J41"/>
  <c i="6" r="J41"/>
  <c i="4" r="J41"/>
  <c i="2" r="J39"/>
  <c i="11" r="J41"/>
  <c i="12" r="J41"/>
  <c i="5" r="J41"/>
  <c i="3" r="J39"/>
  <c i="1" r="AN55"/>
  <c r="AN58"/>
  <c r="AN60"/>
  <c r="AN62"/>
  <c r="AN59"/>
  <c r="AN66"/>
  <c r="AN67"/>
  <c r="AG57"/>
  <c r="W29"/>
  <c r="AT54"/>
  <c r="AG65"/>
  <c l="1" r="AN57"/>
  <c r="AN65"/>
  <c r="AG54"/>
  <c r="AK26"/>
  <c r="AK35"/>
  <c l="1"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<sst xmlns="http://schemas.openxmlformats.org/spreadsheetml/2006/main">
  <si>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</si>
  <si>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</si>
  <si>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</si>
  <si>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</si>
  <si>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</si>
  <si>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{cc0ea691-18bf-4868-932c-33a8cd2cdf28}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</si>
  <si>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</si>
  <si>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</si>
  <si>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</si>
  <si>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</si>
  <si>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</si>
  <si>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</si>
  <si>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</si>
  <si>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</si>
  <si>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ZS_MS_VZ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</si>
  <si>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</si>
  <si>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</si>
  <si>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ZŠ a MŠ Zelené město</t>
  </si>
  <si>
    <t>KSO:</t>
  </si>
  <si>
    <t/>
  </si>
  <si>
    <t>CC-CZ:</t>
  </si>
  <si>
    <t>Místo:</t>
  </si>
  <si>
    <t>Ul. V třešňovce 190 00 Praha 9</t>
  </si>
  <si>
    <t>Datum:</t>
  </si>
  <si>
    <t>9. 2. 2025</t>
  </si>
  <si>
    <t>Zadavatel:</t>
  </si>
  <si>
    <t>IČ:</t>
  </si>
  <si>
    <t>00063894</t>
  </si>
  <si>
    <t>Městská část Praha 9, Sokolovská 14/324, Praha 9</t>
  </si>
  <si>
    <t>DIČ:</t>
  </si>
  <si>
    <t>CZ00063894</t>
  </si>
  <si>
    <t>Účastník:</t>
  </si>
  <si>
    <t>Vyplň údaj</t>
  </si>
  <si>
    <t>Projektant:</t>
  </si>
  <si>
    <t xml:space="preserve"> </t>
  </si>
  <si>
    <t>True</t>
  </si>
  <si>
    <t>Zpracovatel: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</si>
  <si>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</si>
  <si>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</si>
  <si>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</si>
  <si>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</si>
  <si>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</si>
  <si>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</si>
  <si>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</si>
  <si>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</si>
  <si>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</si>
  <si>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</si>
  <si>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</si>
  <si>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</si>
  <si>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</si>
  <si>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</si>
  <si>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</si>
  <si>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</si>
  <si>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</si>
  <si>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</si>
  <si>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</si>
  <si>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</si>
  <si>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</si>
  <si>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</si>
  <si>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</si>
  <si>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</si>
  <si>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</si>
  <si>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</si>
  <si>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</si>
  <si>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</si>
  <si>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</si>
  <si>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</si>
  <si>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</si>
  <si>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</si>
  <si>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</si>
  <si>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</si>
  <si>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</si>
  <si>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</si>
  <si>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</si>
  <si>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</si>
  <si>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</si>
  <si>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</si>
  <si>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/</t>
  </si>
  <si>
    <t>SO05</t>
  </si>
  <si>
    <t>Opěrné stěny</t>
  </si>
  <si>
    <t>STA</t>
  </si>
  <si>
    <t>1</t>
  </si>
  <si>
    <t>{b870f35c-1570-45dc-98ff-259e3f09bd77}</t>
  </si>
  <si>
    <t>2</t>
  </si>
  <si>
    <t>SO06</t>
  </si>
  <si>
    <t>Oplocení objektu</t>
  </si>
  <si>
    <t>{7982be34-b18c-4a5a-99e4-58b1a9ba13b9}</t>
  </si>
  <si>
    <t>SO12</t>
  </si>
  <si>
    <t>Základní a mateřská škola</t>
  </si>
  <si>
    <t>{06f1c70b-34ad-4f91-b1a2-784dc8b35d2b}</t>
  </si>
  <si>
    <t>SO12-D.1.1</t>
  </si>
  <si>
    <t>Architektonicko-stavební řešení</t>
  </si>
  <si>
    <t>Soupis</t>
  </si>
  <si>
    <t>{0c938446-b42b-4602-a711-8d964bbf16b7}</t>
  </si>
  <si>
    <t>SO12-D.1.4.1</t>
  </si>
  <si>
    <t>Zdravotní instalace</t>
  </si>
  <si>
    <t>{d256e2f1-106b-4c04-9b5c-832faa6072d0}</t>
  </si>
  <si>
    <t>SO12-D.1.4.2</t>
  </si>
  <si>
    <t>Elektroinstalace - silnoproud</t>
  </si>
  <si>
    <t>{35f3f8f3-75c2-4c5b-b9b6-0ef02b5276fa}</t>
  </si>
  <si>
    <t>SO12-D.1.4.3</t>
  </si>
  <si>
    <t>Vzduchotechnika</t>
  </si>
  <si>
    <t>{41ae6611-f8b1-4cca-aebd-a3f5844c564d}</t>
  </si>
  <si>
    <t>SO12-D.1.4.4</t>
  </si>
  <si>
    <t>Ústřední vytápění</t>
  </si>
  <si>
    <t>{b9bb1f2e-60be-4089-b7db-e1b84669f916}</t>
  </si>
  <si>
    <t>SO12-D.1.4.5</t>
  </si>
  <si>
    <t>Elektroinstalace - slaboproud</t>
  </si>
  <si>
    <t>{4a1b2f27-182c-43c5-9dd8-b67c101dd7c9}</t>
  </si>
  <si>
    <t>IO05</t>
  </si>
  <si>
    <t>Přesun přípojkové skříně NN</t>
  </si>
  <si>
    <t>ING</t>
  </si>
  <si>
    <t>{919f93cd-7b28-4a6e-bf10-68464b4b4f16}</t>
  </si>
  <si>
    <t>IO06</t>
  </si>
  <si>
    <t>Areálové osvětlení</t>
  </si>
  <si>
    <t>{653e074b-9e2f-4538-9f3a-ce16a7dc5d8f}</t>
  </si>
  <si>
    <t>IO06.1</t>
  </si>
  <si>
    <t>{531df65d-bd19-4c0e-a1f9-f5501202e8b8}</t>
  </si>
  <si>
    <t>IO06.3</t>
  </si>
  <si>
    <t>Přeložka stávajícího VO a ochrana kabelů</t>
  </si>
  <si>
    <t>{349e9f03-e746-4804-b689-3cb12324403b}</t>
  </si>
  <si>
    <t>IO09</t>
  </si>
  <si>
    <t>Kabelové rozvody NN</t>
  </si>
  <si>
    <t>{2dcbc35f-7deb-450f-91a4-31d3faebb917}</t>
  </si>
  <si>
    <t>OST</t>
  </si>
  <si>
    <t>Vedlejší a ostatní náklady</t>
  </si>
  <si>
    <t>VON</t>
  </si>
  <si>
    <t>{6ae6a5ce-326f-43cb-aff1-9f7c5cc796ac}</t>
  </si>
  <si>
    <t>KRYCÍ LIST SOUPISU PRACÍ</t>
  </si>
  <si>
    <t>Objekt:</t>
  </si>
  <si>
    <t>SO05 - Opěrné stěny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</si>
  <si>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</si>
  <si>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</si>
  <si>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</si>
  <si>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</si>
  <si>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</si>
  <si>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</si>
  <si>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</si>
  <si>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</si>
  <si>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</si>
  <si>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6 - Úpravy povrchů, podlahy a osazování výplní</t>
  </si>
  <si>
    <t xml:space="preserve">    9 - Ostatní konstrukce a práce, bourání</t>
  </si>
  <si>
    <t xml:space="preserve">    998 - Přesun hmot</t>
  </si>
  <si>
    <t>PSV - Práce a dodávky PSV</t>
  </si>
  <si>
    <t xml:space="preserve">    767 - Konstrukce zámečnické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</si>
  <si>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</si>
  <si>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</si>
  <si>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</si>
  <si>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</si>
  <si>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</si>
  <si>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</si>
  <si>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</si>
  <si>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</si>
  <si>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</si>
  <si>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</si>
  <si>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</si>
  <si>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</si>
  <si>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</si>
  <si>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</si>
  <si>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</si>
  <si>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</si>
  <si>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</si>
  <si>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</si>
  <si>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121151113</t>
  </si>
  <si>
    <t>Sejmutí ornice plochy do 500 m2 tl vrstvy do 200 mm strojně</t>
  </si>
  <si>
    <t>m2</t>
  </si>
  <si>
    <t>CS ÚRS 2025 01</t>
  </si>
  <si>
    <t>4</t>
  </si>
  <si>
    <t>442179937</t>
  </si>
  <si>
    <t>Online PSC</t>
  </si>
  <si>
    <t>https://podminky.urs.cz/item/CS_URS_2025_01/121151113</t>
  </si>
  <si>
    <t>VV</t>
  </si>
  <si>
    <t>3*33+1,5*(2+3,2)</t>
  </si>
  <si>
    <t>131251104</t>
  </si>
  <si>
    <t>Hloubení jam nezapažených v hornině třídy těžitelnosti I skupiny 3 objem do 500 m3 strojně</t>
  </si>
  <si>
    <t>m3</t>
  </si>
  <si>
    <t>-811856320</t>
  </si>
  <si>
    <t>https://podminky.urs.cz/item/CS_URS_2025_01/131251104</t>
  </si>
  <si>
    <t>3,0*1,5*(4,8+19,6)</t>
  </si>
  <si>
    <t>1,2*1,5*(7,73+3,3+2,0)</t>
  </si>
  <si>
    <t>Součet</t>
  </si>
  <si>
    <t>3</t>
  </si>
  <si>
    <t>132251101</t>
  </si>
  <si>
    <t>Hloubení rýh nezapažených š do 800 mm v hornině třídy těžitelnosti I skupiny 3 objem do 20 m3 strojně</t>
  </si>
  <si>
    <t>38802310</t>
  </si>
  <si>
    <t>https://podminky.urs.cz/item/CS_URS_2025_01/132251101</t>
  </si>
  <si>
    <t>0,9*0,8*1,7*2</t>
  </si>
  <si>
    <t>162351104</t>
  </si>
  <si>
    <t>Vodorovné přemístění přes 500 do 1000 m výkopku/sypaniny z horniny třídy těžitelnosti I skupiny 1 až 3</t>
  </si>
  <si>
    <t>295322220</t>
  </si>
  <si>
    <t>https://podminky.urs.cz/item/CS_URS_2025_01/162351104</t>
  </si>
  <si>
    <t>57,023*2</t>
  </si>
  <si>
    <t>5</t>
  </si>
  <si>
    <t>162751117</t>
  </si>
  <si>
    <t>Vodorovné přemístění přes 9 000 do 10000 m výkopku/sypaniny z horniny třídy těžitelnosti I skupiny 1 až 3</t>
  </si>
  <si>
    <t>1976724459</t>
  </si>
  <si>
    <t>https://podminky.urs.cz/item/CS_URS_2025_01/162751117</t>
  </si>
  <si>
    <t>2,488+133,254-57,023</t>
  </si>
  <si>
    <t>6</t>
  </si>
  <si>
    <t>162751119</t>
  </si>
  <si>
    <t>Příplatek k vodorovnému přemístění výkopku/sypaniny z horniny třídy těžitelnosti I skupiny 1 až 3 ZKD 1000 m přes 10000 m</t>
  </si>
  <si>
    <t>1895964444</t>
  </si>
  <si>
    <t>https://podminky.urs.cz/item/CS_URS_2025_01/162751119</t>
  </si>
  <si>
    <t>78,719*5 'Přepočtené koeficientem množství</t>
  </si>
  <si>
    <t>7</t>
  </si>
  <si>
    <t>167151101</t>
  </si>
  <si>
    <t>Nakládání výkopku z hornin třídy těžitelnosti I skupiny 1 až 3 do 100 m3</t>
  </si>
  <si>
    <t>517986387</t>
  </si>
  <si>
    <t>https://podminky.urs.cz/item/CS_URS_2025_01/167151101</t>
  </si>
  <si>
    <t>57,023</t>
  </si>
  <si>
    <t>8</t>
  </si>
  <si>
    <t>171201231</t>
  </si>
  <si>
    <t>Poplatek za uložení zeminy a kamení na recyklační skládce (skládkovné) kód odpadu 17 05 04</t>
  </si>
  <si>
    <t>t</t>
  </si>
  <si>
    <t>1229422278</t>
  </si>
  <si>
    <t>https://podminky.urs.cz/item/CS_URS_2025_01/171201231</t>
  </si>
  <si>
    <t>78,719*1,95 'Přepočtené koeficientem množství</t>
  </si>
  <si>
    <t>9</t>
  </si>
  <si>
    <t>171251201</t>
  </si>
  <si>
    <t>Uložení sypaniny na skládky nebo meziskládky</t>
  </si>
  <si>
    <t>-1759301573</t>
  </si>
  <si>
    <t>https://podminky.urs.cz/item/CS_URS_2025_01/171251201</t>
  </si>
  <si>
    <t>2,488+133,254</t>
  </si>
  <si>
    <t>10</t>
  </si>
  <si>
    <t>175151201</t>
  </si>
  <si>
    <t>Obsypání objektu nad přilehlým původním terénem sypaninou bez prohození, uloženou do 3 m strojně</t>
  </si>
  <si>
    <t>-457461004</t>
  </si>
  <si>
    <t>https://podminky.urs.cz/item/CS_URS_2025_01/175151201</t>
  </si>
  <si>
    <t>1,2*1,2*(4,8+19,6)+1,3*1,2*(3,3+8,73+2,0)</t>
  </si>
  <si>
    <t>11</t>
  </si>
  <si>
    <t>181951114</t>
  </si>
  <si>
    <t>Úprava pláně v hornině třídy těžitelnosti II skupiny 4 a 5 se zhutněním strojně</t>
  </si>
  <si>
    <t>668385799</t>
  </si>
  <si>
    <t>https://podminky.urs.cz/item/CS_URS_2025_01/181951114</t>
  </si>
  <si>
    <t>33,04*2,9+2,0*1,2+0,6*(2,5+1,35)</t>
  </si>
  <si>
    <t>Zakládání</t>
  </si>
  <si>
    <t>211971110</t>
  </si>
  <si>
    <t>Zřízení opláštění žeber nebo trativodů geotextilií v rýze nebo zářezu sklonu do 1:2</t>
  </si>
  <si>
    <t>-726892655</t>
  </si>
  <si>
    <t>https://podminky.urs.cz/item/CS_URS_2025_01/211971110</t>
  </si>
  <si>
    <t>66,000*1,2</t>
  </si>
  <si>
    <t>13</t>
  </si>
  <si>
    <t>M</t>
  </si>
  <si>
    <t>69311081</t>
  </si>
  <si>
    <t>geotextilie netkaná separační, ochranná, filtrační, drenážní PES 300g/m2</t>
  </si>
  <si>
    <t>-773774441</t>
  </si>
  <si>
    <t>79,2*1,1845 'Přepočtené koeficientem množství</t>
  </si>
  <si>
    <t>14</t>
  </si>
  <si>
    <t>212750101</t>
  </si>
  <si>
    <t>Trativod z drenážních trubek PVC-U SN 4 perforace 360° včetně lože otevřený výkop DN 100 pro budovy plocha pro vtékání vody min. 80 cm2/m</t>
  </si>
  <si>
    <t>m</t>
  </si>
  <si>
    <t>940398782</t>
  </si>
  <si>
    <t>https://podminky.urs.cz/item/CS_URS_2025_01/212750101</t>
  </si>
  <si>
    <t>25+32+9</t>
  </si>
  <si>
    <t>15</t>
  </si>
  <si>
    <t>274321511</t>
  </si>
  <si>
    <t>Základové pasy ze ŽB bez zvýšených nároků na prostředí tř. C 25/30</t>
  </si>
  <si>
    <t>-1777159431</t>
  </si>
  <si>
    <t>https://podminky.urs.cz/item/CS_URS_2025_01/274321511</t>
  </si>
  <si>
    <t xml:space="preserve">(1,2*20,59+1,0*10,545)*0,25     "základ OZ OP1"</t>
  </si>
  <si>
    <t xml:space="preserve">0,6*0,25*((2,44+2,26)*0,5+(1,355+1,75)*0,5+(0,415+1,015)*0,5+6,2+6,5+6,0)     "základ OZ OP2"</t>
  </si>
  <si>
    <t xml:space="preserve">(1,2*4,01+2,2*1,2+1,39*1,2)*0,25    "základ OZ OP3"</t>
  </si>
  <si>
    <t xml:space="preserve">0,8*0,3*1,7*2   "schodiště"</t>
  </si>
  <si>
    <t>16</t>
  </si>
  <si>
    <t>274351121</t>
  </si>
  <si>
    <t>Zřízení bednění základových pasů rovného</t>
  </si>
  <si>
    <t>-2021651547</t>
  </si>
  <si>
    <t>https://podminky.urs.cz/item/CS_URS_2025_01/274351121</t>
  </si>
  <si>
    <t xml:space="preserve">(1,2*2+10*2+10,56*2+1,2+2*10,515+1,0)*0,25     "podkladní beton základu OZ OP1"</t>
  </si>
  <si>
    <t xml:space="preserve">(0,6+2,44+2,26+1,355+1,75+0,415+1,015+0,6*2+6,2*2+0,6*2+1,955*2+0,6)*0,25+(0,6+4,515*2+0,6*2+6,0*2+0,6)*0,25      "základ OZ OP2"</t>
  </si>
  <si>
    <t xml:space="preserve">(1,2*2+4,01+0,9+1,91+2,2*2+1,2)*0,25+(1,39*2+1,2*2)*0,25    "základ OZ OP3"</t>
  </si>
  <si>
    <t xml:space="preserve">0,8*1,7*4  "schodiště"</t>
  </si>
  <si>
    <t>17</t>
  </si>
  <si>
    <t>274351122</t>
  </si>
  <si>
    <t>Odstranění bednění základových pasů rovného</t>
  </si>
  <si>
    <t>-501431850</t>
  </si>
  <si>
    <t>https://podminky.urs.cz/item/CS_URS_2025_01/274351122</t>
  </si>
  <si>
    <t>18</t>
  </si>
  <si>
    <t>274361821</t>
  </si>
  <si>
    <t>Výztuž základových pasů betonářskou ocelí 10 505 (R)</t>
  </si>
  <si>
    <t>963565182</t>
  </si>
  <si>
    <t>https://podminky.urs.cz/item/CS_URS_2025_01/274361821</t>
  </si>
  <si>
    <t>15,407*0,125</t>
  </si>
  <si>
    <t>Svislé a kompletní konstrukce</t>
  </si>
  <si>
    <t>19</t>
  </si>
  <si>
    <t>310001101</t>
  </si>
  <si>
    <t>Vytvoření prostupů průřezu do 0,02 m2 v monolitických betonových zdech tl do 0,5 m osazením trub, dílců nebo tvarovek do bednění</t>
  </si>
  <si>
    <t>kus</t>
  </si>
  <si>
    <t>2099160050</t>
  </si>
  <si>
    <t>https://podminky.urs.cz/item/CS_URS_2025_01/310001101</t>
  </si>
  <si>
    <t>11+10+2</t>
  </si>
  <si>
    <t>20</t>
  </si>
  <si>
    <t>28614203</t>
  </si>
  <si>
    <t>trubka kanalizační PP plnostěnná jednovrstvá DN 160x500mm SN10</t>
  </si>
  <si>
    <t>1274727745</t>
  </si>
  <si>
    <t>311321814</t>
  </si>
  <si>
    <t>Nosná zeď ze ŽB pohledového tř. C 25/30 bez výztuže</t>
  </si>
  <si>
    <t>-36362535</t>
  </si>
  <si>
    <t>https://podminky.urs.cz/item/CS_URS_2025_01/311321814</t>
  </si>
  <si>
    <t xml:space="preserve">0,2*((2,22+3,44)*0,5*2,32+(3,44+3,335)*0,5*7,68+1,59*(3,335+3,31)*0,5+(3,31+2,73)*0,5*8,97+2,73*1,5+(2,73+2,05)*0,5*9,02)   "OS OP.1"</t>
  </si>
  <si>
    <t xml:space="preserve">0,2*(2,44*(2,02+1,96)*0,5+1,61*(1,96+1,92)*0,5+0,615*1,92+(2,32+1,74)*0,5*8,155+1,955*0,4+1,59*1,74+8,93*(1,59+1,455)*0,5+6,0*0,4)    "OS OP.2"</t>
  </si>
  <si>
    <t xml:space="preserve">0,2*1,91*1,85+0,2*(1,20*3,11+0,9*2,31)+0,2*(3,11*3,2+1,39*2,51)    "OS OP.3"</t>
  </si>
  <si>
    <t>22</t>
  </si>
  <si>
    <t>311351121</t>
  </si>
  <si>
    <t>Zřízení oboustranného bednění nosných nadzákladových zdí</t>
  </si>
  <si>
    <t>-640753982</t>
  </si>
  <si>
    <t>https://podminky.urs.cz/item/CS_URS_2025_01/311351121</t>
  </si>
  <si>
    <t>0,2*(2,22+3,335*2+2,73*2+2,05)+2*2,32*(2,22+3,44)*0,5+2*7,68*(3,44+3,34)*0,5+2*1,59*(3,34+3,31)*0,5+2*8,57*(3,31+2,73)*0,5+2*2,73*1,55</t>
  </si>
  <si>
    <t>2*8,965*(2,73+2,05)*0,5</t>
  </si>
  <si>
    <t>Mezisoučet OS OP.1</t>
  </si>
  <si>
    <t>0,2*(2,02+0,15*3+2,14*2+1,855)+(2,32+2,38)*(2,02+1,96)*0,5+(1,96+1,92)*0,5*(1,61+1,475)</t>
  </si>
  <si>
    <t>0,2*1,92+(0,615+0,635)*1,92+8,155*2*(1,76+1,92)*0,5+1,955*0,4*+0,2*2,14</t>
  </si>
  <si>
    <t>0,2*2,14+2,14*1,59*2+8,93*(2,14+1,46)*0,5*2+6*0,4*2+1,86*0,2</t>
  </si>
  <si>
    <t xml:space="preserve">Mezisoučet  OS OP.2</t>
  </si>
  <si>
    <t>0,2*(1,85+2,31+2,51+1,26+0,35)+2*1,91*1,85+3,2*2*3,11+2*1,39*2,51+(1,2+1,0)*3,11+0,9*2*2,31</t>
  </si>
  <si>
    <t xml:space="preserve">Mezisoučet  OS OP.3</t>
  </si>
  <si>
    <t>23</t>
  </si>
  <si>
    <t>311351122</t>
  </si>
  <si>
    <t>Odstranění oboustranného bednění nosných nadzákladových zdí</t>
  </si>
  <si>
    <t>-1536066511</t>
  </si>
  <si>
    <t>https://podminky.urs.cz/item/CS_URS_2025_01/311351122</t>
  </si>
  <si>
    <t>24</t>
  </si>
  <si>
    <t>311351311</t>
  </si>
  <si>
    <t>Zřízení jednostranného bednění nosných nadzákladových zdí</t>
  </si>
  <si>
    <t>-331321306</t>
  </si>
  <si>
    <t>https://podminky.urs.cz/item/CS_URS_2025_01/311351311</t>
  </si>
  <si>
    <t>(0,237*0,077+0,08*(0,237+0,077)*2)*12</t>
  </si>
  <si>
    <t>25</t>
  </si>
  <si>
    <t>311351312</t>
  </si>
  <si>
    <t>Odstranění jednostranného bednění nosných nadzákladových zdí</t>
  </si>
  <si>
    <t>-1985372354</t>
  </si>
  <si>
    <t>https://podminky.urs.cz/item/CS_URS_2025_01/311351312</t>
  </si>
  <si>
    <t>26</t>
  </si>
  <si>
    <t>311351911</t>
  </si>
  <si>
    <t>Příplatek k cenám bednění nosných nadzákladových zdí za pohledový beton</t>
  </si>
  <si>
    <t>2132341266</t>
  </si>
  <si>
    <t>https://podminky.urs.cz/item/CS_URS_2025_01/311351911</t>
  </si>
  <si>
    <t>27</t>
  </si>
  <si>
    <t>311361821</t>
  </si>
  <si>
    <t>Výztuž nosných zdí betonářskou ocelí 10 505</t>
  </si>
  <si>
    <t>1191775511</t>
  </si>
  <si>
    <t>https://podminky.urs.cz/item/CS_URS_2025_01/311361821</t>
  </si>
  <si>
    <t>31,73*0,125</t>
  </si>
  <si>
    <t>Vodorovné konstrukce</t>
  </si>
  <si>
    <t>28</t>
  </si>
  <si>
    <t>430321414</t>
  </si>
  <si>
    <t>Schodišťová konstrukce a rampa ze ŽB tř. C 25/30</t>
  </si>
  <si>
    <t>-961472446</t>
  </si>
  <si>
    <t>https://podminky.urs.cz/item/CS_URS_2025_01/430321414</t>
  </si>
  <si>
    <t>1,7*2,1*0,2+0,3*0,158*1,7*7</t>
  </si>
  <si>
    <t>29</t>
  </si>
  <si>
    <t>430361821</t>
  </si>
  <si>
    <t>Výztuž schodišťové konstrukce a rampy betonářskou ocelí 10 505</t>
  </si>
  <si>
    <t>254187543</t>
  </si>
  <si>
    <t>https://podminky.urs.cz/item/CS_URS_2025_01/430361821</t>
  </si>
  <si>
    <t>1,278*0,15</t>
  </si>
  <si>
    <t>30</t>
  </si>
  <si>
    <t>434351141</t>
  </si>
  <si>
    <t>Zřízení bednění stupňů přímočarých schodišť</t>
  </si>
  <si>
    <t>1667153214</t>
  </si>
  <si>
    <t>https://podminky.urs.cz/item/CS_URS_2025_01/434351141</t>
  </si>
  <si>
    <t>0,158*1,7*7</t>
  </si>
  <si>
    <t>31</t>
  </si>
  <si>
    <t>434351142</t>
  </si>
  <si>
    <t>Odstranění bednění stupňů přímočarých schodišť</t>
  </si>
  <si>
    <t>-551986767</t>
  </si>
  <si>
    <t>https://podminky.urs.cz/item/CS_URS_2025_01/434351142</t>
  </si>
  <si>
    <t>Úpravy povrchů, podlahy a osazování výplní</t>
  </si>
  <si>
    <t>32</t>
  </si>
  <si>
    <t>631311123</t>
  </si>
  <si>
    <t>Mazanina tl přes 80 do 120 mm z betonu prostého bez zvýšených nároků na prostředí tř. C 12/15</t>
  </si>
  <si>
    <t>-1881791454</t>
  </si>
  <si>
    <t>https://podminky.urs.cz/item/CS_URS_2025_01/631311123</t>
  </si>
  <si>
    <t xml:space="preserve">(1,2*(10,0+0,03+10,56+0,03)+1,0*10,515)*0,1     "podkladní beton základu OZ OP1"</t>
  </si>
  <si>
    <t xml:space="preserve">0,6*0,1*((2,44+2,26)*0,5+(1,355+1,75)*0,5+(0,415+1,015)*0,5+6,2+6,5+6,0)     "podkladní beton základu OZ OP2"</t>
  </si>
  <si>
    <t xml:space="preserve">(1,2*3,4+1,39*1,2+0,9*1,2+1,91*1,2)*0,1    "podkladní beton základu OZ OP3"</t>
  </si>
  <si>
    <t xml:space="preserve">0,4*1,7*0,1*2+2,1*1,7*0,1   "schodiště"   </t>
  </si>
  <si>
    <t>33</t>
  </si>
  <si>
    <t>631351101</t>
  </si>
  <si>
    <t>Zřízení bednění rýh a hran v podlahách</t>
  </si>
  <si>
    <t>-114329025</t>
  </si>
  <si>
    <t>https://podminky.urs.cz/item/CS_URS_2025_01/631351101</t>
  </si>
  <si>
    <t xml:space="preserve">(1,2+31,035)*2*0,1     "podkladní beton základu OZ OP1"</t>
  </si>
  <si>
    <t xml:space="preserve">(0,6+2,44+2,26+1,355+1,75+0,415+1,015+0,6+0,6+6,2*2+0,6*2+6,5*2+0,6*2+6,0*2+0,6)*0,1     "podkladní beton základu OZ OP2"</t>
  </si>
  <si>
    <t xml:space="preserve">(1,2*2+4,01+0,9+1,91+2,2*2+1,2*2+1,39*2+1,2)*0,1    "podkladní beton základu OZ OP3"</t>
  </si>
  <si>
    <t xml:space="preserve">1,7*0,1*2*2   "schodiště"</t>
  </si>
  <si>
    <t>34</t>
  </si>
  <si>
    <t>631351102</t>
  </si>
  <si>
    <t>Odstranění bednění rýh a hran v podlahách</t>
  </si>
  <si>
    <t>-2103443572</t>
  </si>
  <si>
    <t>https://podminky.urs.cz/item/CS_URS_2025_01/631351102</t>
  </si>
  <si>
    <t>35</t>
  </si>
  <si>
    <t>632450122</t>
  </si>
  <si>
    <t>Vyrovnávací cementový potěr tl přes 20 do 30 mm ze suchých směsí provedený v pásu</t>
  </si>
  <si>
    <t>-215964967</t>
  </si>
  <si>
    <t>https://podminky.urs.cz/item/CS_URS_2025_01/632450122</t>
  </si>
  <si>
    <t xml:space="preserve">0,3*1,7*7   "stupně"</t>
  </si>
  <si>
    <t>36</t>
  </si>
  <si>
    <t>632451491.R</t>
  </si>
  <si>
    <t>Příplatek k potěrům za zdrsnění povrchu</t>
  </si>
  <si>
    <t>1261044269</t>
  </si>
  <si>
    <t>Ostatní konstrukce a práce, bourání</t>
  </si>
  <si>
    <t>37</t>
  </si>
  <si>
    <t>953312123</t>
  </si>
  <si>
    <t>Vložky do svislých dilatačních spár z extrudovaných polystyrénových desek tl. přes 20 do 30 mm</t>
  </si>
  <si>
    <t>-488491118</t>
  </si>
  <si>
    <t>https://podminky.urs.cz/item/CS_URS_2025_01/953312123</t>
  </si>
  <si>
    <t>0,2*(3,6+2,98+2,4)</t>
  </si>
  <si>
    <t>38</t>
  </si>
  <si>
    <t>953333227.R</t>
  </si>
  <si>
    <t>Vnější těsnící pás na vnitřním povrchu stěny</t>
  </si>
  <si>
    <t>1451638579</t>
  </si>
  <si>
    <t>5,5</t>
  </si>
  <si>
    <t>39</t>
  </si>
  <si>
    <t>953333518.R</t>
  </si>
  <si>
    <t>Těsnící pás do dilatačních spar betonových kcí uzavírací -těsnící pás pr.35 mm + trvale pružný tmel</t>
  </si>
  <si>
    <t>1670918854</t>
  </si>
  <si>
    <t>40</t>
  </si>
  <si>
    <t>953961214</t>
  </si>
  <si>
    <t>Kotva chemickou patronou M 16 hl 125 mm do betonu, ŽB nebo kamene s vyvrtáním otvoru</t>
  </si>
  <si>
    <t>2023121069</t>
  </si>
  <si>
    <t>https://podminky.urs.cz/item/CS_URS_2025_01/953961214</t>
  </si>
  <si>
    <t xml:space="preserve">4*4   "zábradlí Z07"</t>
  </si>
  <si>
    <t xml:space="preserve">26     "zábradlí Z08"</t>
  </si>
  <si>
    <t xml:space="preserve">27   "zábradlí Z09"</t>
  </si>
  <si>
    <t>998</t>
  </si>
  <si>
    <t>Přesun hmot</t>
  </si>
  <si>
    <t>41</t>
  </si>
  <si>
    <t>998011001</t>
  </si>
  <si>
    <t>Přesun hmot pro budovy zděné v do 6 m</t>
  </si>
  <si>
    <t>2075873024</t>
  </si>
  <si>
    <t>https://podminky.urs.cz/item/CS_URS_2025_01/998011001</t>
  </si>
  <si>
    <t>PSV</t>
  </si>
  <si>
    <t>Práce a dodávky PSV</t>
  </si>
  <si>
    <t>767</t>
  </si>
  <si>
    <t>Konstrukce zámečnické</t>
  </si>
  <si>
    <t>42</t>
  </si>
  <si>
    <t>767165114</t>
  </si>
  <si>
    <t>Montáž madel svařováním</t>
  </si>
  <si>
    <t>2065782334</t>
  </si>
  <si>
    <t>https://podminky.urs.cz/item/CS_URS_2025_01/767165114</t>
  </si>
  <si>
    <t xml:space="preserve">(2,56+0,15)*4    "Z07"</t>
  </si>
  <si>
    <t xml:space="preserve">39,44     "Z08"</t>
  </si>
  <si>
    <t xml:space="preserve">39,83     "Z09"</t>
  </si>
  <si>
    <t>43</t>
  </si>
  <si>
    <t>RMAT0001</t>
  </si>
  <si>
    <t>Madlo venkovního schodiště - výroba a dodávka vč.povrch.úpravy</t>
  </si>
  <si>
    <t>kg</t>
  </si>
  <si>
    <t>518351875</t>
  </si>
  <si>
    <t>P</t>
  </si>
  <si>
    <t>Poznámka k položce:_x000d_
Přesná specifikace viz. tabulka zám.prvků - ozn. Z07</t>
  </si>
  <si>
    <t xml:space="preserve">(2,56+0,15)*4*1,874     "trubka pr. 40"</t>
  </si>
  <si>
    <t xml:space="preserve">4*4*0,21*1,21             "tyč pr. 14 mm"</t>
  </si>
  <si>
    <t xml:space="preserve">0,1*2*4     "zavíčkování trubky"</t>
  </si>
  <si>
    <t xml:space="preserve">Mezisoučet  Z07</t>
  </si>
  <si>
    <t xml:space="preserve">39,44*1,874     "trubka pr. 40"</t>
  </si>
  <si>
    <t xml:space="preserve">26*0,21*1,21             "tyč pr. 14 mm"</t>
  </si>
  <si>
    <t>Mezisoučet Z08</t>
  </si>
  <si>
    <t xml:space="preserve">27*0,21*1,21             "tyč pr. 14 mm"</t>
  </si>
  <si>
    <t>Mezisoučet Z09</t>
  </si>
  <si>
    <t>134,473*1,1 'Přepočtené koeficientem množství</t>
  </si>
  <si>
    <t>44</t>
  </si>
  <si>
    <t>998767101</t>
  </si>
  <si>
    <t>Přesun hmot tonážní pro zámečnické konstrukce v objektech v do 6 m</t>
  </si>
  <si>
    <t>-1471416386</t>
  </si>
  <si>
    <t>https://podminky.urs.cz/item/CS_URS_2025_01/998767101</t>
  </si>
  <si>
    <t>SO06 - Oplocení objektu</t>
  </si>
  <si>
    <t xml:space="preserve">    5 - Komunikace pozemní</t>
  </si>
  <si>
    <t xml:space="preserve">    997 - Doprava suti a vybouraných hmot</t>
  </si>
  <si>
    <t>113106023</t>
  </si>
  <si>
    <t>Rozebrání dlažeb a dílců při překopech inženýrských sítí s přemístěním hmot na skládku na vzdálenost do 3 m nebo s naložením na dopravní prostředek ručně komunikací pro pěší s ložem z kameniva nebo živice a s výplní spár ze zámkové dlažby</t>
  </si>
  <si>
    <t>1433501271</t>
  </si>
  <si>
    <t>https://podminky.urs.cz/item/CS_URS_2025_01/113106023</t>
  </si>
  <si>
    <t>113107122</t>
  </si>
  <si>
    <t>Odstranění podkladů nebo krytů ručně s přemístěním hmot na skládku na vzdálenost do 3 m nebo s naložením na dopravní prostředek z kameniva hrubého drceného, o tl. vrstvy přes 100 do 200 mm</t>
  </si>
  <si>
    <t>-2145544948</t>
  </si>
  <si>
    <t>https://podminky.urs.cz/item/CS_URS_2025_01/113107122</t>
  </si>
  <si>
    <t>122251104</t>
  </si>
  <si>
    <t>Odkopávky a prokopávky nezapažené v hornině třídy těžitelnosti I skupiny 3 objem do 500 m3 strojně</t>
  </si>
  <si>
    <t>1027127717</t>
  </si>
  <si>
    <t>https://podminky.urs.cz/item/CS_URS_2025_01/122251104</t>
  </si>
  <si>
    <t xml:space="preserve">(13,29+33,24+4,94+370,51)*0,24   "E03"</t>
  </si>
  <si>
    <t xml:space="preserve">270*0,24     "E04"</t>
  </si>
  <si>
    <t xml:space="preserve">22,52*0,2       "E05"</t>
  </si>
  <si>
    <t xml:space="preserve">(1294,27+90,54)*0,25     "E06"</t>
  </si>
  <si>
    <t xml:space="preserve">1,2*0,24      "E07"</t>
  </si>
  <si>
    <t xml:space="preserve">56*0,25       "E08"</t>
  </si>
  <si>
    <t>133251101</t>
  </si>
  <si>
    <t>Hloubení šachet nezapažených v hornině třídy těžitelnosti I skupiny 3 objem do 20 m3</t>
  </si>
  <si>
    <t>1649306261</t>
  </si>
  <si>
    <t>https://podminky.urs.cz/item/CS_URS_2025_01/133251101</t>
  </si>
  <si>
    <t>0,3*0,3*1,1*75</t>
  </si>
  <si>
    <t>1969820446</t>
  </si>
  <si>
    <t>531,07+7,425</t>
  </si>
  <si>
    <t>453477779</t>
  </si>
  <si>
    <t>538,495*5 'Přepočtené koeficientem množství</t>
  </si>
  <si>
    <t>1901113994</t>
  </si>
  <si>
    <t>538,495*1,95 'Přepočtené koeficientem množství</t>
  </si>
  <si>
    <t>-2082876931</t>
  </si>
  <si>
    <t>181151312</t>
  </si>
  <si>
    <t>Plošná úprava terénu přes 500 m2 zemina skupiny 1 až 4 nerovnosti přes 50 do 100 mm ve svahu přes 1:5 do 1:2</t>
  </si>
  <si>
    <t>1769869182</t>
  </si>
  <si>
    <t>https://podminky.urs.cz/item/CS_URS_2025_01/181151312</t>
  </si>
  <si>
    <t xml:space="preserve">13,29+33,24+4,94+370,51   "E03"</t>
  </si>
  <si>
    <t xml:space="preserve">270     "E04"</t>
  </si>
  <si>
    <t xml:space="preserve">22,52       "E05"</t>
  </si>
  <si>
    <t xml:space="preserve">1294,27+90,54     "E06"</t>
  </si>
  <si>
    <t xml:space="preserve">1,2      "E07"</t>
  </si>
  <si>
    <t xml:space="preserve">56       "E08"</t>
  </si>
  <si>
    <t>181311104</t>
  </si>
  <si>
    <t>Rozprostření ornice tl vrstvy přes 200 do 250 mm v rovině nebo ve svahu do 1:5 ručně</t>
  </si>
  <si>
    <t>-1243212599</t>
  </si>
  <si>
    <t>https://podminky.urs.cz/item/CS_URS_2025_01/181311104</t>
  </si>
  <si>
    <t>10321100</t>
  </si>
  <si>
    <t>zahradní substrát pro výsadbu VL</t>
  </si>
  <si>
    <t>-429266008</t>
  </si>
  <si>
    <t>1384,81*0,25 'Přepočtené koeficientem množství</t>
  </si>
  <si>
    <t>181351004</t>
  </si>
  <si>
    <t>Rozprostření ornice tl vrstvy přes 200 do 250 mm pl do 100 m2 v rovině nebo ve svahu do 1:5 strojně</t>
  </si>
  <si>
    <t>-106529523</t>
  </si>
  <si>
    <t>https://podminky.urs.cz/item/CS_URS_2025_01/181351004</t>
  </si>
  <si>
    <t xml:space="preserve">56      "E08"</t>
  </si>
  <si>
    <t>RMAT0010</t>
  </si>
  <si>
    <t>Směs pro štěrkový trávník</t>
  </si>
  <si>
    <t>-610339675</t>
  </si>
  <si>
    <t>56*0,25 'Přepočtené koeficientem množství</t>
  </si>
  <si>
    <t>181451131</t>
  </si>
  <si>
    <t>Založení parkového trávníku výsevem pl přes 1000 m2 v rovině a ve svahu do 1:5</t>
  </si>
  <si>
    <t>-1637754382</t>
  </si>
  <si>
    <t>https://podminky.urs.cz/item/CS_URS_2025_01/181451131</t>
  </si>
  <si>
    <t xml:space="preserve">56    "E08"</t>
  </si>
  <si>
    <t>00572440</t>
  </si>
  <si>
    <t>osivo směs travní hřištní</t>
  </si>
  <si>
    <t>210275141</t>
  </si>
  <si>
    <t>1440,81*0,02 'Přepočtené koeficientem množství</t>
  </si>
  <si>
    <t>181951112</t>
  </si>
  <si>
    <t>Úprava pláně v hornině třídy těžitelnosti I skupiny 1 až 3 se zhutněním strojně</t>
  </si>
  <si>
    <t>1034363713</t>
  </si>
  <si>
    <t>https://podminky.urs.cz/item/CS_URS_2025_01/181951112</t>
  </si>
  <si>
    <t>183101315</t>
  </si>
  <si>
    <t>Jamky pro výsadbu s výměnou 100 % půdy zeminy skupiny 1 až 4 obj přes 0,125 do 0,4 m3 v rovině a svahu do 1:5</t>
  </si>
  <si>
    <t>-1282007561</t>
  </si>
  <si>
    <t>https://podminky.urs.cz/item/CS_URS_2025_01/183101315</t>
  </si>
  <si>
    <t>14+3+6+3+6+4</t>
  </si>
  <si>
    <t>-1112424063</t>
  </si>
  <si>
    <t>36*0,4 'Přepočtené koeficientem množství</t>
  </si>
  <si>
    <t>183211211</t>
  </si>
  <si>
    <t>Založení štěrkového záhonu pro výsadbu trvalek v rovině nebo ve svahu do 1:5 v zemině skupiny 1 až 4</t>
  </si>
  <si>
    <t>-1821623554</t>
  </si>
  <si>
    <t>https://podminky.urs.cz/item/CS_URS_2025_01/183211211</t>
  </si>
  <si>
    <t>183211322</t>
  </si>
  <si>
    <t>Výsadba květin krytokořenných průměru kontejneru přes 80 do 120 mm</t>
  </si>
  <si>
    <t>-1095542004</t>
  </si>
  <si>
    <t>https://podminky.urs.cz/item/CS_URS_2025_01/183211322</t>
  </si>
  <si>
    <t>3*5+4*7+8+9+4+6+5+6+4</t>
  </si>
  <si>
    <t>RMAT0021</t>
  </si>
  <si>
    <t>Levandule K9</t>
  </si>
  <si>
    <t>1217628976</t>
  </si>
  <si>
    <t>RMAT0022</t>
  </si>
  <si>
    <t>Svícník K9</t>
  </si>
  <si>
    <t>-1160198228</t>
  </si>
  <si>
    <t>RMAT0023</t>
  </si>
  <si>
    <t>Třepatka (Echinacea) K9</t>
  </si>
  <si>
    <t>162129428</t>
  </si>
  <si>
    <t>RMAT0024</t>
  </si>
  <si>
    <t>Třepatka (Rudbeckia) K9</t>
  </si>
  <si>
    <t>-190444215</t>
  </si>
  <si>
    <t>RMAT0025</t>
  </si>
  <si>
    <t>Pryšec K9</t>
  </si>
  <si>
    <t>-429725841</t>
  </si>
  <si>
    <t>RMAT0026</t>
  </si>
  <si>
    <t>Mavuň K9</t>
  </si>
  <si>
    <t>-77836830</t>
  </si>
  <si>
    <t>RMAT0027</t>
  </si>
  <si>
    <t>Mák K9</t>
  </si>
  <si>
    <t>1643735180</t>
  </si>
  <si>
    <t>RMAT0028</t>
  </si>
  <si>
    <t xml:space="preserve">Kakost-geranim macrorhizzum   K9</t>
  </si>
  <si>
    <t>257283691</t>
  </si>
  <si>
    <t>RMAT0029</t>
  </si>
  <si>
    <t xml:space="preserve">Kakost-geranium cantabrigense   K9</t>
  </si>
  <si>
    <t>184501777</t>
  </si>
  <si>
    <t>RMAT0030</t>
  </si>
  <si>
    <t xml:space="preserve">Dochan   K11</t>
  </si>
  <si>
    <t>-575175079</t>
  </si>
  <si>
    <t>RMAT0031</t>
  </si>
  <si>
    <t xml:space="preserve">Kavyl  K9</t>
  </si>
  <si>
    <t>-1144724334</t>
  </si>
  <si>
    <t>RMAT0032</t>
  </si>
  <si>
    <t xml:space="preserve">Ostřice  K9</t>
  </si>
  <si>
    <t>532026006</t>
  </si>
  <si>
    <t>RMAT0033</t>
  </si>
  <si>
    <t xml:space="preserve">Molinie  K11</t>
  </si>
  <si>
    <t>-530376308</t>
  </si>
  <si>
    <t>RMAT0034</t>
  </si>
  <si>
    <t xml:space="preserve">Ozdobnice  K11</t>
  </si>
  <si>
    <t>-1253007252</t>
  </si>
  <si>
    <t>184102115</t>
  </si>
  <si>
    <t>Výsadba dřeviny s balem D přes 0,5 do 0,6 m do jamky se zalitím v rovině a svahu do 1:5</t>
  </si>
  <si>
    <t>-270464461</t>
  </si>
  <si>
    <t>https://podminky.urs.cz/item/CS_URS_2025_01/184102115</t>
  </si>
  <si>
    <t>14+3+5+3+6+4</t>
  </si>
  <si>
    <t>RMAT0002.1</t>
  </si>
  <si>
    <t>Třešeň ptačí - obvod kmene 16-18 cm</t>
  </si>
  <si>
    <t>658822797</t>
  </si>
  <si>
    <t>RMAT0003.1</t>
  </si>
  <si>
    <t>Dub letní - obvod kmene 18-20 cm</t>
  </si>
  <si>
    <t>238791704</t>
  </si>
  <si>
    <t>RMAT0004.1</t>
  </si>
  <si>
    <t>Javor Babyka - obvod kmene 16-18 cm</t>
  </si>
  <si>
    <t>353449823</t>
  </si>
  <si>
    <t>RMAT0005.1</t>
  </si>
  <si>
    <t>Javor mléč - obvod kmene 16-18 cm</t>
  </si>
  <si>
    <t>23055140</t>
  </si>
  <si>
    <t>RMAT0006.1</t>
  </si>
  <si>
    <t>Okrasná jabloň - obvod kmene 16-18 cm</t>
  </si>
  <si>
    <t>-1391972499</t>
  </si>
  <si>
    <t>RMAT0007.1</t>
  </si>
  <si>
    <t>Jilm vaz - obvod kmene 16-18 cm</t>
  </si>
  <si>
    <t>553066771</t>
  </si>
  <si>
    <t>184201111</t>
  </si>
  <si>
    <t>Výsadba stromu bez balu do jamky v kmene do 1,8 m v rovině a svahu do 1:5</t>
  </si>
  <si>
    <t>633358217</t>
  </si>
  <si>
    <t>https://podminky.urs.cz/item/CS_URS_2025_01/184201111</t>
  </si>
  <si>
    <t>15+15</t>
  </si>
  <si>
    <t>RMAT0008</t>
  </si>
  <si>
    <t>Břečťan popínavý</t>
  </si>
  <si>
    <t>1163360688</t>
  </si>
  <si>
    <t>RMAT0009</t>
  </si>
  <si>
    <t>Přísavník trojcípý</t>
  </si>
  <si>
    <t>746038347</t>
  </si>
  <si>
    <t>45</t>
  </si>
  <si>
    <t>275313711</t>
  </si>
  <si>
    <t>Základové patky z betonu tř. C 20/25</t>
  </si>
  <si>
    <t>446435599</t>
  </si>
  <si>
    <t>https://podminky.urs.cz/item/CS_URS_2025_01/275313711</t>
  </si>
  <si>
    <t>46</t>
  </si>
  <si>
    <t>338171113</t>
  </si>
  <si>
    <t>Osazování sloupků a vzpěr plotových ocelových v do 2 m se zabetonováním</t>
  </si>
  <si>
    <t>-226541867</t>
  </si>
  <si>
    <t>https://podminky.urs.cz/item/CS_URS_2025_01/338171113</t>
  </si>
  <si>
    <t>3+8+64</t>
  </si>
  <si>
    <t>47</t>
  </si>
  <si>
    <t>55342180.R</t>
  </si>
  <si>
    <t>hranatý sloupek 60/40mm s plastovými záslepkami umístěný na podhrabové desky hladké výšky 300 mm</t>
  </si>
  <si>
    <t>1679205195</t>
  </si>
  <si>
    <t>Poznámka k položce:_x000d_
Tabulka prvků - označení ZP/15</t>
  </si>
  <si>
    <t>48</t>
  </si>
  <si>
    <t>55342181.R</t>
  </si>
  <si>
    <t xml:space="preserve">hranatý sloupek 60/40mm s plastovými záslepkami </t>
  </si>
  <si>
    <t>452764657</t>
  </si>
  <si>
    <t>49</t>
  </si>
  <si>
    <t>348101210</t>
  </si>
  <si>
    <t>Osazení vrat nebo vrátek k oplocení na ocelové sloupky pl do 2 m2</t>
  </si>
  <si>
    <t>-514875525</t>
  </si>
  <si>
    <t>https://podminky.urs.cz/item/CS_URS_2025_01/348101210</t>
  </si>
  <si>
    <t xml:space="preserve">1,000   "ZP13"</t>
  </si>
  <si>
    <t>50</t>
  </si>
  <si>
    <t>55342333.R</t>
  </si>
  <si>
    <t>branka plotová jednokřídlá Pz 1000/1200 mm - ozn. ZP13</t>
  </si>
  <si>
    <t>-177811808</t>
  </si>
  <si>
    <t>51</t>
  </si>
  <si>
    <t>348101220</t>
  </si>
  <si>
    <t>Osazení vrat nebo vrátek k oplocení na ocelové sloupky pl přes 2 do 4 m2</t>
  </si>
  <si>
    <t>-568682306</t>
  </si>
  <si>
    <t>https://podminky.urs.cz/item/CS_URS_2025_01/348101220</t>
  </si>
  <si>
    <t xml:space="preserve">1   "ZP/11"</t>
  </si>
  <si>
    <t xml:space="preserve">1   "ZP14"</t>
  </si>
  <si>
    <t>52</t>
  </si>
  <si>
    <t>55342335.R</t>
  </si>
  <si>
    <t>branka plotová dvoukřídlá 1000+1000/1800 mm - ozn. ZP/11</t>
  </si>
  <si>
    <t>-600342053</t>
  </si>
  <si>
    <t>53</t>
  </si>
  <si>
    <t>55342336.R</t>
  </si>
  <si>
    <t>branka plotová dvoukřídlá 1500+1500/1200 mm - ozn. ZP/14</t>
  </si>
  <si>
    <t>-1357545294</t>
  </si>
  <si>
    <t>54</t>
  </si>
  <si>
    <t>348101230</t>
  </si>
  <si>
    <t>Osazení vrat nebo vrátek k oplocení na ocelové sloupky pl přes 4 do 6 m2</t>
  </si>
  <si>
    <t>-70947903</t>
  </si>
  <si>
    <t>https://podminky.urs.cz/item/CS_URS_2025_01/348101230</t>
  </si>
  <si>
    <t xml:space="preserve">1,000     "ZP12"</t>
  </si>
  <si>
    <t>55</t>
  </si>
  <si>
    <t>55342338.R</t>
  </si>
  <si>
    <t>brána plotová dvoukřídlá Pz 1500+1500/1800 mm - ozn. ZP/12</t>
  </si>
  <si>
    <t>-841808436</t>
  </si>
  <si>
    <t>56</t>
  </si>
  <si>
    <t>348121121</t>
  </si>
  <si>
    <t>Osazování ŽB desek plotových na MC 300x50x2000 mm</t>
  </si>
  <si>
    <t>-1096169146</t>
  </si>
  <si>
    <t>https://podminky.urs.cz/item/CS_URS_2025_01/348121121</t>
  </si>
  <si>
    <t>57</t>
  </si>
  <si>
    <t>59233119</t>
  </si>
  <si>
    <t>deska plotová betonová 2000x50x290mm</t>
  </si>
  <si>
    <t>-781689183</t>
  </si>
  <si>
    <t>58</t>
  </si>
  <si>
    <t>348121122</t>
  </si>
  <si>
    <t>Osazování ŽB desek plotových na MC 300x50x3000 mm</t>
  </si>
  <si>
    <t>433702064</t>
  </si>
  <si>
    <t>https://podminky.urs.cz/item/CS_URS_2025_01/348121122</t>
  </si>
  <si>
    <t>1+63</t>
  </si>
  <si>
    <t>59</t>
  </si>
  <si>
    <t>59233120</t>
  </si>
  <si>
    <t>deska plotová betonová 2900x50x290mm</t>
  </si>
  <si>
    <t>-1573659168</t>
  </si>
  <si>
    <t>60</t>
  </si>
  <si>
    <t>348171120</t>
  </si>
  <si>
    <t>Montáž rámového oplocení v přes 1 do 1,5 m</t>
  </si>
  <si>
    <t>-1870714891</t>
  </si>
  <si>
    <t>https://podminky.urs.cz/item/CS_URS_2025_01/348171120</t>
  </si>
  <si>
    <t>61</t>
  </si>
  <si>
    <t xml:space="preserve">Pletivový panel 3D s prolisem výšky 1200mm </t>
  </si>
  <si>
    <t>1054404960</t>
  </si>
  <si>
    <t>62</t>
  </si>
  <si>
    <t>348171130</t>
  </si>
  <si>
    <t>Montáž rámového oplocení v přes 1,5 do 2 m</t>
  </si>
  <si>
    <t>-837957386</t>
  </si>
  <si>
    <t>https://podminky.urs.cz/item/CS_URS_2025_01/348171130</t>
  </si>
  <si>
    <t>63</t>
  </si>
  <si>
    <t>RMAT0007</t>
  </si>
  <si>
    <t xml:space="preserve">Pletivový panel 3D s prolisem výšky 1800mm </t>
  </si>
  <si>
    <t>-2036045764</t>
  </si>
  <si>
    <t>64</t>
  </si>
  <si>
    <t>434951113</t>
  </si>
  <si>
    <t>Osazení terénního schodiště z dřevěných povalů délky stupně přes 1,5 m</t>
  </si>
  <si>
    <t>1778794179</t>
  </si>
  <si>
    <t>https://podminky.urs.cz/item/CS_URS_2025_01/434951113</t>
  </si>
  <si>
    <t>2,0*14</t>
  </si>
  <si>
    <t>65</t>
  </si>
  <si>
    <t>RMAT0003</t>
  </si>
  <si>
    <t>Dřev.schod.stupně 2000*150*250 - ozn. ZP/05</t>
  </si>
  <si>
    <t>-96523356</t>
  </si>
  <si>
    <t>66</t>
  </si>
  <si>
    <t>451577777</t>
  </si>
  <si>
    <t>Podklad nebo lože pod dlažbu vodorovný nebo do sklonu 1:5 z kameniva těženého tl přes 30 do 100 mm</t>
  </si>
  <si>
    <t>1583175850</t>
  </si>
  <si>
    <t>https://podminky.urs.cz/item/CS_URS_2025_01/451577777</t>
  </si>
  <si>
    <t xml:space="preserve">13,29+33,24+4,94+370,51    "E03"</t>
  </si>
  <si>
    <t xml:space="preserve">1,2    "E07"</t>
  </si>
  <si>
    <t>Komunikace pozemní</t>
  </si>
  <si>
    <t>67</t>
  </si>
  <si>
    <t>561121101</t>
  </si>
  <si>
    <t>Zřízení podkladu nebo ochranné vrstvy vozovky z mechanicky zpevněné zeminy MZ tl 50 mm</t>
  </si>
  <si>
    <t>-1555990849</t>
  </si>
  <si>
    <t>https://podminky.urs.cz/item/CS_URS_2025_01/561121101</t>
  </si>
  <si>
    <t xml:space="preserve">270    "E04"</t>
  </si>
  <si>
    <t>68</t>
  </si>
  <si>
    <t>23531470.R</t>
  </si>
  <si>
    <t>Písčitozemitá směs - cihl.hlína a kopaný písek</t>
  </si>
  <si>
    <t>-1110721007</t>
  </si>
  <si>
    <t>270,000*0,05*1,850</t>
  </si>
  <si>
    <t>69</t>
  </si>
  <si>
    <t>564710011</t>
  </si>
  <si>
    <t>Podklad z kameniva hrubého drceného vel. 8-16 mm plochy přes 100 m2 tl 50 mm</t>
  </si>
  <si>
    <t>1443063595</t>
  </si>
  <si>
    <t>https://podminky.urs.cz/item/CS_URS_2025_01/564710011</t>
  </si>
  <si>
    <t xml:space="preserve">270,000   "E07"</t>
  </si>
  <si>
    <t>70</t>
  </si>
  <si>
    <t>564741111</t>
  </si>
  <si>
    <t>Podklad z kameniva hrubého drceného vel. 32-63 mm plochy přes 100 m2 tl 120 mm</t>
  </si>
  <si>
    <t>1302816737</t>
  </si>
  <si>
    <t>https://podminky.urs.cz/item/CS_URS_2025_01/564741111</t>
  </si>
  <si>
    <t>71</t>
  </si>
  <si>
    <t>564801111</t>
  </si>
  <si>
    <t>Podklad ze štěrkodrtě ŠD plochy přes 100 m2 tl 30 mm</t>
  </si>
  <si>
    <t>-40537566</t>
  </si>
  <si>
    <t>https://podminky.urs.cz/item/CS_URS_2025_01/564801111</t>
  </si>
  <si>
    <t>72</t>
  </si>
  <si>
    <t>564811112</t>
  </si>
  <si>
    <t>Podklad ze štěrkodrtě ŠD plochy přes 100 m2 tl 60 mm</t>
  </si>
  <si>
    <t>1412520362</t>
  </si>
  <si>
    <t>https://podminky.urs.cz/item/CS_URS_2025_01/564811112</t>
  </si>
  <si>
    <t>73</t>
  </si>
  <si>
    <t>564851111</t>
  </si>
  <si>
    <t>Podklad ze štěrkodrtě ŠD plochy přes 100 m2 tl 150 mm</t>
  </si>
  <si>
    <t>-1195155073</t>
  </si>
  <si>
    <t>https://podminky.urs.cz/item/CS_URS_2025_01/564851111</t>
  </si>
  <si>
    <t>74</t>
  </si>
  <si>
    <t>564861011</t>
  </si>
  <si>
    <t>Podklad ze štěrkodrtě ŠD plochy do 100 m2 tl 200 mm</t>
  </si>
  <si>
    <t>-1183412885</t>
  </si>
  <si>
    <t>https://podminky.urs.cz/item/CS_URS_2025_01/564861011</t>
  </si>
  <si>
    <t xml:space="preserve">15,5   "pod dřev.stupně"</t>
  </si>
  <si>
    <t>75</t>
  </si>
  <si>
    <t>566201111</t>
  </si>
  <si>
    <t>Úprava dosavadního krytu z kameniva drceného jako podklad pro nový kryt s vyrovnáním profilu v příčném i podélném směru, s vlhčením a zhutněním, s doplněním kamenivem drceným, jeho rozprostřením a zhutněním, v množství do 0,04 m3/m2</t>
  </si>
  <si>
    <t>13342678</t>
  </si>
  <si>
    <t>https://podminky.urs.cz/item/CS_URS_2025_01/566201111</t>
  </si>
  <si>
    <t>76</t>
  </si>
  <si>
    <t>566901143</t>
  </si>
  <si>
    <t>Vyspravení podkladu po překopech inženýrských sítí plochy do 15 m2 s rozprostřením a zhutněním kamenivem hrubým drceným tl. 200 mm</t>
  </si>
  <si>
    <t>1771580060</t>
  </si>
  <si>
    <t>https://podminky.urs.cz/item/CS_URS_2025_01/566901143</t>
  </si>
  <si>
    <t>77</t>
  </si>
  <si>
    <t>571908111</t>
  </si>
  <si>
    <t>Kryt vymývaným dekoračním kamenivem (kačírkem) tl 200 mm</t>
  </si>
  <si>
    <t>-1361544905</t>
  </si>
  <si>
    <t>https://podminky.urs.cz/item/CS_URS_2025_01/571908111</t>
  </si>
  <si>
    <t xml:space="preserve">9,214+2,618+4,08     "E02"</t>
  </si>
  <si>
    <t xml:space="preserve">22,52     "E05"</t>
  </si>
  <si>
    <t>78</t>
  </si>
  <si>
    <t>596211113</t>
  </si>
  <si>
    <t>Kladení zámkové dlažby komunikací pro pěší ručně tl 60 mm skupiny A pl přes 300 m2</t>
  </si>
  <si>
    <t>1397943918</t>
  </si>
  <si>
    <t>https://podminky.urs.cz/item/CS_URS_2025_01/596211113</t>
  </si>
  <si>
    <t>79</t>
  </si>
  <si>
    <t>59245015</t>
  </si>
  <si>
    <t>dlažba zámková betonová tvaru I 200x165mm tl 60mm přírodní</t>
  </si>
  <si>
    <t>911460164</t>
  </si>
  <si>
    <t>421,98*1,01 'Přepočtené koeficientem množství</t>
  </si>
  <si>
    <t>80</t>
  </si>
  <si>
    <t>59245221</t>
  </si>
  <si>
    <t>dlažba zámková betonová tvaru I základní pro nevidomé 196x161mm tl 60mm přírodní</t>
  </si>
  <si>
    <t>405727972</t>
  </si>
  <si>
    <t>1,2*1,01 'Přepočtené koeficientem množství</t>
  </si>
  <si>
    <t>81</t>
  </si>
  <si>
    <t>596211120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</si>
  <si>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B, pro plochy do 50 m2</t>
  </si>
  <si>
    <t>-1633068556</t>
  </si>
  <si>
    <t>https://podminky.urs.cz/item/CS_URS_2025_01/596211120</t>
  </si>
  <si>
    <t>82</t>
  </si>
  <si>
    <t>-1633347837</t>
  </si>
  <si>
    <t>14*1,03 'Přepočtené koeficientem množství</t>
  </si>
  <si>
    <t>83</t>
  </si>
  <si>
    <t>632481215</t>
  </si>
  <si>
    <t>Separační vrstva z geotextilie</t>
  </si>
  <si>
    <t>-1455953857</t>
  </si>
  <si>
    <t>https://podminky.urs.cz/item/CS_URS_2025_01/632481215</t>
  </si>
  <si>
    <t>84</t>
  </si>
  <si>
    <t>916371212</t>
  </si>
  <si>
    <t>Osazení skrytého zahradního obrubníku kovového jednostranným odkopáním zeminy</t>
  </si>
  <si>
    <t>-1009803116</t>
  </si>
  <si>
    <t>https://podminky.urs.cz/item/CS_URS_2025_01/916371212</t>
  </si>
  <si>
    <t>85</t>
  </si>
  <si>
    <t>13824001</t>
  </si>
  <si>
    <t>obrubník zahradní PZ 1195x130mm</t>
  </si>
  <si>
    <t>-1473128734</t>
  </si>
  <si>
    <t>395*1,02 'Přepočtené koeficientem množství</t>
  </si>
  <si>
    <t>86</t>
  </si>
  <si>
    <t>919791023</t>
  </si>
  <si>
    <t>Montáž ochrany stromů v komunikaci s vnitřní výplní a volně položeným rámem plochy přes 1 m2</t>
  </si>
  <si>
    <t>1663424858</t>
  </si>
  <si>
    <t>https://podminky.urs.cz/item/CS_URS_2025_01/919791023</t>
  </si>
  <si>
    <t>87</t>
  </si>
  <si>
    <t>74910195.R</t>
  </si>
  <si>
    <t>mříže ke stromům bez rámu tvárná litina kruhové otvory 18mm/1200x1200mm</t>
  </si>
  <si>
    <t>439997853</t>
  </si>
  <si>
    <t>88</t>
  </si>
  <si>
    <t>74910200</t>
  </si>
  <si>
    <t>rám ochranný ke stromům 4 díly tvárná litina /1200x1200/x200x30mm</t>
  </si>
  <si>
    <t>803503170</t>
  </si>
  <si>
    <t>89</t>
  </si>
  <si>
    <t>936001001</t>
  </si>
  <si>
    <t>Montáž prvků městské a zahradní architektury hmotnosti do 0,1 t</t>
  </si>
  <si>
    <t>384924340</t>
  </si>
  <si>
    <t>https://podminky.urs.cz/item/CS_URS_2025_01/936001001</t>
  </si>
  <si>
    <t>90</t>
  </si>
  <si>
    <t>RMAT0006</t>
  </si>
  <si>
    <t>Stínění zahrady - rolovací plachta - ZP/09</t>
  </si>
  <si>
    <t>-250006573</t>
  </si>
  <si>
    <t>91</t>
  </si>
  <si>
    <t>936104213</t>
  </si>
  <si>
    <t>Montáž odpadkového koše kotevními šrouby na pevný podklad</t>
  </si>
  <si>
    <t>-101132113</t>
  </si>
  <si>
    <t>https://podminky.urs.cz/item/CS_URS_2025_01/936104213</t>
  </si>
  <si>
    <t>92</t>
  </si>
  <si>
    <t>RMAT0005</t>
  </si>
  <si>
    <t>koš odpadkový trojitý pro tříděný odpad - ozn. ZP/07</t>
  </si>
  <si>
    <t>584895632</t>
  </si>
  <si>
    <t>93</t>
  </si>
  <si>
    <t>936124112</t>
  </si>
  <si>
    <t>Montáž lavičky stabilní parkové se zabetonováním noh</t>
  </si>
  <si>
    <t>388417922</t>
  </si>
  <si>
    <t>https://podminky.urs.cz/item/CS_URS_2025_01/936124112</t>
  </si>
  <si>
    <t>8+16</t>
  </si>
  <si>
    <t>94</t>
  </si>
  <si>
    <t>RMAT0001.1</t>
  </si>
  <si>
    <t xml:space="preserve">lavička betonová s dřevěným sedátkem 2000/500/500mm  - ozn. ZP/03</t>
  </si>
  <si>
    <t>511733678</t>
  </si>
  <si>
    <t>95</t>
  </si>
  <si>
    <t>RMAT0002</t>
  </si>
  <si>
    <t xml:space="preserve">lavička betonová s dřevěným sedátkem 2000/500/350mm  - ozn. ZP/04</t>
  </si>
  <si>
    <t>552613317</t>
  </si>
  <si>
    <t>96</t>
  </si>
  <si>
    <t>936174311.R</t>
  </si>
  <si>
    <t>Montáž stojanu na kola kotevními šrouby na pevný podklad</t>
  </si>
  <si>
    <t>1965903370</t>
  </si>
  <si>
    <t>97</t>
  </si>
  <si>
    <t>RMAT0004</t>
  </si>
  <si>
    <t>stojan na kola - ozn. ZP/06</t>
  </si>
  <si>
    <t>-751543411</t>
  </si>
  <si>
    <t>997</t>
  </si>
  <si>
    <t>Doprava suti a vybouraných hmot</t>
  </si>
  <si>
    <t>98</t>
  </si>
  <si>
    <t>997221571</t>
  </si>
  <si>
    <t>Vodorovná doprava vybouraných hmot bez naložení, ale se složením a s hrubým urovnáním na vzdálenost do 1 km</t>
  </si>
  <si>
    <t>-200592865</t>
  </si>
  <si>
    <t>https://podminky.urs.cz/item/CS_URS_2025_01/997221571</t>
  </si>
  <si>
    <t>99</t>
  </si>
  <si>
    <t>997221569</t>
  </si>
  <si>
    <t>Vodorovná doprava suti bez naložení, ale se složením a s hrubým urovnáním Příplatek k ceně za každý další započatý 1 km přes 1 km</t>
  </si>
  <si>
    <t>797825301</t>
  </si>
  <si>
    <t>https://podminky.urs.cz/item/CS_URS_2025_01/997221569</t>
  </si>
  <si>
    <t>7,7*14 'Přepočtené koeficientem množství</t>
  </si>
  <si>
    <t>100</t>
  </si>
  <si>
    <t>997221612</t>
  </si>
  <si>
    <t>Nakládání na dopravní prostředky pro vodorovnou dopravu vybouraných hmot</t>
  </si>
  <si>
    <t>1006591052</t>
  </si>
  <si>
    <t>https://podminky.urs.cz/item/CS_URS_2025_01/997221612</t>
  </si>
  <si>
    <t>101</t>
  </si>
  <si>
    <t>997221615</t>
  </si>
  <si>
    <t>Poplatek za uložení stavebního odpadu na skládce (skládkovné) z prostého betonu zatříděného do Katalogu odpadů pod kódem 17 01 01</t>
  </si>
  <si>
    <t>-920748408</t>
  </si>
  <si>
    <t>https://podminky.urs.cz/item/CS_URS_2025_01/997221615</t>
  </si>
  <si>
    <t>102</t>
  </si>
  <si>
    <t>997221655</t>
  </si>
  <si>
    <t>Poplatek za uložení stavebního odpadu na skládce (skládkovné) zeminy a kamení zatříděného do Katalogu odpadů pod kódem 17 05 04</t>
  </si>
  <si>
    <t>1587759254</t>
  </si>
  <si>
    <t>https://podminky.urs.cz/item/CS_URS_2025_01/997221655</t>
  </si>
  <si>
    <t>103</t>
  </si>
  <si>
    <t>998223011</t>
  </si>
  <si>
    <t>Přesun hmot pro pozemní komunikace s krytem dlážděným</t>
  </si>
  <si>
    <t>497852413</t>
  </si>
  <si>
    <t>https://podminky.urs.cz/item/CS_URS_2025_01/998223011</t>
  </si>
  <si>
    <t>SO12 - Základní a mateřská škola</t>
  </si>
  <si>
    <t>Soupis:</t>
  </si>
  <si>
    <t>SO12-D.1.1 - Architektonicko-stavební řešení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</si>
  <si>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</si>
  <si>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</si>
  <si>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</si>
  <si>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714 - Akustická a protiotřesová opatření</t>
  </si>
  <si>
    <t xml:space="preserve">    727 - Zdravotechnika - protipožární ochrana</t>
  </si>
  <si>
    <t xml:space="preserve">    741 - Elektroinstalace - silnoproud</t>
  </si>
  <si>
    <t xml:space="preserve">    755 - Dopravní zařízení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</si>
  <si>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</si>
  <si>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</si>
  <si>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</si>
  <si>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</si>
  <si>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</si>
  <si>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</si>
  <si>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</si>
  <si>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</si>
  <si>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784 - Dokončovací práce - malby a tapety</t>
  </si>
  <si>
    <t xml:space="preserve">    786 - Dokončovací práce - čalounické úpravy</t>
  </si>
  <si>
    <t xml:space="preserve">    787 - Dokončovací práce - zasklívání</t>
  </si>
  <si>
    <t>121151123</t>
  </si>
  <si>
    <t>Sejmutí ornice plochy přes 500 m2 tl vrstvy do 200 mm strojně</t>
  </si>
  <si>
    <t>311347200</t>
  </si>
  <si>
    <t>https://podminky.urs.cz/item/CS_URS_2025_01/121151123</t>
  </si>
  <si>
    <t>131251105</t>
  </si>
  <si>
    <t>Hloubení jam nezapažených v hornině třídy těžitelnosti I skupiny 3 objemu do 1000 m3 strojně</t>
  </si>
  <si>
    <t>-1310192352</t>
  </si>
  <si>
    <t>https://podminky.urs.cz/item/CS_URS_2025_01/131251105</t>
  </si>
  <si>
    <t>(12,5+9,0)*0,5*1,285*1,39*0,5</t>
  </si>
  <si>
    <t>1,5*(12,5+9,0)*0,5*1,39*0,5+2,73*1,39*(11,185+9,0)*0,5</t>
  </si>
  <si>
    <t>11,92*2,73*1,39+(11,74+11,92)*0,5*1,39*1,29*0,5+(2,73+3,83)*0,5*1,39*1,16*0,5</t>
  </si>
  <si>
    <t>(10,01+10,84)*0,5*(0,89+1,16)*0,5*(0,89+0,69)*0,5*0,5+0,99*21,82*10,01</t>
  </si>
  <si>
    <t>2,99*0,89*0,89*0,5+3,03*0,89*0,99*0,5+3,4*0,89*0,99*0,5+2,4*(0,89+1,095)*0,5*(0,99+1,19)*0,5*0,5+1,09*1,19*0,5*0,5</t>
  </si>
  <si>
    <t>5,88*3,41*(2,95+1,1)*0,5*0,5+3,44*(3,2+2,95)*0,5*3,41*0,5+3,04*(3,2+2,17)*0,5*2,99*0,5+1,63*2,17*2,99*0,5*0,5</t>
  </si>
  <si>
    <t>(13,76+9,85)*0,5*(2,62+1,64)*0,5*3,39*0,5+(3,1+2,26)*0,5*(5+2,4)*0,5*3,44*0,5+6,025*(3,1+0,87)*0,5*(3,29+0,83)*0,5*0,5</t>
  </si>
  <si>
    <t>(7,07+8,06)*0,5*(0,87+0,99)*0,5*0,99*0,5</t>
  </si>
  <si>
    <t>(8,18*9,85+3,03*6,0)*1,1+6,0*9,85*2,69+2,39*9,85*3,59</t>
  </si>
  <si>
    <t>7,49*9,74*(3,59+2,29)*0,5+18,98*0,94*9,74</t>
  </si>
  <si>
    <t>18,98*1,05*1,04*0,5+4,04*(1,05+3,59)*0,5*(1,04+3,59)*0,5*0,5+(4,38+3,45)*0,5*(3,59+3,41)*0,5*3,59*0,5</t>
  </si>
  <si>
    <t>3,0*2,35*0,5*2,29*0,5+(2,35+1,07)*0,5*2,75*(0,94+2,29)*0,5*0,5+(15,65+16,65)*0,5*1,07*0,94*0,5</t>
  </si>
  <si>
    <t>132251252</t>
  </si>
  <si>
    <t>Hloubení rýh nezapažených š do 2000 mm v hornině třídy těžitelnosti I skupiny 3 objem do 50 m3 strojně</t>
  </si>
  <si>
    <t>798525627</t>
  </si>
  <si>
    <t>https://podminky.urs.cz/item/CS_URS_2025_01/132251252</t>
  </si>
  <si>
    <t>9,74*2,39*0,1+7,94*0,9*0,1*7+23,0*0,9*0,1*2+0,27*0,9*0,1+3,19*0,1*0,9*7</t>
  </si>
  <si>
    <t>3,33*0,9*0,1*4+9,9*0,9*0,1+11,92*0,2*0,9+1,83*0,9*0,1*4</t>
  </si>
  <si>
    <t>2,125*6,82*0,1+1,17*6,82*0,1+3,55*(1,115+1,275)*0,1+11,97*0,9*0,1*2+5,02*0,9*0,1</t>
  </si>
  <si>
    <t>0,1*0,9*(6,0+2,13)+16,48*0,9*0,1*2+8,05*0,9*0,1*3+8,05*2,39*0,1+5,0*0,9*0,1*2</t>
  </si>
  <si>
    <t>132254101</t>
  </si>
  <si>
    <t>Hloubení rýh zapažených š do 800 mm v hornině třídy těžitelnosti I skupiny 3 objem do 20 m3 strojně</t>
  </si>
  <si>
    <t>721578280</t>
  </si>
  <si>
    <t>https://podminky.urs.cz/item/CS_URS_2025_01/132254101</t>
  </si>
  <si>
    <t>5,05*0,8*0,1*3</t>
  </si>
  <si>
    <t>-220084275</t>
  </si>
  <si>
    <t xml:space="preserve">(3,55+2,85)*0,5*(4,43+3,73)*0,5* 0,45   "výtah"</t>
  </si>
  <si>
    <t>151711111</t>
  </si>
  <si>
    <t>Osazení zápor ocelových dl do 8 m</t>
  </si>
  <si>
    <t>-114464428</t>
  </si>
  <si>
    <t>https://podminky.urs.cz/item/CS_URS_2025_01/151711111</t>
  </si>
  <si>
    <t xml:space="preserve">30*2,9        "HEB 140"</t>
  </si>
  <si>
    <t xml:space="preserve">2*3,8+2*5,2+6*5,5    "IPE 300" </t>
  </si>
  <si>
    <t>13010974</t>
  </si>
  <si>
    <t>ocel profilová jakost S235JR (11 375) průřez HEB 140</t>
  </si>
  <si>
    <t>281804098</t>
  </si>
  <si>
    <t xml:space="preserve">30*2,9*33,7*0,001        "HEB 140"</t>
  </si>
  <si>
    <t>13010760</t>
  </si>
  <si>
    <t>ocel profilová jakost S235JR (11 375) průřez IPE 300</t>
  </si>
  <si>
    <t>1450818830</t>
  </si>
  <si>
    <t xml:space="preserve">(2*3,8+2*5,2+6*5,5)*0,001*42,2    "IPE 300" </t>
  </si>
  <si>
    <t>153124111</t>
  </si>
  <si>
    <t>Zřízení stěn nasazených nebo tabulových ze dřeva mezi vodicí piloty z terénu</t>
  </si>
  <si>
    <t>543720557</t>
  </si>
  <si>
    <t>https://podminky.urs.cz/item/CS_URS_2025_01/153124111</t>
  </si>
  <si>
    <t>50+29</t>
  </si>
  <si>
    <t>60511110</t>
  </si>
  <si>
    <t>řezivo jehličnaté smrk, borovice š přes 80mm tl 24mm dl 4m</t>
  </si>
  <si>
    <t>161547823</t>
  </si>
  <si>
    <t>79*0,08*1,1</t>
  </si>
  <si>
    <t>-1378063356</t>
  </si>
  <si>
    <t>352,836*2</t>
  </si>
  <si>
    <t>-1533053677</t>
  </si>
  <si>
    <t>(PI*0,125*0,125*87)</t>
  </si>
  <si>
    <t>(PI*0,3*0,3*51,6)</t>
  </si>
  <si>
    <t>1274,482+32,796+1,212+5,875-352,836</t>
  </si>
  <si>
    <t>-2129710899</t>
  </si>
  <si>
    <t>980,39*5 'Přepočtené koeficientem množství</t>
  </si>
  <si>
    <t>167151111</t>
  </si>
  <si>
    <t>Nakládání výkopku z hornin třídy těžitelnosti I skupiny 1 až 3 přes 100 m3</t>
  </si>
  <si>
    <t>331255739</t>
  </si>
  <si>
    <t>https://podminky.urs.cz/item/CS_URS_2025_01/167151111</t>
  </si>
  <si>
    <t>171152501</t>
  </si>
  <si>
    <t>Zhutnění podloží z hornin soudržných nebo nesoudržných pod násypy</t>
  </si>
  <si>
    <t>2063158951</t>
  </si>
  <si>
    <t>https://podminky.urs.cz/item/CS_URS_2025_01/171152501</t>
  </si>
  <si>
    <t>1,1*(0,66+2,03+0,55+2,41+1,29)-(0,2*0,15+0,27*0,2)</t>
  </si>
  <si>
    <t>8,34*(2,4+2,5*2+2,525+2,475+2,5*3)</t>
  </si>
  <si>
    <t>(0,47*2,5+3,39*2,5*2+2,55*3,39+3,39*2,6*2+3,39*2,47)</t>
  </si>
  <si>
    <t>(3,48*2,5+3,53*2,5*2+2,03*(2,55+2,6*2+2,47))</t>
  </si>
  <si>
    <t>(5,42*1,97+2,0*(1,12+0,98)+5,42*(0,98+2,6*3+2,47))</t>
  </si>
  <si>
    <t>(5,5*2,53+8,45*(2,53+2,55+2,5)+5,4*(2,5*2+2,45))</t>
  </si>
  <si>
    <t>1693658685</t>
  </si>
  <si>
    <t>980,39*1,95 'Přepočtené koeficientem množství</t>
  </si>
  <si>
    <t>-1781844860</t>
  </si>
  <si>
    <t>1274,482+32,796+1,212+5,875</t>
  </si>
  <si>
    <t>174151102</t>
  </si>
  <si>
    <t>Zásyp v prostoru s omezeným pohybem stroje sypaninou se zhutněním</t>
  </si>
  <si>
    <t>1886843795</t>
  </si>
  <si>
    <t>https://podminky.urs.cz/item/CS_URS_2025_01/174151102</t>
  </si>
  <si>
    <t>0,8*1,1*(0,66+2,03+0,55+2,41+1,29)-0,8*(0,2*0,15+0,27*0,2)</t>
  </si>
  <si>
    <t>0,7*8,34*(2,4+2,5*2+2,525+2,475+2,5*3)</t>
  </si>
  <si>
    <t>0,7*(0,47*2,5+3,39*2,5*2+2,55*3,39+3,39*2,6*2+3,39*2,47)</t>
  </si>
  <si>
    <t>1,1*(3,48*2,5+3,53*2,5*2+2,03*(2,55+2,6*2+2,47))</t>
  </si>
  <si>
    <t>0,7*(5,42*1,97+2,0*(1,12+0,98)+5,42*(0,98+2,6*3+2,47))</t>
  </si>
  <si>
    <t>0,7*(5,5*2,53+8,45*(2,53+2,55+2,5)+5,4*(2,5*2+2,45))</t>
  </si>
  <si>
    <t>181912112</t>
  </si>
  <si>
    <t>Úprava pláně v hornině třídy těžitelnosti I skupiny 3 se zhutněním ručně</t>
  </si>
  <si>
    <t>934629167</t>
  </si>
  <si>
    <t>https://podminky.urs.cz/item/CS_URS_2025_01/181912112</t>
  </si>
  <si>
    <t xml:space="preserve">43,82*9,34+4,5*9,5+11,92*3,0+6,0*3,03+9,45*16,48  "plocha objektu"</t>
  </si>
  <si>
    <t>4,34*1,965"j07"+1,2*2,04"J06"+1,1*1,5"J08"</t>
  </si>
  <si>
    <t>225511112</t>
  </si>
  <si>
    <t>Vrty maloprofilové jádrové D přes 195 do 245 mm úklon do 45° hl 0 až 25 m hornina I a II</t>
  </si>
  <si>
    <t>1085912860</t>
  </si>
  <si>
    <t>https://podminky.urs.cz/item/CS_URS_2025_01/225511112</t>
  </si>
  <si>
    <t xml:space="preserve">2,9*30       "pro HEB 140"</t>
  </si>
  <si>
    <t>226112113</t>
  </si>
  <si>
    <t>Vrty velkoprofilové svislé nezapažené D přes 550 do 650 mm hl od 0 do 5 m hornina III</t>
  </si>
  <si>
    <t>-163552879</t>
  </si>
  <si>
    <t>https://podminky.urs.cz/item/CS_URS_2025_01/226112113</t>
  </si>
  <si>
    <t>5,5*8+3,8*2</t>
  </si>
  <si>
    <t>271532212</t>
  </si>
  <si>
    <t>Podsyp pod základové konstrukce se zhutněním z hrubého kameniva frakce 16 až 32 mm</t>
  </si>
  <si>
    <t>CS ÚRS 2024 02</t>
  </si>
  <si>
    <t>-658145028</t>
  </si>
  <si>
    <t>https://podminky.urs.cz/item/CS_URS_2024_02/271532212</t>
  </si>
  <si>
    <t>8,34*(2,4+2,5*2+2,525+2,5*3)*0,1</t>
  </si>
  <si>
    <t>0,1*(1,97*5,42+2,0*1,12+2,0*0,96+0,98*5,42+2,6*5,42*3+2,47*5,42)</t>
  </si>
  <si>
    <t>0,1*(4,0*2,5+6,92*2,5*2+5,42*2,55+5,42*2,6*2+5,42*2,47)</t>
  </si>
  <si>
    <t>0,1*(2,53*5,5+8,45*(2,53+2,55+2,5)+5,4*2,5*2+5,4*2,45)</t>
  </si>
  <si>
    <t>273321511</t>
  </si>
  <si>
    <t>Základové desky ze ŽB bez zvýšených nároků na prostředí tř. C 25/30</t>
  </si>
  <si>
    <t>-693482462</t>
  </si>
  <si>
    <t>https://podminky.urs.cz/item/CS_URS_2025_01/273321511</t>
  </si>
  <si>
    <t xml:space="preserve">0,15*(42,15*9,34+4,5*9,5+11,92*3,0+6,0*3,03+9,45*14,98-2,0*2,74)   "ZD.1"</t>
  </si>
  <si>
    <t xml:space="preserve">0,3*2,6*3,34    "ZD.2"</t>
  </si>
  <si>
    <t xml:space="preserve">0,2*1,96*2,7   "Dno výtah.šachty"</t>
  </si>
  <si>
    <t>273325912</t>
  </si>
  <si>
    <t>Příplatek k ŽB základových desek za úpravu povrchů přehlazením</t>
  </si>
  <si>
    <t>-1893122062</t>
  </si>
  <si>
    <t>https://podminky.urs.cz/item/CS_URS_2025_01/273325912</t>
  </si>
  <si>
    <t xml:space="preserve">(42,15*9,34+4,5*9,5+11,92*3,0+6,0*3,03+9,45*14,98-2,0*2,74)   "ZD.1"</t>
  </si>
  <si>
    <t xml:space="preserve">2,0*2,74   "ZD.2"</t>
  </si>
  <si>
    <t xml:space="preserve">1,96*2,7   "Dno výtah.šachty"</t>
  </si>
  <si>
    <t>273351121</t>
  </si>
  <si>
    <t>Zřízení bednění základových desek</t>
  </si>
  <si>
    <t>1391041010</t>
  </si>
  <si>
    <t>https://podminky.urs.cz/item/CS_URS_2025_01/273351121</t>
  </si>
  <si>
    <t xml:space="preserve">0,1*(3,0+3,74)*2    "podklad.beton ZD.2"</t>
  </si>
  <si>
    <t xml:space="preserve">0,15*((2,74+2,0)*2+23,9+14,98+9,45+11,95+6,0+3,03+2,97+12,34+11,92+1,5+9,5+4,5+20,9+9,34)    "deska ZD1"</t>
  </si>
  <si>
    <t>273351122</t>
  </si>
  <si>
    <t>Odstranění bednění základových desek</t>
  </si>
  <si>
    <t>1733988137</t>
  </si>
  <si>
    <t>https://podminky.urs.cz/item/CS_URS_2025_01/273351122</t>
  </si>
  <si>
    <t>273361821</t>
  </si>
  <si>
    <t>Výztuž základových desek betonářskou ocelí 10 505 (R)</t>
  </si>
  <si>
    <t>909232698</t>
  </si>
  <si>
    <t>https://podminky.urs.cz/item/CS_URS_2025_01/273361821</t>
  </si>
  <si>
    <t>97,631*0,11</t>
  </si>
  <si>
    <t>286110998</t>
  </si>
  <si>
    <t xml:space="preserve">0,8*0,4*(0,68*5+1,1+1,09+1,85+0,55+0,89+0,745+0,665)+0,8*0,4*0,15    "venkovní schodiště"</t>
  </si>
  <si>
    <t>0,8*0,5*(24,4+42,32+2*0,47+8,34*9+3,39*2+17,42+9,81+3,03+5,5+8,45*4+5,4*2+14,89*2)</t>
  </si>
  <si>
    <t>0,8*0,4*3,39*4</t>
  </si>
  <si>
    <t>0,3*0,8*(0,96*2+1,12*2)</t>
  </si>
  <si>
    <t>0,4*1,94*1,2</t>
  </si>
  <si>
    <t>0,5*1,2*(3,53*4+9,5+11,92+2,03)+0,4*1,2*2,03*3</t>
  </si>
  <si>
    <t xml:space="preserve">0,8*0,4*(0,68*5+1,1+0,74+0,75+0,89+0,55+1,85+1,09)+0,8*0,4*0,15    "venkovní schodiště"</t>
  </si>
  <si>
    <t>1007267692</t>
  </si>
  <si>
    <t>0,8*2*(1,09+1,85+0,55+0,89+0,68*5+1,1)+0,8*(1,8+0,66+0,74+1,09+2,41+0,55+2,03+0,66)</t>
  </si>
  <si>
    <t>0,8*(20,9+23,9+2,4*2+2,5*2*2+2,525*2+2,475*2+2,5*2*3+8,34*16)</t>
  </si>
  <si>
    <t>0,8*(0,47*3+3,39*12+2,5*2+2,55+2,6*2+2,47+0,96*4+1,1*4+2,0*2+5,42*11+1,97*2)</t>
  </si>
  <si>
    <t>0,8*(9,81+2,97+5,5*2+2,53*2+3,03+6,0+11,95+14,98)</t>
  </si>
  <si>
    <t>0,8*(2,5*2+2,45)*2+0,8*(5,4*6+8,45*6+2,5*2+2,55*2+2,53*2)</t>
  </si>
  <si>
    <t>1,2*(0,4+2*1,94)+1,2*(9,5+4,03+1,5+3,53*6+2,03*8+2,53+11,92+2,55+2,6*2+2,47)</t>
  </si>
  <si>
    <t>0,4*(0,5*4+0,4*3+0,5)</t>
  </si>
  <si>
    <t>0,8*2*(1,09+1,85+0,55+0,89+0,68*5+1,1)+0,8*(1,89+0,745+0,74+1,09+2,41+0,55+2,03+0,74)</t>
  </si>
  <si>
    <t>-249253220</t>
  </si>
  <si>
    <t>1947919154</t>
  </si>
  <si>
    <t>142,296*0,12</t>
  </si>
  <si>
    <t>1225088642</t>
  </si>
  <si>
    <t xml:space="preserve">PI*0,125*0,125*1,5*30       "pro HEB140-ZSJ"</t>
  </si>
  <si>
    <t xml:space="preserve">PI*0,3*0,3*(2,81*8+2,16*2)     "pro IPE300-ZSJ"</t>
  </si>
  <si>
    <t>275321511</t>
  </si>
  <si>
    <t>Základové patky ze ŽB bez zvýšených nároků na prostředí tř. C 25/30</t>
  </si>
  <si>
    <t>-421937645</t>
  </si>
  <si>
    <t>https://podminky.urs.cz/item/CS_URS_2025_01/275321511</t>
  </si>
  <si>
    <t>0,6*0,55*1,24+0,6*0,27*1,24+0,27*0,4*1,24*4+(0,4*0,96+0,15*0,4)*1,24+0,4*0,55*1,24*2+0,4*0,4*1,24*3</t>
  </si>
  <si>
    <t>0,4*0,4*1,24*3+0,27*0,4*1,24*4+0,4*0,55*1,24*2+0,27*0,63*1,24+0,55*0,63*1,24+(0,55*0,4+0,56*0,4)*1,24</t>
  </si>
  <si>
    <t>275351121</t>
  </si>
  <si>
    <t>Zřízení bednění základových patek</t>
  </si>
  <si>
    <t>958441676</t>
  </si>
  <si>
    <t>https://podminky.urs.cz/item/CS_URS_2025_01/275351121</t>
  </si>
  <si>
    <t>(0,6+0,55)*2*1,24+(0,6+0,27)*2*1,24+(0,27+0,4)*2*1,24*4+(0,4*2+0,96+0,15+0,56+0,55)*1,24+(0,4+0,55)*2*1,24*2+(0,4+0,4)*2*1,24*3</t>
  </si>
  <si>
    <t>(0,4+0,4)*2*1,24*3+(0,27+0,4)*2*1,24*4+(0,4+0,55)*2*1,24*2+(0,27+0,63)*2*1,24+(0,55+0,63)*2*1,24+(0,55+0,4+0,15+0,56+0,4+0,96)*1,24</t>
  </si>
  <si>
    <t>275351122</t>
  </si>
  <si>
    <t>Odstranění bednění základových patek</t>
  </si>
  <si>
    <t>143415604</t>
  </si>
  <si>
    <t>https://podminky.urs.cz/item/CS_URS_2025_01/275351122</t>
  </si>
  <si>
    <t>275361821</t>
  </si>
  <si>
    <t>Výztuž základových patek betonářskou ocelí 10 505 (R)</t>
  </si>
  <si>
    <t>-1377325298</t>
  </si>
  <si>
    <t>https://podminky.urs.cz/item/CS_URS_2025_01/275361821</t>
  </si>
  <si>
    <t>5,705*0,12</t>
  </si>
  <si>
    <t>279321347</t>
  </si>
  <si>
    <t>Základová zeď ze ŽB bez zvýšených nároků na prostředí tř. C 25/30 bez výztuže</t>
  </si>
  <si>
    <t>-1804544407</t>
  </si>
  <si>
    <t>https://podminky.urs.cz/item/CS_URS_2025_01/279321347</t>
  </si>
  <si>
    <t>0,3*(3,34+2,0)*0,99*2</t>
  </si>
  <si>
    <t>279351311</t>
  </si>
  <si>
    <t>Zřízení jednostranného bednění základových zdí</t>
  </si>
  <si>
    <t>234750692</t>
  </si>
  <si>
    <t>https://podminky.urs.cz/item/CS_URS_2025_01/279351311</t>
  </si>
  <si>
    <t>(2,0+2,74)*2*0,99+1,14*(2,6+3,44)*2</t>
  </si>
  <si>
    <t>279351312</t>
  </si>
  <si>
    <t>Odstranění jednostranného bednění základových zdí</t>
  </si>
  <si>
    <t>438424392</t>
  </si>
  <si>
    <t>https://podminky.urs.cz/item/CS_URS_2025_01/279351312</t>
  </si>
  <si>
    <t>279361821</t>
  </si>
  <si>
    <t>Výztuž základových zdí nosných betonářskou ocelí 10 505</t>
  </si>
  <si>
    <t>-1789302818</t>
  </si>
  <si>
    <t>https://podminky.urs.cz/item/CS_URS_2025_01/279361821</t>
  </si>
  <si>
    <t>3,172*0,125</t>
  </si>
  <si>
    <t>337173110</t>
  </si>
  <si>
    <t>Montáž ocelových kcí skeletů 1 až 2 podlažních budov</t>
  </si>
  <si>
    <t>266069665</t>
  </si>
  <si>
    <t>https://podminky.urs.cz/item/CS_URS_2025_01/337173110</t>
  </si>
  <si>
    <t xml:space="preserve">3074*7*0,001        "modul  typ 1"</t>
  </si>
  <si>
    <t xml:space="preserve">1870*0,001       "modul typ 2"</t>
  </si>
  <si>
    <t xml:space="preserve">2563*3*0,001   "modul typ 3"</t>
  </si>
  <si>
    <t xml:space="preserve">1848*4*0,004    "modul typ 4"</t>
  </si>
  <si>
    <t xml:space="preserve">1814*8*0,001      "modul typ 5"</t>
  </si>
  <si>
    <t xml:space="preserve">2873*3*0,001     "modul typ 6"</t>
  </si>
  <si>
    <t xml:space="preserve">1811*13*0,001       "modul typ 7"</t>
  </si>
  <si>
    <t xml:space="preserve">2156*0,001        "modul typ 8"</t>
  </si>
  <si>
    <t xml:space="preserve">2484*8*0,001     "modul typ 9"</t>
  </si>
  <si>
    <t xml:space="preserve">2114*3*0,001     "modul typ 10"</t>
  </si>
  <si>
    <t>RMAT0050</t>
  </si>
  <si>
    <t>ocelová konstrukce skelet výroba a dodávka</t>
  </si>
  <si>
    <t>1102498219</t>
  </si>
  <si>
    <t>135,689*1000 'Přepočtené koeficientem množství</t>
  </si>
  <si>
    <t>411354203</t>
  </si>
  <si>
    <t>Bednění stropů ztracené z hraněných trapézových vln v 40 mm plech lesklý tl 0,75 mm</t>
  </si>
  <si>
    <t>-1469820759</t>
  </si>
  <si>
    <t>https://podminky.urs.cz/item/CS_URS_2025_01/411354203</t>
  </si>
  <si>
    <t>Poznámka k položce:_x000d_
Srovnatelná položka - Uzavírací trapéz.plech pod trámy|</t>
  </si>
  <si>
    <t xml:space="preserve">42,32*9,34+4,5*9,5+11,92*3,0+6,0*3,03+9,45*14,98-3,02*2,27   </t>
  </si>
  <si>
    <t>Mezisoučet 1.NP</t>
  </si>
  <si>
    <t xml:space="preserve">1,99*2,245-0,065*0,28+0,1*1,0   "206-P04"</t>
  </si>
  <si>
    <t xml:space="preserve">2,93*0,965+1,39*0,075+2,39*1,29+2,125*0,985+0,075*0,8     "207-P04"</t>
  </si>
  <si>
    <t xml:space="preserve">1,615*1,57+0,075*0,9     "210-P04"</t>
  </si>
  <si>
    <t xml:space="preserve">0,97*1,66+0,075*0,8+1,91*1,475-0,23*0,265     "211-P04"</t>
  </si>
  <si>
    <t xml:space="preserve">2,115*1,7-0,335*0,32-0,105*0,075    "216 - P04"</t>
  </si>
  <si>
    <t xml:space="preserve">4,075*1,97-1,05*0,075+0,075*0,8+1,97*0,97       "219-P04"</t>
  </si>
  <si>
    <t xml:space="preserve">2,71*1,91+1,285*2,05+0,075*0,8*2+0,95*1,6*2-0,51*0,875    "220-P04"</t>
  </si>
  <si>
    <t>Mezisoučet podlaha P04</t>
  </si>
  <si>
    <t xml:space="preserve">2,9*2,22+0,09*1,5+2,22*1,525+0,1*0,9+2,2*0,075+3,015*1,58+2,125*5,69+0,1*(0,8*2+0,9)+1,5*0,1-0,265*0,13     "201-P05"</t>
  </si>
  <si>
    <t xml:space="preserve">2,22*7,445+0,09*2,2*2+0,1*0,9   "201.1-P05"</t>
  </si>
  <si>
    <t xml:space="preserve">15,035*2,22+0,09*(2,2*3+1,0)+0,1*0,9*3       "201.2-P05"</t>
  </si>
  <si>
    <t xml:space="preserve">8,675*5,695+0,09*2,2*4+0,16*0,9-0,09*1,2   "202-P05"</t>
  </si>
  <si>
    <t xml:space="preserve">7,23*6,355+0,1*0,9+0,09*2,2*2-0,36*0,445-0,105*0,36*2-0,12*0,185-0,29*0,60-0,12*0,27*2       "203-P05"</t>
  </si>
  <si>
    <t xml:space="preserve">1,77*6,355+0,385*2,11+0,19*3,385+0,84*0,09-0,265*0,255-0,26*0,485-0,07*0,22 -0,09*0,73        "204-P05"</t>
  </si>
  <si>
    <t xml:space="preserve">1,5*8,87+0,1*(0,7+0,8*7+0,9)+0,12*1,5+0,17*1,0+0,555*1,1+1,62*1,82+1,25*1,135+0,40*0,705     "205-P05"</t>
  </si>
  <si>
    <t xml:space="preserve">0,805*1,345+2,52*1,535   "208-P05"</t>
  </si>
  <si>
    <t xml:space="preserve">1,635*1,66+0,1*0,8    "209-P05"</t>
  </si>
  <si>
    <t xml:space="preserve">2,295*5,945+0,09*(1,0+2,2)   "212-P05"</t>
  </si>
  <si>
    <t xml:space="preserve">2,835*4,04+0,09*2,2+0,16*1,0     "213-P05"</t>
  </si>
  <si>
    <t xml:space="preserve">2,5*4,04+0,09*2,2     "214-P05"</t>
  </si>
  <si>
    <t xml:space="preserve">3,365*2,24+1,15*1,8+0,09*2,2     "215-P05"</t>
  </si>
  <si>
    <t xml:space="preserve">6,455*5,12+0,09*(1,0+2,4)-0,29*0,6-0,12*0,27      "217-P05"</t>
  </si>
  <si>
    <t xml:space="preserve">6,355*7,6+0,09*(2,2*2+1,0)+0,1*0,9+0,16*2,3-0,33*0,41-0,27*0,11*2-0,465*0,325-1,28*0,09     "221-P05"</t>
  </si>
  <si>
    <t xml:space="preserve">7,14*6,355+0,09*2,2*2+0,1*0,9-0,8*0,95-0,115*0,27*2     "222-P05"</t>
  </si>
  <si>
    <t xml:space="preserve">8,675*5,705+0,09*(2,2*3+1,88+1,1)   "223-P05"</t>
  </si>
  <si>
    <t>Mezisoučet P05</t>
  </si>
  <si>
    <t>411354214</t>
  </si>
  <si>
    <t>Bednění stropů ztracené z hraněných trapézových vln v 60 mm plech lesklý tl 0,88 mm</t>
  </si>
  <si>
    <t>-402618844</t>
  </si>
  <si>
    <t>https://podminky.urs.cz/item/CS_URS_2025_01/411354214</t>
  </si>
  <si>
    <t xml:space="preserve">5,56*3   "podhled C22"</t>
  </si>
  <si>
    <t xml:space="preserve">6,0*2,52      "strop 1.NP-před výtah.šachtou"</t>
  </si>
  <si>
    <t xml:space="preserve">6,0*6,0-1,175*2,588-2,11*2,86      "strop nad 2.NP - kolem výtahu"</t>
  </si>
  <si>
    <t xml:space="preserve">2,235*2,98    "strop nad výtah.šachtou"</t>
  </si>
  <si>
    <t>621151031</t>
  </si>
  <si>
    <t>Penetrační silikonový nátěr vnějších pastovitých tenkovrstvých omítek podhledů</t>
  </si>
  <si>
    <t>1739339490</t>
  </si>
  <si>
    <t>https://podminky.urs.cz/item/CS_URS_2025_01/621151031</t>
  </si>
  <si>
    <t>621231111</t>
  </si>
  <si>
    <t>Montáž kontaktního zateplení vnějších podhledů lepením a mechanickým kotvením desek z fenolické pěny tl přes 40 do 80 mm</t>
  </si>
  <si>
    <t>1415352662</t>
  </si>
  <si>
    <t>https://podminky.urs.cz/item/CS_URS_2025_01/621231111</t>
  </si>
  <si>
    <t>28376806</t>
  </si>
  <si>
    <t>deska fenolická tepelně izolační fasádní λ=0,020 tl 80mm</t>
  </si>
  <si>
    <t>-889263750</t>
  </si>
  <si>
    <t>16,68*1,05 'Přepočtené koeficientem množství</t>
  </si>
  <si>
    <t>621531012</t>
  </si>
  <si>
    <t>Tenkovrstvá silikonová zatíraná omítka zrnitost 1,5 mm vnějších podhledů</t>
  </si>
  <si>
    <t>1321179734</t>
  </si>
  <si>
    <t>https://podminky.urs.cz/item/CS_URS_2025_01/621531012</t>
  </si>
  <si>
    <t>622131121</t>
  </si>
  <si>
    <t>Penetrační nátěr vnějších stěn nanášený ručně</t>
  </si>
  <si>
    <t>951201410</t>
  </si>
  <si>
    <t>https://podminky.urs.cz/item/CS_URS_2025_01/622131121</t>
  </si>
  <si>
    <t xml:space="preserve">(2+3,92)*3,0    "FW04-jih"</t>
  </si>
  <si>
    <t xml:space="preserve">Mezisoučet  FW04</t>
  </si>
  <si>
    <t>622151031</t>
  </si>
  <si>
    <t>Penetrační silikonový nátěr vnějších pastovitých tenkovrstvých omítek stěn</t>
  </si>
  <si>
    <t>-1693897255</t>
  </si>
  <si>
    <t>https://podminky.urs.cz/item/CS_URS_2025_01/622151031</t>
  </si>
  <si>
    <t xml:space="preserve">9,22*7,6-0,84*2,1+19,62*(2,97+4,2)-5,54*2,92-2,39*(0,94*2+2,14*8)   "FW01-sever"</t>
  </si>
  <si>
    <t xml:space="preserve">9,22*7,6-0,84*2,1+12,11*7,6-(2,14*2,39*8)   "FW01-západ"</t>
  </si>
  <si>
    <t xml:space="preserve">2,91*2,92*2-1,96*2,5    "FW01-zádveří"</t>
  </si>
  <si>
    <t>Mezisoučet</t>
  </si>
  <si>
    <t xml:space="preserve">2,5*-(1,61+2,1+0,29*2)+2,5*(0,285*3+0,3)   "FW06-jih"</t>
  </si>
  <si>
    <t xml:space="preserve">2,92*(0,34+0,46)*2+0,91*0,97   "FW06-sever"</t>
  </si>
  <si>
    <t xml:space="preserve">2,5*0,78+2,5*(0,41+0,285+1,63+2,06)   "FW06-východ"</t>
  </si>
  <si>
    <t>Mezisoučet FW06</t>
  </si>
  <si>
    <t xml:space="preserve">1,26*2,5    "FW07-jih"</t>
  </si>
  <si>
    <t>Mezisoučet FW07</t>
  </si>
  <si>
    <t xml:space="preserve">(3,0+6,0)*4,0-1,0*1,5-0,84*2,17   "FW09"</t>
  </si>
  <si>
    <t>Mezisoučet FW09</t>
  </si>
  <si>
    <t>622211023</t>
  </si>
  <si>
    <t>Montáž kontaktního zateplení vnějších stěn lepením a mechanickým kotvením polystyrénových desek do dřeva tl přes 80 do 120 mm</t>
  </si>
  <si>
    <t>652688201</t>
  </si>
  <si>
    <t>https://podminky.urs.cz/item/CS_URS_2025_01/622211023</t>
  </si>
  <si>
    <t>0,3*(9,32+0,34+0,46*2+0,34*2+0,63+2*0,8+1,9+4,795+3,196+0,86*2+0,8+0,51+9,32+0,41+0,285+1,675+1,965+0,325+6,095+1,375+0,6+3,0)</t>
  </si>
  <si>
    <t>0,3*(6,49+1,265+0,67+0,3+0,285*3+1,305+1,5+7,25+6,48+1,265+0,285*2+2,01+1,61)</t>
  </si>
  <si>
    <t xml:space="preserve">Mezisoučet  soklů</t>
  </si>
  <si>
    <t>1,17*(9,32+23,96+14,905+9,32+11,905+6,095+3,0+3,0+12,315+11,85+1,5+9,255+4,405+21,06)</t>
  </si>
  <si>
    <t>Mezisoučet podzemní část soklů</t>
  </si>
  <si>
    <t>28376422</t>
  </si>
  <si>
    <t>deska XPS hrana polodrážková a hladký povrch 300kPA λ=0,035 tl 100mm</t>
  </si>
  <si>
    <t>15623288</t>
  </si>
  <si>
    <t>190,92*1,05 'Přepočtené koeficientem množství</t>
  </si>
  <si>
    <t>622221123</t>
  </si>
  <si>
    <t>Montáž kontaktního zateplení vnějších stěn lepením a mechanickým kotvením desek z minerální vlny s kolmou orientací do dřeva přes 80 do 120 mm</t>
  </si>
  <si>
    <t>231777886</t>
  </si>
  <si>
    <t>https://podminky.urs.cz/item/CS_URS_2025_01/622221123</t>
  </si>
  <si>
    <t>Mezisoučet FW01</t>
  </si>
  <si>
    <t xml:space="preserve">0,97*4,65+2,4*8+1,24*5,1    "FW02-jih"</t>
  </si>
  <si>
    <t xml:space="preserve">6*4,0+1,475*(2,865+4,2)   "FW02-sever"</t>
  </si>
  <si>
    <t xml:space="preserve">2,92*4,0-1,04*2,47      "FW02-východ"</t>
  </si>
  <si>
    <t>Mezisoučet FW02</t>
  </si>
  <si>
    <t xml:space="preserve">11,995-5,1-2,39*(1,82+2,14*3)+1,35*5,1+4,42*7,5+1,905*4,15-2,39*(0,94+2,14*2)+3,415*4,65+2,05*4,65+0,605*8,0+9,0*3,99-2,14*2,41*3     "FW03-jih"</t>
  </si>
  <si>
    <t xml:space="preserve">1,295*3,11+10,435*0,71+0,27*1,4    "FW03-jih"</t>
  </si>
  <si>
    <t xml:space="preserve">3,0*3,8+3,1*2,97-1,47*2,5+3,0*3,9-1,46*2,46+9,41*0,8+5,54*2,915-2,5*(1,96+0,94)   "FW03-sever"</t>
  </si>
  <si>
    <t xml:space="preserve">0,17*8,1+1,33*3,21+1,33*4,49+12,42*1,2+12,42*4,0-2,42*(0,94*3+2,14)+12,42*3,9-3,43*2,5-0,94*2,47+11,91*5,1-2,39*2,1*4     "FW03-východ"</t>
  </si>
  <si>
    <t xml:space="preserve">4,5*4,65+9,42*1,2+0,805*7,6+2,09*(2,965+4,2)    "FW03-západ"</t>
  </si>
  <si>
    <t>Mezisoučet FW03</t>
  </si>
  <si>
    <t>-0,3*(9,32+0,34+0,46*2+0,34*2+0,63+2*0,8+1,9+4,795+3,196+0,86*2+0,8+0,51+9,32+0,41+0,285+1,675+1,965+0,325+6,095+1,375+0,6+3,0)</t>
  </si>
  <si>
    <t>-0,3*(6,49+1,265+0,67+0,3+0,285*3+1,305+1,5+7,25+6,48+1,265+0,285*2+2,01+1,61)</t>
  </si>
  <si>
    <t>Mezisoučet odpočet soklů</t>
  </si>
  <si>
    <t>63148161</t>
  </si>
  <si>
    <t>deska tepelně izolační minerální provětrávaných fasád λ=0,034-0,035 tl 100mm</t>
  </si>
  <si>
    <t>-930712437</t>
  </si>
  <si>
    <t>714,158*1,05 'Přepočtené koeficientem množství</t>
  </si>
  <si>
    <t>622531012</t>
  </si>
  <si>
    <t>Tenkovrstvá silikonová zatíraná omítka zrnitost 1,5 mm vnějších stěn</t>
  </si>
  <si>
    <t>486835580</t>
  </si>
  <si>
    <t>https://podminky.urs.cz/item/CS_URS_2025_01/622531012</t>
  </si>
  <si>
    <t>631311124</t>
  </si>
  <si>
    <t>Mazanina tl přes 80 do 120 mm z betonu prostého bez zvýšených nároků na prostředí tř. C 16/20</t>
  </si>
  <si>
    <t>600372776</t>
  </si>
  <si>
    <t>https://podminky.urs.cz/item/CS_URS_2025_01/631311124</t>
  </si>
  <si>
    <t xml:space="preserve">8,34*(2,4+2,5*2+2,525++2,475+2,5*3)*0,1   "ZD1"</t>
  </si>
  <si>
    <t xml:space="preserve">0,1*(4,0*2,5+6,92*2,5*2+5,42*1,97+2,0*1,12+2,0*0,96+0,98*5,42)    "ZD1"</t>
  </si>
  <si>
    <t xml:space="preserve">0,1*(5,42*(2,55+2,6*2+2,47+2,6*3+2,47)+2,53*5,5)    "ZD1"</t>
  </si>
  <si>
    <t xml:space="preserve">0,1*8,45*(2,53+2,55+2,5)+0,1*5,4*(2,5*2+2,45)       "ZD1"</t>
  </si>
  <si>
    <t xml:space="preserve">0,1*2,85*3,73   "pod výtah.šachtou - ZD2"</t>
  </si>
  <si>
    <t>Mezisoučet podklad.beton pod základ.desku</t>
  </si>
  <si>
    <t>Mezisoučet podbeton.základ.pasů</t>
  </si>
  <si>
    <t>412716730</t>
  </si>
  <si>
    <t>0,1*(4,34*1,965"j07"+1,2*2,04"J06"+1,1*1,5"J08")</t>
  </si>
  <si>
    <t>631319012</t>
  </si>
  <si>
    <t>Příplatek k mazanině tl přes 80 do 120 mm za přehlazení povrchu</t>
  </si>
  <si>
    <t>1193903312</t>
  </si>
  <si>
    <t>https://podminky.urs.cz/item/CS_URS_2025_01/631319012</t>
  </si>
  <si>
    <t>Mezisoučet čist.zony</t>
  </si>
  <si>
    <t>631319173</t>
  </si>
  <si>
    <t>Příplatek k mazanině tl přes 80 do 120 mm za stržení povrchu spodní vrstvy před vložením výztuže</t>
  </si>
  <si>
    <t>1085433089</t>
  </si>
  <si>
    <t>https://podminky.urs.cz/item/CS_URS_2025_01/631319173</t>
  </si>
  <si>
    <t>1,263*2</t>
  </si>
  <si>
    <t>858201380</t>
  </si>
  <si>
    <t>0,1*((4,34+2*1,965)"j07"+(1,2+2,04)"J06"+(1,1+1,5)"J08")</t>
  </si>
  <si>
    <t>1212884033</t>
  </si>
  <si>
    <t>631362021</t>
  </si>
  <si>
    <t>Výztuž mazanin svařovanými sítěmi Kari</t>
  </si>
  <si>
    <t>1017638629</t>
  </si>
  <si>
    <t>https://podminky.urs.cz/item/CS_URS_2025_01/631362021</t>
  </si>
  <si>
    <t>(4,34*1,965"j07"+1,2*2,04"J06"+1,1*1,5"J08")*1,2*2*0,001*4,44</t>
  </si>
  <si>
    <t>2007732748</t>
  </si>
  <si>
    <t>0,3*1,15+1,5*8,15+0,3*17,3</t>
  </si>
  <si>
    <t>0,3*7,7+0,3*1,15+1,5*8,15</t>
  </si>
  <si>
    <t>634112113</t>
  </si>
  <si>
    <t>Obvodová dilatace podlahovým páskem z pěnového PE mezi stěnou a mazaninou nebo potěrem v 80 mm</t>
  </si>
  <si>
    <t>1939229755</t>
  </si>
  <si>
    <t>https://podminky.urs.cz/item/CS_URS_2025_01/634112113</t>
  </si>
  <si>
    <t xml:space="preserve">6,07*2+2,57+2,54+0,88+0,91      "105-P01"</t>
  </si>
  <si>
    <t xml:space="preserve">(6,07+2,915+0,7+0,12+0,09)*2     "106-P01"</t>
  </si>
  <si>
    <t xml:space="preserve">(1,0+1,33)*2    "110-P01"</t>
  </si>
  <si>
    <t xml:space="preserve">(1,3+1,205)*2      "111-P01"</t>
  </si>
  <si>
    <t xml:space="preserve">(2,17+1,54)*2+(1,2+0,95)*2+2,02*4    "115-P01"</t>
  </si>
  <si>
    <t xml:space="preserve">(2,115+2,06+0,55+0,07)*2+(1,025+1,015)*2+1,55*4      "116-P01"</t>
  </si>
  <si>
    <t xml:space="preserve">(2,37+4,225+0,115)*2      "117-P01"</t>
  </si>
  <si>
    <t xml:space="preserve">(2,585+1,8)*2       "120-P01"</t>
  </si>
  <si>
    <t xml:space="preserve">(2,5+4,59)*2       "121-P01"</t>
  </si>
  <si>
    <t xml:space="preserve">(1,31+1,38)*2     "122-P01"</t>
  </si>
  <si>
    <t xml:space="preserve">(2,825+1,8)*2          "123-P01"</t>
  </si>
  <si>
    <t xml:space="preserve">(2,335+0,09+1,97)*2       "124-P01"</t>
  </si>
  <si>
    <t xml:space="preserve">(1,63+0,975)*2      "125-P01"</t>
  </si>
  <si>
    <t xml:space="preserve">(4,12+5,535+2,0+1,0)*2+0,1*2     "126-P01"</t>
  </si>
  <si>
    <t xml:space="preserve">(2,825+1,955)*2     "127-P01"</t>
  </si>
  <si>
    <t xml:space="preserve">(2,215+2,4)*2      "128-P01"</t>
  </si>
  <si>
    <t xml:space="preserve">(5,605+2,615+0,19)*2    "131-P01"</t>
  </si>
  <si>
    <t>Mezisoučet podlaha P01</t>
  </si>
  <si>
    <t xml:space="preserve">(8,97+0,2+2,88)*2   "102-P02"</t>
  </si>
  <si>
    <t xml:space="preserve">(2,845+6,07)*2  "104-P02"</t>
  </si>
  <si>
    <t xml:space="preserve">(11,915+8,65+0,51)*2+(0,14+0,175)*2*2+0,09*10   "107-P02"</t>
  </si>
  <si>
    <t xml:space="preserve">(2,735+2,755+0,11)*2   "108-P02"</t>
  </si>
  <si>
    <t xml:space="preserve">(2,735+1,61+1,19+0,09)*2     "109-P02"</t>
  </si>
  <si>
    <t xml:space="preserve">6,855+(4,63+0,585)*2+1,18+4*0,165    "112-P02"</t>
  </si>
  <si>
    <t xml:space="preserve">(0,205+0,265)*2+0,395+2,32+(2,84+0,39)*2+1,28+3,35+1,78+2,27+7,72+(6,43+0,11)*2+1,495+4,46+2,22+17,17+0,09*4  "113 - P02"</t>
  </si>
  <si>
    <t xml:space="preserve">(5,695+8,65)*2+0,09*2*2    "114-P02"</t>
  </si>
  <si>
    <t xml:space="preserve">(3,65+3,23+0,29+0,07)*2  "118-P023"</t>
  </si>
  <si>
    <t xml:space="preserve">(11,875+7,435+0,82)*2+0,265*4*2   "130-P02"</t>
  </si>
  <si>
    <t xml:space="preserve">Mezisoučet  P02</t>
  </si>
  <si>
    <t xml:space="preserve">(1,76+4,17)*2   "101 - P03"</t>
  </si>
  <si>
    <t>Mezisoučet P03</t>
  </si>
  <si>
    <t xml:space="preserve">(1,99+2,245)*2   "206-P04"</t>
  </si>
  <si>
    <t xml:space="preserve">(2,93+2,325+0,995)*2+(2,125+0,985)*2     "207-P04"</t>
  </si>
  <si>
    <t xml:space="preserve">(1,615+1,57)*2     "210-P04"</t>
  </si>
  <si>
    <t xml:space="preserve">(0,97+1,66+1,91+1,475)*2     "211-P04"</t>
  </si>
  <si>
    <t xml:space="preserve">(2,115+1,7+0,32)*2    "216 - P04"</t>
  </si>
  <si>
    <t xml:space="preserve">(4,075+1,97+1,05+1,97+0,97)*2       "219-P04"</t>
  </si>
  <si>
    <t xml:space="preserve">(2,71+3,96+1,6*2+0,95*2)*2    "220-P04"</t>
  </si>
  <si>
    <t>Mezisoučet P04</t>
  </si>
  <si>
    <t xml:space="preserve">(3,06+2,22+9,645+3,015+3,455+0,13)*2-3,4+0,265-1,32-1,27     "201-P05"</t>
  </si>
  <si>
    <t xml:space="preserve">(2,22+7,445+0,09*2)*2   "201.1-P05"</t>
  </si>
  <si>
    <t xml:space="preserve">(15,035+2,22+0,09*4)*2       "201.2-P05"</t>
  </si>
  <si>
    <t xml:space="preserve">(8,675+5,695+0,09*5)*2   "202-P05"</t>
  </si>
  <si>
    <t xml:space="preserve">(7,23+6,355+0,09*2+0,12*2+0,105*2+0,29)*2       "203-P05"</t>
  </si>
  <si>
    <t xml:space="preserve">(6,355+2,155+0,07+0,09+0,255)*2        "204-P05"</t>
  </si>
  <si>
    <t xml:space="preserve">(1,5+8,87+0,17+3,425+0,4+0,72)*2       "205-P05"</t>
  </si>
  <si>
    <t xml:space="preserve">(2,34+2,52)*2   "208-P05"</t>
  </si>
  <si>
    <t xml:space="preserve">(1,635+1,66)*2    "209-P05"</t>
  </si>
  <si>
    <t xml:space="preserve">(2,295+5,945+0,09*2)*2   "212-P05"</t>
  </si>
  <si>
    <t xml:space="preserve">(2,835+4,04+0,09*2)*2     "213-P05"</t>
  </si>
  <si>
    <t xml:space="preserve">(2,5+4,04+0,09)*2     "214-P05"</t>
  </si>
  <si>
    <t xml:space="preserve">(3,365+4,04+0,09)*2     "215-P05"</t>
  </si>
  <si>
    <t xml:space="preserve">(6,455+5,12+0,09*2+0,12*2)*2      "217-P05"</t>
  </si>
  <si>
    <t xml:space="preserve">(7,76+6,355+0,33+0,465+0,11*2+0,09*3)*2     "221-P05"</t>
  </si>
  <si>
    <t xml:space="preserve">(7,14+6,355+0,09*2+0,12*2)*2     "222-P05"</t>
  </si>
  <si>
    <t xml:space="preserve">(8,675+5,705+0,09*5)*2   "223-P05"</t>
  </si>
  <si>
    <t xml:space="preserve">(1,14+3,385+1,27)*2    "P09 - 119"</t>
  </si>
  <si>
    <t>Mezisoučet P11</t>
  </si>
  <si>
    <t>635111242</t>
  </si>
  <si>
    <t>Násyp pod podlahy z hrubého kameniva 16-32 se zhutněním</t>
  </si>
  <si>
    <t>-1734725536</t>
  </si>
  <si>
    <t>https://podminky.urs.cz/item/CS_URS_2025_01/635111242</t>
  </si>
  <si>
    <t>636411003</t>
  </si>
  <si>
    <t>Kladení keramické dlažby 600x600 mm na rektifikační terče výšky přes 30 do 50 mm</t>
  </si>
  <si>
    <t>593096679</t>
  </si>
  <si>
    <t>https://podminky.urs.cz/item/CS_URS_2025_01/636411003</t>
  </si>
  <si>
    <t xml:space="preserve">(2,89*5,56+0,11*(1,0+2,0)-0,23*0,46)   "podlaha P08"</t>
  </si>
  <si>
    <t>59761144</t>
  </si>
  <si>
    <t>dlažba keramická slinutá mrazuvzdorná R11/B povrch reliéfní/matný tl přes 15 do 20mm přes 2 do 4ks/m2</t>
  </si>
  <si>
    <t>-662714359</t>
  </si>
  <si>
    <t>16,293*1,15 'Přepočtené koeficientem množství</t>
  </si>
  <si>
    <t>636411007</t>
  </si>
  <si>
    <t>Kladení keramické dlažby 600x600 mm na rektifikační terče výšky přes 100 do 150 mm</t>
  </si>
  <si>
    <t>-30235063</t>
  </si>
  <si>
    <t>https://podminky.urs.cz/item/CS_URS_2025_01/636411007</t>
  </si>
  <si>
    <t xml:space="preserve">1,29*11,665+2,67*12,115+0,21*(2,2*4+1,0*3)     "S02"</t>
  </si>
  <si>
    <t>2127950135</t>
  </si>
  <si>
    <t>49,873*1,15 'Přepočtené koeficientem množství</t>
  </si>
  <si>
    <t>637121112</t>
  </si>
  <si>
    <t>Okapový chodník z kačírku tl 150 mm s udusáním</t>
  </si>
  <si>
    <t>989961194</t>
  </si>
  <si>
    <t>https://podminky.urs.cz/item/CS_URS_2025_01/637121112</t>
  </si>
  <si>
    <t>637311122</t>
  </si>
  <si>
    <t>Okapový chodník z betonových chodníkových obrubníků stojatých lože beton</t>
  </si>
  <si>
    <t>543260389</t>
  </si>
  <si>
    <t>https://podminky.urs.cz/item/CS_URS_2025_01/637311122</t>
  </si>
  <si>
    <t>0,3+1,15+1,2+9,3+1,2+0,3*2+17,3</t>
  </si>
  <si>
    <t>0,3*2+7,7+0,3+1,2+1,15+9,3+1,2</t>
  </si>
  <si>
    <t>941111131</t>
  </si>
  <si>
    <t>Montáž lešení řadového trubkového lehkého s podlahami zatížení do 200 kg/m2 š od 1,2 do 1,5 m v do 10 m</t>
  </si>
  <si>
    <t>2009476552</t>
  </si>
  <si>
    <t>https://podminky.urs.cz/item/CS_URS_2025_01/941111131</t>
  </si>
  <si>
    <t xml:space="preserve">7,5*(24+5,9+12,3+3,0+13,5)     "Jih"</t>
  </si>
  <si>
    <t xml:space="preserve">7,5*(12,3+26,9+17,9)    "západ"</t>
  </si>
  <si>
    <t xml:space="preserve">7,5*(12,3+17,9+10,5)     "sever"</t>
  </si>
  <si>
    <t xml:space="preserve">7,5*(3,0+12,3)    "východ"</t>
  </si>
  <si>
    <t>941111231</t>
  </si>
  <si>
    <t>Příplatek k lešení řadovému trubkovému lehkému s podlahami do 200 kg/m2 š od 1,2 do 1,5 m v do 10 m za každý den použití</t>
  </si>
  <si>
    <t>13901192</t>
  </si>
  <si>
    <t>https://podminky.urs.cz/item/CS_URS_2025_01/941111231</t>
  </si>
  <si>
    <t>1288,5*45 'Přepočtené koeficientem množství</t>
  </si>
  <si>
    <t>941111831</t>
  </si>
  <si>
    <t>Demontáž lešení řadového trubkového lehkého s podlahami zatížení do 200 kg/m2 š od 1,2 do 1,5 m v do 10 m</t>
  </si>
  <si>
    <t>-1962097924</t>
  </si>
  <si>
    <t>https://podminky.urs.cz/item/CS_URS_2025_01/941111831</t>
  </si>
  <si>
    <t>944611111</t>
  </si>
  <si>
    <t>Montáž ochranné plachty z textilie z umělých vláken</t>
  </si>
  <si>
    <t>240665173</t>
  </si>
  <si>
    <t>https://podminky.urs.cz/item/CS_URS_2025_01/944611111</t>
  </si>
  <si>
    <t>944611211</t>
  </si>
  <si>
    <t>Příplatek k ochranné plachtě za každý den použití</t>
  </si>
  <si>
    <t>-288551641</t>
  </si>
  <si>
    <t>https://podminky.urs.cz/item/CS_URS_2025_01/944611211</t>
  </si>
  <si>
    <t>944611811</t>
  </si>
  <si>
    <t>Demontáž ochranné plachty z textilie z umělých vláken</t>
  </si>
  <si>
    <t>610307131</t>
  </si>
  <si>
    <t>https://podminky.urs.cz/item/CS_URS_2025_01/944611811</t>
  </si>
  <si>
    <t>949101111</t>
  </si>
  <si>
    <t>Lešení pomocné pro objekty pozemních staveb s lešeňovou podlahou v do 1,9 m zatížení do 150 kg/m2</t>
  </si>
  <si>
    <t>-7855291</t>
  </si>
  <si>
    <t>https://podminky.urs.cz/item/CS_URS_2025_01/949101111</t>
  </si>
  <si>
    <t>Mezisoučet 1.NP C22</t>
  </si>
  <si>
    <t xml:space="preserve">8,65*2,73*2    "C31 - m.č. 107"</t>
  </si>
  <si>
    <t xml:space="preserve">4,17*1,76        "C31 - m.č. 101"</t>
  </si>
  <si>
    <t xml:space="preserve">2,68*2,73*3+2,68*2,68+2,68*2,73+2,73*2,73+2,67*2,73+0,06*0,25+2,73*0,25     "C31 - m.č. 130"</t>
  </si>
  <si>
    <t xml:space="preserve">5,605*2,615   "C31 - m.č.131"</t>
  </si>
  <si>
    <t xml:space="preserve">8,65*(1,355+0,265+1,035)   "C31 - m.č. 114"</t>
  </si>
  <si>
    <t>Mezisoučet 1.NP C31</t>
  </si>
  <si>
    <t xml:space="preserve">2,745*5,65+2,73*8,65    "C32 - m.č.107"</t>
  </si>
  <si>
    <t xml:space="preserve">8,65*(1,67+1,125)       "C32 - m.č. 114"</t>
  </si>
  <si>
    <t xml:space="preserve">1,485*(2,68+2*2,73)+1,235*0,49   "C32 - m.č. 130"</t>
  </si>
  <si>
    <t xml:space="preserve">Mezisoučet 1.NP  C32</t>
  </si>
  <si>
    <t xml:space="preserve">2*(2,88*7,96-0,47*0,6+1,7*1,015)      "C34 - m.č.102"</t>
  </si>
  <si>
    <t xml:space="preserve">2*(6,07*2,845-0,485*0,525)      "CX34 - m.č.104"</t>
  </si>
  <si>
    <t xml:space="preserve">2*2,755*2,735         "C34 - m.č.108"</t>
  </si>
  <si>
    <t xml:space="preserve">2*(2,735*1,61+1,19*1,155)      "C34 - m.č.109"</t>
  </si>
  <si>
    <t xml:space="preserve">2*1,09*1,48            "C34 - m.č. 110"</t>
  </si>
  <si>
    <t xml:space="preserve">2*1,45*1,205           "C34 - m.č.111"</t>
  </si>
  <si>
    <t xml:space="preserve">2*(2,22*13,67+6,43*1,495+1,27*2,4+2,805*5,705-0,265*0,205+4,63*6,855-0,165*0,165+1,925*0,42+2,32*2,84)   "C34 - m.č.112,113"</t>
  </si>
  <si>
    <t xml:space="preserve">2*(2,17*(1,535+1,2+0,95)-0,13*(0,525+0,725)-0,29*0,52)       "C34 - m.č. 115"</t>
  </si>
  <si>
    <t xml:space="preserve">2*(2,115*2,06+1,7*1,015+1,7*1,025-0,07*0,175)      "C34 - m.č.116"</t>
  </si>
  <si>
    <t xml:space="preserve">2*(3,23*3,65-0,255*0,265-0,22*0,07-0,29*0,6-0,07*0,075)     "C34 - m.č.118"</t>
  </si>
  <si>
    <t xml:space="preserve">2*2,585*1,8    "C34 - m.č.120"</t>
  </si>
  <si>
    <t xml:space="preserve">2*(3,395*1,22+1,2*2,5)        "C34 - m.č.121"</t>
  </si>
  <si>
    <t xml:space="preserve">2*1,21*1,38      "C34 - m.č.122"</t>
  </si>
  <si>
    <t xml:space="preserve">2*1,8*2,825      "C34 - m.č.123"</t>
  </si>
  <si>
    <t xml:space="preserve">2*0,975*1,78      "C34 - m.č.125"</t>
  </si>
  <si>
    <t xml:space="preserve">2*1,955*2,825      "C34 - m.č.127"</t>
  </si>
  <si>
    <t xml:space="preserve">2*2,32*2,55-0,09*0,24-0,21*0,275      "C34 - m.č.128"</t>
  </si>
  <si>
    <t xml:space="preserve">Mezisoučet  1.NP C34</t>
  </si>
  <si>
    <t xml:space="preserve">6,07*2,69   "C35 - m.č.105"</t>
  </si>
  <si>
    <t xml:space="preserve">6,07*2,915-1,55*1,305-0,29*0,68-0,175*0,165-0,12*0,26       "C35 - m.č.106"</t>
  </si>
  <si>
    <t xml:space="preserve">1,57*1,12+2,335*0,94-0,09*0,24      "C35 - m.č.124"</t>
  </si>
  <si>
    <t xml:space="preserve">5,535*4,12-0,255*0,515       "C35 - m.č.126"</t>
  </si>
  <si>
    <t xml:space="preserve">Mezisoučet  1.NP  C35</t>
  </si>
  <si>
    <t xml:space="preserve">8,675*(0,24+0,8+1,6)-0,09*1,2      "C31 - m.č.202"</t>
  </si>
  <si>
    <t xml:space="preserve">6,355*(1,6+0,86+1,05)-0,36*0,265     "C31 - m.č. 203"</t>
  </si>
  <si>
    <t xml:space="preserve">1,77*0,595+2,29*2,155+3,485*1,96-0,26*0,485-0,09*0,73-0,07*0,22-0,255*0,265-0,165*0,2     "C31 - m.č.204"</t>
  </si>
  <si>
    <t xml:space="preserve">5,12*(0,48+0,805+1,2+0,685)-0,29*0,6      "C31 - m.č.217"</t>
  </si>
  <si>
    <t xml:space="preserve">6,355*(1,565+0,265+1,245)-0,33*0,41   "C31 - m.č. 221"</t>
  </si>
  <si>
    <t xml:space="preserve">6,355*(2,215+0,9)-0,955*0,8-0,9*1,5*2    "C31 - m.č.222"</t>
  </si>
  <si>
    <t xml:space="preserve">8,675*(0,235+0,805+1,67)    "C31 - m.č.223"</t>
  </si>
  <si>
    <t xml:space="preserve">Mezisoučet 2.NP C31 </t>
  </si>
  <si>
    <t xml:space="preserve">8,675*(2,2+0,795)      "C32 - m.č.202"</t>
  </si>
  <si>
    <t xml:space="preserve">6,355*(1,67+1,87)-0,6*0,29-0,9*1,5*2     "C32 - m.č. 203"</t>
  </si>
  <si>
    <t xml:space="preserve">5,12*(1,93+0,8)-0,9*1,5*2      "C32 - m.č.217"</t>
  </si>
  <si>
    <t xml:space="preserve">6,355*(2,465+1,485)-0,325*0,465-0,9*1,5*2   "C32 - m.č. 221"</t>
  </si>
  <si>
    <t xml:space="preserve">6,355*(0,515+1,315+0,515+1,065)    "C32 - m.č.222"</t>
  </si>
  <si>
    <t xml:space="preserve">8,675*(1,385+1,605)    "C32 - m.č.223"</t>
  </si>
  <si>
    <t>Mezisoučet 2.NP C32</t>
  </si>
  <si>
    <t xml:space="preserve">2*(3,015*1,58+3,06*2,22+1,865*2,2+7,78*5,69-0,265*0,205-1,0*2,5-2,07*2,82)      "C34 - m.č.201"</t>
  </si>
  <si>
    <t xml:space="preserve">2*(7,445*2,22-0,75*0,4*2)     "C34 - m.č. 201.1"</t>
  </si>
  <si>
    <t xml:space="preserve">2*(15,035*2,22)     "C34 - m.č. 201.2"</t>
  </si>
  <si>
    <t xml:space="preserve">2*(8,87*1,5+1,1*0,555+1,62*1,82+0,545*11,35+0,705*1,535-0,9*1,2)    "C34 - m.č.205"</t>
  </si>
  <si>
    <t xml:space="preserve">2*(2,395*2,075-0,215*0,28-0,095*0,24)     "C34 - m.č.206"</t>
  </si>
  <si>
    <t xml:space="preserve">2*(0,985*2,275+3,08*0,965+2,54*1,365-0,095*0,21)       "C34 - m.č.207"</t>
  </si>
  <si>
    <t xml:space="preserve">2*(2,52*1,535+0,805*1,345)      "C34 - m.č.208"</t>
  </si>
  <si>
    <t xml:space="preserve">2*1,66*1,635         "C34 - m.č. 209"</t>
  </si>
  <si>
    <t xml:space="preserve">2*1,66*1,615       "C34 - m.č. 210"</t>
  </si>
  <si>
    <t xml:space="preserve">2*(1,475*2,06+1,82*0,97-0,23*0,265)      "C34 - m.č.211"</t>
  </si>
  <si>
    <t xml:space="preserve">2*2,295*5,945      "C34 - m.č.212"</t>
  </si>
  <si>
    <t xml:space="preserve">2*2,835*4,04    "C34 - m.č.213"</t>
  </si>
  <si>
    <t xml:space="preserve">2*2,5*4,04       "C34 - m.č.214"</t>
  </si>
  <si>
    <t xml:space="preserve">2*(2,24*3,365+1,8*1,15)      "C34 - m.č. 215"</t>
  </si>
  <si>
    <t xml:space="preserve">2*(1,7*2,115-0,32*0,355-0,105*0,075)      "C34 - m.č.216"</t>
  </si>
  <si>
    <t xml:space="preserve">2*(0,97*2,12+2,12*4,075)   "C34 - m.č.219"</t>
  </si>
  <si>
    <t xml:space="preserve">2*(1,72*0,95*2+1,91*30,8+2,05*1,285-0,51*0,87)      "C34 - m.č.220"</t>
  </si>
  <si>
    <t>Mezisoučet 2.NP C34</t>
  </si>
  <si>
    <t xml:space="preserve">1,615*1,66     "C35 - m.č.210"</t>
  </si>
  <si>
    <t xml:space="preserve">Mezisoučet 2.NP  C35</t>
  </si>
  <si>
    <t xml:space="preserve">4,315*2,37-0,335*0,43       "C36 - m.č117"</t>
  </si>
  <si>
    <t xml:space="preserve">1,215*1,14+1,27*3,385      "C36 - m.č.119"</t>
  </si>
  <si>
    <t>Mezisoučet 1.NP - C36</t>
  </si>
  <si>
    <t xml:space="preserve">2,2*23,75   "C21-severní fasáda"</t>
  </si>
  <si>
    <t xml:space="preserve">1,49*11,85     "C21-jižní fasáda"</t>
  </si>
  <si>
    <t xml:space="preserve">6,5*2,06+2,06*5,855     "C21-hlavní vstup"</t>
  </si>
  <si>
    <t>Mezisoučet C21</t>
  </si>
  <si>
    <t>949321111</t>
  </si>
  <si>
    <t>Montáž lešení dílcového do šachet o půdorysné ploše do 6 m2 v do 10 m</t>
  </si>
  <si>
    <t>1021977785</t>
  </si>
  <si>
    <t>https://podminky.urs.cz/item/CS_URS_2025_01/949321111</t>
  </si>
  <si>
    <t>1,84*2,7*6</t>
  </si>
  <si>
    <t>949321211</t>
  </si>
  <si>
    <t>Příplatek k lešení dílcovému do šachet do 6 m2 v do 10 m za každý den použití</t>
  </si>
  <si>
    <t>-171655449</t>
  </si>
  <si>
    <t>https://podminky.urs.cz/item/CS_URS_2025_01/949321211</t>
  </si>
  <si>
    <t>29,808*30 'Přepočtené koeficientem množství</t>
  </si>
  <si>
    <t>949321811</t>
  </si>
  <si>
    <t>Demontáž lešení dílcového do šachet o půdorysné ploše do 6 m2 v do 10 m</t>
  </si>
  <si>
    <t>-745981616</t>
  </si>
  <si>
    <t>https://podminky.urs.cz/item/CS_URS_2025_01/949321811</t>
  </si>
  <si>
    <t>952901111</t>
  </si>
  <si>
    <t>Vyčištění budov bytové a občanské výstavby při výšce podlaží do 4 m</t>
  </si>
  <si>
    <t>-411812682</t>
  </si>
  <si>
    <t>https://podminky.urs.cz/item/CS_URS_2025_01/952901111</t>
  </si>
  <si>
    <t xml:space="preserve">6,07*2,69-0,075*1,03-5,09*0,15-4,3*0,15-0,91*0,1      "105-P01"</t>
  </si>
  <si>
    <t xml:space="preserve">6,07*2,915-0,685*0,175-0,68*0,29-1,55*1,3-0,12*0,26     "106-P01"</t>
  </si>
  <si>
    <t xml:space="preserve">1,0*1,33+0,1*0,8    "110-P01"</t>
  </si>
  <si>
    <t xml:space="preserve">1,3*1,205+0,1*0,8      "111-P01"</t>
  </si>
  <si>
    <t xml:space="preserve">2,17*(1,54+1,2+0,95)+0,075*0,8*2-0,135*0,725-0,29*0,52-0,17*0,525-0,15*(1,2+0,95)    "115-P01"</t>
  </si>
  <si>
    <t xml:space="preserve">2,115*2,06+0,075*0,8*2+(1,025+1,015)*1,55-0,075*0,55 -0,07*0,175      "116-P01"</t>
  </si>
  <si>
    <t xml:space="preserve">2,37*4,225-0,33*0,34+0,3*1,1      "117-P01"</t>
  </si>
  <si>
    <t xml:space="preserve">2,585*1,8+0,08*0,9       "120-P01"</t>
  </si>
  <si>
    <t xml:space="preserve">4,59*1,22+1,2*1,28+0,075*(0,8+3*0,9)       "121-P01"</t>
  </si>
  <si>
    <t xml:space="preserve">1,31*1,38     "122-P01"</t>
  </si>
  <si>
    <t xml:space="preserve">2,825*1,8          "123-P01"</t>
  </si>
  <si>
    <t xml:space="preserve">1,97*1,57+0,76*0,94+0,8*0,075*2       "124-P01"</t>
  </si>
  <si>
    <t xml:space="preserve">1,63*0,975      "125-P01"</t>
  </si>
  <si>
    <t xml:space="preserve">4,12*5,535-0,25*0,515-0,075*(1,0+1,92)     "126-P01"</t>
  </si>
  <si>
    <t xml:space="preserve">2,825*1,955     "127-P01"</t>
  </si>
  <si>
    <t xml:space="preserve">2,215*2,4-0,045*0,12-0,125*0,275+0,1*1,0      "128-P01"</t>
  </si>
  <si>
    <t xml:space="preserve">5,605*2,615+0,19*1,1    "131-P01"</t>
  </si>
  <si>
    <t xml:space="preserve">7,96*2,88+1,015*1,7+1,7*0,08+0,08*1,93+0,1*0,9+0,2*1,5-0,47*0,6    "102-P02"</t>
  </si>
  <si>
    <t xml:space="preserve">2,845*6,07+0,1*2,0+0,1*1,0*2-0,53*0,49  "104-P02"</t>
  </si>
  <si>
    <t xml:space="preserve">8,87*8,65+3,045*5,65+0,1*(0,9*2+1,0*3)+2,1*0,09+2,0*0,09-0,175*0,14*2-0,51*0,48   "107-P02"</t>
  </si>
  <si>
    <t xml:space="preserve">2,735*2,755+0,11*1,0   "108-P02"</t>
  </si>
  <si>
    <t xml:space="preserve">2,735*1,61+1,16*1,19+1,0*0,09     "109-P02"</t>
  </si>
  <si>
    <t xml:space="preserve">6,855*4,63+1,55*0,1+0,57*5,69-0,165*0,165+2,84*2,32+0,39*1,925    "112-P02"</t>
  </si>
  <si>
    <t xml:space="preserve">2,12*5,705-0,265*0,13+2,22*9,04+0,1*(1,0*2+0,9)+0,09*2,2*2+6,43*1,495+0,125*1,0+0,1*(1,0+0,9)+1,1*0,11   "113 - P02"</t>
  </si>
  <si>
    <t xml:space="preserve">5,695*8,65+0,09*2,2*2+0,11*(2,56+2,715)    "114-P02"</t>
  </si>
  <si>
    <t xml:space="preserve">3,65*3,23-0,07*0,22-0,29*0,6-0,255*0,265-0,07*0,08  "118-P023"</t>
  </si>
  <si>
    <t xml:space="preserve">3,2*11,875+3,0*8,62+1,235*9,435+0,1*1,2+0,1*0,9+0,11*1,0+0,1*1,93-0,265*0,265*2   "130-P02"</t>
  </si>
  <si>
    <t xml:space="preserve">1,76*4,17+0,18*3,48   "101 - P03"</t>
  </si>
  <si>
    <t>Mezisoučet P08</t>
  </si>
  <si>
    <t xml:space="preserve">1,47*3,3+1,315*1,88    "P09 - 119"</t>
  </si>
  <si>
    <t>Mezisoučet P09</t>
  </si>
  <si>
    <t xml:space="preserve">6,0*2,2+0,1*1,4+0,18*1,37+0,1*3,305   "113-P11"</t>
  </si>
  <si>
    <t xml:space="preserve">3,385*1,27+1,14*1,218+0,1*0,9     "119-P11"</t>
  </si>
  <si>
    <t xml:space="preserve">2,22*6+0,04*3,4+0,09*1,32+0,1*1,4+2,22*0,18       "201-P10"</t>
  </si>
  <si>
    <t xml:space="preserve">Mezisoučet  P10</t>
  </si>
  <si>
    <t>953943211</t>
  </si>
  <si>
    <t>Osazování hasicího přístroje</t>
  </si>
  <si>
    <t>-1243534866</t>
  </si>
  <si>
    <t>https://podminky.urs.cz/item/CS_URS_2025_01/953943211</t>
  </si>
  <si>
    <t xml:space="preserve">9    "J15"</t>
  </si>
  <si>
    <t xml:space="preserve">2    "J16"</t>
  </si>
  <si>
    <t xml:space="preserve">1    "J17"</t>
  </si>
  <si>
    <t>44932114</t>
  </si>
  <si>
    <t>přístroj hasicí ruční práškový PG 6 LE</t>
  </si>
  <si>
    <t>-412547</t>
  </si>
  <si>
    <t>Poznámka k položce:_x000d_
Hasící přístroj práškový (PG) - hasicí schopnost 21A, 113B, C - ozn. J15</t>
  </si>
  <si>
    <t>RMAT0051</t>
  </si>
  <si>
    <t>přístroj hasicí ruční práškový PG 9</t>
  </si>
  <si>
    <t>87275730</t>
  </si>
  <si>
    <t>Poznámka k položce:_x000d_
Hasící přístroj práškový (PG) - hasicí schopnost 27A, 144B, C_x000d_
Označení dle výpisu J16</t>
  </si>
  <si>
    <t>RMAT0052</t>
  </si>
  <si>
    <t>Hasící přístroj práškový (PG) - hasicí schopnost 34A,</t>
  </si>
  <si>
    <t>2053789478</t>
  </si>
  <si>
    <t>Poznámka k položce:_x000d_
Hasící přístroj práškový (PG) - hasicí schopnost 34A, 183B, C_x000d_
Označení dle výpisu J17</t>
  </si>
  <si>
    <t>-1029005212</t>
  </si>
  <si>
    <t xml:space="preserve">8*3   "kotvení Z10"</t>
  </si>
  <si>
    <t>953961215</t>
  </si>
  <si>
    <t>Kotva chemickou patronou M 20 hl 170 mm do betonu, ŽB nebo kamene s vyvrtáním otvoru</t>
  </si>
  <si>
    <t>-1476076189</t>
  </si>
  <si>
    <t>https://podminky.urs.cz/item/CS_URS_2025_01/953961215</t>
  </si>
  <si>
    <t>8*(2+1+1+2+2+3+1)</t>
  </si>
  <si>
    <t>5*(2+3+3+3+3+3+3+3+2+2+2+2+1+2+1+1+1+3+4+2)</t>
  </si>
  <si>
    <t>4*(8+7+2+2+2+1+1+2+10+2+2+2+1+2+7+2+8)</t>
  </si>
  <si>
    <t>953965131</t>
  </si>
  <si>
    <t>Kotevní šroub pro chemické kotvy M 16 dl 190 mm</t>
  </si>
  <si>
    <t>1002095566</t>
  </si>
  <si>
    <t>https://podminky.urs.cz/item/CS_URS_2025_01/953965131</t>
  </si>
  <si>
    <t>953965142</t>
  </si>
  <si>
    <t>Kotevní šroub pro chemické kotvy M 20 dl 260 mm</t>
  </si>
  <si>
    <t>1171397609</t>
  </si>
  <si>
    <t>https://podminky.urs.cz/item/CS_URS_2025_01/953965142</t>
  </si>
  <si>
    <t>95399.J03</t>
  </si>
  <si>
    <t>Hodiny</t>
  </si>
  <si>
    <t>-2103092177</t>
  </si>
  <si>
    <t>Poznámka k položce:_x000d_
Dodávka a montáž výroba a montáž dle podmínek v tabulce prvků - označeno J03</t>
  </si>
  <si>
    <t>953993321</t>
  </si>
  <si>
    <t>Osazení bezpečnostní, orientační nebo informační tabulky přilepením</t>
  </si>
  <si>
    <t>-1311336849</t>
  </si>
  <si>
    <t>https://podminky.urs.cz/item/CS_URS_2025_01/953993321</t>
  </si>
  <si>
    <t>13+13</t>
  </si>
  <si>
    <t>RMAT0037</t>
  </si>
  <si>
    <t>Nápis na jižní fasádě-písmeno z XPS</t>
  </si>
  <si>
    <t>1751201540</t>
  </si>
  <si>
    <t>Poznámka k položce:_x000d_
Přesná specifikace viz. tabulka prvků - výpis ostatních prvků - ozn. J02</t>
  </si>
  <si>
    <t>998011002</t>
  </si>
  <si>
    <t>Přesun hmot pro budovy zděné v přes 6 do 12 m</t>
  </si>
  <si>
    <t>1367570424</t>
  </si>
  <si>
    <t>https://podminky.urs.cz/item/CS_URS_2025_01/998011002</t>
  </si>
  <si>
    <t>711</t>
  </si>
  <si>
    <t>Izolace proti vodě, vlhkosti a plynům</t>
  </si>
  <si>
    <t>711111001</t>
  </si>
  <si>
    <t>Provedení izolace proti zemní vlhkosti vodorovné za studena nátěrem penetračním</t>
  </si>
  <si>
    <t>1753033594</t>
  </si>
  <si>
    <t>https://podminky.urs.cz/item/CS_URS_2025_01/711111001</t>
  </si>
  <si>
    <t xml:space="preserve">42,32*9,34+4,5*9,5+11,92*3,0+6,0*3,03+9,45*14,98   "spodní stavba"</t>
  </si>
  <si>
    <t>11163150</t>
  </si>
  <si>
    <t>lak penetrační asfaltový</t>
  </si>
  <si>
    <t>1353863186</t>
  </si>
  <si>
    <t>633,52*0,0003 'Přepočtené koeficientem množství</t>
  </si>
  <si>
    <t>711111051</t>
  </si>
  <si>
    <t>Provedení izolace proti zemní vlhkosti vodorovné za studena 2x nátěr tekutou elastickou hydroizolací</t>
  </si>
  <si>
    <t>-983123966</t>
  </si>
  <si>
    <t>https://podminky.urs.cz/item/CS_URS_2025_01/711111051</t>
  </si>
  <si>
    <t xml:space="preserve">1,76*4,17+0,18*1,7     "101-P03"</t>
  </si>
  <si>
    <t>24551030</t>
  </si>
  <si>
    <t>stěrka hydroizolační dvousložková cemento-polymerová vlákny vyztužená proti zemní vlhkosti</t>
  </si>
  <si>
    <t>-1267508408</t>
  </si>
  <si>
    <t>7,645*3,15 'Přepočtené koeficientem množství</t>
  </si>
  <si>
    <t>711112001</t>
  </si>
  <si>
    <t>Provedení izolace proti zemní vlhkosti svislé za studena nátěrem penetračním</t>
  </si>
  <si>
    <t>542943466</t>
  </si>
  <si>
    <t>https://podminky.urs.cz/item/CS_URS_2025_01/711112001</t>
  </si>
  <si>
    <t xml:space="preserve">0,68*(8,53+14,56+14,99+6+3,945+7,595+8,56)+(8,53+13,03)*2*1,12+(20,56*2+8,53)*0,675    "Atiky"</t>
  </si>
  <si>
    <t>-1357098813</t>
  </si>
  <si>
    <t>125,451*0,00034 'Přepočtené koeficientem množství</t>
  </si>
  <si>
    <t>711131101</t>
  </si>
  <si>
    <t>Provedení izolace proti zemní vlhkosti pásy na sucho vodorovné AIP nebo tkaninou</t>
  </si>
  <si>
    <t>-1277147574</t>
  </si>
  <si>
    <t>https://podminky.urs.cz/item/CS_URS_2025_01/711131101</t>
  </si>
  <si>
    <t xml:space="preserve">2*(42,32*9,34+4,5*9,5+11,92*3,0+6,0*3,03+9,45*14,98)   "spodní stavba"</t>
  </si>
  <si>
    <t>69311082</t>
  </si>
  <si>
    <t>geotextilie netkaná separační, ochranná, filtrační, drenážní PP 500g/m2</t>
  </si>
  <si>
    <t>-410060234</t>
  </si>
  <si>
    <t>1267,04*1,1655 'Přepočtené koeficientem množství</t>
  </si>
  <si>
    <t>711131111</t>
  </si>
  <si>
    <t>Provedení izolace proti zemní vlhkosti pásy na sucho samolepící vodorovné</t>
  </si>
  <si>
    <t>500915406</t>
  </si>
  <si>
    <t>https://podminky.urs.cz/item/CS_URS_2025_01/711131111</t>
  </si>
  <si>
    <t xml:space="preserve">6,28*(10,1+1,5+1,425)-2,515*3,615-1,0*2,5-0,9*1,5*2      "S01 a S06 na úrovni +7,2 - 7,275"</t>
  </si>
  <si>
    <t xml:space="preserve">8,53*20,56-0,9*1,5*4     "S01 a S06 v řadě 1-8"</t>
  </si>
  <si>
    <t xml:space="preserve">8,53*14,56-09*1,5*2      "S01 a S06 v řadě 15 -20"</t>
  </si>
  <si>
    <t xml:space="preserve">8,56*11,54+0,43*2,56-1,2*0,9   "S01 a S06 v řadě 11-14"</t>
  </si>
  <si>
    <t xml:space="preserve">1,82*(4,5+8,14)+2,0*23,67     "S03"</t>
  </si>
  <si>
    <t xml:space="preserve">2,515*3,615     "S04"</t>
  </si>
  <si>
    <t xml:space="preserve">5,64*2,66      "S05"</t>
  </si>
  <si>
    <t>104</t>
  </si>
  <si>
    <t>62853001</t>
  </si>
  <si>
    <t>pás asfaltový samolepicí modifikovaný SBS s vložkou ze skleněné tkaniny se spalitelnou fólií nebo jemnozrnným minerálním posypem nebo textilií na horním povrchu tl 4,0mm</t>
  </si>
  <si>
    <t>100816357</t>
  </si>
  <si>
    <t>594,087*1,1655 'Přepočtené koeficientem množství</t>
  </si>
  <si>
    <t>105</t>
  </si>
  <si>
    <t>711141559</t>
  </si>
  <si>
    <t>Provedení izolace proti zemní vlhkosti pásy přitavením vodorovné NAIP</t>
  </si>
  <si>
    <t>-1902237884</t>
  </si>
  <si>
    <t>https://podminky.urs.cz/item/CS_URS_2025_01/711141559</t>
  </si>
  <si>
    <t xml:space="preserve">(42,32*9,34+4,5*9,5+11,92*3,0+6,0*3,03+9,45*14,98)*2    "spodní stavba"</t>
  </si>
  <si>
    <t>106</t>
  </si>
  <si>
    <t>62853003</t>
  </si>
  <si>
    <t>pás asfaltový natavitelný modifikovaný SBS s vložkou ze skleněné tkaniny a spalitelnou PE fólií nebo jemnozrnným minerálním posypem na horním povrchu tl 3,5mm</t>
  </si>
  <si>
    <t>-1749378063</t>
  </si>
  <si>
    <t>633,52*1,1655 'Přepočtené koeficientem množství</t>
  </si>
  <si>
    <t>107</t>
  </si>
  <si>
    <t>62855001</t>
  </si>
  <si>
    <t>pás asfaltový natavitelný modifikovaný SBS s vložkou z polyesterové rohože a spalitelnou PE fólií nebo jemnozrnným minerálním posypem na horním povrchu tl 4,0mm</t>
  </si>
  <si>
    <t>-350098376</t>
  </si>
  <si>
    <t xml:space="preserve">633,52   "spodní stavba"</t>
  </si>
  <si>
    <t xml:space="preserve">16,293   "podlaha P08"</t>
  </si>
  <si>
    <t>649,813*1,1655 'Přepočtené koeficientem množství</t>
  </si>
  <si>
    <t>108</t>
  </si>
  <si>
    <t>711491176</t>
  </si>
  <si>
    <t>Připevnění doplňků izolace proti vodě ukončovací lištou</t>
  </si>
  <si>
    <t>-659704676</t>
  </si>
  <si>
    <t>https://podminky.urs.cz/item/CS_URS_2025_01/711491176</t>
  </si>
  <si>
    <t>109</t>
  </si>
  <si>
    <t>HDPE lišta k eliminaci radonového mostu</t>
  </si>
  <si>
    <t>1538446631</t>
  </si>
  <si>
    <t>Poznámka k položce:_x000d_
Označení J33 - tabulka prvků</t>
  </si>
  <si>
    <t>90,5*1,02 'Přepočtené koeficientem množství</t>
  </si>
  <si>
    <t>110</t>
  </si>
  <si>
    <t>998711102</t>
  </si>
  <si>
    <t>Přesun hmot tonážní pro izolace proti vodě, vlhkosti a plynům v objektech v přes 6 do 12 m</t>
  </si>
  <si>
    <t>192189997</t>
  </si>
  <si>
    <t>https://podminky.urs.cz/item/CS_URS_2025_01/998711102</t>
  </si>
  <si>
    <t>712</t>
  </si>
  <si>
    <t>Povlakové krytiny</t>
  </si>
  <si>
    <t>111</t>
  </si>
  <si>
    <t>712331111</t>
  </si>
  <si>
    <t>Provedení povlakové krytiny střech do 10° podkladní vrstvy pásy na sucho samolepící</t>
  </si>
  <si>
    <t>232743302</t>
  </si>
  <si>
    <t>https://podminky.urs.cz/item/CS_URS_2025_01/712331111</t>
  </si>
  <si>
    <t xml:space="preserve">0,83*(2,57+3,62)*2     "FW05"</t>
  </si>
  <si>
    <t>112</t>
  </si>
  <si>
    <t>62857018</t>
  </si>
  <si>
    <t>pás asfaltový samolepicí modifikovaný SBS s vložkou spřaženou ze skleněné rohože se spalitelnou fólií a polypropylenovou rohoží na horním povrchu tl 3,0mm</t>
  </si>
  <si>
    <t>-821297807</t>
  </si>
  <si>
    <t>135,726*1,1655 'Přepočtené koeficientem množství</t>
  </si>
  <si>
    <t>113</t>
  </si>
  <si>
    <t>712363412</t>
  </si>
  <si>
    <t>Provedení povlak krytiny mechanicky kotvenou do trapézu TI tl do 100 mm krajní pole, budova v do 18 m</t>
  </si>
  <si>
    <t>1755672231</t>
  </si>
  <si>
    <t>https://podminky.urs.cz/item/CS_URS_2025_01/712363412</t>
  </si>
  <si>
    <t>Mezisoučet S02</t>
  </si>
  <si>
    <t>Mezisoučet S03</t>
  </si>
  <si>
    <t>Mezisoučet S04</t>
  </si>
  <si>
    <t>Mezisoučet S05</t>
  </si>
  <si>
    <t xml:space="preserve">0,83*(2,57+3,62)*2   "FW05"</t>
  </si>
  <si>
    <t xml:space="preserve">Mezisoučet   FW05</t>
  </si>
  <si>
    <t xml:space="preserve">0,383*(8,53+14,56+14,99+6+3,945+7,595+8,56)+(8,53+13,03)*2*0,82+(20,56*2+8,53)*0,375    "Atiky"</t>
  </si>
  <si>
    <t>Mezisoučet atiky</t>
  </si>
  <si>
    <t>114</t>
  </si>
  <si>
    <t>28329015</t>
  </si>
  <si>
    <t>fólie hydroizolační střešní TPO (FPO), mechanicky kotvená tl 2,0mm</t>
  </si>
  <si>
    <t>-356015705</t>
  </si>
  <si>
    <t>233,145*1,1655 'Přepočtené koeficientem množství</t>
  </si>
  <si>
    <t>115</t>
  </si>
  <si>
    <t>712391171</t>
  </si>
  <si>
    <t>Provedení povlakové krytiny střech do 10° podkladní textilní vrstvy</t>
  </si>
  <si>
    <t>1836362875</t>
  </si>
  <si>
    <t>https://podminky.urs.cz/item/CS_URS_2025_01/712391171</t>
  </si>
  <si>
    <t>116</t>
  </si>
  <si>
    <t>-1439491445</t>
  </si>
  <si>
    <t>666,627*1,1655 'Přepočtené koeficientem množství</t>
  </si>
  <si>
    <t>117</t>
  </si>
  <si>
    <t>712391172</t>
  </si>
  <si>
    <t>Provedení povlakové krytiny střech do 10° ochranné textilní vrstvy</t>
  </si>
  <si>
    <t>1911225876</t>
  </si>
  <si>
    <t>https://podminky.urs.cz/item/CS_URS_2025_01/712391172</t>
  </si>
  <si>
    <t>118</t>
  </si>
  <si>
    <t>176986402</t>
  </si>
  <si>
    <t>433,482*1,1655 'Přepočtené koeficientem množství</t>
  </si>
  <si>
    <t>119</t>
  </si>
  <si>
    <t>712771221</t>
  </si>
  <si>
    <t>Provedení drenážní vrstvy vegetační střechy z plastových nopových fólií v nopů do 25 mm do 5°</t>
  </si>
  <si>
    <t>248697865</t>
  </si>
  <si>
    <t>https://podminky.urs.cz/item/CS_URS_2025_01/712771221</t>
  </si>
  <si>
    <t>120</t>
  </si>
  <si>
    <t>69334152</t>
  </si>
  <si>
    <t>fólie profilovaná (nopová) perforovaná HDPE s hydroakumulační a drenážní funkcí do vegetačních střech s výškou nopů 20mm</t>
  </si>
  <si>
    <t>1039441369</t>
  </si>
  <si>
    <t>433,482*1,1025 'Přepočtené koeficientem množství</t>
  </si>
  <si>
    <t>121</t>
  </si>
  <si>
    <t>712771255</t>
  </si>
  <si>
    <t>Odvodnění vegetační střechy osazením kontrolní šachty</t>
  </si>
  <si>
    <t>1747220518</t>
  </si>
  <si>
    <t>https://podminky.urs.cz/item/CS_URS_2025_01/712771255</t>
  </si>
  <si>
    <t>122</t>
  </si>
  <si>
    <t>69334160</t>
  </si>
  <si>
    <t>šachta kontrolní odvodnění vegetačních střech Al 250x250mm</t>
  </si>
  <si>
    <t>-1852700376</t>
  </si>
  <si>
    <t>123</t>
  </si>
  <si>
    <t>712771271</t>
  </si>
  <si>
    <t>Provedení filtrační vrstvy vegetační střechy z textilií sklon do 5°</t>
  </si>
  <si>
    <t>2062193818</t>
  </si>
  <si>
    <t>https://podminky.urs.cz/item/CS_URS_2025_01/712771271</t>
  </si>
  <si>
    <t>Mezisoučet S01, S06</t>
  </si>
  <si>
    <t>124</t>
  </si>
  <si>
    <t>69311020</t>
  </si>
  <si>
    <t>geotextilie netkaná separační, ochranná, filtrační, drenážní PP 130g/m2</t>
  </si>
  <si>
    <t>576228947</t>
  </si>
  <si>
    <t>433,482*1,1 'Přepočtené koeficientem množství</t>
  </si>
  <si>
    <t>125</t>
  </si>
  <si>
    <t>712771311</t>
  </si>
  <si>
    <t>Provedení hydroakumulační vrstvy z hydrofilních minerálních panelů vegetační střechy sklon do 5°</t>
  </si>
  <si>
    <t>584741916</t>
  </si>
  <si>
    <t>https://podminky.urs.cz/item/CS_URS_2025_01/712771311</t>
  </si>
  <si>
    <t>126</t>
  </si>
  <si>
    <t>63153600</t>
  </si>
  <si>
    <t>deska substrátová vegetačních střech z hydrofilní minerální vlny 600x1000 tl 50mm</t>
  </si>
  <si>
    <t>1588957544</t>
  </si>
  <si>
    <t>127</t>
  </si>
  <si>
    <t>712771321</t>
  </si>
  <si>
    <t>Provedení hydroakumulační vrstvy z hydrofilních minerálních pásů vegetační střechy sklon do 5°</t>
  </si>
  <si>
    <t>-1412175993</t>
  </si>
  <si>
    <t>https://podminky.urs.cz/item/CS_URS_2025_01/712771321</t>
  </si>
  <si>
    <t>128</t>
  </si>
  <si>
    <t>28342833</t>
  </si>
  <si>
    <t>fólie hydroizolační střešní TPO (FPO) určená ke stabilizaci přitížením a do vegetačních střech tl 2,0mm</t>
  </si>
  <si>
    <t>-1194771606</t>
  </si>
  <si>
    <t>483,355*1,05 'Přepočtené koeficientem množství</t>
  </si>
  <si>
    <t>129</t>
  </si>
  <si>
    <t>712771401</t>
  </si>
  <si>
    <t>Provedení vegetační vrstvy ze substrátu tl do 100 mm vegetační střechy sklon do 5°</t>
  </si>
  <si>
    <t>-2120635565</t>
  </si>
  <si>
    <t>https://podminky.urs.cz/item/CS_URS_2025_01/712771401</t>
  </si>
  <si>
    <t>130</t>
  </si>
  <si>
    <t>10321001</t>
  </si>
  <si>
    <t>substrát vegetačních střech extenzivní suchomilných rostlin</t>
  </si>
  <si>
    <t>181485258</t>
  </si>
  <si>
    <t>433,482*0,033 'Přepočtené koeficientem množství</t>
  </si>
  <si>
    <t>131</t>
  </si>
  <si>
    <t>712771521</t>
  </si>
  <si>
    <t>Položení vegetační nebo trávníkové rohože vegetační střechy sklon do 5°</t>
  </si>
  <si>
    <t>738682238</t>
  </si>
  <si>
    <t>https://podminky.urs.cz/item/CS_URS_2025_01/712771521</t>
  </si>
  <si>
    <t>132</t>
  </si>
  <si>
    <t>69334504</t>
  </si>
  <si>
    <t>koberec rozchodníkový vegetačních střech</t>
  </si>
  <si>
    <t>-1245073579</t>
  </si>
  <si>
    <t>133</t>
  </si>
  <si>
    <t>712771601</t>
  </si>
  <si>
    <t>Provedení ochranných pásů z praného říčního kameniva šířky do 500 mm</t>
  </si>
  <si>
    <t>354851780</t>
  </si>
  <si>
    <t>https://podminky.urs.cz/item/CS_URS_2025_01/712771601</t>
  </si>
  <si>
    <t xml:space="preserve">0,3*0,06*((0,9+2,1)*2*4+(7,93+20,56)*2)     "střecha S06 - řada 1 - 8"</t>
  </si>
  <si>
    <t xml:space="preserve">0,3*0,06*(4,4+7,93+13,03+8,11+0,845+3,1+1,0*2)+0,06*(3,83*4,92+2,26*0,155-2,515*3,615)     "střecha S06 - řada 8--11 - vyšší část střechy"</t>
  </si>
  <si>
    <t xml:space="preserve">0,3*0,06*(1,5+1,2)*2+0,3*0,06*(11,97+7,96+6,0+11,54+0,73)    "střecha S06 - řada 11-14 a řada 20-24"</t>
  </si>
  <si>
    <t xml:space="preserve">0,3*0,06*(11,561*2+7,928+5,968)+0,3*0,06*(2,1+0,9)*2*2  "stř.S06 - řada 15-20"</t>
  </si>
  <si>
    <t>134</t>
  </si>
  <si>
    <t>58337401</t>
  </si>
  <si>
    <t>kamenivo dekorační (kačírek) frakce 8/16</t>
  </si>
  <si>
    <t>-1411639544</t>
  </si>
  <si>
    <t>4,441*1,6524 'Přepočtené koeficientem množství</t>
  </si>
  <si>
    <t>135</t>
  </si>
  <si>
    <t>712771611</t>
  </si>
  <si>
    <t>Osazení ochranné kačírkové lišty přitížením konstrukcí</t>
  </si>
  <si>
    <t>1997111770</t>
  </si>
  <si>
    <t>https://podminky.urs.cz/item/CS_URS_2025_01/712771611</t>
  </si>
  <si>
    <t>136</t>
  </si>
  <si>
    <t>69334031</t>
  </si>
  <si>
    <t>lišta kačírková nerez výška 80mm</t>
  </si>
  <si>
    <t>1119043082</t>
  </si>
  <si>
    <t>290*1,02 'Přepočtené koeficientem množství</t>
  </si>
  <si>
    <t>137</t>
  </si>
  <si>
    <t>998712102</t>
  </si>
  <si>
    <t>Přesun hmot tonážní pro krytiny povlakové v objektech v přes 6 do 12 m</t>
  </si>
  <si>
    <t>-1324335020</t>
  </si>
  <si>
    <t>https://podminky.urs.cz/item/CS_URS_2025_01/998712102</t>
  </si>
  <si>
    <t>713</t>
  </si>
  <si>
    <t>Izolace tepelné</t>
  </si>
  <si>
    <t>138</t>
  </si>
  <si>
    <t>713111111</t>
  </si>
  <si>
    <t>Montáž izolace tepelné vrchem stropů volně kladenými rohožemi, pásy, dílci, deskami</t>
  </si>
  <si>
    <t>1228900456</t>
  </si>
  <si>
    <t>https://podminky.urs.cz/item/CS_URS_2025_01/713111111</t>
  </si>
  <si>
    <t xml:space="preserve">(2,88*7,96-0,47*0,6+1,7*1,015)      "C34 - m.č.102"</t>
  </si>
  <si>
    <t xml:space="preserve">(6,07*2,845-0,485*0,525)      "CX34 - m.č.104"</t>
  </si>
  <si>
    <t xml:space="preserve">2,755*2,735         "C34 - m.č.108"</t>
  </si>
  <si>
    <t xml:space="preserve">(2,735*1,61+1,19*1,155)      "C34 - m.č.109"</t>
  </si>
  <si>
    <t xml:space="preserve">1,09*1,48            "C34 - m.č. 110"</t>
  </si>
  <si>
    <t xml:space="preserve">1,45*1,205           "C34 - m.č.111"</t>
  </si>
  <si>
    <t xml:space="preserve">(2,22*13,67+6,43*1,495+1,27*2,4+2,805*5,705-0,265*0,205+4,63*6,855-0,165*0,165+1,925*0,42+2,32*2,84)   "C34 - m.č.112,113"</t>
  </si>
  <si>
    <t xml:space="preserve">(2,17*(1,535+1,2+0,95)-0,13*(0,525+0,725)-0,29*0,52)       "C34 - m.č. 115"</t>
  </si>
  <si>
    <t xml:space="preserve">(2,115*2,06+1,7*1,015+1,7*1,025-0,07*0,175)      "C34 - m.č.116"</t>
  </si>
  <si>
    <t xml:space="preserve">(3,23*3,65-0,255*0,265-0,22*0,07-0,29*0,6-0,07*0,075)     "C34 - m.č.118"</t>
  </si>
  <si>
    <t xml:space="preserve">2,585*1,8    "C34 - m.č.120"</t>
  </si>
  <si>
    <t xml:space="preserve">(3,395*1,22+1,2*2,5)        "C34 - m.č.121"</t>
  </si>
  <si>
    <t xml:space="preserve">1,21*1,38      "C34 - m.č.122"</t>
  </si>
  <si>
    <t xml:space="preserve">1,8*2,825      "C34 - m.č.123"</t>
  </si>
  <si>
    <t xml:space="preserve">0,975*1,78      "C34 - m.č.125"</t>
  </si>
  <si>
    <t xml:space="preserve">1,955*2,825      "C34 - m.č.127"</t>
  </si>
  <si>
    <t xml:space="preserve">2,32*2,55-0,09*0,24-0,21*0,275      "C34 - m.č.128"</t>
  </si>
  <si>
    <t xml:space="preserve">(3,015*1,58+3,06*2,22+1,865*2,2+7,78*5,69-0,265*0,205-1,0*2,5-2,07*2,82)      "C34 - m.č.201"</t>
  </si>
  <si>
    <t xml:space="preserve">(7,445*2,22-0,75*0,4*2)     "C34 - m.č. 201.1"</t>
  </si>
  <si>
    <t xml:space="preserve">(15,035*2,22)     "C34 - m.č. 201.2"</t>
  </si>
  <si>
    <t xml:space="preserve">(8,87*1,5+1,1*0,555+1,62*1,82+0,545*11,35+0,705*1,535-0,9*1,2)    "C34 - m.č.205"</t>
  </si>
  <si>
    <t xml:space="preserve">(2,395*2,075-0,215*0,28-0,095*0,24)     "C34 - m.č.206"</t>
  </si>
  <si>
    <t xml:space="preserve">(0,985*2,275+3,08*0,965+2,54*1,365-0,095*0,21)       "C34 - m.č.207"</t>
  </si>
  <si>
    <t xml:space="preserve">(2,52*1,535+0,805*1,345)      "C34 - m.č.208"</t>
  </si>
  <si>
    <t xml:space="preserve">1,66*1,635         "C34 - m.č. 209"</t>
  </si>
  <si>
    <t xml:space="preserve">1,66*1,615       "C34 - m.č. 210"</t>
  </si>
  <si>
    <t xml:space="preserve">(1,475*2,06+1,82*0,97-0,23*0,265)      "C34 - m.č.211"</t>
  </si>
  <si>
    <t xml:space="preserve">2,295*5,945      "C34 - m.č.212"</t>
  </si>
  <si>
    <t xml:space="preserve">2,835*4,04    "C34 - m.č.213"</t>
  </si>
  <si>
    <t xml:space="preserve">2,5*4,04       "C34 - m.č.214"</t>
  </si>
  <si>
    <t xml:space="preserve">(2,24*3,365+1,8*1,15)      "C34 - m.č. 215"</t>
  </si>
  <si>
    <t xml:space="preserve">(1,7*2,115-0,32*0,355-0,105*0,075)      "C34 - m.č.216"</t>
  </si>
  <si>
    <t xml:space="preserve">(0,97*2,12+2,12*4,075)   "C34 - m.č.219"</t>
  </si>
  <si>
    <t xml:space="preserve">(1,72*0,95*2+1,91*30,8+2,05*1,285-0,51*0,87)      "C34 - m.č.220"</t>
  </si>
  <si>
    <t>139</t>
  </si>
  <si>
    <t>63152096</t>
  </si>
  <si>
    <t>pás tepelně izolační univerzální λ=0,032-0,033 tl 50mm</t>
  </si>
  <si>
    <t>2016014300</t>
  </si>
  <si>
    <t xml:space="preserve">75,994   "1.NP"</t>
  </si>
  <si>
    <t xml:space="preserve">126,743   "2.NP"</t>
  </si>
  <si>
    <t>202,737*1,05 'Přepočtené koeficientem množství</t>
  </si>
  <si>
    <t>140</t>
  </si>
  <si>
    <t>63152099</t>
  </si>
  <si>
    <t>pás tepelně izolační univerzální λ=0,032-0,033 tl 100mm</t>
  </si>
  <si>
    <t>-2093703962</t>
  </si>
  <si>
    <t xml:space="preserve">144,079+214,79+58,347   "1.NP"</t>
  </si>
  <si>
    <t xml:space="preserve">132,819+275,791+2,681   "2.NP"</t>
  </si>
  <si>
    <t>828,507*1,05 'Přepočtené koeficientem množství</t>
  </si>
  <si>
    <t>141</t>
  </si>
  <si>
    <t>713111121</t>
  </si>
  <si>
    <t>Montáž izolace tepelné spodem stropů s uchycením drátem rohoží, pásů, dílců, desek</t>
  </si>
  <si>
    <t>459483853</t>
  </si>
  <si>
    <t>https://podminky.urs.cz/item/CS_URS_2025_01/713111121</t>
  </si>
  <si>
    <t>142</t>
  </si>
  <si>
    <t>28376525</t>
  </si>
  <si>
    <t>deska izolační PIR s oboustranným textilním rounem λ=0,026 tl 50mm</t>
  </si>
  <si>
    <t>535698883</t>
  </si>
  <si>
    <t>95,358*1,05 'Přepočtené koeficientem množství</t>
  </si>
  <si>
    <t>143</t>
  </si>
  <si>
    <t>713111127</t>
  </si>
  <si>
    <t>Montáž izolace tepelné spodem stropů lepením celoplošně rohoží, pásů, dílců, desek</t>
  </si>
  <si>
    <t>2117363786</t>
  </si>
  <si>
    <t>https://podminky.urs.cz/item/CS_URS_2025_01/713111127</t>
  </si>
  <si>
    <t>144</t>
  </si>
  <si>
    <t>63126364</t>
  </si>
  <si>
    <t>panel akustický hygienický povrch skelná tkanina odolná proti mikroorganismům hrana zatřená rovná αw=0,90 viditelný rastr š 24mm bílý tl 40mm</t>
  </si>
  <si>
    <t>-579670188</t>
  </si>
  <si>
    <t>75,994*1,05 'Přepočtené koeficientem množství</t>
  </si>
  <si>
    <t>145</t>
  </si>
  <si>
    <t>713121111</t>
  </si>
  <si>
    <t>Montáž izolace tepelné podlah volně kladenými rohožemi, pásy, dílci, deskami 1 vrstva</t>
  </si>
  <si>
    <t>1961172876</t>
  </si>
  <si>
    <t>https://podminky.urs.cz/item/CS_URS_2025_01/713121111</t>
  </si>
  <si>
    <t>Mezisoučet podhled C22</t>
  </si>
  <si>
    <t>146</t>
  </si>
  <si>
    <t>28375922</t>
  </si>
  <si>
    <t>deska EPS 200 pro konstrukce s velmi vysokým zatížením λ=0,034 tl 60mm</t>
  </si>
  <si>
    <t>3983992</t>
  </si>
  <si>
    <t>14,114*1,05 'Přepočtené koeficientem množství</t>
  </si>
  <si>
    <t>147</t>
  </si>
  <si>
    <t>RMAT0067</t>
  </si>
  <si>
    <t>Výplň vlny trapéz.plechu tl. 50mmn - kamen.vlna</t>
  </si>
  <si>
    <t>1661520594</t>
  </si>
  <si>
    <t>148</t>
  </si>
  <si>
    <t>1343650955</t>
  </si>
  <si>
    <t xml:space="preserve">42,32*9,34+4,5*9,5+11,92*3,0+6,0*3,03+9,45*14,98-3,02*2,27   "XPS 50mm - podlaha na základ.desce"</t>
  </si>
  <si>
    <t xml:space="preserve">6,07*2,69      "105-P01"</t>
  </si>
  <si>
    <t xml:space="preserve">6,07*2,915-0,62*0,2-0,18*0,14 -0,08*0,14+0,8*0,1    "106,111-P01"</t>
  </si>
  <si>
    <t xml:space="preserve">1,09*1,48+0,1*0,8    "110-P01"</t>
  </si>
  <si>
    <t xml:space="preserve">2,17*1,54+2,17*(1,2+0,95)+0,075*0,8*2-0,07*0,46-0,2*0,52-0,05*0,67    "115-P01"</t>
  </si>
  <si>
    <t xml:space="preserve">2,115*2,06+0,075*0,8*2+(1,025+1,015)*1,7       "116-P01"</t>
  </si>
  <si>
    <t xml:space="preserve">2,37*4,225-0,25*0,2+0,3*1,1      "117-P01"</t>
  </si>
  <si>
    <t xml:space="preserve">2,585*1,8+0,08*0,8       "120-P01"</t>
  </si>
  <si>
    <t xml:space="preserve">2,06*1,57+0,76*0,94+0,8*0,075*2-0,045*0,12       "124-P01"</t>
  </si>
  <si>
    <t xml:space="preserve">1,78*0,975      "125-P01"</t>
  </si>
  <si>
    <t xml:space="preserve">4,12*5,535-0,165*0,425-0,075*(1,0+1,92)     "126-P01"</t>
  </si>
  <si>
    <t xml:space="preserve">2,32*2,55-0,045*0,12-0,155*0,22+0,1*1,0      "128-P01"</t>
  </si>
  <si>
    <t xml:space="preserve">7,96*2,88+1,015*1,7+1,7*0,08+0,08*1,93+0,1*0,9+0,2*1,5-0,45*0,45    "102-P02"</t>
  </si>
  <si>
    <t xml:space="preserve">2,845*6,07+0,1*2,0+0,1*1,0*2-0,465*0,42  "104-P02"</t>
  </si>
  <si>
    <t xml:space="preserve">8,87*8,65+3,045*5,65+0,1*(0,9*2+1,0*3)+2,1*0,09+2,0*0,09-0,175*0,14*2-0,445*0,33   "107-P02"</t>
  </si>
  <si>
    <t xml:space="preserve">3,65*3,23-0,07*0,22-0,2*0,425-0,255*0,265-0,07*0,08  "118-P023"</t>
  </si>
  <si>
    <t xml:space="preserve">1,27*0,3*6+1,215*0,3*9+1,27*0,3*6+0,29*1,27+1,215*1,43+1,215*1,43+0,29*1,27    "schodiště"</t>
  </si>
  <si>
    <t>149</t>
  </si>
  <si>
    <t>28376417</t>
  </si>
  <si>
    <t>deska XPS hrana polodrážková a hladký povrch 300kPA λ=0,035 tl 50mm</t>
  </si>
  <si>
    <t>-1315180915</t>
  </si>
  <si>
    <t>626,664*1,05 'Přepočtené koeficientem množství</t>
  </si>
  <si>
    <t>150</t>
  </si>
  <si>
    <t>60715156</t>
  </si>
  <si>
    <t>deska dřevovláknitá zvukově a tepelně izolační tl 10mm</t>
  </si>
  <si>
    <t>-1476755225</t>
  </si>
  <si>
    <t xml:space="preserve">135,519   "P01"</t>
  </si>
  <si>
    <t xml:space="preserve">373,756    "P02"</t>
  </si>
  <si>
    <t xml:space="preserve">7,966   "P03"</t>
  </si>
  <si>
    <t xml:space="preserve">12,064    "P06"</t>
  </si>
  <si>
    <t>529,305*1,05 'Přepočtené koeficientem množství</t>
  </si>
  <si>
    <t>151</t>
  </si>
  <si>
    <t>713121112</t>
  </si>
  <si>
    <t>Montáž izolace tepelné podlah volně kladenými mezi trámy nebo rošt rohožemi, pásy, dílci, deskami 1 vrstva</t>
  </si>
  <si>
    <t>-382947189</t>
  </si>
  <si>
    <t>https://podminky.urs.cz/item/CS_URS_2025_01/713121112</t>
  </si>
  <si>
    <t>152</t>
  </si>
  <si>
    <t>63152455</t>
  </si>
  <si>
    <t>deska tepelně izolační minerální univerzální λ=0,033-0,035 tl 200mm</t>
  </si>
  <si>
    <t>-420083468</t>
  </si>
  <si>
    <t>65,385*1,05 'Přepočtené koeficientem množství</t>
  </si>
  <si>
    <t>153</t>
  </si>
  <si>
    <t>664679340</t>
  </si>
  <si>
    <t>42,32*9,34+4,5*9,5+11,92*3,0+6,0*3,03+9,45*14,98-3,02*2,27</t>
  </si>
  <si>
    <t>154</t>
  </si>
  <si>
    <t>63148156</t>
  </si>
  <si>
    <t>deska tepelně izolační minerální univerzální λ=0,033-0,035 tl 140mm</t>
  </si>
  <si>
    <t>-828251383</t>
  </si>
  <si>
    <t>1114,997*1,05 'Přepočtené koeficientem množství</t>
  </si>
  <si>
    <t>155</t>
  </si>
  <si>
    <t>713121121</t>
  </si>
  <si>
    <t>Montáž izolace tepelné podlah volně kladenými rohožemi, pásy, dílci, deskami 2 vrstvy</t>
  </si>
  <si>
    <t>-971840598</t>
  </si>
  <si>
    <t>https://podminky.urs.cz/item/CS_URS_2025_01/713121121</t>
  </si>
  <si>
    <t xml:space="preserve">1,315*1,14+3,385*1,27   "P11 - 119"</t>
  </si>
  <si>
    <t xml:space="preserve">2,22*6,00+1,37*0,18-0,075*0,265+1,4*0,1    "P11-113"</t>
  </si>
  <si>
    <t>156</t>
  </si>
  <si>
    <t>28376424</t>
  </si>
  <si>
    <t>deska XPS hrana polodrážková a hladký povrch 300kPA λ=0,035 tl 140mm</t>
  </si>
  <si>
    <t>1205415591</t>
  </si>
  <si>
    <t>26,808*2,1 'Přepočtené koeficientem množství</t>
  </si>
  <si>
    <t>157</t>
  </si>
  <si>
    <t>713121131</t>
  </si>
  <si>
    <t>Montáž izolace tepelné podlah parotěsné reflexní tl do 5 mm</t>
  </si>
  <si>
    <t>2107690167</t>
  </si>
  <si>
    <t>https://podminky.urs.cz/item/CS_URS_2025_01/713121131</t>
  </si>
  <si>
    <t>158</t>
  </si>
  <si>
    <t>28329338</t>
  </si>
  <si>
    <t>fólie PE nevyztužená pro parotěsnou vrstvu podlah, stěn, stropů a střech do 200g/m2</t>
  </si>
  <si>
    <t>1056947784</t>
  </si>
  <si>
    <t>1108,337*1,05 'Přepočtené koeficientem množství</t>
  </si>
  <si>
    <t>159</t>
  </si>
  <si>
    <t>713131121</t>
  </si>
  <si>
    <t>Montáž izolace tepelné stěn přichycením dráty rohoží, pásů, dílců, desek</t>
  </si>
  <si>
    <t>1718558548</t>
  </si>
  <si>
    <t>https://podminky.urs.cz/item/CS_URS_2025_01/713131121</t>
  </si>
  <si>
    <t>160</t>
  </si>
  <si>
    <t>63152265</t>
  </si>
  <si>
    <t>deska tepelně izolační minerální kontaktních fasád podélné vlákno λ=0,034 tl 140mm</t>
  </si>
  <si>
    <t>1831206696</t>
  </si>
  <si>
    <t>10,275*1,05 'Přepočtené koeficientem množství</t>
  </si>
  <si>
    <t>161</t>
  </si>
  <si>
    <t>713131141</t>
  </si>
  <si>
    <t>Montáž izolace tepelné stěn lepením celoplošně rohoží, pásů, dílců, desek</t>
  </si>
  <si>
    <t>-1837789638</t>
  </si>
  <si>
    <t>https://podminky.urs.cz/item/CS_URS_2025_01/713131141</t>
  </si>
  <si>
    <t xml:space="preserve">1,05*(3,0+3,74)*2    "výtah.šachta-stěny"</t>
  </si>
  <si>
    <t>0,83*(2,57+3,62)*2</t>
  </si>
  <si>
    <t>Mezisoučet FW05</t>
  </si>
  <si>
    <t>162</t>
  </si>
  <si>
    <t>178433514</t>
  </si>
  <si>
    <t>14,154*1,05 'Přepočtené koeficientem množství</t>
  </si>
  <si>
    <t>163</t>
  </si>
  <si>
    <t>28375990</t>
  </si>
  <si>
    <t>deska EPS 150 pro konstrukce s vysokým zatížením λ=0,035 tl 140mm</t>
  </si>
  <si>
    <t>-535136291</t>
  </si>
  <si>
    <t>164</t>
  </si>
  <si>
    <t>28375914</t>
  </si>
  <si>
    <t>deska EPS 150 pro konstrukce s vysokým zatížením λ=0,035 tl 100mm</t>
  </si>
  <si>
    <t>-121279803</t>
  </si>
  <si>
    <t>125,451*1,05 'Přepočtené koeficientem množství</t>
  </si>
  <si>
    <t>165</t>
  </si>
  <si>
    <t>713131151</t>
  </si>
  <si>
    <t>Montáž izolace tepelné stěn volně vloženými rohožemi, pásy, dílci, deskami 1 vrstva</t>
  </si>
  <si>
    <t>8200226</t>
  </si>
  <si>
    <t>https://podminky.urs.cz/item/CS_URS_2025_01/713131151</t>
  </si>
  <si>
    <t xml:space="preserve">0,3*(1,5+2*1,1+1,1+1,7+1,7+1,55+1,1)    "dveře 1.NP"</t>
  </si>
  <si>
    <t xml:space="preserve">0,06*(2*1,1+0,84)      "deře 2.NP"</t>
  </si>
  <si>
    <t xml:space="preserve">0,3*(1,0*2+7*2,2)+(1,93+4,4)*0,2   "okna 1.NP"</t>
  </si>
  <si>
    <t xml:space="preserve">0,065*(2*1,0+1,0+3*1,0+1,5+2,2*7+11*2,2+3*2,2+2,2+1,88+2,4)   "okna 2.NP"</t>
  </si>
  <si>
    <t>166</t>
  </si>
  <si>
    <t>28376804</t>
  </si>
  <si>
    <t>deska fenolická tepelně izolační fasádní λ=0,020 tl 60mm</t>
  </si>
  <si>
    <t>-1580438657</t>
  </si>
  <si>
    <t>Poznámka k položce:_x000d_
PURENIT pod exter.otvory dveří</t>
  </si>
  <si>
    <t>13,835*1,2 'Přepočtené koeficientem množství</t>
  </si>
  <si>
    <t>167</t>
  </si>
  <si>
    <t>713131155</t>
  </si>
  <si>
    <t>Montáž izolace tepelné stěn volně vloženými rohožemi, pásy, dílci, deskami 2 vrstvy</t>
  </si>
  <si>
    <t>-979097329</t>
  </si>
  <si>
    <t>https://podminky.urs.cz/item/CS_URS_2025_01/713131155</t>
  </si>
  <si>
    <t xml:space="preserve">3,08*(2*0,0625+2,755+2*0,1+1,09+1,61)      "109-108!</t>
  </si>
  <si>
    <t xml:space="preserve">3,08*(0,0625+2,735+0,1*3+11,915+6,07)-1,0*2,5-1,35*2,5*2-2,715*2,5*2   "102,104,107-108"</t>
  </si>
  <si>
    <t xml:space="preserve">3,08*(0,0625+2,735+0,1*3+3,045+3,0+8,87+6,07+2,88+0,1)-1,5*2,5-1,0*1,5-2,2*2,5*3-2,0*2,5*2-1,0*2,5   "109-107,106-102"</t>
  </si>
  <si>
    <t xml:space="preserve">3,08*(9,205+0,1+5,695)-2,2*2,5*4    "113-114"</t>
  </si>
  <si>
    <t xml:space="preserve">3,08*(2*0,0625+8,65)      "114"</t>
  </si>
  <si>
    <t xml:space="preserve">3,08*(5,695+9,215+4,225+0,125+1,495+0,1+1,8+0,075+1,28)-1,1*2,5*2-2,715*2,5-2,56*2,5    "114-121"</t>
  </si>
  <si>
    <t xml:space="preserve">3,08*(5,605+2,615)-1,1*2,5   "131"</t>
  </si>
  <si>
    <t xml:space="preserve">3,08*(3,395+0,075+5,535)    "121-126"</t>
  </si>
  <si>
    <t xml:space="preserve">3,08*(4,12+0,1+7,435)-1,1*2,5-2,76*2,5    "126-130"</t>
  </si>
  <si>
    <t xml:space="preserve">3,08*(11,875+0,1)-2,67*2,5-1,35*2,5-2,715*2,5*2    "130"</t>
  </si>
  <si>
    <t xml:space="preserve">3,08*(6,855+0,1+1,525)     "112"</t>
  </si>
  <si>
    <t xml:space="preserve">3,18*(8,675+2*0,065)-1,1*2,2   "223-štít"</t>
  </si>
  <si>
    <t xml:space="preserve">3,18*(5,705+0,195+7,14+0,1+7,76+0,135)-1,88*2,5-2,2*2,5*5-1,0*2,5   "221-223"</t>
  </si>
  <si>
    <t xml:space="preserve">3,18*(5,705+0,1*2+15,035+3,06)-1,5*2,5-1,0*2,5-2,2*2,5*5   "201-223"</t>
  </si>
  <si>
    <t xml:space="preserve">3,18*(1,69+0,075+7,445+0,1+5,695)-2,2*2,5*4   "201-202"</t>
  </si>
  <si>
    <t xml:space="preserve">3,18*(0,065*2+8,675)-1,1*2,2    "202-štít"</t>
  </si>
  <si>
    <t xml:space="preserve">3,18*(5,695+0,1*2+7,23+1,87)-0,84*2,17-2,2*2,5*4   "202-204"</t>
  </si>
  <si>
    <t xml:space="preserve">3,18*(1,84+0,1*2+1,66+2,295)-1,0*1,5    "208-212"</t>
  </si>
  <si>
    <t xml:space="preserve">3,18*(5,945+2*0,1+1,5+4,04)-1,0*2,5*3-2,2*2,5    "212-213"</t>
  </si>
  <si>
    <t xml:space="preserve">3,18*(2,835+2,5+3,365+0,1*3)-2,2*2,5*3    "213-215"</t>
  </si>
  <si>
    <t xml:space="preserve">3,18*(1,5+8,675+4,49)-1,0*2,5-2,4*2,5     "217-219"</t>
  </si>
  <si>
    <t xml:space="preserve">Mezisoučet    2.NP</t>
  </si>
  <si>
    <t>168</t>
  </si>
  <si>
    <t>63152260</t>
  </si>
  <si>
    <t>deska tepelně izolační minerální kontaktních fasád podélné vlákno λ=0,034 tl 50mm</t>
  </si>
  <si>
    <t>747148740</t>
  </si>
  <si>
    <t>598,905*1,05 'Přepočtené koeficientem množství</t>
  </si>
  <si>
    <t>169</t>
  </si>
  <si>
    <t>63152263</t>
  </si>
  <si>
    <t>deska tepelně izolační minerální kontaktních fasád podélné vlákno λ=0,034 tl 100mm</t>
  </si>
  <si>
    <t>-1053775791</t>
  </si>
  <si>
    <t>598,905-17,564</t>
  </si>
  <si>
    <t>581,341*1,05 'Přepočtené koeficientem množství</t>
  </si>
  <si>
    <t>170</t>
  </si>
  <si>
    <t>63142031</t>
  </si>
  <si>
    <t>deska tepelně izolační minerální kontaktních fasád podélné vlákno λ=0,035-0,036 tl 200mm</t>
  </si>
  <si>
    <t>1847152664</t>
  </si>
  <si>
    <t>17,564*1,05 'Přepočtené koeficientem množství</t>
  </si>
  <si>
    <t>171</t>
  </si>
  <si>
    <t>713132311</t>
  </si>
  <si>
    <t>Montáž izolace tepelné do roštu jednosměrného svislého výšky do 6 m</t>
  </si>
  <si>
    <t>1383379746</t>
  </si>
  <si>
    <t>https://podminky.urs.cz/item/CS_URS_2025_01/713132311</t>
  </si>
  <si>
    <t xml:space="preserve">3,08*(0,57+0,6+0,47)    "102"</t>
  </si>
  <si>
    <t xml:space="preserve">3,08*(0,5+0,525)     "104"</t>
  </si>
  <si>
    <t xml:space="preserve">3,08*(2*0,12+0,24)   "106"</t>
  </si>
  <si>
    <t xml:space="preserve">3,08*(0,42+0,395)     "113"</t>
  </si>
  <si>
    <t xml:space="preserve">3,08*(0,725+0,125+0,29+0,52+0,13+0,525)    "115"</t>
  </si>
  <si>
    <t xml:space="preserve">3,08*(2*0,29+0,6)     "118"</t>
  </si>
  <si>
    <t xml:space="preserve">3,08*(2*0,09+0,24)    "124"</t>
  </si>
  <si>
    <t xml:space="preserve">3,08*(0,325+0,33)    "130"</t>
  </si>
  <si>
    <t xml:space="preserve">Mezisoučet  MP11 - 1.NP</t>
  </si>
  <si>
    <t xml:space="preserve">3,08*(0,12*2+0,27*2+0,185+0,105*4+0,36*3+0,445+0,6+2*0,29)     "203"</t>
  </si>
  <si>
    <t xml:space="preserve">3,08*(0,485+0,26)    "204"</t>
  </si>
  <si>
    <t xml:space="preserve">3,08*(0,555+2*0,72)     "205"</t>
  </si>
  <si>
    <t xml:space="preserve">3,08*(0,245+0,355+0,32)     "216"</t>
  </si>
  <si>
    <t xml:space="preserve">3,08*(0,12*4+0,27*2)     "217"</t>
  </si>
  <si>
    <t xml:space="preserve">3,08*(0,11*4+0,27*2+0,325+2*0,465+0,41+2*0,33)   "221"</t>
  </si>
  <si>
    <t xml:space="preserve">3,08*(0,15+0,355+0,34+2*0,27+4*0,11)      "222"</t>
  </si>
  <si>
    <t>Mezisoučet MP11 - 2.NP</t>
  </si>
  <si>
    <t>172</t>
  </si>
  <si>
    <t>63148151</t>
  </si>
  <si>
    <t>deska tepelně izolační minerální univerzální λ=0,033-0,035 tl 50mm</t>
  </si>
  <si>
    <t>617297085</t>
  </si>
  <si>
    <t>69,084*1,05 'Přepočtené koeficientem množství</t>
  </si>
  <si>
    <t>173</t>
  </si>
  <si>
    <t>713141151</t>
  </si>
  <si>
    <t>Montáž izolace tepelné střech plochých kladené volně 1 vrstva rohoží, pásů, dílců, desek</t>
  </si>
  <si>
    <t>-1310136146</t>
  </si>
  <si>
    <t>https://podminky.urs.cz/item/CS_URS_2025_01/713141151</t>
  </si>
  <si>
    <t>174</t>
  </si>
  <si>
    <t>28376142</t>
  </si>
  <si>
    <t>klín izolační spád do 5% EPS 150</t>
  </si>
  <si>
    <t>1605222472</t>
  </si>
  <si>
    <t xml:space="preserve">(1,29*11,665+2,67*12,115+0,21*(2,2*4+1,0*3))*(0,15+0,262)*0,5     "S02"</t>
  </si>
  <si>
    <t xml:space="preserve">(1,82*(4,5+8,14)+2,0*23,67)*(0,05+0,17)*0,5     "S03"</t>
  </si>
  <si>
    <t xml:space="preserve">5,64*2,66*(0,15+0,27)*0,5      "S05"</t>
  </si>
  <si>
    <t>21,163*1,05 'Přepočtené koeficientem množství</t>
  </si>
  <si>
    <t>175</t>
  </si>
  <si>
    <t>713141152</t>
  </si>
  <si>
    <t>Montáž izolace tepelné střech plochých kladené volně 2 vrstvy rohoží, pásů, dílců, desek</t>
  </si>
  <si>
    <t>-1760522373</t>
  </si>
  <si>
    <t>https://podminky.urs.cz/item/CS_URS_2025_01/713141152</t>
  </si>
  <si>
    <t>Mezisoučet S01 a S06</t>
  </si>
  <si>
    <t xml:space="preserve">3,615*2,515      "S04"</t>
  </si>
  <si>
    <t>176</t>
  </si>
  <si>
    <t>451327454</t>
  </si>
  <si>
    <t xml:space="preserve">433,482*(0,02+0,16)*0,5      "S01+S06"</t>
  </si>
  <si>
    <t xml:space="preserve">9,092*(0,02+0,06)*0,5    "S04"</t>
  </si>
  <si>
    <t>39,377*1,05 'Přepočtené koeficientem množství</t>
  </si>
  <si>
    <t>177</t>
  </si>
  <si>
    <t>-1279899390</t>
  </si>
  <si>
    <t>442,574*1,05 'Přepočtené koeficientem množství</t>
  </si>
  <si>
    <t>178</t>
  </si>
  <si>
    <t>713141222</t>
  </si>
  <si>
    <t>Přikotvení tepelné izolace šrouby do trapézového plechu nebo do dřeva pro izolaci tl přes 60 do 100 mm</t>
  </si>
  <si>
    <t>-650243924</t>
  </si>
  <si>
    <t>https://podminky.urs.cz/item/CS_URS_2025_01/713141222</t>
  </si>
  <si>
    <t xml:space="preserve">42,32*9,34+4,5*9,5+11,92*3,0+6,0*3,03+9,45*14,98-3,02*2,27   "výplň vlny trapez.plechu"</t>
  </si>
  <si>
    <t>179</t>
  </si>
  <si>
    <t>713141232</t>
  </si>
  <si>
    <t>Přikotvení tepelné izolace šrouby do trapézového plechu nebo do dřeva pro izolaci tl přes 100 do 140 mm</t>
  </si>
  <si>
    <t>-1269872654</t>
  </si>
  <si>
    <t>https://podminky.urs.cz/item/CS_URS_2025_01/713141232</t>
  </si>
  <si>
    <t xml:space="preserve">2,78*5,78    "S05 "</t>
  </si>
  <si>
    <t>180</t>
  </si>
  <si>
    <t>713141242</t>
  </si>
  <si>
    <t>Přikotvení tepelné izolace šrouby do trapézového plechu nebo do dřeva pro izolaci tl přes 140 do 200 mm</t>
  </si>
  <si>
    <t>-1672658781</t>
  </si>
  <si>
    <t>https://podminky.urs.cz/item/CS_URS_2025_01/713141242</t>
  </si>
  <si>
    <t>181</t>
  </si>
  <si>
    <t>713141262</t>
  </si>
  <si>
    <t>Přikotvení tepelné izolace šrouby do trapézového plechu nebo do dřeva pro izolaci tl přes 240 mm</t>
  </si>
  <si>
    <t>797815754</t>
  </si>
  <si>
    <t>https://podminky.urs.cz/item/CS_URS_2025_01/713141262</t>
  </si>
  <si>
    <t>182</t>
  </si>
  <si>
    <t>713141311</t>
  </si>
  <si>
    <t>Montáž izolace tepelné střech plochých kladené volně, spádová vrstva</t>
  </si>
  <si>
    <t>1380034677</t>
  </si>
  <si>
    <t>https://podminky.urs.cz/item/CS_URS_2025_01/713141311</t>
  </si>
  <si>
    <t>183</t>
  </si>
  <si>
    <t>RMAT0067.1</t>
  </si>
  <si>
    <t>klin izolační spádový 0-27 mm</t>
  </si>
  <si>
    <t>566522337</t>
  </si>
  <si>
    <t>16,293*1,1 'Přepočtené koeficientem množství</t>
  </si>
  <si>
    <t>184</t>
  </si>
  <si>
    <t>713191511</t>
  </si>
  <si>
    <t>Montáž podkladového profilu pro zateplení oken a dveří šířky do 50 mm výšky do 100 mm</t>
  </si>
  <si>
    <t>85409200</t>
  </si>
  <si>
    <t>https://podminky.urs.cz/item/CS_URS_2025_01/713191511</t>
  </si>
  <si>
    <t xml:space="preserve">1,0*(2+1)  "O01"</t>
  </si>
  <si>
    <t xml:space="preserve">1,0*5      "O02"</t>
  </si>
  <si>
    <t xml:space="preserve">1,5     "O04F"</t>
  </si>
  <si>
    <t xml:space="preserve">1,0    "O04"</t>
  </si>
  <si>
    <t xml:space="preserve">2,2*(7+18)     "O10"</t>
  </si>
  <si>
    <t xml:space="preserve">2,2*(1+3)       "O11"</t>
  </si>
  <si>
    <t xml:space="preserve">2,0*2        "O12"</t>
  </si>
  <si>
    <t xml:space="preserve">1,88      "O13"</t>
  </si>
  <si>
    <t xml:space="preserve">2,4       "O14"</t>
  </si>
  <si>
    <t>185</t>
  </si>
  <si>
    <t>28376221</t>
  </si>
  <si>
    <t>profil podkladový sendvičový s vloženou PIR vložkou pro zateplení spodní části oken a dveří (15/30/15) š 60mm v 70mm</t>
  </si>
  <si>
    <t>1944587143</t>
  </si>
  <si>
    <t>82,58*1,2 'Přepočtené koeficientem množství</t>
  </si>
  <si>
    <t>186</t>
  </si>
  <si>
    <t>713191512</t>
  </si>
  <si>
    <t>Montáž podkladového profilu pro zateplení spodní části oken a dveří šířky do 50 mm výšky přes 100 do 200 mm</t>
  </si>
  <si>
    <t>1124424874</t>
  </si>
  <si>
    <t>https://podminky.urs.cz/item/CS_URS_2025_01/713191512</t>
  </si>
  <si>
    <t xml:space="preserve">1,93     "O25"</t>
  </si>
  <si>
    <t xml:space="preserve">4,4      "O26"</t>
  </si>
  <si>
    <t>187</t>
  </si>
  <si>
    <t>28376161</t>
  </si>
  <si>
    <t>profil podkladový sendvičový s vloženou PIR vložkou pro zateplení spodní části oken a dveří (10/20/10) š 40mm v 200mm</t>
  </si>
  <si>
    <t>-1700724955</t>
  </si>
  <si>
    <t>6,33*1,2 'Přepočtené koeficientem množství</t>
  </si>
  <si>
    <t>188</t>
  </si>
  <si>
    <t>713191521</t>
  </si>
  <si>
    <t>Montáž podkladového profilu pro zateplení spodní části oken a dveří šířky přes 50 do 100 mm výšky do 100 mm</t>
  </si>
  <si>
    <t>135691670</t>
  </si>
  <si>
    <t>https://podminky.urs.cz/item/CS_URS_2025_01/713191521</t>
  </si>
  <si>
    <t xml:space="preserve">1,5    "D50"</t>
  </si>
  <si>
    <t xml:space="preserve">1,1*2    "D51"</t>
  </si>
  <si>
    <t xml:space="preserve">1,1   "D52"</t>
  </si>
  <si>
    <t xml:space="preserve">1,7    "D53"</t>
  </si>
  <si>
    <t xml:space="preserve">1,1*2   "D54"</t>
  </si>
  <si>
    <t xml:space="preserve">1,7      "D55"</t>
  </si>
  <si>
    <t xml:space="preserve">1,55    "D56"</t>
  </si>
  <si>
    <t xml:space="preserve">1,1    "D57"</t>
  </si>
  <si>
    <t xml:space="preserve">0,84    "D58"</t>
  </si>
  <si>
    <t>189</t>
  </si>
  <si>
    <t>28376220</t>
  </si>
  <si>
    <t>profil podkladový sendvičový s vloženou PIR vložkou pro zateplení spodní části oken a dveří (15/30/15) š 60mm v 60mm</t>
  </si>
  <si>
    <t>-1841442376</t>
  </si>
  <si>
    <t>13,89*1,2 'Přepočtené koeficientem množství</t>
  </si>
  <si>
    <t>190</t>
  </si>
  <si>
    <t>998713102</t>
  </si>
  <si>
    <t>Přesun hmot tonážní pro izolace tepelné v objektech v přes 6 do 12 m</t>
  </si>
  <si>
    <t>-2115721390</t>
  </si>
  <si>
    <t>https://podminky.urs.cz/item/CS_URS_2025_01/998713102</t>
  </si>
  <si>
    <t>714</t>
  </si>
  <si>
    <t>Akustická a protiotřesová opatření</t>
  </si>
  <si>
    <t>191</t>
  </si>
  <si>
    <t>714182001</t>
  </si>
  <si>
    <t>Montáž pohltivých izolačních vložek volně rohoží stropů a stěn</t>
  </si>
  <si>
    <t>1154218640</t>
  </si>
  <si>
    <t>https://podminky.urs.cz/item/CS_URS_2025_01/714182001</t>
  </si>
  <si>
    <t>192</t>
  </si>
  <si>
    <t>RMAT0068</t>
  </si>
  <si>
    <t>Podlahová voština s celoplošným voštinovým zásypem tl. 30 mm</t>
  </si>
  <si>
    <t>-1328669800</t>
  </si>
  <si>
    <t>495,787*1,1 'Přepočtené koeficientem množství</t>
  </si>
  <si>
    <t>193</t>
  </si>
  <si>
    <t>714451001</t>
  </si>
  <si>
    <t>Montáž antivibračních rohoží z recyklované pryže volně položených vodorovně nebo svisle</t>
  </si>
  <si>
    <t>332056190</t>
  </si>
  <si>
    <t>https://podminky.urs.cz/item/CS_URS_2025_01/714451001</t>
  </si>
  <si>
    <t xml:space="preserve">2,0*2,74    "výtah.šachta-dno"</t>
  </si>
  <si>
    <t>194</t>
  </si>
  <si>
    <t>RMAT0065</t>
  </si>
  <si>
    <t>deska antivibrační na bázi PUR tl. 30 mm</t>
  </si>
  <si>
    <t>283051444</t>
  </si>
  <si>
    <t>5,48*1,05 'Přepočtené koeficientem množství</t>
  </si>
  <si>
    <t>195</t>
  </si>
  <si>
    <t>714451012</t>
  </si>
  <si>
    <t>Montáž antivibračních rohoží z recyklované pryže celoplošně lepených svisle</t>
  </si>
  <si>
    <t>-1687856856</t>
  </si>
  <si>
    <t>https://podminky.urs.cz/item/CS_URS_2025_01/714451012</t>
  </si>
  <si>
    <t xml:space="preserve">0,2*(2,0+2,74)*2    "výtah.šachta-dno"</t>
  </si>
  <si>
    <t>196</t>
  </si>
  <si>
    <t>RMAT0064</t>
  </si>
  <si>
    <t>deska antivibrační na bázi PUR tl. 20 mm</t>
  </si>
  <si>
    <t>2123448461</t>
  </si>
  <si>
    <t>1,896*1,05 'Přepočtené koeficientem množství</t>
  </si>
  <si>
    <t>197</t>
  </si>
  <si>
    <t>998714102</t>
  </si>
  <si>
    <t>Přesun hmot tonážní pro akustická a protiotřesová opatření v objektech v do 12 m</t>
  </si>
  <si>
    <t>229424577</t>
  </si>
  <si>
    <t>https://podminky.urs.cz/item/CS_URS_2025_01/998714102</t>
  </si>
  <si>
    <t>727</t>
  </si>
  <si>
    <t>Zdravotechnika - protipožární ochrana</t>
  </si>
  <si>
    <t>198</t>
  </si>
  <si>
    <t>727113001</t>
  </si>
  <si>
    <t>Trubní ucpávka ocelového potrubí s nehořlavou izolací DN 25 stěnou tl 100 mm požární odolnost EI 90-120</t>
  </si>
  <si>
    <t>-1237039197</t>
  </si>
  <si>
    <t>https://podminky.urs.cz/item/CS_URS_2025_01/727113001</t>
  </si>
  <si>
    <t>199</t>
  </si>
  <si>
    <t>727112046</t>
  </si>
  <si>
    <t>Trubní ucpávka ocelového potrubí s hořlavou izolací DN 100 stropem tl 150 mm požární odolnost EI 60</t>
  </si>
  <si>
    <t>-416453067</t>
  </si>
  <si>
    <t>https://podminky.urs.cz/item/CS_URS_2025_01/727112046</t>
  </si>
  <si>
    <t>200</t>
  </si>
  <si>
    <t>1321454798</t>
  </si>
  <si>
    <t>51+51</t>
  </si>
  <si>
    <t>741</t>
  </si>
  <si>
    <t>201</t>
  </si>
  <si>
    <t>741920113</t>
  </si>
  <si>
    <t>Ucpávka prostupu tmelem kabelové chráničky D přes 20 do 30 mm stěnou tl 100 mm požární odolnost EI 90</t>
  </si>
  <si>
    <t>-1927783303</t>
  </si>
  <si>
    <t>https://podminky.urs.cz/item/CS_URS_2025_01/741920113</t>
  </si>
  <si>
    <t>202</t>
  </si>
  <si>
    <t>741920203</t>
  </si>
  <si>
    <t>Ucpávka prostupu tmelem kabelové chráničky D přes 20 do 30 mm stropem tl 150 mm požární odolnost EI 90</t>
  </si>
  <si>
    <t>-213536427</t>
  </si>
  <si>
    <t>https://podminky.urs.cz/item/CS_URS_2025_01/741920203</t>
  </si>
  <si>
    <t>755</t>
  </si>
  <si>
    <t>Dopravní zařízení</t>
  </si>
  <si>
    <t>203</t>
  </si>
  <si>
    <t>755111221</t>
  </si>
  <si>
    <t>Montáž výtahu pro dopravu osob nebo osob a nákladů bez strojovny elektrického nosnosti přes 630 do 1000 kg rychlosti do 1 m/s 2 stanice</t>
  </si>
  <si>
    <t>-2015849172</t>
  </si>
  <si>
    <t>https://podminky.urs.cz/item/CS_URS_2025_01/755111221</t>
  </si>
  <si>
    <t>204</t>
  </si>
  <si>
    <t>47113048</t>
  </si>
  <si>
    <t>výtah osobní trakční bez strojovny nosnost 800-1000kg rychlost 1m/s provedení nerez 2 stanice</t>
  </si>
  <si>
    <t>komplet</t>
  </si>
  <si>
    <t>-1157858792</t>
  </si>
  <si>
    <t>205</t>
  </si>
  <si>
    <t>998755102</t>
  </si>
  <si>
    <t>Přesun hmot tonážní pro dopravní zařízení v objektech v přes 6 do 12 m</t>
  </si>
  <si>
    <t>-1785665143</t>
  </si>
  <si>
    <t>https://podminky.urs.cz/item/CS_URS_2025_01/998755102</t>
  </si>
  <si>
    <t>762</t>
  </si>
  <si>
    <t>Konstrukce tesařské</t>
  </si>
  <si>
    <t>206</t>
  </si>
  <si>
    <t>762081410</t>
  </si>
  <si>
    <t>Vícestranné hoblování hraněného zabudovaného do konstrukce</t>
  </si>
  <si>
    <t>1604381093</t>
  </si>
  <si>
    <t>https://podminky.urs.cz/item/CS_URS_2025_01/762081410</t>
  </si>
  <si>
    <t xml:space="preserve">62,5*(0,1+0,05)*2     "T03"</t>
  </si>
  <si>
    <t>207</t>
  </si>
  <si>
    <t>762114110</t>
  </si>
  <si>
    <t>Montáž tesařských stěn na sraz z hoblovaného řeziva průřezové pl do 120 cm2</t>
  </si>
  <si>
    <t>-995244964</t>
  </si>
  <si>
    <t>https://podminky.urs.cz/item/CS_URS_2025_01/762114110</t>
  </si>
  <si>
    <t xml:space="preserve">2,5*25     "T03"</t>
  </si>
  <si>
    <t>208</t>
  </si>
  <si>
    <t>60516111.R</t>
  </si>
  <si>
    <t>Evropský modřín sušený, hoblovaný tl 50mm</t>
  </si>
  <si>
    <t>174186729</t>
  </si>
  <si>
    <t>0,05*0,1*62,5*1,1</t>
  </si>
  <si>
    <t>209</t>
  </si>
  <si>
    <t>762114110.1</t>
  </si>
  <si>
    <t>-1702153018</t>
  </si>
  <si>
    <t>https://podminky.urs.cz/item/CS_URS_2024_02/762114110.1</t>
  </si>
  <si>
    <t>210</t>
  </si>
  <si>
    <t>-1020625141</t>
  </si>
  <si>
    <t>1080*0,04*0,1*1,1</t>
  </si>
  <si>
    <t>211</t>
  </si>
  <si>
    <t>762361311</t>
  </si>
  <si>
    <t>Konstrukční a vyrovnávací vrstva pod klempířské prvky (atiky) z desek dřevoštěpkových tl 18 mm</t>
  </si>
  <si>
    <t>-1817675452</t>
  </si>
  <si>
    <t>https://podminky.urs.cz/item/CS_URS_2025_01/762361311</t>
  </si>
  <si>
    <t>0,44*(20,56+1,5+9,41*2+13,025*2+9,02+15,425+6,0+14,99+2,795)</t>
  </si>
  <si>
    <t>0,345*(9,32+19,06+9,32+12,11)</t>
  </si>
  <si>
    <t>Mezisoučet vrchní část atiky pod plech</t>
  </si>
  <si>
    <t>212</t>
  </si>
  <si>
    <t>762595001</t>
  </si>
  <si>
    <t>Spojovací prostředky pro položení dřevěných podlah a zakrytí kanálů</t>
  </si>
  <si>
    <t>-1875636598</t>
  </si>
  <si>
    <t>https://podminky.urs.cz/item/CS_URS_2025_01/762595001</t>
  </si>
  <si>
    <t>213</t>
  </si>
  <si>
    <t>762810043</t>
  </si>
  <si>
    <t>Záklop stropů z desek OSB tl 15 mm na pero a drážku šroubovaných na rošt</t>
  </si>
  <si>
    <t>-546333333</t>
  </si>
  <si>
    <t>https://podminky.urs.cz/item/CS_URS_2025_01/762810043</t>
  </si>
  <si>
    <t>214</t>
  </si>
  <si>
    <t>762810046</t>
  </si>
  <si>
    <t>Záklop stropů z desek OSB tl 22 mm na pero a drážku šroubovaných na rošt</t>
  </si>
  <si>
    <t>1319381716</t>
  </si>
  <si>
    <t>https://podminky.urs.cz/item/CS_URS_2025_01/762810046</t>
  </si>
  <si>
    <t xml:space="preserve">42,32*9,34+4,5*9,5+11,92*3,0+6,0*3,03+9,45*14,98-3,02*2,27   "záklop 1.NP-podlaha"</t>
  </si>
  <si>
    <t>Mezisoučet střechy</t>
  </si>
  <si>
    <t xml:space="preserve">1,27*0,15*7*2+1,215*0,15*10   "podstupnice"</t>
  </si>
  <si>
    <t>215</t>
  </si>
  <si>
    <t>998762102</t>
  </si>
  <si>
    <t>Přesun hmot tonážní pro kce tesařské v objektech v přes 6 do 12 m</t>
  </si>
  <si>
    <t>-1248041874</t>
  </si>
  <si>
    <t>https://podminky.urs.cz/item/CS_URS_2025_01/998762102</t>
  </si>
  <si>
    <t>763</t>
  </si>
  <si>
    <t>Konstrukce suché výstavby</t>
  </si>
  <si>
    <t>216</t>
  </si>
  <si>
    <t>763111741</t>
  </si>
  <si>
    <t>Montáž parotěsné zábrany do SDK příčky</t>
  </si>
  <si>
    <t>29663181</t>
  </si>
  <si>
    <t>https://podminky.urs.cz/item/CS_URS_2025_01/763111741</t>
  </si>
  <si>
    <t>217</t>
  </si>
  <si>
    <t>28329274</t>
  </si>
  <si>
    <t>fólie PE vyztužená pro parotěsnou vrstvu (reakce na oheň - třída E) 110g/m2</t>
  </si>
  <si>
    <t>479317536</t>
  </si>
  <si>
    <t>598,905*1,1235 'Přepočtené koeficientem množství</t>
  </si>
  <si>
    <t>218</t>
  </si>
  <si>
    <t>763131421</t>
  </si>
  <si>
    <t>SDK podhled desky 2xA 12,5 bez izolace dvouvrstvá spodní kce profil CD+UD</t>
  </si>
  <si>
    <t>-1640355772</t>
  </si>
  <si>
    <t>https://podminky.urs.cz/item/CS_URS_2025_01/763131421</t>
  </si>
  <si>
    <t>219</t>
  </si>
  <si>
    <t>763131443</t>
  </si>
  <si>
    <t>SDK podhled desky 2xDF 15 bez izolace dvouvrstvá spodní kce profil CD+UD REI do 60</t>
  </si>
  <si>
    <t>1623105810</t>
  </si>
  <si>
    <t>https://podminky.urs.cz/item/CS_URS_2025_01/763131443</t>
  </si>
  <si>
    <t>220</t>
  </si>
  <si>
    <t>763131461</t>
  </si>
  <si>
    <t>SDK podhled desky 2xH2 12,5 bez izolace dvouvrstvá spodní kce profil CD+UD</t>
  </si>
  <si>
    <t>1777061622</t>
  </si>
  <si>
    <t>https://podminky.urs.cz/item/CS_URS_2025_01/763131461</t>
  </si>
  <si>
    <t>221</t>
  </si>
  <si>
    <t>763131721</t>
  </si>
  <si>
    <t>SDK podhled skoková změna v do 0,5 m</t>
  </si>
  <si>
    <t>227859024</t>
  </si>
  <si>
    <t>https://podminky.urs.cz/item/CS_URS_2025_01/763131721</t>
  </si>
  <si>
    <t>1,93+3,3+1,3</t>
  </si>
  <si>
    <t>222</t>
  </si>
  <si>
    <t>763131751</t>
  </si>
  <si>
    <t>Montáž parotěsné zábrany do SDK podhledu</t>
  </si>
  <si>
    <t>1533679736</t>
  </si>
  <si>
    <t>https://podminky.urs.cz/item/CS_URS_2025_01/763131751</t>
  </si>
  <si>
    <t xml:space="preserve">5,65*5,88+18,12*8,65+4,57*1,765+1,28*4,525+5,675*13,17+11,96*11,655+15,0*8,65-0,3*0,33-0,2*0,6-0,2*0,215-0,2*0,395-0,16*0,2-5,56*3,4-0,2*0,6-0,2*0,5 </t>
  </si>
  <si>
    <t>3,385*1,27+1,24*1,217</t>
  </si>
  <si>
    <t>8,675*20,985+8,675*13,175+11,685*9,0+8,675*15,0-0,25*0,2-0,425*0,2-0,9*1,5*4-2,07*2,82-1,0*2,5-0,2*0,16-0,9*1,2-0,12*0,23-0,15*0,375-0,2*0,215</t>
  </si>
  <si>
    <t>-(0,3*0,325+0,9*1,5*4)</t>
  </si>
  <si>
    <t>Mezisoučet 2.NP</t>
  </si>
  <si>
    <t>223</t>
  </si>
  <si>
    <t>28329276</t>
  </si>
  <si>
    <t>fólie PE vyztužená pro parotěsnou vrstvu (reakce na oheň - třída E) 140g/m2</t>
  </si>
  <si>
    <t>-800998684</t>
  </si>
  <si>
    <t>1045,032*1,1235 'Přepočtené koeficientem množství</t>
  </si>
  <si>
    <t>224</t>
  </si>
  <si>
    <t>763131765</t>
  </si>
  <si>
    <t>Příplatek k SDK podhledu za výšku zavěšení přes 0,5 do 1,0 m</t>
  </si>
  <si>
    <t>1480051729</t>
  </si>
  <si>
    <t>https://podminky.urs.cz/item/CS_URS_2025_01/763131765</t>
  </si>
  <si>
    <t>225</t>
  </si>
  <si>
    <t>763164616</t>
  </si>
  <si>
    <t>SDK obklad kcí tvaru U š do 0,6 m desky 1xDF 15</t>
  </si>
  <si>
    <t>431030825</t>
  </si>
  <si>
    <t>https://podminky.urs.cz/item/CS_URS_2025_01/763164616</t>
  </si>
  <si>
    <t xml:space="preserve">(0,235+0,065)*5,65+5,65*(2*0,255+0,255+0,135+0,065)+(0,235+0,065)*2,52+8,65*(0,27+2*0,065)*2    "C33 - 107"</t>
  </si>
  <si>
    <t xml:space="preserve">8,65*(0,27+2*0,065)     "C33 - 114"</t>
  </si>
  <si>
    <t xml:space="preserve">(1,235+2*7,435+3,2+4*2,73+2*2,68+2,68)*(0,27+2*0,065)+(0,3+0,065)*3,2      "C33 - 130"</t>
  </si>
  <si>
    <t xml:space="preserve">6,235*(0,27+2*0,065)*3     "C33-203"</t>
  </si>
  <si>
    <t xml:space="preserve">5,005*(0,27+2*0,065)*2    "C33-217"</t>
  </si>
  <si>
    <t xml:space="preserve">(0,27+2*0,065)*6,245*2+2,3*(0,195+0,065)+3,65*(0,065+0,15)      "C33-221"</t>
  </si>
  <si>
    <t xml:space="preserve">(0,075+2*0,065)*5,555+6,245*(0,27+2*0,065)*2    "C33-222"</t>
  </si>
  <si>
    <t xml:space="preserve">Mezisoučet  2.NP</t>
  </si>
  <si>
    <t>226</t>
  </si>
  <si>
    <t>763171212</t>
  </si>
  <si>
    <t>Montáž klapek revizních SDK kcí vel. do 0,25 m2 pro podhledy</t>
  </si>
  <si>
    <t>-1677294415</t>
  </si>
  <si>
    <t>https://podminky.urs.cz/item/CS_URS_2025_01/763171212</t>
  </si>
  <si>
    <t>2+18</t>
  </si>
  <si>
    <t>227</t>
  </si>
  <si>
    <t>RMAT0059</t>
  </si>
  <si>
    <t>dvířka revizní jednokřídlá s automatickým zámkem 400x150mm</t>
  </si>
  <si>
    <t>-835665141</t>
  </si>
  <si>
    <t xml:space="preserve">Poznámka k položce:_x000d_
Označení prvku ve výpisu prvků J19_x000d_
Tvar a úprava dle popisu ve výpisu prvků </t>
  </si>
  <si>
    <t>228</t>
  </si>
  <si>
    <t>RMAT0053</t>
  </si>
  <si>
    <t>dvířka revizní jednokřídlá s automatickým zámkem 750x400mm</t>
  </si>
  <si>
    <t>-1443086587</t>
  </si>
  <si>
    <t>229</t>
  </si>
  <si>
    <t>RMAT0054</t>
  </si>
  <si>
    <t>dvířka revizní jednokřídlá s automatickým zámkem 600x200mm</t>
  </si>
  <si>
    <t>1214697405</t>
  </si>
  <si>
    <t xml:space="preserve">Poznámka k položce:_x000d_
Označení prvku ve výpisu prvků J18_x000d_
Tvar a úprava dle popisu ve výpisu prvků </t>
  </si>
  <si>
    <t>230</t>
  </si>
  <si>
    <t>RMAT0057</t>
  </si>
  <si>
    <t>dvířka revizní jednokřídlá s automatickým zámkem 600x200mm - SDK proti vlhkosti</t>
  </si>
  <si>
    <t>1306210442</t>
  </si>
  <si>
    <t>231</t>
  </si>
  <si>
    <t>RMAT0058</t>
  </si>
  <si>
    <t>dvířka revizní jednokřídlá s automatickým zámkem 750x400mm - SDK proti vlhkosti</t>
  </si>
  <si>
    <t>-673380452</t>
  </si>
  <si>
    <t>232</t>
  </si>
  <si>
    <t>763171312</t>
  </si>
  <si>
    <t>Montáž klapek revizních protipožárních SDK kcí vel. do 0,25 m2 pro příčky nebo předsazené stěny</t>
  </si>
  <si>
    <t>-1829951816</t>
  </si>
  <si>
    <t>https://podminky.urs.cz/item/CS_URS_2025_01/763171312</t>
  </si>
  <si>
    <t>2+2+4+9+4+4+2</t>
  </si>
  <si>
    <t>233</t>
  </si>
  <si>
    <t>59030158</t>
  </si>
  <si>
    <t>klapka revizní protipožární pro stěny a podhledy tl 12,5mm 200x200mm</t>
  </si>
  <si>
    <t>70902316</t>
  </si>
  <si>
    <t>Poznámka k položce:_x000d_
Specifikace viz. tabulka prvků - ozn. J28, J29, J30, J31</t>
  </si>
  <si>
    <t xml:space="preserve">2+7     "J28"</t>
  </si>
  <si>
    <t xml:space="preserve">4         "J29"</t>
  </si>
  <si>
    <t xml:space="preserve">2+2     "J30"</t>
  </si>
  <si>
    <t xml:space="preserve">1+1     "J31"</t>
  </si>
  <si>
    <t>234</t>
  </si>
  <si>
    <t>59030159</t>
  </si>
  <si>
    <t>klapka revizní protipožární pro stěny a podhledy tl 12,5mm 300x300mm</t>
  </si>
  <si>
    <t>1785973520</t>
  </si>
  <si>
    <t>Poznámka k položce:_x000d_
Specifikace viz. tabulka prvků - ozn. J26, J27</t>
  </si>
  <si>
    <t xml:space="preserve">2     "J26"</t>
  </si>
  <si>
    <t xml:space="preserve">2    "J27"</t>
  </si>
  <si>
    <t>235</t>
  </si>
  <si>
    <t>59030160</t>
  </si>
  <si>
    <t>klapka revizní protipožární pro stěny a podhledy tl 12,5mm 400x400mm</t>
  </si>
  <si>
    <t>558691058</t>
  </si>
  <si>
    <t>Poznámka k položce:_x000d_
Specifikace viz. tabulka prvků - ozn. J27</t>
  </si>
  <si>
    <t xml:space="preserve">4     "J27"</t>
  </si>
  <si>
    <t>236</t>
  </si>
  <si>
    <t>763211121</t>
  </si>
  <si>
    <t>Sádrovláknitá příčka tl 75 mm profil CW+UW 50 desky 1x12,5 s izolací EI 30 Rw do 48 dB</t>
  </si>
  <si>
    <t>-1335692442</t>
  </si>
  <si>
    <t>https://podminky.urs.cz/item/CS_URS_2025_01/763211121</t>
  </si>
  <si>
    <t>Poznámka k položce:_x000d_
Označeno MP02</t>
  </si>
  <si>
    <t xml:space="preserve">3,08*1,7-1,7*2,5       "101-102"</t>
  </si>
  <si>
    <t xml:space="preserve">3,08*(3,835+2*2,17)-0,8*2,15*2     "115"</t>
  </si>
  <si>
    <t xml:space="preserve">3,08*(2,115+1,7)-0,8*2,15*2     "116"</t>
  </si>
  <si>
    <t xml:space="preserve">3,08*2,585-0,9*2,15    "120"</t>
  </si>
  <si>
    <t xml:space="preserve">3,08*(2,57+4,59)-2,15*(0,8+2*0,9)     "121"</t>
  </si>
  <si>
    <t xml:space="preserve">3,08*(2,825+1,99)-0,8*2,15    "123"</t>
  </si>
  <si>
    <t xml:space="preserve">3,08*(1,78+1,31)-0,8*2,15    "124"</t>
  </si>
  <si>
    <t xml:space="preserve">3,08*(1,0+1,92)+3,08*4,12-0,9*2,15    "126"</t>
  </si>
  <si>
    <t xml:space="preserve">3,08*(2,22*2+1,5)-2,22*2,5*2-1,5*2,5   "201"</t>
  </si>
  <si>
    <t xml:space="preserve">3,08*2,275-0,8*2,15    "207"</t>
  </si>
  <si>
    <t xml:space="preserve">3,08*(1,66+2,06)-0,8*2,15*2    "209-211"</t>
  </si>
  <si>
    <t xml:space="preserve">3,08*(2,12+1,2)-0,8*2,15   "219"</t>
  </si>
  <si>
    <t xml:space="preserve">3,08*(1,72*2+2,05)-0,8*2,15*2     "220"</t>
  </si>
  <si>
    <t>237</t>
  </si>
  <si>
    <t>763211124</t>
  </si>
  <si>
    <t>Sádrovláknitá příčka tl 100 mm profil CW+UW 75 desky 1x12,5 s izolací EI do 60 Rw do 54 dB</t>
  </si>
  <si>
    <t>80144674</t>
  </si>
  <si>
    <t>https://podminky.urs.cz/item/CS_URS_2025_01/763211124</t>
  </si>
  <si>
    <t>Poznámka k položce:_x000d_
Označeno MP01</t>
  </si>
  <si>
    <t xml:space="preserve">3,08*(5,65+2,735+1,58+1,09)-0,9*2,15-1,0*2,15-0,8*2,15    "107-108,109-110"</t>
  </si>
  <si>
    <t xml:space="preserve">3,08*(8,65*2+6,07*2+1,55+1,205)-1,0*2,15*3-0,9*2,15*2-0,8*2,15-2,0*2,5    "104,105,106,111-107,102"</t>
  </si>
  <si>
    <t xml:space="preserve">3,08*(7,955+1,205+5,13)-1,8*2,5-1,93*2,5-1,55*2,5        "101,102-112,113"</t>
  </si>
  <si>
    <t xml:space="preserve">3,08*(3,705+3,26+2,32)-1,93*2,5     "130-112"</t>
  </si>
  <si>
    <t xml:space="preserve">3,08*(2,27+2,82)*2-1,4*2,28     "103-112"</t>
  </si>
  <si>
    <t xml:space="preserve">3,08*(5,55+3,76+4,61+3,23+6,445)-0,9*2,15-1,0*2,15+1,28*2,5   "118, 119, 120"</t>
  </si>
  <si>
    <t xml:space="preserve">3,08*(0,555+0,95)     "125"</t>
  </si>
  <si>
    <t xml:space="preserve">3,08*(2,32+3,0+2,55)-1,0*2,15      "128"</t>
  </si>
  <si>
    <t xml:space="preserve">3,08*9,435-0,9*2,15-1,2*1,8    "130"</t>
  </si>
  <si>
    <t xml:space="preserve">3,08*(3,95*2+4,46+6,165)-0,9*2,15*2-1,0*2,15*2    "113, 114"</t>
  </si>
  <si>
    <t>Mezisoučet 1.NP - MP01</t>
  </si>
  <si>
    <t xml:space="preserve">4,25*(2,27+3,02)*2-1,4*2,28+3,08*(5,76+8,675+4*0,12+0,095*4+0,215)-2,15*(0,9+1,0)    "201"</t>
  </si>
  <si>
    <t xml:space="preserve">3,08*(8,68+0,105*4)-1,0*2,15     "202"</t>
  </si>
  <si>
    <t xml:space="preserve">3,08*(7,225+6,355+0,12*5)-1,0*2,15       "203"</t>
  </si>
  <si>
    <t xml:space="preserve">3,08*(6,455+2,16+0,2+0,385)-1,0*2,15    "204"</t>
  </si>
  <si>
    <t xml:space="preserve">3,08*(1,06+0,905+2,525+3,195+2,175+2,59+1,535+3,325+2,17+ 2,27+4,57+5,945)-0,9*2,15*5-1,0*2,15   "206-212"</t>
  </si>
  <si>
    <t xml:space="preserve">3,08*(9,0+4,04*3+2,215+1,8+5,11)-0,9*2,15*4       "213-217"</t>
  </si>
  <si>
    <t xml:space="preserve">3,08*(18,21+ 2,25+0,11*8+6,355*2+3,28+4,16+0,11+0,135)-1,0*2,15*3-0,9*2,15   "201.2, 220-223"</t>
  </si>
  <si>
    <t>Mezisoučet 2.NP - MP01</t>
  </si>
  <si>
    <t>238</t>
  </si>
  <si>
    <t>763211128</t>
  </si>
  <si>
    <t>Sádrovláknitá příčka tl 125 mm profil CW+UW 100 desky 1x12,5 s izolací EI do 60 Rw do 54 dB</t>
  </si>
  <si>
    <t>-1987519049</t>
  </si>
  <si>
    <t>https://podminky.urs.cz/item/CS_URS_2025_01/763211128</t>
  </si>
  <si>
    <t xml:space="preserve">3,08*(2,48*2+4,31)-1,0*2,15    "117"</t>
  </si>
  <si>
    <t>239</t>
  </si>
  <si>
    <t>763221121</t>
  </si>
  <si>
    <t>Sádrovláknitá stěna předsazená tl 87,5 mm CW+UW 75 deska 1x12,5 s izolací EI 30 Rw do 40 dB</t>
  </si>
  <si>
    <t>-1948507572</t>
  </si>
  <si>
    <t>https://podminky.urs.cz/item/CS_URS_2025_01/763221121</t>
  </si>
  <si>
    <t>Poznámka k položce:_x000d_
Označeno MP12</t>
  </si>
  <si>
    <t xml:space="preserve">3,08*(0,68+0,29)       "106"</t>
  </si>
  <si>
    <t xml:space="preserve">3,08*(0,48+2*0,55+0,3)    "107"</t>
  </si>
  <si>
    <t xml:space="preserve">3,08*(1,18+0,585+0,3+0,12)   "112"</t>
  </si>
  <si>
    <t xml:space="preserve">3,08*(0,325+2*0,515)      "126"</t>
  </si>
  <si>
    <t xml:space="preserve">3,08*(0,25+0,82)     "130"</t>
  </si>
  <si>
    <t xml:space="preserve">3,08*(0,54+1,365)    "207"</t>
  </si>
  <si>
    <t xml:space="preserve">3,08*0,97   "211"</t>
  </si>
  <si>
    <t xml:space="preserve">3,08*(0,29+0,6)   "217"</t>
  </si>
  <si>
    <t xml:space="preserve">3,08*(0,87+0,51)      "220"</t>
  </si>
  <si>
    <t xml:space="preserve">3,08*(6,43+0,95+0,8)    "222,223"</t>
  </si>
  <si>
    <t xml:space="preserve">0,85*(1,97+2,74)*2    "výtah.šachta - nad 2.NP"</t>
  </si>
  <si>
    <t>240</t>
  </si>
  <si>
    <t>763221670</t>
  </si>
  <si>
    <t>Montáž nosné konstrukce z UW+CW profilů sádrovláknitá stěna předsazená</t>
  </si>
  <si>
    <t>-1783228543</t>
  </si>
  <si>
    <t>https://podminky.urs.cz/item/CS_URS_2025_01/763221670</t>
  </si>
  <si>
    <t xml:space="preserve">Poznámka k položce:_x000d_
Označeno MP04, MP06, MP07,  MP08, MP11</t>
  </si>
  <si>
    <t xml:space="preserve">(1,27+0,15)*(5,085+4,3)+1,27*0,15      "105"</t>
  </si>
  <si>
    <t xml:space="preserve">(1,27+0,15)*1,0     "110"</t>
  </si>
  <si>
    <t xml:space="preserve">(1,27+0,15)*1,205     "111"</t>
  </si>
  <si>
    <t xml:space="preserve">(1,27+0,15)*(1,2+0,95)     "115"</t>
  </si>
  <si>
    <t xml:space="preserve">(1,27+0,15)*(1,015+1,025)     "116"</t>
  </si>
  <si>
    <t xml:space="preserve">(1,27+0,15)*1,07     "124"</t>
  </si>
  <si>
    <t xml:space="preserve">(1,27+0,15)*0,975    "125"</t>
  </si>
  <si>
    <t xml:space="preserve">(1,27+0,15)*2,215     "128"</t>
  </si>
  <si>
    <t>Mezisoučet MP04-1.NP</t>
  </si>
  <si>
    <t xml:space="preserve">3,08*0,53*2     "106"</t>
  </si>
  <si>
    <t xml:space="preserve">Mezisoučet   MP06 - 1.NP</t>
  </si>
  <si>
    <t xml:space="preserve">3,08*(1,03*2+0,075)    "105"</t>
  </si>
  <si>
    <t xml:space="preserve">3,08*(2*0,55+0,075)    "116"</t>
  </si>
  <si>
    <t xml:space="preserve">Mezisoučet  MP07 - 1.NP</t>
  </si>
  <si>
    <t xml:space="preserve">3,08*0,91     "105" </t>
  </si>
  <si>
    <t xml:space="preserve">3,08*1,48      "110"</t>
  </si>
  <si>
    <t xml:space="preserve">3,08*(2,37+0,34)    "117"</t>
  </si>
  <si>
    <t xml:space="preserve">3,08*(0,15+0,99+1,42)   "124"</t>
  </si>
  <si>
    <t xml:space="preserve">3,08*2,27      "128"</t>
  </si>
  <si>
    <t>Mezisoučet MP08 - 1.NP</t>
  </si>
  <si>
    <t xml:space="preserve">(1,2+0,15)*1,71      "206"</t>
  </si>
  <si>
    <t xml:space="preserve">(1,2+0,15)*(1,29+0,96+0,985)    "207"</t>
  </si>
  <si>
    <t xml:space="preserve">(1,2+0,15)*0,97+(1,2+0,15)*1,245+(1,2+0,23)*0,31     "211"</t>
  </si>
  <si>
    <t xml:space="preserve">(1,2+0,15)*(0,97+1,825+2,175)    "219"</t>
  </si>
  <si>
    <t xml:space="preserve">0,95*(0,12+1,2)*2+(1,2+0,37)*1,91      "220"</t>
  </si>
  <si>
    <t xml:space="preserve">Mezisoučet  MP04 - 2.NP</t>
  </si>
  <si>
    <t xml:space="preserve">3,08*(2*1,145+0,075)     "207"</t>
  </si>
  <si>
    <t>Mezisoučet MP07 - 2.NP</t>
  </si>
  <si>
    <t xml:space="preserve">3,08*(0,09+1,2)    "202"</t>
  </si>
  <si>
    <t xml:space="preserve">3,08*(0,73+0,09)+3,08*(0,12+0,32)    "204"</t>
  </si>
  <si>
    <t xml:space="preserve">3,08*2,395    "206"</t>
  </si>
  <si>
    <t xml:space="preserve">3,08*1,615    "210"</t>
  </si>
  <si>
    <t xml:space="preserve">3,08*1,28     "221"</t>
  </si>
  <si>
    <t xml:space="preserve">3,08*(2,67+2,55)    "222"</t>
  </si>
  <si>
    <t>Mezisoučet MP08 - 2.NP</t>
  </si>
  <si>
    <t xml:space="preserve">3,08*(1,2+0,09)    "202" </t>
  </si>
  <si>
    <t>Mezisoučet MP09 - 2.NP</t>
  </si>
  <si>
    <t>241</t>
  </si>
  <si>
    <t>59030045</t>
  </si>
  <si>
    <t>profil stěnový CW 50</t>
  </si>
  <si>
    <t>2000459347</t>
  </si>
  <si>
    <t>215,585*2 'Přepočtené koeficientem množství</t>
  </si>
  <si>
    <t>242</t>
  </si>
  <si>
    <t>59030042</t>
  </si>
  <si>
    <t>profil vodící stěnový UW 50</t>
  </si>
  <si>
    <t>1941389236</t>
  </si>
  <si>
    <t>215,585*0,8 'Přepočtené koeficientem množství</t>
  </si>
  <si>
    <t>243</t>
  </si>
  <si>
    <t>763221672</t>
  </si>
  <si>
    <t>Montáž desek tl 1 x 12,5 mm sádrovláknitá stěna předsazená jednoduše opláštěná</t>
  </si>
  <si>
    <t>-1952734347</t>
  </si>
  <si>
    <t>https://podminky.urs.cz/item/CS_URS_2025_01/763221672</t>
  </si>
  <si>
    <t>Poznámka k položce:_x000d_
Označeno MP04, MP06, MP07, MP08</t>
  </si>
  <si>
    <t xml:space="preserve">3,08*(2*0,0625+2,755+2*0,1+1,09+1,61)     "109-108!</t>
  </si>
  <si>
    <t>Mezisoučet 1.NP - obvod.stěny</t>
  </si>
  <si>
    <t xml:space="preserve">Mezisoučet    2.NP - obvod.stěny</t>
  </si>
  <si>
    <t xml:space="preserve">(3,0+6,0)*4,0-1,0*1,5-0,84*2,17  "FW09"</t>
  </si>
  <si>
    <t>244</t>
  </si>
  <si>
    <t>59030914</t>
  </si>
  <si>
    <t>deska sádrovláknitá univerzální tl 12,5mm</t>
  </si>
  <si>
    <t>8819884</t>
  </si>
  <si>
    <t>1689,283*1,1 'Přepočtené koeficientem množství</t>
  </si>
  <si>
    <t>245</t>
  </si>
  <si>
    <t>763221672.R</t>
  </si>
  <si>
    <t>Montáž desek tl 1 x 12,5 mm sádrovláknitá ostění oken a dveří</t>
  </si>
  <si>
    <t>549032371</t>
  </si>
  <si>
    <t xml:space="preserve">1,7+1,55+2*2,5        "101"</t>
  </si>
  <si>
    <t xml:space="preserve">1,93+2*2,5+1,8+2*2,5+1,5+2*2,5     "102"</t>
  </si>
  <si>
    <t xml:space="preserve">1,0+2*2,15+2,0+2*2,5   "104"</t>
  </si>
  <si>
    <t xml:space="preserve">(1,0+2*2,15)*2  "105" </t>
  </si>
  <si>
    <t xml:space="preserve">(0,9+2*2,15)*2+(1+1,5)*2   "106"</t>
  </si>
  <si>
    <t xml:space="preserve">(2,0+2*2,5)*2+(2,2+2*2,5)*3+(1,35+2*2,5)*2+(2,715+2*2,5)*2    "107"</t>
  </si>
  <si>
    <t xml:space="preserve">1,0+2*2,15+1,0+2*2,5   "108"</t>
  </si>
  <si>
    <t xml:space="preserve">0,9+2*2,15+1,0+2*2,5   "109"</t>
  </si>
  <si>
    <t xml:space="preserve">0,8+2*2,15   "110"</t>
  </si>
  <si>
    <t xml:space="preserve">0,8*2*2,15   "111"</t>
  </si>
  <si>
    <t xml:space="preserve">(1,0+2*2,15)*5+(0,9+2*2,15)*3+2*2,5+1,93+1,4+2*2,28+(2,2+2*2,5)*2+1,0+2*2,5    "113"</t>
  </si>
  <si>
    <t xml:space="preserve">(2,2+2*2,5*2)*2+2,56+2*2,5+2,715+2*2,5      "114"</t>
  </si>
  <si>
    <t xml:space="preserve">(0,8+2*2,15)*2      "115"</t>
  </si>
  <si>
    <t xml:space="preserve">(0,8+2*2,15)*2      "116"</t>
  </si>
  <si>
    <t xml:space="preserve">1,1+2*2,5         "117"</t>
  </si>
  <si>
    <t xml:space="preserve">(0,9+2*2,15)*4+0,8+2*2,15    "121"</t>
  </si>
  <si>
    <t xml:space="preserve">(0,8+2*2,15)*2         "124"</t>
  </si>
  <si>
    <t xml:space="preserve">0,9+2*2,15+1,2+2*1,8+1,1+2*2,5+1,35+2*2,5+(2,715+2*2,5)*2+2,67+2*2,5+2,76+2*2,5     "130"</t>
  </si>
  <si>
    <t xml:space="preserve">(2,22+2*2,5)*2+1,5+2*2,5+1,465+2*2,5+1,4+2*2,28+(0,9+2*2,15)*2+(0,9+2*2,15)*2      "201"</t>
  </si>
  <si>
    <t xml:space="preserve">(1,0+2*2,15)*2+(2,2+2*2,5)*2      "2.01.1"</t>
  </si>
  <si>
    <t xml:space="preserve">(2,2+2*2,5)*3+1,0+2*2,5+(1,0+2*2,15)*3     "201.2"</t>
  </si>
  <si>
    <t xml:space="preserve">(2,2+2*2,5)*4+1,1+2*2,2      "202"</t>
  </si>
  <si>
    <t xml:space="preserve">(2,2+2*2,5)*2     "203"</t>
  </si>
  <si>
    <t xml:space="preserve">0,84+2*2,17      "204"</t>
  </si>
  <si>
    <t xml:space="preserve">1,0+2*2,25+(0,9+2*2,15)*7+0,8+2*2,15+1,0+2*2,15     "205"</t>
  </si>
  <si>
    <t xml:space="preserve">0,8+2*2,15    "207"</t>
  </si>
  <si>
    <t xml:space="preserve">(1+1,5)*2+0,9+2*2,15     "208"</t>
  </si>
  <si>
    <t xml:space="preserve">0,9+2*2,15       "210"</t>
  </si>
  <si>
    <t xml:space="preserve">0,8+2*2,15       "211"</t>
  </si>
  <si>
    <t xml:space="preserve">1,0+2*2,5+2,2+2*2,5    "212"</t>
  </si>
  <si>
    <t xml:space="preserve">1,0+2*2,5+2,2+2*2,5    "213"</t>
  </si>
  <si>
    <t xml:space="preserve">2,2+2*2,5    "214"</t>
  </si>
  <si>
    <t xml:space="preserve">2,2+2*2,5    "215"</t>
  </si>
  <si>
    <t xml:space="preserve">1,0+2*2,5+2,4+2*2,5    "217"</t>
  </si>
  <si>
    <t xml:space="preserve">0,8+2*2,15       "219"</t>
  </si>
  <si>
    <t xml:space="preserve">(0,8+2*2,15)*2       "220"</t>
  </si>
  <si>
    <t xml:space="preserve">(2,2+2,5*2)*2+1,0+2*2,5    "221"</t>
  </si>
  <si>
    <t xml:space="preserve">(2,2+2*2,5)*2    "222"</t>
  </si>
  <si>
    <t xml:space="preserve">1,1+2,2*2+2,2+2,5*2+1,88+2,5*2+(2,2+2*2,5)*2    "223"</t>
  </si>
  <si>
    <t>785,25*3 'Přepočtené koeficientem množství</t>
  </si>
  <si>
    <t>246</t>
  </si>
  <si>
    <t>134357114</t>
  </si>
  <si>
    <t>(785,25*0,105+785*0,15*2)*1,1</t>
  </si>
  <si>
    <t>349,746*1,05 'Přepočtené koeficientem množství</t>
  </si>
  <si>
    <t>247</t>
  </si>
  <si>
    <t>763231413</t>
  </si>
  <si>
    <t>Montáž desek tl 1x 12,5 mm sádrovláknitý podhled</t>
  </si>
  <si>
    <t>1499612044</t>
  </si>
  <si>
    <t>https://podminky.urs.cz/item/CS_URS_2025_01/763231413</t>
  </si>
  <si>
    <t xml:space="preserve">2,068*2,82  "strop výtah.šachty"</t>
  </si>
  <si>
    <t xml:space="preserve">(1,93+3,3+1,3)*0,5  "rozdíl výšek podhledu "</t>
  </si>
  <si>
    <t xml:space="preserve">1,1*(1,0+2,5)*2+1,1*(0,9+1,2)*2+0,7*(0,9+1,5)*2*2+0,7*(0,9+1,5)*2*2+0,7*(1,5+0,9)*2*2+0,7*(0,9+1,5)*2*2   "opláštění střešních světlíků"</t>
  </si>
  <si>
    <t>248</t>
  </si>
  <si>
    <t>715125057</t>
  </si>
  <si>
    <t>48,297*1,05 'Přepočtené koeficientem množství</t>
  </si>
  <si>
    <t>249</t>
  </si>
  <si>
    <t>763251111</t>
  </si>
  <si>
    <t>Sádrovláknitá podlaha tl 20 mm z podlahových prvků tl 20 mm bez podsypu</t>
  </si>
  <si>
    <t>820919439</t>
  </si>
  <si>
    <t>https://podminky.urs.cz/item/CS_URS_2025_01/763251111</t>
  </si>
  <si>
    <t>250</t>
  </si>
  <si>
    <t>763251131</t>
  </si>
  <si>
    <t>Sádrovláknitá podlaha tl 40 mm z podlahových prvků tl 20 mm podsyp 20 mm</t>
  </si>
  <si>
    <t>54744664</t>
  </si>
  <si>
    <t>https://podminky.urs.cz/item/CS_URS_2025_01/763251131</t>
  </si>
  <si>
    <t>251</t>
  </si>
  <si>
    <t>763251231</t>
  </si>
  <si>
    <t>Sádrovláknitá podlaha tl 45 mm z podlahových prvků tl 25 mm podsyp 20 mm</t>
  </si>
  <si>
    <t>4180496</t>
  </si>
  <si>
    <t>https://podminky.urs.cz/item/CS_URS_2025_01/763251231</t>
  </si>
  <si>
    <t>252</t>
  </si>
  <si>
    <t>763251391</t>
  </si>
  <si>
    <t>Příplatek k sádrovláknité podlaze za každých dalších 10 mm suchého podsypu</t>
  </si>
  <si>
    <t>-542855116</t>
  </si>
  <si>
    <t>https://podminky.urs.cz/item/CS_URS_2025_01/763251391</t>
  </si>
  <si>
    <t xml:space="preserve">(2,22*6+0,04*3,4+0,09*1,32+0,1*1,4+2,22*0,18)*4       "201-P10"</t>
  </si>
  <si>
    <t>253</t>
  </si>
  <si>
    <t>763264541</t>
  </si>
  <si>
    <t>Sádrovláknitý obklad uzavřeného tvaru š přes 0,5 m do 0,75 m pro ocelový nosník deskou protipožární tl 12,5 mm</t>
  </si>
  <si>
    <t>937390348</t>
  </si>
  <si>
    <t>https://podminky.urs.cz/item/CS_URS_2025_01/763264541</t>
  </si>
  <si>
    <t>Poznámka k položce:_x000d_
Označeno MP05</t>
  </si>
  <si>
    <t xml:space="preserve">3,08*0,05*2*4    "103"</t>
  </si>
  <si>
    <t xml:space="preserve">3,08*(0,175+0,165)*2          "106"</t>
  </si>
  <si>
    <t xml:space="preserve">3,08*(0,175+0,165)*2*2      "107"</t>
  </si>
  <si>
    <t xml:space="preserve">3,08*(0,175+0,165)*2 +3,08*(0,265+0,205)*2 +3,08*(0,075+0,105)+3,08*0,24        "112-113"</t>
  </si>
  <si>
    <t xml:space="preserve">3,08*(1,7+1,75+0,07+0,075)+3,08*(0,07*2+0,22)+3,08*(0,25+0,26)   "118"</t>
  </si>
  <si>
    <t xml:space="preserve">3,08*0,265*4+3,08*0,265*4*2    "130"</t>
  </si>
  <si>
    <t xml:space="preserve">Mezisoučet   MP05 1.NP</t>
  </si>
  <si>
    <t xml:space="preserve">3,08*(0,205+0,265)*2+3,08*(0,12*2+0,24+0,195)+3,08*(2*0,12+2*0,05)*4    "201"</t>
  </si>
  <si>
    <t xml:space="preserve">3,08*(0,265+2*0,13)+3,08*(2*0,07+0,22)    "204"</t>
  </si>
  <si>
    <t xml:space="preserve">3,08*(0,27+2*0,25)     "205"</t>
  </si>
  <si>
    <t xml:space="preserve">3,08*(0,265+2*0,23)     "211"</t>
  </si>
  <si>
    <t xml:space="preserve">3,08*(0,165+2*0,09)    "216"</t>
  </si>
  <si>
    <t xml:space="preserve">3,08*(2*0,135+0,265+2*0,21+0,265)     "220"</t>
  </si>
  <si>
    <t xml:space="preserve">Mezisoučet  MP05-2.NP</t>
  </si>
  <si>
    <t>254</t>
  </si>
  <si>
    <t>998763302</t>
  </si>
  <si>
    <t>Přesun hmot tonážní pro konstrukce montované z desek v objektech v přes 6 do 12 m</t>
  </si>
  <si>
    <t>-803653092</t>
  </si>
  <si>
    <t>https://podminky.urs.cz/item/CS_URS_2025_01/998763302</t>
  </si>
  <si>
    <t>764</t>
  </si>
  <si>
    <t>Konstrukce klempířské</t>
  </si>
  <si>
    <t>255</t>
  </si>
  <si>
    <t>764101115</t>
  </si>
  <si>
    <t>Montáž krytiny střechy rovné drážkováním ze svitků rš přes 600 mm sklonu přes 60°</t>
  </si>
  <si>
    <t>1074952559</t>
  </si>
  <si>
    <t>https://podminky.urs.cz/item/CS_URS_2025_01/764101115</t>
  </si>
  <si>
    <t xml:space="preserve">Poznámka k položce:_x000d_
Označení prvku ve výpisu klempířských prvků K11 - srovnatelná položka_x000d_
Tvar a úprava dle popisu ve výpisu klempířských prvků </t>
  </si>
  <si>
    <t xml:space="preserve">3,557*4,4    "K11"</t>
  </si>
  <si>
    <t>256</t>
  </si>
  <si>
    <t>19420850</t>
  </si>
  <si>
    <t>plech Al hladký polotvrdý tl 2,00mm tabule</t>
  </si>
  <si>
    <t>-2027130211</t>
  </si>
  <si>
    <t>33,411*5,95 'Přepočtené koeficientem množství</t>
  </si>
  <si>
    <t>257</t>
  </si>
  <si>
    <t>764224406</t>
  </si>
  <si>
    <t>Oplechování horních ploch a nadezdívek (atik) bez rohů z Al plechu mechanicky kotvené rš 500 mm</t>
  </si>
  <si>
    <t>660904778</t>
  </si>
  <si>
    <t>https://podminky.urs.cz/item/CS_URS_2025_01/764224406</t>
  </si>
  <si>
    <t xml:space="preserve">Poznámka k položce:_x000d_
Označení prvku ve výpisu klempířských prvků K14-srovnatelná položka_x000d_
Tvar a úprava dle popisu ve výpisu klempířských prvků </t>
  </si>
  <si>
    <t xml:space="preserve">14,7   "K14"</t>
  </si>
  <si>
    <t>258</t>
  </si>
  <si>
    <t>764224409</t>
  </si>
  <si>
    <t>Oplechování horních ploch a nadezdívek (atik) bez rohů z Al plechu mechanicky kotvené rš 800 mm</t>
  </si>
  <si>
    <t>430382739</t>
  </si>
  <si>
    <t>https://podminky.urs.cz/item/CS_URS_2025_01/764224409</t>
  </si>
  <si>
    <t xml:space="preserve">Poznámka k položce:_x000d_
Označení prvku ve výpisu klempířských prvků K09-srovnatelná položka_x000d_
Tvar a úprava dle popisu ve výpisu klempířských prvků </t>
  </si>
  <si>
    <t xml:space="preserve">42,3     "K09"</t>
  </si>
  <si>
    <t>259</t>
  </si>
  <si>
    <t>764224411</t>
  </si>
  <si>
    <t>Oplechování horních ploch a nadezdívek (atik) bez rohů z Al plechu mechanicky kotvené rš přes 800 mm</t>
  </si>
  <si>
    <t>1340682545</t>
  </si>
  <si>
    <t>https://podminky.urs.cz/item/CS_URS_2025_01/764224411</t>
  </si>
  <si>
    <t xml:space="preserve">Poznámka k položce:_x000d_
Označení prvku ve výpisu klempířských prvků K10 - srovnatelná položka_x000d_
Tvar a úprava dle popisu ve výpisu klempířských prvků </t>
  </si>
  <si>
    <t>13,5*0,82</t>
  </si>
  <si>
    <t>260</t>
  </si>
  <si>
    <t>764226442</t>
  </si>
  <si>
    <t>Oplechování parapetů rovných celoplošně lepené z Al plechu rš 200 mm</t>
  </si>
  <si>
    <t>-42755760</t>
  </si>
  <si>
    <t>https://podminky.urs.cz/item/CS_URS_2025_01/764226442</t>
  </si>
  <si>
    <t xml:space="preserve">Poznámka k položce:_x000d_
Označení prvku ve výpisu klempířských prvků K01. K12_x000d_
Tvar a úprava dle popisu ve výpisu klempířských prvků </t>
  </si>
  <si>
    <t xml:space="preserve">1+7,45    "K01"</t>
  </si>
  <si>
    <t xml:space="preserve">1       "K12"</t>
  </si>
  <si>
    <t>261</t>
  </si>
  <si>
    <t>764226444</t>
  </si>
  <si>
    <t>Oplechování parapetů rovných celoplošně lepené z Al plechu rš 330 mm</t>
  </si>
  <si>
    <t>2141442540</t>
  </si>
  <si>
    <t>https://podminky.urs.cz/item/CS_URS_2025_01/764226444</t>
  </si>
  <si>
    <t xml:space="preserve">Poznámka k položce:_x000d_
Označení prvku ve výpisu klempířských prvků K02, K03, K06_x000d_
Tvar a úprava dle popisu ve výpisu klempířských prvků </t>
  </si>
  <si>
    <t xml:space="preserve">13,405   "K02"</t>
  </si>
  <si>
    <t xml:space="preserve">16,4+20,8     "K03"</t>
  </si>
  <si>
    <t xml:space="preserve">24,18       "K06"</t>
  </si>
  <si>
    <t>262</t>
  </si>
  <si>
    <t>764228404</t>
  </si>
  <si>
    <t>Oplechování římsy rovné mechanicky kotvené z Al plechu rš 330 mm</t>
  </si>
  <si>
    <t>1558753833</t>
  </si>
  <si>
    <t>https://podminky.urs.cz/item/CS_URS_2025_01/764228404</t>
  </si>
  <si>
    <t xml:space="preserve">Poznámka k položce:_x000d_
Označení prvku ve výpisu klempířských prvků K05, K07, K08_x000d_
Tvar a úprava dle popisu ve výpisu klempířských prvků </t>
  </si>
  <si>
    <t xml:space="preserve">16,4+20,8   "K05"</t>
  </si>
  <si>
    <t xml:space="preserve">99,2      "K07"</t>
  </si>
  <si>
    <t xml:space="preserve">34,5      "K08"</t>
  </si>
  <si>
    <t>263</t>
  </si>
  <si>
    <t>764228405</t>
  </si>
  <si>
    <t>Oplechování římsy rovné mechanicky kotvené z Al plechu rš 400 mm</t>
  </si>
  <si>
    <t>598377992</t>
  </si>
  <si>
    <t>https://podminky.urs.cz/item/CS_URS_2025_01/764228405</t>
  </si>
  <si>
    <t xml:space="preserve">Poznámka k položce:_x000d_
Označení prvku ve výpisu klempířských prvků K13_x000d_
Tvar a úprava dle popisu ve výpisu klempířských prvků </t>
  </si>
  <si>
    <t xml:space="preserve">15,41       "K13"</t>
  </si>
  <si>
    <t>264</t>
  </si>
  <si>
    <t>764228455</t>
  </si>
  <si>
    <t>Oplechování římsy oblé nebo ze segmentů mechanicky kotvené z Al plechu rš 400 mm</t>
  </si>
  <si>
    <t>1944430619</t>
  </si>
  <si>
    <t>https://podminky.urs.cz/item/CS_URS_2025_01/764228455</t>
  </si>
  <si>
    <t xml:space="preserve">Poznámka k položce:_x000d_
Označení prvku ve výpisu klempířských prvků K04 - srovnatelná položka_x000d_
Tvar a úprava dle popisu ve výpisu klempířských prvků </t>
  </si>
  <si>
    <t xml:space="preserve">43,84+54,8     "K04"</t>
  </si>
  <si>
    <t>265</t>
  </si>
  <si>
    <t>998764102</t>
  </si>
  <si>
    <t>Přesun hmot tonážní pro konstrukce klempířské v objektech v přes 6 do 12 m</t>
  </si>
  <si>
    <t>264465180</t>
  </si>
  <si>
    <t>https://podminky.urs.cz/item/CS_URS_2025_01/998764102</t>
  </si>
  <si>
    <t>766</t>
  </si>
  <si>
    <t>Konstrukce truhlářské</t>
  </si>
  <si>
    <t>266</t>
  </si>
  <si>
    <t>766211621</t>
  </si>
  <si>
    <t>Montáž madel schodišťových stěnových dřevěných dílčích šířky do 150 mm</t>
  </si>
  <si>
    <t>129612665</t>
  </si>
  <si>
    <t>https://podminky.urs.cz/item/CS_URS_2025_01/766211621</t>
  </si>
  <si>
    <t xml:space="preserve">42+4,48     "T02"</t>
  </si>
  <si>
    <t xml:space="preserve">4,48    "T04"</t>
  </si>
  <si>
    <t>267</t>
  </si>
  <si>
    <t>05217101</t>
  </si>
  <si>
    <t>madlo dubové D 42mm</t>
  </si>
  <si>
    <t>416048323</t>
  </si>
  <si>
    <t>Poznámka k položce:_x000d_
Přesná specifikace dveří viz. tabulka prvků - výpis truhlářských prvků - ozn. T02</t>
  </si>
  <si>
    <t>50,96*1,1 'Přepočtené koeficientem množství</t>
  </si>
  <si>
    <t>268</t>
  </si>
  <si>
    <t>54889030</t>
  </si>
  <si>
    <t>uchycení madla na zeď nerezové D 42,4mm</t>
  </si>
  <si>
    <t>1112984485</t>
  </si>
  <si>
    <t xml:space="preserve">22      "Z01"</t>
  </si>
  <si>
    <t xml:space="preserve">14    "Z06"</t>
  </si>
  <si>
    <t>269</t>
  </si>
  <si>
    <t>766417323</t>
  </si>
  <si>
    <t>Montáž provětrávané fasády pl do 5 m2 z dřevěných profilů š přes 60 do 80 mm tl přes 20 mm</t>
  </si>
  <si>
    <t>-666394270</t>
  </si>
  <si>
    <t>https://podminky.urs.cz/item/CS_URS_2025_01/766417323</t>
  </si>
  <si>
    <t xml:space="preserve">6*7,6+1,475*(2,865+4,2)   "FW02-sever"</t>
  </si>
  <si>
    <t xml:space="preserve">2,92*7,6-1,04*2,47      "FW02-východ"</t>
  </si>
  <si>
    <t>270</t>
  </si>
  <si>
    <t>RMAT0031.1</t>
  </si>
  <si>
    <t>modřín evropský 24/68 hoblovaný</t>
  </si>
  <si>
    <t>-1508611870</t>
  </si>
  <si>
    <t xml:space="preserve">105,679*0,66    "FW02"</t>
  </si>
  <si>
    <t>271</t>
  </si>
  <si>
    <t>766417333</t>
  </si>
  <si>
    <t>Montáž provětrávané fasády pl do 5 m2 z dřevěných profilů š přes 80 mm do 100 mm tl přes 20 mm</t>
  </si>
  <si>
    <t>877053232</t>
  </si>
  <si>
    <t>https://podminky.urs.cz/item/CS_URS_2025_01/766417333</t>
  </si>
  <si>
    <t>Poznámka k položce:_x000d_
Označení dle tabulky prvků J21, J20_x000d_
Srovnatelná položka</t>
  </si>
  <si>
    <t>0,9*0,9+0,6*1,2</t>
  </si>
  <si>
    <t>272</t>
  </si>
  <si>
    <t>Otevíravá část fasády 900*900 mm - ozn. J20</t>
  </si>
  <si>
    <t>1489020354</t>
  </si>
  <si>
    <t>273</t>
  </si>
  <si>
    <t>Otevíravá část fasády 600*1200 mm - ozn. J21</t>
  </si>
  <si>
    <t>1135933664</t>
  </si>
  <si>
    <t>274</t>
  </si>
  <si>
    <t>766417343</t>
  </si>
  <si>
    <t>Montáž provětrávané fasády pl do 5 m2 z dřevěných profilů š přes 100 mm tl přes 20 mm</t>
  </si>
  <si>
    <t>-1527707392</t>
  </si>
  <si>
    <t>https://podminky.urs.cz/item/CS_URS_2025_01/766417343</t>
  </si>
  <si>
    <t>275</t>
  </si>
  <si>
    <t>modřín evropský 24/120 hoblovaný</t>
  </si>
  <si>
    <t>-721951456</t>
  </si>
  <si>
    <t xml:space="preserve">322,365*1,1   "FW03"</t>
  </si>
  <si>
    <t>276</t>
  </si>
  <si>
    <t>766417513</t>
  </si>
  <si>
    <t>Montáž podkladového roštu dvojitého pro montáž dřevěných svislých profilů provětrávané fasády</t>
  </si>
  <si>
    <t>-993369629</t>
  </si>
  <si>
    <t>https://podminky.urs.cz/item/CS_URS_2025_01/766417513</t>
  </si>
  <si>
    <t>277</t>
  </si>
  <si>
    <t>55324139</t>
  </si>
  <si>
    <t>rošt fasádní systémový ocelový dvousměrný vertikální pro zateplené fasády</t>
  </si>
  <si>
    <t>-806676987</t>
  </si>
  <si>
    <t>428,044*1,05 'Přepočtené koeficientem množství</t>
  </si>
  <si>
    <t>278</t>
  </si>
  <si>
    <t>766417523</t>
  </si>
  <si>
    <t>Montáž difúzní paropropustné fólie pro dřevěnou provětrávanou fasádu s lepenými přesahy</t>
  </si>
  <si>
    <t>-1090208574</t>
  </si>
  <si>
    <t>https://podminky.urs.cz/item/CS_URS_2025_01/766417523</t>
  </si>
  <si>
    <t>279</t>
  </si>
  <si>
    <t>28329040</t>
  </si>
  <si>
    <t>fólie PES difuzně propustná fasádní (spára max 50 mm, max. 50% plochy), 270 g/m2</t>
  </si>
  <si>
    <t>-1513132279</t>
  </si>
  <si>
    <t>395,932*1,111 'Přepočtené koeficientem množství</t>
  </si>
  <si>
    <t>280</t>
  </si>
  <si>
    <t>766417541</t>
  </si>
  <si>
    <t>Montáž lišty ukončovací a soklové u dřevěných fasád</t>
  </si>
  <si>
    <t>-134586277</t>
  </si>
  <si>
    <t>https://podminky.urs.cz/item/CS_URS_2025_01/766417541</t>
  </si>
  <si>
    <t xml:space="preserve">1,5+0,78+1,35+6,53+11,9+13,44   "V fasáda"</t>
  </si>
  <si>
    <t xml:space="preserve">3,0+3,0+0,43+0,55+1,67   "S fasáda"</t>
  </si>
  <si>
    <t xml:space="preserve">2,8+4,5   "Z fasáda"</t>
  </si>
  <si>
    <t xml:space="preserve">4,42+3,42+2,05+0,6+1,3+0,25+0,8+0,8+0,65    "J fasáda"</t>
  </si>
  <si>
    <t xml:space="preserve">Mezisoučet   J12A</t>
  </si>
  <si>
    <t xml:space="preserve">12,+13,9+11,914   "V fasáda"</t>
  </si>
  <si>
    <t xml:space="preserve">3,0+9,91   "S fasáda"</t>
  </si>
  <si>
    <t xml:space="preserve">2,8+13,91   "Z fasáda"</t>
  </si>
  <si>
    <t xml:space="preserve">12,0+7,68+3,48+2,05+0,6+9,0    "J fasáda"</t>
  </si>
  <si>
    <t>Mezisoučet J12B</t>
  </si>
  <si>
    <t>281</t>
  </si>
  <si>
    <t>Větrací profil úhlový do provětrávané fasády - nasávací mřížka</t>
  </si>
  <si>
    <t>2026171954</t>
  </si>
  <si>
    <t>Poznámka k položce:_x000d_
Přesná specifikace viz. tabulka prvků - výpis ostatních prvků - ozn. J12A</t>
  </si>
  <si>
    <t>65,74*1,05 'Přepočtené koeficientem množství</t>
  </si>
  <si>
    <t>282</t>
  </si>
  <si>
    <t>Větrací profil úhlový do provětrávané fasády - větrací mřížka</t>
  </si>
  <si>
    <t>-1002961055</t>
  </si>
  <si>
    <t>Poznámka k položce:_x000d_
Přesná specifikace viz. tabulka prvků - výpis ostatních prvků - ozn. J12B</t>
  </si>
  <si>
    <t>102,244*1,05 'Přepočtené koeficientem množství</t>
  </si>
  <si>
    <t>283</t>
  </si>
  <si>
    <t>766495100</t>
  </si>
  <si>
    <t>Zhotovení otvorů pro instalační dvířka pl přes 0,25 do 0,90 m2</t>
  </si>
  <si>
    <t>-1812194556</t>
  </si>
  <si>
    <t>https://podminky.urs.cz/item/CS_URS_2025_01/766495100</t>
  </si>
  <si>
    <t>284</t>
  </si>
  <si>
    <t>766660171</t>
  </si>
  <si>
    <t>Montáž dveřních křídel otvíravých jednokřídlových š do 0,8 m do obložkové zárubně</t>
  </si>
  <si>
    <t>-1926112264</t>
  </si>
  <si>
    <t>https://podminky.urs.cz/item/CS_URS_2025_01/766660171</t>
  </si>
  <si>
    <t xml:space="preserve">1      "D01"</t>
  </si>
  <si>
    <t xml:space="preserve">9+6     "D03"</t>
  </si>
  <si>
    <t xml:space="preserve">2+2     "D06"</t>
  </si>
  <si>
    <t xml:space="preserve">2+2   "D07"</t>
  </si>
  <si>
    <t xml:space="preserve">1        "D08"</t>
  </si>
  <si>
    <t xml:space="preserve">1       "D10"</t>
  </si>
  <si>
    <t xml:space="preserve">1       "D11"</t>
  </si>
  <si>
    <t xml:space="preserve">3+4     "D12"</t>
  </si>
  <si>
    <t>285</t>
  </si>
  <si>
    <t>61162086</t>
  </si>
  <si>
    <t>dveře jednokřídlé dřevotřískové povrch laminátový plné 800x1970-2100mm</t>
  </si>
  <si>
    <t>-1200945785</t>
  </si>
  <si>
    <t>Poznámka k položce:_x000d_
Přesná specifikace dveří viz. tabulka prvků - výpis dveří - ozn. D01, D06, D07, D08, D10, D11, D12</t>
  </si>
  <si>
    <t xml:space="preserve">1       "D01"</t>
  </si>
  <si>
    <t xml:space="preserve">2+2    "D07"</t>
  </si>
  <si>
    <t xml:space="preserve">1    "D08"</t>
  </si>
  <si>
    <t xml:space="preserve">1   "D10" </t>
  </si>
  <si>
    <t xml:space="preserve">1   "D11" </t>
  </si>
  <si>
    <t xml:space="preserve">3+4   "D12" </t>
  </si>
  <si>
    <t>286</t>
  </si>
  <si>
    <t>61162085</t>
  </si>
  <si>
    <t>dveře jednokřídlé dřevotřískové povrch laminátový plné 700x1970-2100mm</t>
  </si>
  <si>
    <t>1833029092</t>
  </si>
  <si>
    <t>Poznámka k položce:_x000d_
Přesná specifikace dveří viz. tabulka prvků - výpis dveří - ozn. D03</t>
  </si>
  <si>
    <t>287</t>
  </si>
  <si>
    <t>766660172</t>
  </si>
  <si>
    <t>Montáž dveřních křídel otvíravých jednokřídlových š přes 0,8 m do obložkové zárubně</t>
  </si>
  <si>
    <t>394608950</t>
  </si>
  <si>
    <t>https://podminky.urs.cz/item/CS_URS_2025_01/766660172</t>
  </si>
  <si>
    <t xml:space="preserve">2    "D02"</t>
  </si>
  <si>
    <t xml:space="preserve">1    "D04"</t>
  </si>
  <si>
    <t xml:space="preserve">2    "D05"</t>
  </si>
  <si>
    <t xml:space="preserve">1    "D09*"</t>
  </si>
  <si>
    <t>288</t>
  </si>
  <si>
    <t>61162087</t>
  </si>
  <si>
    <t>dveře jednokřídlé dřevotřískové povrch laminátový plné 900x1970-2100mm</t>
  </si>
  <si>
    <t>-1818817216</t>
  </si>
  <si>
    <t>Poznámka k položce:_x000d_
Přesná specifikace dveří viz. tabulka prvků - výpis dveří - ozn. D02, D05, D09</t>
  </si>
  <si>
    <t>289</t>
  </si>
  <si>
    <t>61162093</t>
  </si>
  <si>
    <t>dveře jednokřídlé dřevotřískové povrch laminátový částečně prosklené 900x1970-2100mm</t>
  </si>
  <si>
    <t>-816138877</t>
  </si>
  <si>
    <t>Poznámka k položce:_x000d_
Přesná specifikace dveří viz. tabulka prvků - výpis dveří - ozn. D04</t>
  </si>
  <si>
    <t>290</t>
  </si>
  <si>
    <t>766660181</t>
  </si>
  <si>
    <t>Montáž dveřních křídel otvíravých jednokřídlových š do 0,8 m požárních do obložkové zárubně</t>
  </si>
  <si>
    <t>97706332</t>
  </si>
  <si>
    <t>https://podminky.urs.cz/item/CS_URS_2025_01/766660181</t>
  </si>
  <si>
    <t xml:space="preserve">1+2    "D21"</t>
  </si>
  <si>
    <t>291</t>
  </si>
  <si>
    <t>61162098</t>
  </si>
  <si>
    <t>dveře jednokřídlé dřevotřískové protipožární EI (EW) 30 D3 povrch laminátový plné 800x1970-2100mm</t>
  </si>
  <si>
    <t>210016220</t>
  </si>
  <si>
    <t>Poznámka k položce:_x000d_
Přesná specifikace dveří viz. tabulka prvků - výpis dveří - ozn. D21</t>
  </si>
  <si>
    <t>292</t>
  </si>
  <si>
    <t>766660182</t>
  </si>
  <si>
    <t>Montáž dveřních křídel otvíravých jednokřídlových š přes 0,8 m požárních do obložkové zárubně</t>
  </si>
  <si>
    <t>311219098</t>
  </si>
  <si>
    <t>https://podminky.urs.cz/item/CS_URS_2025_01/766660182</t>
  </si>
  <si>
    <t xml:space="preserve">2+4   "D20"</t>
  </si>
  <si>
    <t xml:space="preserve">1       "D22"</t>
  </si>
  <si>
    <t xml:space="preserve">2+2      "D23"</t>
  </si>
  <si>
    <t>293</t>
  </si>
  <si>
    <t>61165314</t>
  </si>
  <si>
    <t>dveře jednokřídlé dřevotřískové protipožární EI (EW) 30 D3 povrch laminátový plné 900x1970-2100mm</t>
  </si>
  <si>
    <t>1358758198</t>
  </si>
  <si>
    <t>Poznámka k položce:_x000d_
Přesná specifikace dveří viz. tabulka prvků - výpis dveří - ozn. D20, D22, D23</t>
  </si>
  <si>
    <t>294</t>
  </si>
  <si>
    <t>766660716</t>
  </si>
  <si>
    <t>Montáž samozavírače na dřevěnou zárubeň a dveřní křídlo</t>
  </si>
  <si>
    <t>-1541573526</t>
  </si>
  <si>
    <t>https://podminky.urs.cz/item/CS_URS_2025_01/766660716</t>
  </si>
  <si>
    <t xml:space="preserve">1    "D22"</t>
  </si>
  <si>
    <t>295</t>
  </si>
  <si>
    <t>54917250</t>
  </si>
  <si>
    <t>samozavírač dveří hydraulický</t>
  </si>
  <si>
    <t>761461701</t>
  </si>
  <si>
    <t>Poznámka k položce:_x000d_
Přesná specifikace dveří viz. tabulka prvků - výpis dveří - ozn. D20, D21, D22, D23</t>
  </si>
  <si>
    <t>296</t>
  </si>
  <si>
    <t>766660734</t>
  </si>
  <si>
    <t>Montáž dveřního bezpečnostního kování - panikového</t>
  </si>
  <si>
    <t>1647604412</t>
  </si>
  <si>
    <t>https://podminky.urs.cz/item/CS_URS_2025_01/766660734</t>
  </si>
  <si>
    <t xml:space="preserve">1+2   "D21"</t>
  </si>
  <si>
    <t>297</t>
  </si>
  <si>
    <t>54914135</t>
  </si>
  <si>
    <t>kování panikové klika/klika</t>
  </si>
  <si>
    <t>-2104063197</t>
  </si>
  <si>
    <t>298</t>
  </si>
  <si>
    <t>766660741</t>
  </si>
  <si>
    <t>Montáž držadla kyvných dveří</t>
  </si>
  <si>
    <t>-387217222</t>
  </si>
  <si>
    <t>https://podminky.urs.cz/item/CS_URS_2025_01/766660741</t>
  </si>
  <si>
    <t>Poznámka k položce:_x000d_
Montáž inval.madla na dveže - srovnatelná položka</t>
  </si>
  <si>
    <t xml:space="preserve">2     "D05"</t>
  </si>
  <si>
    <t>299</t>
  </si>
  <si>
    <t>55147053</t>
  </si>
  <si>
    <t>madlo invalidní rovné bílé 600mm</t>
  </si>
  <si>
    <t>-935375107</t>
  </si>
  <si>
    <t>Poznámka k položce:_x000d_
Přesná specifikace dveří viz. tabulka prvků - výpis dveří - ozn. D05</t>
  </si>
  <si>
    <t>300</t>
  </si>
  <si>
    <t>766660751</t>
  </si>
  <si>
    <t>Montáž dveřního interiérového kování - zámku</t>
  </si>
  <si>
    <t>1884890140</t>
  </si>
  <si>
    <t>https://podminky.urs.cz/item/CS_URS_2025_01/766660751</t>
  </si>
  <si>
    <t xml:space="preserve">1   "D01"</t>
  </si>
  <si>
    <t xml:space="preserve">2   "D02"</t>
  </si>
  <si>
    <t xml:space="preserve">1    "D03"</t>
  </si>
  <si>
    <t xml:space="preserve">1      "D04"</t>
  </si>
  <si>
    <t xml:space="preserve">2+2    "D06"</t>
  </si>
  <si>
    <t xml:space="preserve">1     "D08"</t>
  </si>
  <si>
    <t xml:space="preserve">1    "D09"</t>
  </si>
  <si>
    <t xml:space="preserve">1    "D10"</t>
  </si>
  <si>
    <t xml:space="preserve">1    "D11"</t>
  </si>
  <si>
    <t xml:space="preserve">3+4    "D12"</t>
  </si>
  <si>
    <t>301</t>
  </si>
  <si>
    <t>54924008</t>
  </si>
  <si>
    <t>zámek zadlabací vložkový pravolevý rozteč 90x45mm</t>
  </si>
  <si>
    <t>1574835972</t>
  </si>
  <si>
    <t>302</t>
  </si>
  <si>
    <t>RMAT0000-SGK</t>
  </si>
  <si>
    <t xml:space="preserve">Vložka cylindrická dveřní-systém gen.klíč </t>
  </si>
  <si>
    <t>-1472292701</t>
  </si>
  <si>
    <t xml:space="preserve">1    "D01"</t>
  </si>
  <si>
    <t xml:space="preserve">1   "D04"</t>
  </si>
  <si>
    <t xml:space="preserve">1   "D08"</t>
  </si>
  <si>
    <t xml:space="preserve">1   "D09"</t>
  </si>
  <si>
    <t xml:space="preserve">1   "D10"</t>
  </si>
  <si>
    <t xml:space="preserve">1   "D11"</t>
  </si>
  <si>
    <t xml:space="preserve">3+4   "D12"</t>
  </si>
  <si>
    <t xml:space="preserve">2+1    "D21"</t>
  </si>
  <si>
    <t>303</t>
  </si>
  <si>
    <t>766660729</t>
  </si>
  <si>
    <t>Montáž dveřního interiérového kování - štítku s klikou</t>
  </si>
  <si>
    <t>2081701697</t>
  </si>
  <si>
    <t>https://podminky.urs.cz/item/CS_URS_2025_01/766660729</t>
  </si>
  <si>
    <t xml:space="preserve">2   "D01"</t>
  </si>
  <si>
    <t xml:space="preserve">1     "D03"</t>
  </si>
  <si>
    <t xml:space="preserve">7+7    "D07"</t>
  </si>
  <si>
    <t xml:space="preserve">1+5   "D20"</t>
  </si>
  <si>
    <t xml:space="preserve">1      "D24"</t>
  </si>
  <si>
    <t>304</t>
  </si>
  <si>
    <t>54914123</t>
  </si>
  <si>
    <t>dveřní kování interiérové rozetové klika/klika</t>
  </si>
  <si>
    <t>-702411718</t>
  </si>
  <si>
    <t>Poznámka k položce:_x000d_
Přesná specifikace dveří viz. tabulka prvků - výpis dveří - ozn. D01 až D23</t>
  </si>
  <si>
    <t>305</t>
  </si>
  <si>
    <t>54914124</t>
  </si>
  <si>
    <t>dveřní kování interiérové rozetové koule/klika</t>
  </si>
  <si>
    <t>1929889620</t>
  </si>
  <si>
    <t>Poznámka k položce:_x000d_
Přesná specifikace dveří viz. tabulka prvků - výpis dveří - ozn. D08</t>
  </si>
  <si>
    <t>306</t>
  </si>
  <si>
    <t>766660730</t>
  </si>
  <si>
    <t>Montáž dveřního interiérového kování - WC kliky se zámkem</t>
  </si>
  <si>
    <t>426569043</t>
  </si>
  <si>
    <t>https://podminky.urs.cz/item/CS_URS_2025_01/766660730</t>
  </si>
  <si>
    <t xml:space="preserve">8+6     "D03"</t>
  </si>
  <si>
    <t xml:space="preserve">2       "D05"</t>
  </si>
  <si>
    <t>307</t>
  </si>
  <si>
    <t>54914128</t>
  </si>
  <si>
    <t>dveřní kování interiérové rozetové spodní pro WC</t>
  </si>
  <si>
    <t>-1377603987</t>
  </si>
  <si>
    <t>Poznámka k položce:_x000d_
Přesná specifikace dveří viz. tabulka prvků - výpis dveří - ozn. D03, D05</t>
  </si>
  <si>
    <t>308</t>
  </si>
  <si>
    <t>54924003</t>
  </si>
  <si>
    <t>zámek zadlabací mezipokojový pravý pro WC kování 72x55mm</t>
  </si>
  <si>
    <t>-342196982</t>
  </si>
  <si>
    <t xml:space="preserve">8+6   "D03"</t>
  </si>
  <si>
    <t xml:space="preserve">2   "D05"</t>
  </si>
  <si>
    <t>309</t>
  </si>
  <si>
    <t>766660745</t>
  </si>
  <si>
    <t>Montáž padací prahové lišty zafrézováním do dveřního křídla</t>
  </si>
  <si>
    <t>-1330139151</t>
  </si>
  <si>
    <t>https://podminky.urs.cz/item/CS_URS_2025_01/766660745</t>
  </si>
  <si>
    <t xml:space="preserve">2+4  "D20"</t>
  </si>
  <si>
    <t>310</t>
  </si>
  <si>
    <t>19416030</t>
  </si>
  <si>
    <t>lišta mechanicky těsnící ZI+PP pro spodní hranu dveří dl 800mm</t>
  </si>
  <si>
    <t>1437737684</t>
  </si>
  <si>
    <t>311</t>
  </si>
  <si>
    <t>19416031</t>
  </si>
  <si>
    <t>lišta mechanicky těsnící ZI+PP pro spodní hranu dveří dl 1000mm</t>
  </si>
  <si>
    <t>-685688679</t>
  </si>
  <si>
    <t xml:space="preserve">1     "D22"</t>
  </si>
  <si>
    <t>312</t>
  </si>
  <si>
    <t>766682111</t>
  </si>
  <si>
    <t>Montáž zárubní obložkových pro dveře jednokřídlové tl stěny do 170 mm</t>
  </si>
  <si>
    <t>1502005897</t>
  </si>
  <si>
    <t>https://podminky.urs.cz/item/CS_URS_2025_01/766682111</t>
  </si>
  <si>
    <t>313</t>
  </si>
  <si>
    <t>61182307</t>
  </si>
  <si>
    <t>zárubeň jednokřídlá obložková s laminátovým povrchem tl stěny 60-150mm rozměru 600-1100/1970, 2100mm</t>
  </si>
  <si>
    <t>1091881275</t>
  </si>
  <si>
    <t>314</t>
  </si>
  <si>
    <t>766682211</t>
  </si>
  <si>
    <t>Montáž zárubní obložkových protipožárních pro dveře jednokřídlové tl stěny do 170 mm</t>
  </si>
  <si>
    <t>1833121047</t>
  </si>
  <si>
    <t>https://podminky.urs.cz/item/CS_URS_2025_01/766682211</t>
  </si>
  <si>
    <t>315</t>
  </si>
  <si>
    <t>61182340</t>
  </si>
  <si>
    <t>zárubeň dvoukřídlá obložková s laminátovým povrchem a protipožární úpravou tl stěny 60-150mm rozměru 1250-1850/1970, 2100mm</t>
  </si>
  <si>
    <t>-1585958843</t>
  </si>
  <si>
    <t>316</t>
  </si>
  <si>
    <t>766694116</t>
  </si>
  <si>
    <t>Montáž parapetních desek dřevěných nebo plastových š do 30 cm</t>
  </si>
  <si>
    <t>-1495095184</t>
  </si>
  <si>
    <t>https://podminky.urs.cz/item/CS_URS_2025_01/766694116</t>
  </si>
  <si>
    <t>317</t>
  </si>
  <si>
    <t>60794100</t>
  </si>
  <si>
    <t>parapet dřevotřískový vnitřní povrch laminátový š 150mm</t>
  </si>
  <si>
    <t>1673995043</t>
  </si>
  <si>
    <t>Poznámka k položce:_x000d_
Přesná specifikace dveří viz. tabulka prvků - výpis truhlářských prvků - ozn. T01</t>
  </si>
  <si>
    <t>318</t>
  </si>
  <si>
    <t>998766102</t>
  </si>
  <si>
    <t>Přesun hmot tonážní pro kce truhlářské v objektech v přes 6 do 12 m</t>
  </si>
  <si>
    <t>420449237</t>
  </si>
  <si>
    <t>https://podminky.urs.cz/item/CS_URS_2025_01/998766102</t>
  </si>
  <si>
    <t>319</t>
  </si>
  <si>
    <t>767114111</t>
  </si>
  <si>
    <t>Montáž stěn a příček rámových zasklených do celostěnových panelů nebo ocelové konstrukce bez požární odolnosti plochy do 6 m2</t>
  </si>
  <si>
    <t>-1646835966</t>
  </si>
  <si>
    <t>https://podminky.urs.cz/item/CS_URS_2025_01/767114111</t>
  </si>
  <si>
    <t xml:space="preserve">1,35*2,5*3    "O20"</t>
  </si>
  <si>
    <t xml:space="preserve">1,93*3,0      "O25"</t>
  </si>
  <si>
    <t>320</t>
  </si>
  <si>
    <t>RMAT0022.1</t>
  </si>
  <si>
    <t xml:space="preserve">Sloupko příčková fasáda bez přítlačné lišy 1350*2500 mm </t>
  </si>
  <si>
    <t>-554562059</t>
  </si>
  <si>
    <t>Poznámka k položce:_x000d_
Označení dle tabulky prvků O20_x000d_
Provedení oken dle požadavků a popisu v tabulce prvků</t>
  </si>
  <si>
    <t xml:space="preserve">3    "O20"</t>
  </si>
  <si>
    <t>321</t>
  </si>
  <si>
    <t>RMAT0023.1</t>
  </si>
  <si>
    <t xml:space="preserve">Sloupko příčková fasáda bez přítlačné lišy  (1733+197)*3000 mm</t>
  </si>
  <si>
    <t>-1208947408</t>
  </si>
  <si>
    <t xml:space="preserve">Poznámka k položce:_x000d_
Označení dle tabulky prvků O25_x000d_
Provedení oken dle požadavků a popisu v tabulce prvků_x000d_
</t>
  </si>
  <si>
    <t xml:space="preserve">1     "O25"</t>
  </si>
  <si>
    <t>322</t>
  </si>
  <si>
    <t>767114112</t>
  </si>
  <si>
    <t>Montáž stěn a příček rámových zasklených do celostěnových panelů nebo ocelové konstrukce bez požární odolnosti plochy přes 6 do 9 m2</t>
  </si>
  <si>
    <t>-1247099537</t>
  </si>
  <si>
    <t>https://podminky.urs.cz/item/CS_URS_2025_01/767114112</t>
  </si>
  <si>
    <t xml:space="preserve">2,5*2,5   "O21"</t>
  </si>
  <si>
    <t xml:space="preserve">2,67*2,5   "O22"</t>
  </si>
  <si>
    <t xml:space="preserve">2,715*2,5*5   "O23"</t>
  </si>
  <si>
    <t xml:space="preserve">2,76*2,5   "O24"</t>
  </si>
  <si>
    <t>323</t>
  </si>
  <si>
    <t>Sloupko příčková fasáda bez přítlačné lišy 2500*2500 mm</t>
  </si>
  <si>
    <t>446260287</t>
  </si>
  <si>
    <t xml:space="preserve">Poznámka k položce:_x000d_
Označení dle tabulky prvků O21_x000d_
Provedení oken dle požadavků a popisu v tabulce prvků_x000d_
</t>
  </si>
  <si>
    <t xml:space="preserve">1  "O21"</t>
  </si>
  <si>
    <t>324</t>
  </si>
  <si>
    <t>Sloupko příčková fasáda bez přítlačné lišy 2670*2500 mm</t>
  </si>
  <si>
    <t>1959913466</t>
  </si>
  <si>
    <t>Poznámka k položce:_x000d_
Označení dle tabulky prvků O22_x000d_
Provedení oken dle požadavků a popisu v tabulce prvků</t>
  </si>
  <si>
    <t xml:space="preserve">1     "O22"</t>
  </si>
  <si>
    <t>325</t>
  </si>
  <si>
    <t>Sloupko příčková fasáda bez přítlačné lišy 2715*2500 mm</t>
  </si>
  <si>
    <t>-1043728167</t>
  </si>
  <si>
    <t>Poznámka k položce:_x000d_
Označení dle tabulky prvků O23_x000d_
Provedení oken dle požadavků a popisu v tabulce prvků</t>
  </si>
  <si>
    <t xml:space="preserve">5   "O23"</t>
  </si>
  <si>
    <t>326</t>
  </si>
  <si>
    <t>Sloupko příčková fasáda bez přítlačné lišy 2760*2500 mm</t>
  </si>
  <si>
    <t>1438303090</t>
  </si>
  <si>
    <t>Poznámka k položce:_x000d_
Označení dle tabulky prvků O24_x000d_
Provedení oken dle požadavků a popisu v tabulce prvků</t>
  </si>
  <si>
    <t xml:space="preserve">1   "O24"</t>
  </si>
  <si>
    <t>327</t>
  </si>
  <si>
    <t>767114114</t>
  </si>
  <si>
    <t>Montáž stěn a příček rámových zasklených do celostěnových panelů nebo ocelové konstrukce bez požární odolnosti plochy přes 12 do 15 m2</t>
  </si>
  <si>
    <t>623227047</t>
  </si>
  <si>
    <t>https://podminky.urs.cz/item/CS_URS_2025_01/767114114</t>
  </si>
  <si>
    <t xml:space="preserve">4,4*3,0   "O26"</t>
  </si>
  <si>
    <t>328</t>
  </si>
  <si>
    <t>RMAT0024.1</t>
  </si>
  <si>
    <t>Vstupní sloupko příčková fasáda bez přítlačné lišy s rohovým profilem a hliníkovými dveřmi 4400*3000 mm</t>
  </si>
  <si>
    <t>-685089477</t>
  </si>
  <si>
    <t xml:space="preserve">Poznámka k položce:_x000d_
Označení dle tabulky prvků O26-(hliníkové dveře řešeny ve výkazu dveří - D53/L)_x000d_
Provedení oken dle požadavků a popisu v tabulce prvků_x000d_
</t>
  </si>
  <si>
    <t xml:space="preserve">1   "O26"</t>
  </si>
  <si>
    <t>329</t>
  </si>
  <si>
    <t>767163111</t>
  </si>
  <si>
    <t>Montáž přímého kovového zábradlí do ocelové konstrukce v rovině v interiéru</t>
  </si>
  <si>
    <t>228756781</t>
  </si>
  <si>
    <t>https://podminky.urs.cz/item/CS_URS_2025_01/767163111</t>
  </si>
  <si>
    <t xml:space="preserve">1,35+0,4   "Z02"</t>
  </si>
  <si>
    <t xml:space="preserve">2,725       "Z03"</t>
  </si>
  <si>
    <t>330</t>
  </si>
  <si>
    <t>RMAT0019</t>
  </si>
  <si>
    <t>Ocelová zábradelní výplň galerie 2NP vč. povrch.úpravy</t>
  </si>
  <si>
    <t>263204425</t>
  </si>
  <si>
    <t xml:space="preserve">Poznámka k položce:_x000d_
Dodávka a výroba zábradlí  včetně povrchové úpravy a spojovacího materiálu - popis viz. tabulka prvků  Z02</t>
  </si>
  <si>
    <t>331</t>
  </si>
  <si>
    <t>RMAT0020</t>
  </si>
  <si>
    <t>Ocelová zábradelní výplň galerie 2NP vč. povrch.úpravy - rovný díl</t>
  </si>
  <si>
    <t>347149499</t>
  </si>
  <si>
    <t xml:space="preserve">Poznámka k položce:_x000d_
Dodávka a výroba zábradlí  včetně povrchové úpravy a spojovacího materiálu - popis viz. tabulka prvků  Z03</t>
  </si>
  <si>
    <t>332</t>
  </si>
  <si>
    <t>1172792191</t>
  </si>
  <si>
    <t>(3,1+1,03+3,28+0,2)*2*2</t>
  </si>
  <si>
    <t>(3,1+1,03+3,28+1,52+1,09+0,25)*2*2</t>
  </si>
  <si>
    <t>333</t>
  </si>
  <si>
    <t>RMAT0020.1</t>
  </si>
  <si>
    <t>-560445433</t>
  </si>
  <si>
    <t xml:space="preserve">71,52*1,874     "trubka pr. 40"</t>
  </si>
  <si>
    <t xml:space="preserve">0,13*2*(16+12)*2*0,395             "tyč pr. 8 mm"</t>
  </si>
  <si>
    <t xml:space="preserve">0,1*2*8     "zavíčkování trubky"</t>
  </si>
  <si>
    <t>141,379*1,1 'Přepočtené koeficientem množství</t>
  </si>
  <si>
    <t>334</t>
  </si>
  <si>
    <t>767211312</t>
  </si>
  <si>
    <t>Montáž venkovního kovového schodiště rovného kotveného na ocelovou konstrukci</t>
  </si>
  <si>
    <t>593555122</t>
  </si>
  <si>
    <t>https://podminky.urs.cz/item/CS_URS_2025_01/767211312</t>
  </si>
  <si>
    <t>9,175*2</t>
  </si>
  <si>
    <t>335</t>
  </si>
  <si>
    <t>RMAT0060</t>
  </si>
  <si>
    <t>schodiště venkovní - dodávka a výroba</t>
  </si>
  <si>
    <t>1804618303</t>
  </si>
  <si>
    <t xml:space="preserve">Poznámka k položce:_x000d_
Dodávka a výroba zámečnických prvků  včetně povrchové úpravy a spojovacího materiálu</t>
  </si>
  <si>
    <t xml:space="preserve">2487  "venkovní schodiště"</t>
  </si>
  <si>
    <t>336</t>
  </si>
  <si>
    <t>767223212</t>
  </si>
  <si>
    <t>Montáž přímého kovového zábradlí do ocelové konstrukce na schodišti v exteriéru</t>
  </si>
  <si>
    <t>1567491807</t>
  </si>
  <si>
    <t>https://podminky.urs.cz/item/CS_URS_2025_01/767223212</t>
  </si>
  <si>
    <t>2*(7,95+8,75)</t>
  </si>
  <si>
    <t>337</t>
  </si>
  <si>
    <t>zábradlí venkovního schodiště-dodávka a výroba</t>
  </si>
  <si>
    <t>1198366022</t>
  </si>
  <si>
    <t>Poznámka k položce:_x000d_
Dodávka včetně povrch.úprav a kotev.materiálu</t>
  </si>
  <si>
    <t>(2,86+1,03+3,28+0,54)*2*2*6,28</t>
  </si>
  <si>
    <t>(12+16)*1,05*2*6,28</t>
  </si>
  <si>
    <t>(2,86+1,03+3,28+1,63+1,09+0,25)*2*2*6,28</t>
  </si>
  <si>
    <t>Mezisoučet páskovina 40/20</t>
  </si>
  <si>
    <t>(67+88)*1,05*2*3,14</t>
  </si>
  <si>
    <t>Mezisoučet pásk. 40/10</t>
  </si>
  <si>
    <t>1839,726*1,1 'Přepočtené koeficientem množství</t>
  </si>
  <si>
    <t>338</t>
  </si>
  <si>
    <t>767250113</t>
  </si>
  <si>
    <t>Montáž ocelových podest svařováním</t>
  </si>
  <si>
    <t>1541639819</t>
  </si>
  <si>
    <t>https://podminky.urs.cz/item/CS_URS_2025_01/767250113</t>
  </si>
  <si>
    <t>1,16*(1,57+1,03)*2+18*0,27*1,16*2</t>
  </si>
  <si>
    <t>339</t>
  </si>
  <si>
    <t>RMAT0061</t>
  </si>
  <si>
    <t>Rošt podestový svařovaný včetně rámu 1570*1160 mm velikost 40/3 mm-žárově zinkováno</t>
  </si>
  <si>
    <t>-1674789057</t>
  </si>
  <si>
    <t>340</t>
  </si>
  <si>
    <t>RMAT0062</t>
  </si>
  <si>
    <t>Rošt podestový svařovaný včetně rámu 1160*1030 mm velikost 40/3 mm-žárově zinkováno</t>
  </si>
  <si>
    <t>186913367</t>
  </si>
  <si>
    <t>341</t>
  </si>
  <si>
    <t>RMAT0063</t>
  </si>
  <si>
    <t>Rošt stupně schodiště včetně rámu svařovaný 270*1160 mm velikost 40/3 mm-žárově zinkováno</t>
  </si>
  <si>
    <t>-653593506</t>
  </si>
  <si>
    <t>2*9*2</t>
  </si>
  <si>
    <t>342</t>
  </si>
  <si>
    <t>767316311</t>
  </si>
  <si>
    <t>Montáž střešního bodového světlíku přes 1 do 1,5 m2</t>
  </si>
  <si>
    <t>-617060943</t>
  </si>
  <si>
    <t>https://podminky.urs.cz/item/CS_URS_2025_01/767316311</t>
  </si>
  <si>
    <t xml:space="preserve">8          "O27"</t>
  </si>
  <si>
    <t xml:space="preserve">1          "O28"</t>
  </si>
  <si>
    <t>343</t>
  </si>
  <si>
    <t>RMAT0025.1</t>
  </si>
  <si>
    <t>Střešní světlík, plochý, hliníkový, jednokřídlý, otvíravé 900*1500 mm</t>
  </si>
  <si>
    <t>121563749</t>
  </si>
  <si>
    <t>Poznámka k položce:_x000d_
Označení dle tabulky prvků O27 včetně manžety světlíku_x000d_
Provedení oken dle požadavků a popisu v tabulce prvků</t>
  </si>
  <si>
    <t>344</t>
  </si>
  <si>
    <t xml:space="preserve">Výlez na střechu, plochý, hliník, jednotkříslý, otvíravý  900*1200 mm</t>
  </si>
  <si>
    <t>1503574632</t>
  </si>
  <si>
    <t>Poznámka k položce:_x000d_
Označení dle tabulky prvků O28 včetně manžety výlezu_x000d_
Provedení oken dle požadavků a popisu v tabulce prvků</t>
  </si>
  <si>
    <t xml:space="preserve">1    "O28"</t>
  </si>
  <si>
    <t>345</t>
  </si>
  <si>
    <t>767316312</t>
  </si>
  <si>
    <t>Montáž střešního bodového světlíku přes 1,5 do 2 m2</t>
  </si>
  <si>
    <t>-1011764666</t>
  </si>
  <si>
    <t>https://podminky.urs.cz/item/CS_URS_2025_01/767316312</t>
  </si>
  <si>
    <t xml:space="preserve">1       "O29"</t>
  </si>
  <si>
    <t>346</t>
  </si>
  <si>
    <t>RMAT0059.1</t>
  </si>
  <si>
    <t>Střešní světlík, plochý, hliníkový, jednokřídlý, otvíravé 1000*2500 mm</t>
  </si>
  <si>
    <t>-1609711067</t>
  </si>
  <si>
    <t>Poznámka k položce:_x000d_
Označení dle tabulky prvků O29 včetně manžety světlíku_x000d_
Provedení oken dle požadavků a popisu v tabulce prvků</t>
  </si>
  <si>
    <t xml:space="preserve">1      "O29"</t>
  </si>
  <si>
    <t>347</t>
  </si>
  <si>
    <t>767531121</t>
  </si>
  <si>
    <t>Osazení zapuštěného rámu z L profilů k čisticím rohožím</t>
  </si>
  <si>
    <t>1496697491</t>
  </si>
  <si>
    <t>https://podminky.urs.cz/item/CS_URS_2025_01/767531121</t>
  </si>
  <si>
    <t xml:space="preserve">(1,5+1,1)*2                   "J08"</t>
  </si>
  <si>
    <t xml:space="preserve">(4,22+1,83)*2    "J05"</t>
  </si>
  <si>
    <t xml:space="preserve">(2+1,2)*2      "J06"</t>
  </si>
  <si>
    <t xml:space="preserve">(4,325+1,955)*2     "J07"</t>
  </si>
  <si>
    <t>348</t>
  </si>
  <si>
    <t>69752160.R</t>
  </si>
  <si>
    <t>rám pro zapuštění profil L-30/30 25/25 20/30 15/30-nerez</t>
  </si>
  <si>
    <t>637204663</t>
  </si>
  <si>
    <t>36,26*1,1 'Přepočtené koeficientem množství</t>
  </si>
  <si>
    <t>349</t>
  </si>
  <si>
    <t>767531214</t>
  </si>
  <si>
    <t>Montáž vstupních kovových nebo plastových rohoží čisticích zón plochy přes 1,5 do 2 m2</t>
  </si>
  <si>
    <t>-1767571694</t>
  </si>
  <si>
    <t>https://podminky.urs.cz/item/CS_URS_2025_01/767531214</t>
  </si>
  <si>
    <t xml:space="preserve">1      "J08"</t>
  </si>
  <si>
    <t>350</t>
  </si>
  <si>
    <t>69752030</t>
  </si>
  <si>
    <t>rohož vstupní provedení hliník nebo mosaz/gumové vlnovky/</t>
  </si>
  <si>
    <t>412573863</t>
  </si>
  <si>
    <t xml:space="preserve">1,5*1,1                   "J08"</t>
  </si>
  <si>
    <t>1,65*1,1 'Přepočtené koeficientem množství</t>
  </si>
  <si>
    <t>351</t>
  </si>
  <si>
    <t>767531215</t>
  </si>
  <si>
    <t>Montáž vstupních kovových nebo plastových rohoží čisticích zón plochy přes 2 m2</t>
  </si>
  <si>
    <t>-40551469</t>
  </si>
  <si>
    <t>https://podminky.urs.cz/item/CS_URS_2025_01/767531215</t>
  </si>
  <si>
    <t xml:space="preserve">4,22*1,83    "J05"</t>
  </si>
  <si>
    <t xml:space="preserve">2*1,2      "J06"</t>
  </si>
  <si>
    <t xml:space="preserve">4,325*1,955     "J07"</t>
  </si>
  <si>
    <t>352</t>
  </si>
  <si>
    <t>69752070</t>
  </si>
  <si>
    <t>rohož vstupní provedení umělohmotné profily se silon. Kartáčky</t>
  </si>
  <si>
    <t>-514447026</t>
  </si>
  <si>
    <t>7,723*1,1 'Přepočtené koeficientem množství</t>
  </si>
  <si>
    <t>353</t>
  </si>
  <si>
    <t>-89894824</t>
  </si>
  <si>
    <t>10,855*1,1 'Přepočtené koeficientem množství</t>
  </si>
  <si>
    <t>354</t>
  </si>
  <si>
    <t>767584702</t>
  </si>
  <si>
    <t>Montáž podhledů z tvarovaných plechů připevněných šroubováním</t>
  </si>
  <si>
    <t>1955139159</t>
  </si>
  <si>
    <t>https://podminky.urs.cz/item/CS_URS_2025_01/767584702</t>
  </si>
  <si>
    <t>355</t>
  </si>
  <si>
    <t>19421175</t>
  </si>
  <si>
    <t>plech Al hladký polotvrdý tl 3,00mm tabule</t>
  </si>
  <si>
    <t>-877453324</t>
  </si>
  <si>
    <t>95,358*8,15 'Přepočtené koeficientem množství</t>
  </si>
  <si>
    <t>356</t>
  </si>
  <si>
    <t>767610216</t>
  </si>
  <si>
    <t>Montáž oken kovových vertikálně posuvných s pevně zaskleným horním dílem</t>
  </si>
  <si>
    <t>-1181722890</t>
  </si>
  <si>
    <t>https://podminky.urs.cz/item/CS_URS_2025_01/767610216</t>
  </si>
  <si>
    <t>1,2*1,25</t>
  </si>
  <si>
    <t>357</t>
  </si>
  <si>
    <t>Okno hliníkové, dělené v prostoru výdejny jídel 1200*1250 mm horní část fix, dolní část výsuvná</t>
  </si>
  <si>
    <t>-1180637080</t>
  </si>
  <si>
    <t>Poznámka k položce:_x000d_
Označení dle tabulky prvků O15_x000d_
Provedení oken dle požadavků a popisu v tabulce prvků</t>
  </si>
  <si>
    <t>358</t>
  </si>
  <si>
    <t>767620314</t>
  </si>
  <si>
    <t>Montáž oken kovových s izolačními trojskly pevných do panelů nebo ocelové konstrukce plochy přes 2,5 do 6 m2</t>
  </si>
  <si>
    <t>1122820081</t>
  </si>
  <si>
    <t>https://podminky.urs.cz/item/CS_URS_2025_01/767620314</t>
  </si>
  <si>
    <t xml:space="preserve">1,5*2,5   "O04F"</t>
  </si>
  <si>
    <t>359</t>
  </si>
  <si>
    <t>RMAT0015.1</t>
  </si>
  <si>
    <t xml:space="preserve">okno hliníkové jednoduchíé, fix  1500*2500 mm</t>
  </si>
  <si>
    <t>-1308479964</t>
  </si>
  <si>
    <t>Poznámka k položce:_x000d_
Označení dle tabulky prvků O04F_x000d_
Provedení oken dle požadavků a popisu v tabulce prvků</t>
  </si>
  <si>
    <t xml:space="preserve">1     "O04F"</t>
  </si>
  <si>
    <t>360</t>
  </si>
  <si>
    <t>767620342</t>
  </si>
  <si>
    <t>Montáž oken kovových s izolačními trojskly otevíravých do panelů nebo ocelové konstrukce plochy přes 0,6 do 1,5 m2</t>
  </si>
  <si>
    <t>-1362129184</t>
  </si>
  <si>
    <t>https://podminky.urs.cz/item/CS_URS_2025_01/767620342</t>
  </si>
  <si>
    <t xml:space="preserve">1,0*1,5*2    "O03"</t>
  </si>
  <si>
    <t>361</t>
  </si>
  <si>
    <t>RMAT0016.1</t>
  </si>
  <si>
    <t xml:space="preserve">Okno hliníkové, jednokřídlé, otvíravé/sklopné, levé 1000*1500 mm  </t>
  </si>
  <si>
    <t>1794099165</t>
  </si>
  <si>
    <t>Poznámka k položce:_x000d_
Označení dle tabulky prvků O04_x000d_
Provedení oken dle požadavků a popisu v tabulce prvků</t>
  </si>
  <si>
    <t xml:space="preserve">1+1    "O03"</t>
  </si>
  <si>
    <t>362</t>
  </si>
  <si>
    <t>767620343</t>
  </si>
  <si>
    <t>Montáž oken kovových s izolačními trojskly otevíravých do panelů nebo ocelové konstrukce plochy přes 1,5 do 2,5 m2</t>
  </si>
  <si>
    <t>1812272148</t>
  </si>
  <si>
    <t>https://podminky.urs.cz/item/CS_URS_2025_01/767620343</t>
  </si>
  <si>
    <t xml:space="preserve">2,5*1,0*2  "okna O01L" </t>
  </si>
  <si>
    <t xml:space="preserve">2,5*1,0      "okna O01P"</t>
  </si>
  <si>
    <t>363</t>
  </si>
  <si>
    <t xml:space="preserve">Okno hliníkové, jednokřídlé, dělené, spodní část fix, horní část  otvíravé/sklopné, levé vel. 1000*2500 mm</t>
  </si>
  <si>
    <t>-2037296017</t>
  </si>
  <si>
    <t>Poznámka k položce:_x000d_
Označení dle tabulky prvků O01_x000d_
Provedení oken dle požadavků a popisu v tabulce prvků</t>
  </si>
  <si>
    <t xml:space="preserve">2   "O01L"</t>
  </si>
  <si>
    <t xml:space="preserve">1    "O01P"</t>
  </si>
  <si>
    <t>364</t>
  </si>
  <si>
    <t>767620344</t>
  </si>
  <si>
    <t>Montáž oken kovových s izolačními trojskly otevíravých do panelů nebo ocelové konstrukce plochy přes 2,5 do 6 m2</t>
  </si>
  <si>
    <t>-513941513</t>
  </si>
  <si>
    <t>https://podminky.urs.cz/item/CS_URS_2025_01/767620344</t>
  </si>
  <si>
    <t xml:space="preserve">2,2*2,5*(7+18)   "O10L+O10P"</t>
  </si>
  <si>
    <t xml:space="preserve">2,2*2,5*(1+3)    "O11L+O11P"</t>
  </si>
  <si>
    <t xml:space="preserve">2,0*2,5*(1+1)    "O12L+O12P"</t>
  </si>
  <si>
    <t xml:space="preserve">1,8*2,5               "O13"</t>
  </si>
  <si>
    <t xml:space="preserve">2,4*2,5              "O14L"</t>
  </si>
  <si>
    <t>365</t>
  </si>
  <si>
    <t>RMAT0017.1</t>
  </si>
  <si>
    <t xml:space="preserve">Okno hliníkové, dvoukřídlé, dělené, spodní část fix, horní část pravá otvíravé/sklopné, horní část levá otvíravé 2200*2500 mm </t>
  </si>
  <si>
    <t>-705058405</t>
  </si>
  <si>
    <t>Poznámka k položce:_x000d_
Označení dle tabulky prvků O10_x000d_
Provedení oken dle požadavků a popisu v tabulce prvků</t>
  </si>
  <si>
    <t xml:space="preserve">7    "O10L"</t>
  </si>
  <si>
    <t xml:space="preserve">7+11   "O10P"</t>
  </si>
  <si>
    <t>366</t>
  </si>
  <si>
    <t>RMAT0018.1</t>
  </si>
  <si>
    <t xml:space="preserve">Okno hliníkové, dvoukřídlé, pravá část otvíravé/sklopné,levá část otvíravé 2200*2500 mm </t>
  </si>
  <si>
    <t>2071092742</t>
  </si>
  <si>
    <t>Poznámka k položce:_x000d_
Označení dle tabulky prvků O11_x000d_
Provedení oken dle požadavků a popisu v tabulce prvků</t>
  </si>
  <si>
    <t xml:space="preserve">1      "O11L"</t>
  </si>
  <si>
    <t xml:space="preserve">3   "O11P"</t>
  </si>
  <si>
    <t>367</t>
  </si>
  <si>
    <t>RMAT0019.1</t>
  </si>
  <si>
    <t xml:space="preserve">Okno hliníkové, dvoukřídlé, pravá část otvíravé/sklopné, levá část otvíravé 2000*2500 mm </t>
  </si>
  <si>
    <t>-1126651772</t>
  </si>
  <si>
    <t>Poznámka k položce:_x000d_
Označení dle tabulky prvků O12_x000d_
Provedení oken dle požadavků a popisu v tabulce prvků</t>
  </si>
  <si>
    <t xml:space="preserve">1   "O12L"</t>
  </si>
  <si>
    <t xml:space="preserve">1   "O12P"</t>
  </si>
  <si>
    <t>368</t>
  </si>
  <si>
    <t>RMAT0020.2</t>
  </si>
  <si>
    <t xml:space="preserve">Okno hliníkové, dvoukřídlé, dělené, spodní část fix, horní část levá otvíravé/sklopné,horní část pravá otvíravé 1880*2500 mm </t>
  </si>
  <si>
    <t>-1705986291</t>
  </si>
  <si>
    <t>Poznámka k položce:_x000d_
Označení dle tabulky prvků O13_x000d_
Provedení oken dle požadavků a popisu v tabulce prvků</t>
  </si>
  <si>
    <t xml:space="preserve">1   "O13"</t>
  </si>
  <si>
    <t>369</t>
  </si>
  <si>
    <t>RMAT0021.1</t>
  </si>
  <si>
    <t xml:space="preserve">Okno hliníkové, dvoukřídlé, dělené, spodní část fix, horní část levá otvíravé/sklopné, horní část pravá otvíravé 2400*2500 mm </t>
  </si>
  <si>
    <t>-1195437908</t>
  </si>
  <si>
    <t>Poznámka k položce:_x000d_
Označení dle tabulky prvků O14_x000d_
Provedení oken dle požadavků a popisu v tabulce prvků</t>
  </si>
  <si>
    <t xml:space="preserve">1    "O14"</t>
  </si>
  <si>
    <t>370</t>
  </si>
  <si>
    <t>767627310</t>
  </si>
  <si>
    <t>Připojovací spára oken a stěn kompletní komprimační impregnovanou páskou</t>
  </si>
  <si>
    <t>1383095852</t>
  </si>
  <si>
    <t>https://podminky.urs.cz/item/CS_URS_2025_01/767627310</t>
  </si>
  <si>
    <t xml:space="preserve">(2,5+1,0)*2*(2+1)    "O01"</t>
  </si>
  <si>
    <t xml:space="preserve">(2,5+1,0)*2*5        "O02"</t>
  </si>
  <si>
    <t xml:space="preserve">(1+1,5)*2*(1+1)   "O03"</t>
  </si>
  <si>
    <t xml:space="preserve">(1,5+2,5)*2       "O04F"</t>
  </si>
  <si>
    <t xml:space="preserve">(2,2+2,5)*2*(7+18)      "O10"</t>
  </si>
  <si>
    <t xml:space="preserve">(2,2+2,5)*2*(1+3)       "O11"</t>
  </si>
  <si>
    <t xml:space="preserve">(2,0+2,5)*2*(1+1)     "O12"</t>
  </si>
  <si>
    <t xml:space="preserve">(1,88+2,5)*2          "O13"</t>
  </si>
  <si>
    <t xml:space="preserve">(2,4+2,5)*2         "O14"</t>
  </si>
  <si>
    <t>371</t>
  </si>
  <si>
    <t>767640111</t>
  </si>
  <si>
    <t>Montáž dveří ocelových nebo hliníkových vchodových jednokřídlových bez nadsvětlíku</t>
  </si>
  <si>
    <t>-1377381472</t>
  </si>
  <si>
    <t>https://podminky.urs.cz/item/CS_URS_2025_01/767640111</t>
  </si>
  <si>
    <t xml:space="preserve">1    "D58"</t>
  </si>
  <si>
    <t>372</t>
  </si>
  <si>
    <t>RMAT0001-D58</t>
  </si>
  <si>
    <t xml:space="preserve">Exteriérové hliníkové dveře, jednokřídlé plné  840*2170 mm </t>
  </si>
  <si>
    <t>-1029273234</t>
  </si>
  <si>
    <t>Poznámka k položce:_x000d_
Označení dle tabulky prvků D58_x000d_
Provedení dveří dle požadavků a popisu v tabulce prvků_x000d_
Dodávka včetně kování a vložky cylindr. systém gen. klíč</t>
  </si>
  <si>
    <t xml:space="preserve">1       "D58"</t>
  </si>
  <si>
    <t>373</t>
  </si>
  <si>
    <t>-292166935</t>
  </si>
  <si>
    <t xml:space="preserve">2    "1.NP - dveře O02"</t>
  </si>
  <si>
    <t xml:space="preserve">3   "2.NP - dveře O02"</t>
  </si>
  <si>
    <t>374</t>
  </si>
  <si>
    <t>Okna/ balkonové dveře hliníkové, jednokřídlé, otvíravé/sklopné, levé vel. 1000*2500 mm</t>
  </si>
  <si>
    <t>1489683909</t>
  </si>
  <si>
    <t>Poznámka k položce:_x000d_
Označení dle tabulky prvků O02_x000d_
Provedení oken dle požadavků a popisu v tabulce prvků</t>
  </si>
  <si>
    <t>375</t>
  </si>
  <si>
    <t>767640112</t>
  </si>
  <si>
    <t>Montáž dveří ocelových nebo hliníkových vchodových jednokřídlových s nadsvětlíkem</t>
  </si>
  <si>
    <t>-1278868443</t>
  </si>
  <si>
    <t>https://podminky.urs.cz/item/CS_URS_2025_01/767640112</t>
  </si>
  <si>
    <t xml:space="preserve">1+1    "D51"</t>
  </si>
  <si>
    <t xml:space="preserve">1   "D52"</t>
  </si>
  <si>
    <t xml:space="preserve">1    "D57"</t>
  </si>
  <si>
    <t>376</t>
  </si>
  <si>
    <t>RMAT0031-D51</t>
  </si>
  <si>
    <t xml:space="preserve">Exteriérové hliníkové dveře, jednokřídlé plné s proskleným nadsvětlíkem, Rw = 32dB  1100*2500 mm </t>
  </si>
  <si>
    <t>-287192804</t>
  </si>
  <si>
    <t xml:space="preserve">Poznámka k položce:_x000d_
Označení dle tabulky prvků D51_x000d_
Provedení dveří dle požadavků a popisu v tabulce prvků_x000d_
Dodávka včetně kování a vložky cylindr. systém gen. klíč_x000d_
</t>
  </si>
  <si>
    <t>377</t>
  </si>
  <si>
    <t>RMAT0033-D52</t>
  </si>
  <si>
    <t xml:space="preserve">Exteriérové hliníkové dveře, jednokřídléprosklenné - bezp.sklo,s  proskleným nadsvětlíkem, levé  1100*2500 mm </t>
  </si>
  <si>
    <t>-11359128</t>
  </si>
  <si>
    <t>Poznámka k položce:_x000d_
Označení dle tabulky prvků D52_x000d_
Provedení dveří dle požadavků a popisu v tabulce prvků_x000d_
Dodávka včetně kování a vložky cylindr. systém gen. klíč</t>
  </si>
  <si>
    <t xml:space="preserve">1    "D52"</t>
  </si>
  <si>
    <t>378</t>
  </si>
  <si>
    <t>RMAT0048-D57</t>
  </si>
  <si>
    <t xml:space="preserve">Exteriérové hliníkové dveře, jednokřídlé prosklenné-trojsklo bezpečnostní s proskleným nadsvětlíkem, pravé  1100*2500 mm </t>
  </si>
  <si>
    <t>-1458184490</t>
  </si>
  <si>
    <t>Poznámka k položce:_x000d_
Označení dle tabulky prvků D57_x000d_
Provedení dveří dle požadavků a popisu v tabulce prvků_x000d_
Dodávka včetně kování a vložky cylindr. systém gen. klíč</t>
  </si>
  <si>
    <t>379</t>
  </si>
  <si>
    <t>767640113</t>
  </si>
  <si>
    <t>Montáž dveří ocelových nebo hliníkových vchodových jednokřídlových s pevným bočním dílem</t>
  </si>
  <si>
    <t>-608563801</t>
  </si>
  <si>
    <t>https://podminky.urs.cz/item/CS_URS_2025_01/767640113</t>
  </si>
  <si>
    <t xml:space="preserve">1,000    "D50"</t>
  </si>
  <si>
    <t>380</t>
  </si>
  <si>
    <t>RMAT0034-D50</t>
  </si>
  <si>
    <t xml:space="preserve">Exteriérové hliníkové dveře, dvoukřídlé, prosklené otočné, s aktivním křídlem, Rw = 32dB 1500*2500 mm </t>
  </si>
  <si>
    <t>-1541658479</t>
  </si>
  <si>
    <t>Poznámka k položce:_x000d_
Označení dle tabulky prvků D50_x000d_
Provedení dveří dle požadavků a popisu v tabulce prvků_x000d_
Dodávka včetně kování a vložky cylindr. systém gen. klíč</t>
  </si>
  <si>
    <t xml:space="preserve">1    "D50"</t>
  </si>
  <si>
    <t>381</t>
  </si>
  <si>
    <t>767640221</t>
  </si>
  <si>
    <t>Montáž dveří ocelových nebo hliníkových vchodových dvoukřídlových bez nadsvětlíku</t>
  </si>
  <si>
    <t>1179082061</t>
  </si>
  <si>
    <t>https://podminky.urs.cz/item/CS_URS_2025_01/767640221</t>
  </si>
  <si>
    <t xml:space="preserve">1     "D53"</t>
  </si>
  <si>
    <t xml:space="preserve">1      "D55"</t>
  </si>
  <si>
    <t xml:space="preserve">1      "D71"</t>
  </si>
  <si>
    <t xml:space="preserve">1     "D72"</t>
  </si>
  <si>
    <t>382</t>
  </si>
  <si>
    <t>RMAT0032-D53</t>
  </si>
  <si>
    <t xml:space="preserve">Exteriérové hliníkové dveře, dvoukřídlé, prosklené izol.trojsklem - bezpečnostní sklo, s aktivním křídlem - 1700*2500 mm  </t>
  </si>
  <si>
    <t>-706162113</t>
  </si>
  <si>
    <t xml:space="preserve">Poznámka k položce:_x000d_
Označení dle tabulky prvků D53_x000d_
Provedení dveří dle požadavků a popisu v tabulce prvků_x000d_
(dveře jsou součástí hliníkové fasády - hliníková fasáda  řešena ve výpisu oken O26)_x000d_
Dodávka včetně kování a vložky cylindr. systém gen. klíč</t>
  </si>
  <si>
    <t xml:space="preserve">1   "D53"</t>
  </si>
  <si>
    <t>383</t>
  </si>
  <si>
    <t>RMAT0043-D55</t>
  </si>
  <si>
    <t>Exteriérové hliníkové dveře, dvoukřídlé, prosklené izol.trojsklem - bezpečnostní sklo, s aktivním křídlem - 1700*2500 mm</t>
  </si>
  <si>
    <t>969195546</t>
  </si>
  <si>
    <t>Poznámka k položce:_x000d_
Označení dle tabulky prvků D55_x000d_
Provedení dveří dle požadavků a popisu v tabulce prvků_x000d_
Dodávka včetně kování a vložky cylindr. systém gen. klíč</t>
  </si>
  <si>
    <t xml:space="preserve">1   "D55"</t>
  </si>
  <si>
    <t>384</t>
  </si>
  <si>
    <t>RMAT0044-D71</t>
  </si>
  <si>
    <t>Interiérové hliníkové dveře, dvoukřídlé, prosklené izol.trojsklem - bezpečnostní sklo, s aktivním křídlem - 1800*2500 mm</t>
  </si>
  <si>
    <t>864429398</t>
  </si>
  <si>
    <t>Poznámka k položce:_x000d_
Označení dle tabulky prvků D71_x000d_
Provedení dveří dle požadavků a popisu v tabulce prvků_x000d_
Dodávka včetně kování a elektromechanického zámku.</t>
  </si>
  <si>
    <t>385</t>
  </si>
  <si>
    <t>RMAT0045-D72</t>
  </si>
  <si>
    <t>Interiérové hliníkové dveře, dvoukřídlé, prosklené izol.trojsklem - bezpečnostní sklo, s aktivním křídlem 1930*2500 mm</t>
  </si>
  <si>
    <t>4393289</t>
  </si>
  <si>
    <t>Poznámka k položce:_x000d_
Označení dle tabulky prvků D72_x000d_
Provedení dveří dle požadavků a popisu v tabulce prvků_x000d_
Dodávka včetně kování a elektromechanického zámku.</t>
  </si>
  <si>
    <t>386</t>
  </si>
  <si>
    <t>767646510</t>
  </si>
  <si>
    <t>Montáž dveří protipožárního uzávěru jednokřídlového</t>
  </si>
  <si>
    <t>-1130554211</t>
  </si>
  <si>
    <t>https://podminky.urs.cz/item/CS_URS_2025_01/767646510</t>
  </si>
  <si>
    <t xml:space="preserve">1+1    "D54"</t>
  </si>
  <si>
    <t>387</t>
  </si>
  <si>
    <t>RMAT0035-D54</t>
  </si>
  <si>
    <t xml:space="preserve">Exteriérové hliníkové dveře, jednokřídlé, plné, otočné Rw = 37dB 1100*2200 mm, EI 30 DP3+C </t>
  </si>
  <si>
    <t>1520332270</t>
  </si>
  <si>
    <t>Poznámka k položce:_x000d_
Označení dle tabulky prvků D54_x000d_
Provedení dveří dle požadavků a popisu v tabulce prvků_x000d_
Celoobvodové systémové kování_x000d_
Panikové kování broušená nerez, dělená rozeta, klika-koule_x000d_
Samozavírač, Cylindrická vložka na gen. klíč.</t>
  </si>
  <si>
    <t xml:space="preserve">2    "D54"</t>
  </si>
  <si>
    <t>388</t>
  </si>
  <si>
    <t>767646523</t>
  </si>
  <si>
    <t>Montáž dveří protipožárního uzávěru dvoukřídlového v přes 2200 do 2400 mm</t>
  </si>
  <si>
    <t>-1597723174</t>
  </si>
  <si>
    <t>https://podminky.urs.cz/item/CS_URS_2025_01/767646523</t>
  </si>
  <si>
    <t xml:space="preserve">1     "D56"</t>
  </si>
  <si>
    <t xml:space="preserve">1     "D70"</t>
  </si>
  <si>
    <t xml:space="preserve">2     "D73"</t>
  </si>
  <si>
    <t xml:space="preserve">1     "D74"</t>
  </si>
  <si>
    <t xml:space="preserve">1     "D75"</t>
  </si>
  <si>
    <t>389</t>
  </si>
  <si>
    <t>RMAT0038-D56</t>
  </si>
  <si>
    <t xml:space="preserve">Exteriérové hliníkové dveře, dvoukřídlé, prosklené otočné, s aktivním křídlem - bezp.sklo s požární odolností EI 30 DP3+C, 1550*2500 mm </t>
  </si>
  <si>
    <t>661729288</t>
  </si>
  <si>
    <t>Poznámka k položce:_x000d_
Označení dle tabulky prvků D56_x000d_
Provedení dveří dle požadavků a popisu v tabulce prvků_x000d_
Celoobvodové systémové kování_x000d_
Panikové kování broušená nerez, dělená rozeta, klika-koule_x000d_
Samozavírač, Cylindrická vložka na gen. klíč.</t>
  </si>
  <si>
    <t xml:space="preserve">1    "D56"</t>
  </si>
  <si>
    <t>390</t>
  </si>
  <si>
    <t>RMAT0039-D70</t>
  </si>
  <si>
    <t xml:space="preserve">Interiérové hliníkové dveře, dvoukřídlé, prosklené otočné, s aktivním křídlem - bezp.skilo EI 30 DP3+C, 1930*2500 mm </t>
  </si>
  <si>
    <t>-73740187</t>
  </si>
  <si>
    <t>Poznámka k položce:_x000d_
Označení dle tabulky prvků D70_x000d_
Provedení dveří dle požadavků a popisu v tabulce prvků_x000d_
Celoobvodové systémové kování_x000d_
Panikové kování broušená nerez, dělená rozeta, klika-koule_x000d_
Samozavírač, Cylindrická vložka na gen. klíč.</t>
  </si>
  <si>
    <t xml:space="preserve">1    "D70"</t>
  </si>
  <si>
    <t>391</t>
  </si>
  <si>
    <t>RMAT0040-D73</t>
  </si>
  <si>
    <t xml:space="preserve">Interiérové hliníkové dveře, dvoukřídlé, prosklené otočné, s aktivním křídlem - bezp.sklo s požární odolností EI 30 DP3+C, 2220*2500 mm </t>
  </si>
  <si>
    <t>-971516080</t>
  </si>
  <si>
    <t>Poznámka k položce:_x000d_
Označení dle tabulky prvků D73_x000d_
Provedení dveří dle požadavků a popisu v tabulce prvků_x000d_
Celoobvodové systémové kování_x000d_
Panikové kování broušená nerez, dělená rozeta, klika-koule_x000d_
Samozavírač, Cylindrická vložka na gen. klíč.</t>
  </si>
  <si>
    <t>392</t>
  </si>
  <si>
    <t>RMAT0041-D74</t>
  </si>
  <si>
    <t>Interiérové hliníkové dveře, dvoukřídlé, prosklené otočné, s aktivním křídlem bezp.sklo s požární odolností EI 30 DP3+C, 1500*2500 mm</t>
  </si>
  <si>
    <t>-1862068485</t>
  </si>
  <si>
    <t>Poznámka k položce:_x000d_
Označení dle tabulky prvků D74_x000d_
Provedení dveří dle požadavků a popisu v tabulce prvků_x000d_
Celoobvodové systémové kování_x000d_
Panikové kování broušená nerez, dělená rozeta, klika-koule_x000d_
Samozavírač, Cylindrická vložka na gen. klíč.</t>
  </si>
  <si>
    <t>393</t>
  </si>
  <si>
    <t>RMAT0042-D75</t>
  </si>
  <si>
    <t>Interiérové hliníkové dveře, dvoukřídlé, prosklené otočné, s aktivním křídlem bezp.sklo s požární odolností EI 30 DP3+C, 2000*2500 mm</t>
  </si>
  <si>
    <t>1105757869</t>
  </si>
  <si>
    <t>Poznámka k položce:_x000d_
Označení dle tabulky prvků D75_x000d_
Provedení dveří dle požadavků a popisu v tabulce prvků_x000d_
Celoobvodové systémové kování_x000d_
Panikové kování broušená nerez, dělená rozeta, klika-koule_x000d_
Samozavírač, Cylindrická vložka na gen. klíč.</t>
  </si>
  <si>
    <t xml:space="preserve">1    "D75"</t>
  </si>
  <si>
    <t>394</t>
  </si>
  <si>
    <t>767661501</t>
  </si>
  <si>
    <t>Montáž textilního roletového požárního uzávěru umístěného ve stěně plochy přes 6 do 9 m2</t>
  </si>
  <si>
    <t>-660502742</t>
  </si>
  <si>
    <t>https://podminky.urs.cz/item/CS_URS_2025_01/767661501</t>
  </si>
  <si>
    <t>395</t>
  </si>
  <si>
    <t>59081021.R</t>
  </si>
  <si>
    <t>uzávěr roletový požární bez zkrápění EI30 2750x2500mm</t>
  </si>
  <si>
    <t>-753091960</t>
  </si>
  <si>
    <t>Poznámka k položce:_x000d_
Přesná specifikace viz. tabulka prvků - výpis ostatních prvků - ozn. J04</t>
  </si>
  <si>
    <t>396</t>
  </si>
  <si>
    <t>767881121</t>
  </si>
  <si>
    <t>Montáž bodů záchytného systému do sendvičových panelů samořeznými vruty, nýtováním</t>
  </si>
  <si>
    <t>-1140085285</t>
  </si>
  <si>
    <t>https://podminky.urs.cz/item/CS_URS_2025_01/767881121</t>
  </si>
  <si>
    <t>24+4</t>
  </si>
  <si>
    <t>397</t>
  </si>
  <si>
    <t>70921357</t>
  </si>
  <si>
    <t>kotvicí bod pro tenké dřevěné konstrukce pomocí 16ti vrutů dl 500mm</t>
  </si>
  <si>
    <t>-1206478640</t>
  </si>
  <si>
    <t>398</t>
  </si>
  <si>
    <t>31452206.1</t>
  </si>
  <si>
    <t>Ztužující trubka pro prvky určena pro koncové a zlomové body při použití nerezového lana. Vnější průměr 42 mm.</t>
  </si>
  <si>
    <t>-667716359</t>
  </si>
  <si>
    <t>399</t>
  </si>
  <si>
    <t>767881151</t>
  </si>
  <si>
    <t>Montáž nástavců (středový-rohový-dělící) v záchytném systému poddajného kotvícího vedení do 50 m</t>
  </si>
  <si>
    <t>soubor</t>
  </si>
  <si>
    <t>-836250942</t>
  </si>
  <si>
    <t>https://podminky.urs.cz/item/CS_URS_2025_01/767881151</t>
  </si>
  <si>
    <t>400</t>
  </si>
  <si>
    <t>31452201</t>
  </si>
  <si>
    <t>nerezové lano určené pro systémy s požadavkem na permanentní kotvicí vedení tl 8mm</t>
  </si>
  <si>
    <t>-1162158011</t>
  </si>
  <si>
    <t>401</t>
  </si>
  <si>
    <t>31452203</t>
  </si>
  <si>
    <t>koncovka k nerez lanu napínací pro systémy s požadavkem na permanentní kotvicí vedení lano tl 8mm</t>
  </si>
  <si>
    <t>-2110212562</t>
  </si>
  <si>
    <t>402</t>
  </si>
  <si>
    <t>31452205</t>
  </si>
  <si>
    <t>koncovka k nerez lanu pevná určená k nalisování na nerezové lano lano tl 8mm</t>
  </si>
  <si>
    <t>64026325</t>
  </si>
  <si>
    <t>403</t>
  </si>
  <si>
    <t>767995113</t>
  </si>
  <si>
    <t>Montáž atypických zámečnických konstrukcí hmotnosti přes 10 do 20 kg</t>
  </si>
  <si>
    <t>-725469547</t>
  </si>
  <si>
    <t>https://podminky.urs.cz/item/CS_URS_2025_01/767995113</t>
  </si>
  <si>
    <t xml:space="preserve">22*(0,3+0,21+0,095+1,218)*2*3,06       "Z04"</t>
  </si>
  <si>
    <t xml:space="preserve">2*(0,3+0,15+0,095+1,218)*2*3,06       "Z05"</t>
  </si>
  <si>
    <t>Mezisoučet schodiště</t>
  </si>
  <si>
    <t xml:space="preserve">(1,174+0,549)*9,82*197   "UPE100"</t>
  </si>
  <si>
    <t xml:space="preserve">0,15*9,42*197   "patní pleech -pásk. 100/12"</t>
  </si>
  <si>
    <t xml:space="preserve">Mezisoučet  Z11</t>
  </si>
  <si>
    <t xml:space="preserve">(0,72+0,549)*9,82*197   "UPE100"</t>
  </si>
  <si>
    <t>Mezisoučet Z12</t>
  </si>
  <si>
    <t>404</t>
  </si>
  <si>
    <t>Dodávka a výroba schodišťové stupně hl.schodiště - Z04</t>
  </si>
  <si>
    <t>-65029121</t>
  </si>
  <si>
    <t>Poznámka k položce:_x000d_
Přesná specifikace viz. tabulka prvků - ozn.Z04_x000d_
Provedení včetně povrch.úpravy</t>
  </si>
  <si>
    <t>245,449*1,1 'Přepočtené koeficientem množství</t>
  </si>
  <si>
    <t>405</t>
  </si>
  <si>
    <t>Dodávka a výroba schodišťové stupně hl.schodiště - Z05</t>
  </si>
  <si>
    <t>1364834611</t>
  </si>
  <si>
    <t>Poznámka k položce:_x000d_
Přesná specifikace viz. tabulka prvků - ozn.Z05_x000d_
Provedení včetně povrch.úpravy</t>
  </si>
  <si>
    <t>21,579*1,1 'Přepočtené koeficientem množství</t>
  </si>
  <si>
    <t>406</t>
  </si>
  <si>
    <t>Dodávka a výroba atikových dílců Z11, Z12</t>
  </si>
  <si>
    <t>1329104107</t>
  </si>
  <si>
    <t>Poznámka k položce:_x000d_
Přesná specifikace viz. tabulka prvků - ozn.Z11, Z12_x000d_
Provedení včetně povrch.úpravy a kotevních prvků</t>
  </si>
  <si>
    <t>6344,865*1,1 'Přepočtené koeficientem množství</t>
  </si>
  <si>
    <t>407</t>
  </si>
  <si>
    <t>767995116</t>
  </si>
  <si>
    <t>Montáž atypických zámečnických konstrukcí hmotnosti přes 100 do 250 kg</t>
  </si>
  <si>
    <t>-110369661</t>
  </si>
  <si>
    <t>https://podminky.urs.cz/item/CS_URS_2025_01/767995116</t>
  </si>
  <si>
    <t xml:space="preserve">(1,87+0,24+3,557)*8*7,118   "jekl 80/50/4"</t>
  </si>
  <si>
    <t xml:space="preserve">0,13*9,42*8    "pásk.100/12 - patní plech"</t>
  </si>
  <si>
    <t>408</t>
  </si>
  <si>
    <t xml:space="preserve">Dodávka a výroba sloup vstup.zastřešení - Z10 </t>
  </si>
  <si>
    <t>433686653</t>
  </si>
  <si>
    <t xml:space="preserve">Poznámka k položce:_x000d_
Dodávka a výroba zámečnických prvků  včetně povrchové úpravy a spojovacího materiálu - podrobnosti a specifikace viz. tabulka prvků ozn. Z10</t>
  </si>
  <si>
    <t>332,499*1,1 'Přepočtené koeficientem množství</t>
  </si>
  <si>
    <t>409</t>
  </si>
  <si>
    <t>767995117</t>
  </si>
  <si>
    <t>Montáž atypických zámečnických konstrukcí hmotnosti přes 250 do 500 kg</t>
  </si>
  <si>
    <t>892432444</t>
  </si>
  <si>
    <t>https://podminky.urs.cz/item/CS_URS_2025_01/767995117</t>
  </si>
  <si>
    <t>(417+165+10,2+26+10,4+7,5+3,8+247,7+552,6+128,9+134,7+256)*1,1</t>
  </si>
  <si>
    <t>(20,3+18,9+24,2+19,4+115,2+142,4+97,5+623+81,5+49,4+76+327,5+70+244,9+218,9+72,3)*1,1</t>
  </si>
  <si>
    <t xml:space="preserve">Mezisoučet  1.NP</t>
  </si>
  <si>
    <t>(736,8+185,8+15,1+72,5+23,2+24+142,4+108,9+140,4+672,8+76+48,6+294,8+183,7)*1,1</t>
  </si>
  <si>
    <t>(218,9+36,2+70,3+43,8+76+48,8+106,1+142,4+62,7+181,4+17+263+80,5+46,1+96+285,1+61,9+113,9+19,9+12,2)*1,1</t>
  </si>
  <si>
    <t>(2054,7+1860,5+38,4+149,6+202,5+103,1+29,2)*1,1</t>
  </si>
  <si>
    <t>Mezisoučet opláštění venkovního schodiště</t>
  </si>
  <si>
    <t>410</t>
  </si>
  <si>
    <t>Dod. a výroba atypické zámečnické konstrukce-nosný systém</t>
  </si>
  <si>
    <t>-2133294378</t>
  </si>
  <si>
    <t>411</t>
  </si>
  <si>
    <t>HZS4212</t>
  </si>
  <si>
    <t>Hodinová zúčtovací sazba revizní technik specialista</t>
  </si>
  <si>
    <t>hod</t>
  </si>
  <si>
    <t>393037065</t>
  </si>
  <si>
    <t>https://podminky.urs.cz/item/CS_URS_2025_01/HZS4212</t>
  </si>
  <si>
    <t>Poznámka k položce:_x000d_
Revize záchytného systému</t>
  </si>
  <si>
    <t>412</t>
  </si>
  <si>
    <t>998767102</t>
  </si>
  <si>
    <t>Přesun hmot tonážní pro zámečnické konstrukce v objektech v přes 6 do 12 m</t>
  </si>
  <si>
    <t>-454107606</t>
  </si>
  <si>
    <t>https://podminky.urs.cz/item/CS_URS_2025_01/998767102</t>
  </si>
  <si>
    <t>771</t>
  </si>
  <si>
    <t>Podlahy z dlaždic</t>
  </si>
  <si>
    <t>413</t>
  </si>
  <si>
    <t>771111011</t>
  </si>
  <si>
    <t>Vysátí podkladu před pokládkou dlažby</t>
  </si>
  <si>
    <t>-444294320</t>
  </si>
  <si>
    <t>https://podminky.urs.cz/item/CS_URS_2025_01/771111011</t>
  </si>
  <si>
    <t>414</t>
  </si>
  <si>
    <t>771121011</t>
  </si>
  <si>
    <t>Nátěr penetrační na podlahu</t>
  </si>
  <si>
    <t>124499707</t>
  </si>
  <si>
    <t>https://podminky.urs.cz/item/CS_URS_2025_01/771121011</t>
  </si>
  <si>
    <t>415</t>
  </si>
  <si>
    <t>771473113</t>
  </si>
  <si>
    <t>Montáž soklů z dlaždic keramických lepených cementovým standardním lepidlem rovných v přes 90 do 120 mm</t>
  </si>
  <si>
    <t>-704853390</t>
  </si>
  <si>
    <t>https://podminky.urs.cz/item/CS_URS_2025_01/771473113</t>
  </si>
  <si>
    <t xml:space="preserve">(2,37+4,225)*2-0,9-1,14+2*0,22      "117-P01"</t>
  </si>
  <si>
    <t xml:space="preserve">(2,5+4,59)*2-0,8*4-0,7       "121-P01"</t>
  </si>
  <si>
    <t xml:space="preserve">(2,825+1,8)*2-0,7-0,8      "123-P01"</t>
  </si>
  <si>
    <t xml:space="preserve">(2,825+1,955)*2-0,8      "127-P01"</t>
  </si>
  <si>
    <t>Mezisoučet 1NP</t>
  </si>
  <si>
    <t xml:space="preserve">(2,115+1,7+0,32)*2-0,8    "216 - P04"</t>
  </si>
  <si>
    <t>Mezisoučet 2NP</t>
  </si>
  <si>
    <t>416</t>
  </si>
  <si>
    <t>59761187</t>
  </si>
  <si>
    <t>sokl keramický mrazuvzdorný povrch hladký/lapovaný tl do 10mm výšky přes 90 do 120mm</t>
  </si>
  <si>
    <t>-1574520763</t>
  </si>
  <si>
    <t>45,85*1,1 'Přepočtené koeficientem množství</t>
  </si>
  <si>
    <t>417</t>
  </si>
  <si>
    <t>771574413</t>
  </si>
  <si>
    <t>Montáž podlah keramických hladkých lepených cementovým flexibilním lepidlem přes 2 do 4 ks/m2</t>
  </si>
  <si>
    <t>-1310619623</t>
  </si>
  <si>
    <t>https://podminky.urs.cz/item/CS_URS_2025_01/771574413</t>
  </si>
  <si>
    <t>418</t>
  </si>
  <si>
    <t>59761136</t>
  </si>
  <si>
    <t>dlažba keramická slinutá mrazuvzdorná povrch hladký/lesklý tl do 10mm přes 2 do 4ks/m2</t>
  </si>
  <si>
    <t>-816590261</t>
  </si>
  <si>
    <t>174,847*1,15 'Přepočtené koeficientem množství</t>
  </si>
  <si>
    <t>419</t>
  </si>
  <si>
    <t>771591112</t>
  </si>
  <si>
    <t>Izolace pod dlažbu nátěrem nebo stěrkou ve dvou vrstvách</t>
  </si>
  <si>
    <t>-1520804372</t>
  </si>
  <si>
    <t>https://podminky.urs.cz/item/CS_URS_2025_01/771591112</t>
  </si>
  <si>
    <t>420</t>
  </si>
  <si>
    <t>771591115</t>
  </si>
  <si>
    <t>Podlahy spárování silikonem</t>
  </si>
  <si>
    <t>1422393395</t>
  </si>
  <si>
    <t>https://podminky.urs.cz/item/CS_URS_2025_01/771591115</t>
  </si>
  <si>
    <t xml:space="preserve">(6,07+2,54+0,88+0,05)*2-0,9*2      "105-P01"</t>
  </si>
  <si>
    <t xml:space="preserve">(6,07+2,915+0,695+0,12)*2-0,8*2-1,0+0,09*2     "106-P01"</t>
  </si>
  <si>
    <t xml:space="preserve">(1,0+1,33)*2-0,7    "110-P01"</t>
  </si>
  <si>
    <t xml:space="preserve">(1,3+1,205)*2-0,7      "111-P01"</t>
  </si>
  <si>
    <t xml:space="preserve">(2,17+1,54)*2-0,7-0,8+(2,02+1,2)*2-0,7*2+(2,02+0,95)*2-0,7    "115-P01"</t>
  </si>
  <si>
    <t xml:space="preserve">(2,115+2,06+0,55+0,07)*2-0,7*2-0,8+(1,025+1,55)*2-0,7+(1,55+1,015)*2-0,7       "116-P01"</t>
  </si>
  <si>
    <t xml:space="preserve">(2,37+4,225+0,12)*2-0,9-1,0      "117-P01" </t>
  </si>
  <si>
    <t xml:space="preserve">(2,585+1,8)*2-2*0,8       "120-P01"</t>
  </si>
  <si>
    <t xml:space="preserve">(4,59+2,5)*2-0,7-4*0,8      "121-P01"</t>
  </si>
  <si>
    <t xml:space="preserve">(1,31+1,38)*2-0,7     "122-P01"</t>
  </si>
  <si>
    <t xml:space="preserve">(2,825+1,8)*2-0,7-0,8          "123-P01"</t>
  </si>
  <si>
    <t xml:space="preserve">(2,185+1,97)*2-0,7     "124-P01"</t>
  </si>
  <si>
    <t xml:space="preserve">(1,63+0,975)*2-0,7      "125-P01"</t>
  </si>
  <si>
    <t xml:space="preserve">(4,12+5,535+1,0+2,0)*2-0,8*2-1,2     "126-P01"</t>
  </si>
  <si>
    <t xml:space="preserve">(2,825+1,955)*2-0,8     "127-P01"</t>
  </si>
  <si>
    <t xml:space="preserve">(2,215+2,4)*2-0,9      "128-P01"</t>
  </si>
  <si>
    <t xml:space="preserve">(2,615+5,605)*2-1,1     "131-P01!</t>
  </si>
  <si>
    <t xml:space="preserve">(1,99+2,245)*2-0,9   "206-P04"</t>
  </si>
  <si>
    <t xml:space="preserve">(2,93+1,135+2,325)*2-0,8-0,7*2+(2,125+0,985)*2     "207-P04"</t>
  </si>
  <si>
    <t xml:space="preserve">(1,615+1,57)*2-0,8     "210-P04"</t>
  </si>
  <si>
    <t xml:space="preserve">(0,97+1,66)*2+(1,91+1,475)*2-0,7*3     "211-P04"</t>
  </si>
  <si>
    <t xml:space="preserve">(4,075+1,97+1,05)*2-0,8-0,7+(1,97+0,97)*2-0,7       "219-P04"</t>
  </si>
  <si>
    <t xml:space="preserve">(2,71+1,91+2,05)*2-0,7*2-0,8+(1,6+0,95)*2*2-0,7*2  "220-P04"</t>
  </si>
  <si>
    <t>421</t>
  </si>
  <si>
    <t>771591264</t>
  </si>
  <si>
    <t>Izolace těsnícími pásy mezi podlahou a stěnou</t>
  </si>
  <si>
    <t>1737316396</t>
  </si>
  <si>
    <t>https://podminky.urs.cz/item/CS_URS_2025_01/771591264</t>
  </si>
  <si>
    <t>422</t>
  </si>
  <si>
    <t>771592011</t>
  </si>
  <si>
    <t>Čištění vnitřních ploch podlah nebo schodišť po položení dlažby chemickými prostředky</t>
  </si>
  <si>
    <t>1358309379</t>
  </si>
  <si>
    <t>https://podminky.urs.cz/item/CS_URS_2025_01/771592011</t>
  </si>
  <si>
    <t>423</t>
  </si>
  <si>
    <t>998771102</t>
  </si>
  <si>
    <t>Přesun hmot tonážní pro podlahy z dlaždic v objektech v přes 6 do 12 m</t>
  </si>
  <si>
    <t>-306565136</t>
  </si>
  <si>
    <t>https://podminky.urs.cz/item/CS_URS_2025_01/998771102</t>
  </si>
  <si>
    <t>776</t>
  </si>
  <si>
    <t>Podlahy povlakové</t>
  </si>
  <si>
    <t>424</t>
  </si>
  <si>
    <t>776111311</t>
  </si>
  <si>
    <t>Vysátí podkladu povlakových podlah</t>
  </si>
  <si>
    <t>-783416940</t>
  </si>
  <si>
    <t>https://podminky.urs.cz/item/CS_URS_2025_01/776111311</t>
  </si>
  <si>
    <t>425</t>
  </si>
  <si>
    <t>776111323</t>
  </si>
  <si>
    <t>Vysátí podkladu povlakových podlah schodišťových stupňů</t>
  </si>
  <si>
    <t>1229283655</t>
  </si>
  <si>
    <t>https://podminky.urs.cz/item/CS_URS_2025_01/776111323</t>
  </si>
  <si>
    <t>426</t>
  </si>
  <si>
    <t>776121321</t>
  </si>
  <si>
    <t>Neředěná penetrace savého podkladu povlakových podlah</t>
  </si>
  <si>
    <t>1001556969</t>
  </si>
  <si>
    <t>https://podminky.urs.cz/item/CS_URS_2025_01/776121321</t>
  </si>
  <si>
    <t>427</t>
  </si>
  <si>
    <t>776121323</t>
  </si>
  <si>
    <t>Neředěná penetrace savého podkladu povlakových podlah schodišťových stupňů</t>
  </si>
  <si>
    <t>1907715422</t>
  </si>
  <si>
    <t>https://podminky.urs.cz/item/CS_URS_2025_01/776121323</t>
  </si>
  <si>
    <t>428</t>
  </si>
  <si>
    <t>776141111</t>
  </si>
  <si>
    <t>Stěrka podlahová nivelační pro vyrovnání podkladu povlakových podlah pevnosti 20 MPa tl do 3 mm</t>
  </si>
  <si>
    <t>104014165</t>
  </si>
  <si>
    <t>https://podminky.urs.cz/item/CS_URS_2025_01/776141111</t>
  </si>
  <si>
    <t>429</t>
  </si>
  <si>
    <t>776251111</t>
  </si>
  <si>
    <t>Lepení pásů z přírodního linolea (marmolea) standardním lepidlem</t>
  </si>
  <si>
    <t>-1728988593</t>
  </si>
  <si>
    <t>https://podminky.urs.cz/item/CS_URS_2025_01/776251111</t>
  </si>
  <si>
    <t xml:space="preserve">0,29*1,27+1,215*1,43+1,215*1,43+0,29*1,27    "schodiště"</t>
  </si>
  <si>
    <t>Mezisoučet schod.</t>
  </si>
  <si>
    <t>430</t>
  </si>
  <si>
    <t>60756142</t>
  </si>
  <si>
    <t>linoleum přírodní antistatické třída zátěže 34/43, hořlavost Cfl-s1, odpor krytiny &gt;=10^9 tl 2,5mm</t>
  </si>
  <si>
    <t>889575212</t>
  </si>
  <si>
    <t>849,447*1,1 'Přepočtené koeficientem množství</t>
  </si>
  <si>
    <t>431</t>
  </si>
  <si>
    <t>776351111</t>
  </si>
  <si>
    <t>Montáž podlahovin z přírodního linolea (marmolea) na stupnice šířky do 300 mm</t>
  </si>
  <si>
    <t>-1860586685</t>
  </si>
  <si>
    <t>https://podminky.urs.cz/item/CS_URS_2025_01/776351111</t>
  </si>
  <si>
    <t>1,27*6*2+1,215*9</t>
  </si>
  <si>
    <t>432</t>
  </si>
  <si>
    <t>885155864</t>
  </si>
  <si>
    <t>26,175*0,33 'Přepočtené koeficientem množství</t>
  </si>
  <si>
    <t>433</t>
  </si>
  <si>
    <t>-751142445</t>
  </si>
  <si>
    <t>434</t>
  </si>
  <si>
    <t>-648645408</t>
  </si>
  <si>
    <t>435</t>
  </si>
  <si>
    <t>776351121</t>
  </si>
  <si>
    <t>Montáž podlahovin z přírodního linolea (marmolea) na podstupnice výšky do 200 mm</t>
  </si>
  <si>
    <t>928840389</t>
  </si>
  <si>
    <t>https://podminky.urs.cz/item/CS_URS_2025_01/776351121</t>
  </si>
  <si>
    <t>1,27*7*2+1,215*10</t>
  </si>
  <si>
    <t>436</t>
  </si>
  <si>
    <t>1318531097</t>
  </si>
  <si>
    <t>29,93*0,22 'Přepočtené koeficientem množství</t>
  </si>
  <si>
    <t>437</t>
  </si>
  <si>
    <t>776421111</t>
  </si>
  <si>
    <t>Montáž obvodových lišt lepením</t>
  </si>
  <si>
    <t>1871793099</t>
  </si>
  <si>
    <t>https://podminky.urs.cz/item/CS_URS_2025_01/776421111</t>
  </si>
  <si>
    <t xml:space="preserve">1,43*2+1,215    "schodiště"</t>
  </si>
  <si>
    <t xml:space="preserve">(7,96+1,015+2,88+0,47)*2-1,7-1,93-2,0-1,8-0,7-0,8-1,5+2*0,15    "102-P02"</t>
  </si>
  <si>
    <t xml:space="preserve">(2,845+6,07)*2-2,0-0,9*2  "104-P02"</t>
  </si>
  <si>
    <t xml:space="preserve">(11,915+8,65+0,51)*2-2,0*2-0,8*2-0,9*3-1,2-1,35*2-2,715*2-2,2*3+0,1*9*2+(0,14+0,175)*2*2    "107-P02"</t>
  </si>
  <si>
    <t xml:space="preserve">(2,735+2,755)*2-0,9-1,0+0,1*2   "108-P02"</t>
  </si>
  <si>
    <t xml:space="preserve">(2,735+1,61+1,19)*2-0,8-0,7-1,0+0,1*2     "109-P02"</t>
  </si>
  <si>
    <t xml:space="preserve">6,855*5,215+1,185+0,585-1,55+0,165*4    "112-P02"</t>
  </si>
  <si>
    <t xml:space="preserve">3,26*2+0,395+2,32-0,9-1,93+1,215+3,34+1,78+2,27+(0,26+0,21)*2+13,67+2*6,44+2,22+17,16-1,93-1,2-0,9*4-1,785-2,2*2-0,8*3-1,1+0,1*6  "113 - P02"</t>
  </si>
  <si>
    <t xml:space="preserve">(5,695+8,65)*2+-0,9-2,2*2-1,2-2,715-2,56+0,1*8    "114-P02"</t>
  </si>
  <si>
    <t xml:space="preserve">(3,65+3,23+0,29+0,07)*2-0,9  "118-P023"</t>
  </si>
  <si>
    <t xml:space="preserve">(11,875+7,435+0,82)*2+0,265*4*2-0,8-1,1-2,76-2,67-2,715*2-1,35+6*0,1*2   "130-P02"</t>
  </si>
  <si>
    <t xml:space="preserve">(9,645+8,675+3,06)*2-1,5-2,22*2-1,27*2-1,4-3,4-1,5-0,8*2-0,9+0,1*2+2*0,15+0,265     "201-P05"</t>
  </si>
  <si>
    <t xml:space="preserve">(2,22+7,445)*2-0,9*2-2,22-2,2*2+0,1*4   "201.1-P05"</t>
  </si>
  <si>
    <t xml:space="preserve">(15,035+2,22)*2-0,9*3-2,2*3-1,0-2,22+4*0,1*2       "201.2-P05"</t>
  </si>
  <si>
    <t xml:space="preserve">(8,675+5,695)*2-2,2*4*1,1-1,2-0,9+0,1*5*2   "202-P05"</t>
  </si>
  <si>
    <t xml:space="preserve">(7,23+6,355+0,105*2+0,29+0,12*2)*2-0,9-1,2-2,2*2+0,1*4       "203-P05"</t>
  </si>
  <si>
    <t xml:space="preserve">(2,155+6,355+0,1+0,365)*2-0,84-0,9+0,1*2        "204-P05"</t>
  </si>
  <si>
    <t xml:space="preserve">(8,87+1,5+3,425+0,4+0,72)*2-1,5-1,0-5*0,8-0,9-0,7-0,8*2+2*0,1     "205-P05"</t>
  </si>
  <si>
    <t xml:space="preserve">(2,52+2,34)*2-0,8*2   "208-P05"</t>
  </si>
  <si>
    <t xml:space="preserve">(1,635+1,66)*2-2*0,8    "209-P05"</t>
  </si>
  <si>
    <t xml:space="preserve">(2,295+5,945)*2-0,8-1,0-2,2+0,1*4   "212-P05"</t>
  </si>
  <si>
    <t xml:space="preserve">(2,835+4,04)*2-0,8-1,0-2,2+0,1*4     "213-P05"</t>
  </si>
  <si>
    <t xml:space="preserve">(2,5+4,04)*2-0,8-2,2+2*0,1     "214-P05"</t>
  </si>
  <si>
    <t xml:space="preserve">(3,365+4,04)*2-0,8-2,2+2*0,1     "215-P05"</t>
  </si>
  <si>
    <t xml:space="preserve">(6,455+5,12+0,12*2)*2-0,9-0,29-1,0-1,0-2,4+0,1*4     "217-P05"</t>
  </si>
  <si>
    <t xml:space="preserve">(6,355+7,6+0,165+0,33+0,465+2*0,12)*2-0,9-1,28-1,0-2*2,2+0,1*6     "221-P05"</t>
  </si>
  <si>
    <t xml:space="preserve">(7,14+6,355+0,12*2)*2-0,9-0,955-2,2*2+0,1*4     "222-P05"</t>
  </si>
  <si>
    <t xml:space="preserve">(8,675+5,705)*2-0,9-1,2-2,2*3-1,88-1,1+0,1*5*2   "223-P05"</t>
  </si>
  <si>
    <t>438</t>
  </si>
  <si>
    <t>Hliníková soklová lišta obdélníková</t>
  </si>
  <si>
    <t>1553906723</t>
  </si>
  <si>
    <t xml:space="preserve">Poznámka k položce:_x000d_
Přesná specifikace dle tabulky prvků - označení J13_x000d_
</t>
  </si>
  <si>
    <t>492,604*1,02 'Přepočtené koeficientem množství</t>
  </si>
  <si>
    <t>439</t>
  </si>
  <si>
    <t>776421212</t>
  </si>
  <si>
    <t>Montáž schodišťových šroubovaných lišt</t>
  </si>
  <si>
    <t>431019843</t>
  </si>
  <si>
    <t>https://podminky.urs.cz/item/CS_URS_2025_01/776421212</t>
  </si>
  <si>
    <t>440</t>
  </si>
  <si>
    <t>19416017</t>
  </si>
  <si>
    <t>lišta schodová šroubovací eloxovaný hliník 35x35mm</t>
  </si>
  <si>
    <t>-1860429531</t>
  </si>
  <si>
    <t>32,5*1,02 'Přepočtené koeficientem množství</t>
  </si>
  <si>
    <t>441</t>
  </si>
  <si>
    <t>776421311</t>
  </si>
  <si>
    <t>Montáž přechodových samolepících lišt</t>
  </si>
  <si>
    <t>-1923932393</t>
  </si>
  <si>
    <t>https://podminky.urs.cz/item/CS_URS_2025_01/776421311</t>
  </si>
  <si>
    <t>12,1+7,0</t>
  </si>
  <si>
    <t>442</t>
  </si>
  <si>
    <t>59054153</t>
  </si>
  <si>
    <t>profil přechodový mezi kobercem a dlažbou, laminátovou nebo dřevěnou podlahou</t>
  </si>
  <si>
    <t>200369946</t>
  </si>
  <si>
    <t>19,1*1,02 'Přepočtené koeficientem množství</t>
  </si>
  <si>
    <t>443</t>
  </si>
  <si>
    <t>776991121</t>
  </si>
  <si>
    <t>Základní čištění nově položených podlahovin vysátím a setřením vlhkým mopem</t>
  </si>
  <si>
    <t>186512023</t>
  </si>
  <si>
    <t>https://podminky.urs.cz/item/CS_URS_2025_01/776991121</t>
  </si>
  <si>
    <t xml:space="preserve">(1,27*6*2+1,215*9)*0,3+(1,27*7*2+1,215*10)*0,15    "stupnice a podstupnice"</t>
  </si>
  <si>
    <t>444</t>
  </si>
  <si>
    <t>998776102</t>
  </si>
  <si>
    <t>Přesun hmot tonážní pro podlahy povlakové v objektech v přes 6 do 12 m</t>
  </si>
  <si>
    <t>-1109700212</t>
  </si>
  <si>
    <t>https://podminky.urs.cz/item/CS_URS_2025_01/998776102</t>
  </si>
  <si>
    <t>777</t>
  </si>
  <si>
    <t>Podlahy lité</t>
  </si>
  <si>
    <t>445</t>
  </si>
  <si>
    <t>777111111</t>
  </si>
  <si>
    <t>Vysátí podkladu před provedením lité podlahy</t>
  </si>
  <si>
    <t>-660046742</t>
  </si>
  <si>
    <t>https://podminky.urs.cz/item/CS_URS_2025_01/777111111</t>
  </si>
  <si>
    <t xml:space="preserve">(1,96+2,7)*2*0,76     "stěny výtah.šachty"</t>
  </si>
  <si>
    <t>446</t>
  </si>
  <si>
    <t>777121105</t>
  </si>
  <si>
    <t>Vyrovnání podkladu podlah stěrkou plněnou pískem pl přes 1,0 m2 tl do 3 mm</t>
  </si>
  <si>
    <t>-805432682</t>
  </si>
  <si>
    <t>https://podminky.urs.cz/item/CS_URS_2025_01/777121105</t>
  </si>
  <si>
    <t>447</t>
  </si>
  <si>
    <t>777131101</t>
  </si>
  <si>
    <t>Penetrační epoxidový nátěr podlahy na suchý a vyzrálý podklad</t>
  </si>
  <si>
    <t>1083262559</t>
  </si>
  <si>
    <t>https://podminky.urs.cz/item/CS_URS_2025_01/777131101</t>
  </si>
  <si>
    <t>448</t>
  </si>
  <si>
    <t>777131109</t>
  </si>
  <si>
    <t>Penetrační epoxidový nátěr podlahy na podklad znečištěný olejem</t>
  </si>
  <si>
    <t>2013553964</t>
  </si>
  <si>
    <t>https://podminky.urs.cz/item/CS_URS_2025_01/777131109</t>
  </si>
  <si>
    <t>449</t>
  </si>
  <si>
    <t>777511121</t>
  </si>
  <si>
    <t>Krycí epoxidová stěrka tloušťky do 1 mm průmyslové lité podlahy</t>
  </si>
  <si>
    <t>-1548907090</t>
  </si>
  <si>
    <t>https://podminky.urs.cz/item/CS_URS_2025_01/777511121</t>
  </si>
  <si>
    <t>450</t>
  </si>
  <si>
    <t>777511181</t>
  </si>
  <si>
    <t>Příplatek k cenám krycí stěrky za zvýšenou pracnost provádění podlahových soklíků</t>
  </si>
  <si>
    <t>274134440</t>
  </si>
  <si>
    <t>https://podminky.urs.cz/item/CS_URS_2025_01/777511181</t>
  </si>
  <si>
    <t>451</t>
  </si>
  <si>
    <t>777911111</t>
  </si>
  <si>
    <t>Tuhé napojení lité podlahy na stěnu nebo sokl</t>
  </si>
  <si>
    <t>-2064722212</t>
  </si>
  <si>
    <t>https://podminky.urs.cz/item/CS_URS_2025_01/777911111</t>
  </si>
  <si>
    <t xml:space="preserve">(1,96+2,7)*2   "Dno výtah.šachty"</t>
  </si>
  <si>
    <t>452</t>
  </si>
  <si>
    <t>998777102</t>
  </si>
  <si>
    <t>Přesun hmot tonážní pro podlahy lité v objektech v přes 6 do 12 m</t>
  </si>
  <si>
    <t>225439458</t>
  </si>
  <si>
    <t>https://podminky.urs.cz/item/CS_URS_2025_01/998777102</t>
  </si>
  <si>
    <t>781</t>
  </si>
  <si>
    <t>Dokončovací práce - obklady</t>
  </si>
  <si>
    <t>453</t>
  </si>
  <si>
    <t>781111011</t>
  </si>
  <si>
    <t>Ometení (oprášení) stěny při přípravě podkladu</t>
  </si>
  <si>
    <t>-553188150</t>
  </si>
  <si>
    <t>https://podminky.urs.cz/item/CS_URS_2025_01/781111011</t>
  </si>
  <si>
    <t xml:space="preserve">2,5*(2,54+2,59+6,07*2+0,9+0,88)+0,15*(1,2++4,3+5,085)+0,15*1,3*3-0,9*2,1*2     "105"</t>
  </si>
  <si>
    <t xml:space="preserve">2,5*(6,07+2,915+0,7+0,12)*2-0,8*2,1*2-1*2,5+0,09*2,5*2     "106"</t>
  </si>
  <si>
    <t xml:space="preserve">1,2*3     "107"</t>
  </si>
  <si>
    <t xml:space="preserve">2,5*(1,33+1,0)*2+0,15*1,3*2+0,15*1,0-0,7*2,1            "110"</t>
  </si>
  <si>
    <t xml:space="preserve">2,5*(1,30+1,205)*2+0,15*1,3*2+1,205*0,15-0,7*2,1       "111"</t>
  </si>
  <si>
    <t xml:space="preserve">1,2*3     "114"</t>
  </si>
  <si>
    <t xml:space="preserve">2,5*(2,17+1,54+2,02*2+1,2+0,95)*2+0,15*1,3*4+0,15*(1,2+0,95)-0,7*2,1*4-0,8*2,1     "115"</t>
  </si>
  <si>
    <t xml:space="preserve">2,5*(2,115+0,55+0,07+2,06+2*1,55+1,025+1,015)*2+0,15*(1,025+1,015)*2+1,3*0,15*4-0,7*2,1*4-0,8*2,1      "116"</t>
  </si>
  <si>
    <t xml:space="preserve">2,5*(1,8+2,585)*2-0,8*2,1*2     "120"</t>
  </si>
  <si>
    <t xml:space="preserve">2,5*(1,31+1,38)*2-0,7*2,1        "122"</t>
  </si>
  <si>
    <t xml:space="preserve">2,5*(1,97+2,185)*2+1,3*(0,15+0,09)*2+0,15*1,07-0,09*0,24-0,7*2,1*2       "124"</t>
  </si>
  <si>
    <t xml:space="preserve">2,5*(1,63+0,975)*2+1,3*0,15*2+0,975*0,15-0,7*2,1    "125"</t>
  </si>
  <si>
    <t xml:space="preserve">2,5*(4,12+5,535+1+2,0)*2-0,8*2,1*2-1,2*1,8+0,1*(1,2+1,8*2)             "126"</t>
  </si>
  <si>
    <t xml:space="preserve">2,5*(2,4+2,22)*2+0,15*1,3*2+2,22*0,15-0,9*2,1         "128"</t>
  </si>
  <si>
    <t xml:space="preserve">3,0*1,2     "202"</t>
  </si>
  <si>
    <t xml:space="preserve">3,0*1,2     "203"</t>
  </si>
  <si>
    <t xml:space="preserve">2,5*(2,245+1,99)*2+0,15*1,3*2+0,095*1,3*2+0,15*1,99-0,095*0,24-0,9*2,1    "206"</t>
  </si>
  <si>
    <t xml:space="preserve">2,5*(2,93+2,325+2,39+1,29+0,995+0,075+1,54+0,96)-0,8*2,1-0,7*2,1*2+1,3*0,15*4+0,15*( 0,985+1,29+0,96)+2,5*(2,125+0,985)*2+0,15*1,3*2  "207"</t>
  </si>
  <si>
    <t xml:space="preserve">2,5*(1,57+1,615)*2-0,8*2,1    "210"</t>
  </si>
  <si>
    <t xml:space="preserve">2,5*(1,91+1,475+0,97+1,66)*2-0,7*2,1*3+0,15*1,3*3+0,23*1,3+0,23*2,5+0,15*(1,245+0,97)+0,23*0,31    "211"</t>
  </si>
  <si>
    <t xml:space="preserve">0,5*(0,32+ 0,915+2,115+0,6)          "216"</t>
  </si>
  <si>
    <t xml:space="preserve">3,0*(0,97+0,29)      "217"</t>
  </si>
  <si>
    <t xml:space="preserve">2,5*(4,075+1,97+1,05)*2+0,15*1,3*4+0,15*(2,175+1,825)-0,8*2,1- 0,7*2,1*2+0,15*1,3*2+2,5*(0,97+1,97)*2+0,15*1,3*2   "219"</t>
  </si>
  <si>
    <t xml:space="preserve">2,5*(2,710+3,96)*2+0,37*1,3*2+0,135*1,3*2+0,37*1,91-0,135*0,265-0,8*2,1-0,7*2,1*4+2,5*(1,6*2+0,95*2)*2+0,12*1,3*4+0,12*0,95*2    "220"</t>
  </si>
  <si>
    <t>454</t>
  </si>
  <si>
    <t>781121011</t>
  </si>
  <si>
    <t>Nátěr penetrační na stěnu</t>
  </si>
  <si>
    <t>1127374251</t>
  </si>
  <si>
    <t>https://podminky.urs.cz/item/CS_URS_2025_01/781121011</t>
  </si>
  <si>
    <t>455</t>
  </si>
  <si>
    <t>781131112</t>
  </si>
  <si>
    <t>Izolace pod obklad nátěrem nebo stěrkou ve dvou vrstvách</t>
  </si>
  <si>
    <t>1522767737</t>
  </si>
  <si>
    <t>https://podminky.urs.cz/item/CS_URS_2025_01/781131112</t>
  </si>
  <si>
    <t>456</t>
  </si>
  <si>
    <t>781472217</t>
  </si>
  <si>
    <t>Montáž obkladů keramických hladkých lepených cementovým flexibilním lepidlem přes 12 do 19 ks/m2</t>
  </si>
  <si>
    <t>-1497685135</t>
  </si>
  <si>
    <t>https://podminky.urs.cz/item/CS_URS_2025_01/781472217</t>
  </si>
  <si>
    <t xml:space="preserve">2,5*(6,07+2,915+0,7+0,12)*2-0,8*2,1*2-1*2,5     "106"</t>
  </si>
  <si>
    <t>457</t>
  </si>
  <si>
    <t>59761701</t>
  </si>
  <si>
    <t>obklad keramický nemrazuvzdorný povrch hladký/lesklý tl do 10mm přes 12 do 19ks/m2</t>
  </si>
  <si>
    <t>905930536</t>
  </si>
  <si>
    <t>567,296*1,1 'Přepočtené koeficientem množství</t>
  </si>
  <si>
    <t>458</t>
  </si>
  <si>
    <t>781492211</t>
  </si>
  <si>
    <t>Montáž profilů rohových lepených flexibilním cementovým lepidlem</t>
  </si>
  <si>
    <t>-268579641</t>
  </si>
  <si>
    <t>https://podminky.urs.cz/item/CS_URS_2025_01/781492211</t>
  </si>
  <si>
    <t>77,21+68,5</t>
  </si>
  <si>
    <t>459</t>
  </si>
  <si>
    <t>19416012</t>
  </si>
  <si>
    <t>lišta ukončovací nerezová 10mm</t>
  </si>
  <si>
    <t>827803548</t>
  </si>
  <si>
    <t>145,71*1,05 'Přepočtené koeficientem množství</t>
  </si>
  <si>
    <t>460</t>
  </si>
  <si>
    <t>781495211</t>
  </si>
  <si>
    <t>Čištění vnitřních ploch stěn po provedení obkladu chemickými prostředky</t>
  </si>
  <si>
    <t>-1465901696</t>
  </si>
  <si>
    <t>https://podminky.urs.cz/item/CS_URS_2025_01/781495211</t>
  </si>
  <si>
    <t>461</t>
  </si>
  <si>
    <t>781571131</t>
  </si>
  <si>
    <t>Montáž keramických obkladů ostění šířky do 200 mm lepených flexibilním lepidlem</t>
  </si>
  <si>
    <t>708811001</t>
  </si>
  <si>
    <t>https://podminky.urs.cz/item/CS_URS_2025_01/781571131</t>
  </si>
  <si>
    <t xml:space="preserve">2,5*2    "106"</t>
  </si>
  <si>
    <t>462</t>
  </si>
  <si>
    <t>-1284521045</t>
  </si>
  <si>
    <t>5*0,22 'Přepočtené koeficientem množství</t>
  </si>
  <si>
    <t>463</t>
  </si>
  <si>
    <t>998781102</t>
  </si>
  <si>
    <t>Přesun hmot tonážní pro obklady keramické v objektech v přes 6 do 12 m</t>
  </si>
  <si>
    <t>474057025</t>
  </si>
  <si>
    <t>https://podminky.urs.cz/item/CS_URS_2025_01/998781102</t>
  </si>
  <si>
    <t>784</t>
  </si>
  <si>
    <t>Dokončovací práce - malby a tapety</t>
  </si>
  <si>
    <t>464</t>
  </si>
  <si>
    <t>784181121</t>
  </si>
  <si>
    <t>Hloubková jednonásobná bezbarvá penetrace podkladu v místnostech v do 3,80 m</t>
  </si>
  <si>
    <t>990358526</t>
  </si>
  <si>
    <t>https://podminky.urs.cz/item/CS_URS_2025_01/784181121</t>
  </si>
  <si>
    <t xml:space="preserve">1,76*4,17+3,0*(1,76+4,17)-1,7*2,5-1,55*2,5+0,03*(2,5*2+1,55)   "101"</t>
  </si>
  <si>
    <t xml:space="preserve">2,88*7,96-1,7*1,015-0,47*0,605+2,5*(8,975+2,88+0,47)*2-1,5*2,5+0,2*(2,5*2+1,5)-2,1*(0,8+0,7)-1,8*2,5+0,025*(2,5*2+1,8)-1,93*2,5-1,7*2,5-2,0*2,5  "102"</t>
  </si>
  <si>
    <t xml:space="preserve">2,07*2,82+8,615*(2,07+2,82)*2-1,4*2,28*2   "103-výtah"</t>
  </si>
  <si>
    <t xml:space="preserve">6,07*2,845-0,53*0,49+2,5*(2,845+6,07)-0,9*2,1*2-2,0*2,5+0,05*(2,5*2+2,0)    "104"</t>
  </si>
  <si>
    <t xml:space="preserve">6,07*2,69-0,075*1,0    "105"</t>
  </si>
  <si>
    <t xml:space="preserve">6,07*2,915-0,29*0,685-1,55*1,31*0,175*0,685   "106"</t>
  </si>
  <si>
    <t xml:space="preserve">11,915*5,65+0,48*8,365+2,52*8,87+3,0*(0,14+0,175)*2*2-0,14*0,175*2+3,0*(11,915+8,65+0,51)*2-2,1*(0,8*2+0,9*3)      "107-a"</t>
  </si>
  <si>
    <t xml:space="preserve">-1,2*3,0-2*2,0*2,5+0,1*7,0*2-2,2*2,5*3-2,715*2,5*2-1,35*2,5*2+0,1*(2,5*2*7+2,2*2+2,715*2+1,35*2)+0,255*5,65*2     "107-b"</t>
  </si>
  <si>
    <t xml:space="preserve">2,735*2,755+(2,735+2,755)*2*2,7-0,9*2,1-1,0*2,5+0,1*(2*2,5+1,0)     "108"</t>
  </si>
  <si>
    <t xml:space="preserve">2,735*1,61+1,19*1,155+2,7*(2,735+2,8)*2-2,1*(0,7+0,8)-1,0*2,5+0,1*(2*2,5+1,0)   "109"</t>
  </si>
  <si>
    <t xml:space="preserve">1,0*1,48+(1,48+1,0)*0,2*2    "110"</t>
  </si>
  <si>
    <t xml:space="preserve">1,205*1,45   "111"</t>
  </si>
  <si>
    <t xml:space="preserve">6,855*4,635+0,585*5,675-0,165*0,165+2,5*(0,165*4+5,215*2+6,855+1,185)    "112"</t>
  </si>
  <si>
    <t xml:space="preserve">1,925*3,26+0,395*2,84+2,5*(3,26*2+0,395+2,32)-0,9*2,-1,93*2,5+0,025*(1,93+2*2,5)+5,705*2,195+1,3*2,4+2,22*13,67+6,43*1,495   "113-a"</t>
  </si>
  <si>
    <t xml:space="preserve">2,5*(0,205+0,265)*2+2,5*(13,67*2+0,3+3,49+2,22+1,495+2*6,43)-2,1*(0,9*3+0,8*2)-1,1*2,5+0,115*(1,1+2*2,5)-1,8*2,5-2,2*2,5*2+0,09*(2,2+2,5*2)*2  "113-b"</t>
  </si>
  <si>
    <t xml:space="preserve">8,65*5,695+3*(8,65+5,695)*2-2,56*2,5-2,715*2,5-0,9*2,1-1,2*3,0-2,2*2,5*2+0,09*(2,715+2,56+2,2*2+2,5*2*4)    "114"</t>
  </si>
  <si>
    <t xml:space="preserve">2,17*(1,535+1,2+0,95)-0,135*0,725-0,29*0,525-0,17*0,525   "115"</t>
  </si>
  <si>
    <t xml:space="preserve">2,115*2,06-0,075*0,55+(1,025+1,015)*1,7     "116"</t>
  </si>
  <si>
    <t xml:space="preserve">4,225*2,37-0,345*0,335+2,5*(2,37+4,225)*2-0,9*2,1-1,1*2,5+0,09*(1,1+2,5*2)   "117"</t>
  </si>
  <si>
    <t xml:space="preserve">3,65*3,23-0,07*0,22-0,29*0,6-0,07*0,075-0,255*0,265+2,5*(3,23+3,65+0,07+0,29)*2-0,9*2,1     "118"</t>
  </si>
  <si>
    <t xml:space="preserve">6,1*(2,27*2+3,02+3,385+5,56)+1,27*3,0-0,9*2,1+1,27*2,27*2+1,215*5,56   "119-schodiště"</t>
  </si>
  <si>
    <t xml:space="preserve">1,8*2,585    "120"</t>
  </si>
  <si>
    <t xml:space="preserve">1,2*2,5+3,395*1,22+2,5*(2,5+4,59)*2-0,8*2,1*4-0,7*2,1    "121"</t>
  </si>
  <si>
    <t xml:space="preserve">1,31*1,38     "122"</t>
  </si>
  <si>
    <t xml:space="preserve">2,825*1,8+2,5*(2,825+1,8)*2-2,1*(0,7+0,8)    "123"</t>
  </si>
  <si>
    <t xml:space="preserve">1,425*0,99+0,13*1,575+2,335*0,94-0,09*0,24   "124"</t>
  </si>
  <si>
    <t xml:space="preserve">1,78*0,975     "125"</t>
  </si>
  <si>
    <t xml:space="preserve">5,535*4,12-0,515*0,255-0,075*(1,92+1,0)       "126"</t>
  </si>
  <si>
    <t xml:space="preserve">1,955*2,825+2,5*(2,825+1,955)*2-2,1*(0,7+0,8)   "127"</t>
  </si>
  <si>
    <t xml:space="preserve">2,215*2,55-0,275*0,125      "128"</t>
  </si>
  <si>
    <t xml:space="preserve">3,2*3,26+1,235*0,85+7,435*8,62-0,265*0,265*2+3,0*(7,435+0,82+11,875)*2+3,0*0,265*4*2-1,2*1,25-0,8*2,1-1,93*2,5-1,1*2,5     "130-a"</t>
  </si>
  <si>
    <t xml:space="preserve">-2,76*2,5-1,35*2,5-2,67*2,5-2,75*2,5*2+0,1*(1,35+2,715*2+2,67+2,76+1,1+6*2*2,5)   "130-b"</t>
  </si>
  <si>
    <t xml:space="preserve">5,605*2,615+3,0*(5,605+2,615)*2-1,1*2,5+0,1*(2,5*2+1,1)    "131"</t>
  </si>
  <si>
    <t xml:space="preserve">Mezisoučet  1.np</t>
  </si>
  <si>
    <t xml:space="preserve">2,22*1,69+3,06*2,22+6,38*2,2+8,705*1,58+0,62*3,35+0,6*(3,35+1,43+1,27)+2,5*(1,69+3,06*2+4,16+3,015+1,58+8,705+0,42+0,3+3,02+1,865)    "201-a"</t>
  </si>
  <si>
    <t xml:space="preserve">(0,205+0,265)*2*2,5-1,4*2,28-2,1*(2*0,8+2*0,9)-1,465*2,5+0,1*6,465-1*2,5+1,1*(1,+2,5*2)    "201-b"</t>
  </si>
  <si>
    <t xml:space="preserve">7,445*2,22+2,5*(7,445+2,22)*2-0,9*2,1*2-2,22*2,5-2,2*2,5*2+0,1*(2,5*2+2,2)*2   "201.1"</t>
  </si>
  <si>
    <t xml:space="preserve">15,035*2,22+2,5*(15,035+2,22)*2-0,9*2,1*3-2,22*2,5-2,2*2,5*3-1,0*2,5+0,1*(2,2*3+1,0+2,5*2*4)   "201.2"</t>
  </si>
  <si>
    <t xml:space="preserve">5,695*8,675-0,09*1,2+3,0*(5,695+8,675)*2-1,1*2,2-0,9*2,1-2,2*2,5*4+0,1*(2,2*4+2,5*2*4)+0,1*(1,1+2,2*2)-3,0*1,2    "202"</t>
  </si>
  <si>
    <t xml:space="preserve">7,23*6,355-0,9*1,5*2-0,105*0,36*2-0,12*0,27*2-0,29*0,6-0,45*0,36+0,7*(0,9+1,5)*2*2+3,0*(6,355+7,23+0,105*2+0,12*2+0,29)*2-0,9*2,1   "203-a"</t>
  </si>
  <si>
    <t xml:space="preserve">-1,2*3,0-2,2*2,5*2+0,1*(2,5*2+2,2)*2     "203-b"</t>
  </si>
  <si>
    <t xml:space="preserve">1,96*3,38+0,265*1,705+2,11*2,155+0,595*1,77-0,485*0,26-0,09*0,73+3,0*(2,155+6,355+0,255+0,07)*2-0,9*2,1+0,84*2,17+0,09*(2,17*2+0,84)   "204"</t>
  </si>
  <si>
    <t xml:space="preserve">8,87*1,5+0,555*1,1+1,82*1,62+0,545*1,135+0,705*1,535-0,9*1,2+1,1*(0,9+1,2)*2+2,5*(8,87+0,702+0,4+3,425+1,5)*2-1,5*2,5-1,0*2,5+0,1*(1,0+2,5*2)   "205-a</t>
  </si>
  <si>
    <t xml:space="preserve">-2,1*(0,7+0,8*7+0,9)     "205-b"</t>
  </si>
  <si>
    <t xml:space="preserve">2,395*1,99-0,095*0,24-0,45*0,28      "206"</t>
  </si>
  <si>
    <t xml:space="preserve">2,54*1,29+0,075*1,39+3,08*0,965-0,095*0,21+2,275*0,985    "207"</t>
  </si>
  <si>
    <t xml:space="preserve">2,52*1,535+0,805*1,345+2,5*(2,34+2,52)*2-1,0*1,5+0,15*(1,5*2+1,0)-0,8*2,1*2    "208"</t>
  </si>
  <si>
    <t xml:space="preserve">1,635*1,66+2,5*(1,635+1,66)*2-0,8*2,1*2    "209"</t>
  </si>
  <si>
    <t xml:space="preserve">1,57*1,615   "210"</t>
  </si>
  <si>
    <t xml:space="preserve">1,82*0,97+1,475*2,06-0,265*0,23    "211"</t>
  </si>
  <si>
    <t xml:space="preserve">2,295*5,945+2,7*(5,945+2,295)*2-0,8*2,1-1,0*2,5-2,2*2,5+0,1*(1,0+2,2+2,5*4)     "212"</t>
  </si>
  <si>
    <t xml:space="preserve">2,835*4,04+2,7*(4,04+2,835)*2-0,8*2,1-1,0*2,5-2,2*2,5+0,1*(1,0+2,2+2,5*4)     "213"</t>
  </si>
  <si>
    <t xml:space="preserve">4,04*2,5+2,7*(4,04+2,5)*2-0,8*2-2,2*2,5+0,1*(2,5*2+2,2)        "214"</t>
  </si>
  <si>
    <t xml:space="preserve">1,8*1,15+3,365*2,24+2,7*(3,365+4,04)-0,8*2,1-2,2*2,5+0,1*(2,2+2,5*2)   "215"</t>
  </si>
  <si>
    <t xml:space="preserve">1,7*2,115-0,32*0,36-0,075*0,105+2,7*(2,115+0,32+1,7)*2-0,8*2,1-(0,6+0,32+0,915+2,115)*0,4     "216"</t>
  </si>
  <si>
    <t xml:space="preserve">5,12*6,455-0,29*0,6-0,12*0,27*2-0,9*1,5*2+0,7*(0,9+1,5)*2*2+3,0*(5,12+6,455+0,12*2)*2-0,9*2,1-2,4*2,5-1,0*2,5+0,1*(2,4+1,0+2,5*4)-3*(1,0+0,29)  "217"</t>
  </si>
  <si>
    <t xml:space="preserve">4,075*2,12-1,2*0,075+2,12*0,97           "219"</t>
  </si>
  <si>
    <t xml:space="preserve">1,91*3,08-0,51*0,87-0,135*0,265+1,285*2,05+1,72*0,95*2-0,135*0,11   "220"</t>
  </si>
  <si>
    <t xml:space="preserve">7,6*6,355+0,16*2,3-0,11*0,27*2-0,325*0,465-1,28*0,09-0,41*0,33-1,5*0,9*2+0,7*(1,5+0,9)*2*2    "221-a"</t>
  </si>
  <si>
    <t xml:space="preserve">3,0*(7,76+6,355+0,33+0,11*2+0,465)*2-0,9*2,1-1,28*3,0-1,0*2,5-2,2*2,5*2+0,1*(1,0+2,2*2+2,5*6)       "221-b"</t>
  </si>
  <si>
    <t xml:space="preserve">7,14*6,355-0,115*0,27*2-0,955*0,8-0,9*1,5*2+0,7*(0,9+1,5)*2*2+3,0*(6,355+7,14+0,115*2)-0,9*2,1-0,955*3,0-2,2*2,5*2+0,1*(2,2+2,5*2)*2   "222"</t>
  </si>
  <si>
    <t xml:space="preserve">8,675*5,705+3,0*(8,675+5,705)*2-0,9*2,1-1,2*3,0-1,1*2,2-1,88*2,5-2,22*2,5*3+0,1*(1,1+2,2*2+1,88+2,22*3+2,5*8)    "223"</t>
  </si>
  <si>
    <t>465</t>
  </si>
  <si>
    <t>784211101</t>
  </si>
  <si>
    <t>Dvojnásobné bílé malby ze směsí za mokra výborně oděruvzdorných v místnostech v do 3,80 m</t>
  </si>
  <si>
    <t>1759645297</t>
  </si>
  <si>
    <t>https://podminky.urs.cz/item/CS_URS_2025_01/784211101</t>
  </si>
  <si>
    <t>786</t>
  </si>
  <si>
    <t>Dokončovací práce - čalounické úpravy</t>
  </si>
  <si>
    <t>466</t>
  </si>
  <si>
    <t>786612200</t>
  </si>
  <si>
    <t>Montáž zastiňujících rolet z textilií nebo umělých tkanin</t>
  </si>
  <si>
    <t>1621083064</t>
  </si>
  <si>
    <t>https://podminky.urs.cz/item/CS_URS_2025_01/786612200</t>
  </si>
  <si>
    <t xml:space="preserve">8   "Ž13"</t>
  </si>
  <si>
    <t xml:space="preserve">1    "Ž14"</t>
  </si>
  <si>
    <t>467</t>
  </si>
  <si>
    <t>63128001</t>
  </si>
  <si>
    <t>roleta látková zipscreen systém box š 100mm ovládaná základním motorem včetně příslušenství plochy do 1,5m2</t>
  </si>
  <si>
    <t>1733458344</t>
  </si>
  <si>
    <t xml:space="preserve">8*0,9*1,5      "Ž13"</t>
  </si>
  <si>
    <t>468</t>
  </si>
  <si>
    <t>63128003</t>
  </si>
  <si>
    <t>roleta látková zipscreen systém box š 100mm ovládaná základním motorem včetně příslušenství plochy do 3,0m2</t>
  </si>
  <si>
    <t>34392155</t>
  </si>
  <si>
    <t xml:space="preserve">1,0*2,5     "Ž14"</t>
  </si>
  <si>
    <t>469</t>
  </si>
  <si>
    <t>786614001</t>
  </si>
  <si>
    <t>Montáž venkovní rolety ovládané motorem plochy do 4 m2</t>
  </si>
  <si>
    <t>565762517</t>
  </si>
  <si>
    <t>https://podminky.urs.cz/item/CS_URS_2025_01/786614001</t>
  </si>
  <si>
    <t xml:space="preserve">2+5     "Ž01 - O01+O02"</t>
  </si>
  <si>
    <t xml:space="preserve">1      "Ž02 - O04F"</t>
  </si>
  <si>
    <t xml:space="preserve">3      "Ž07 - O20"</t>
  </si>
  <si>
    <t xml:space="preserve">1     "Ž12 - O03"</t>
  </si>
  <si>
    <t>470</t>
  </si>
  <si>
    <t xml:space="preserve">Žaluzie Z90 venkovní včetně kastlíku a ovládání  1000*2500 mm</t>
  </si>
  <si>
    <t>-283158872</t>
  </si>
  <si>
    <t>Poznámka k položce:_x000d_
Označení dle tabulky prvků Ž01, použití u oken O01L, O01P, O02L, _x000d_
Provedení dle požadavků a popisu v tabulce prvků včetně vodítek těchto žaluzií.</t>
  </si>
  <si>
    <t xml:space="preserve">2+5     "Ž01"</t>
  </si>
  <si>
    <t>471</t>
  </si>
  <si>
    <t xml:space="preserve">Žaluzie Z90 venkovní včetně kastlíku a ovládání  1500*2500 mm</t>
  </si>
  <si>
    <t>919349151</t>
  </si>
  <si>
    <t>Poznámka k položce:_x000d_
Označení dle tabulky prvků Ž02, použití u oken O04F_x000d_
Provedení dle požadavků a popisu v tabulce prvků včetně vodítek těchto žaluzií.</t>
  </si>
  <si>
    <t xml:space="preserve">1     "Ž02"</t>
  </si>
  <si>
    <t>472</t>
  </si>
  <si>
    <t xml:space="preserve">Žaluzie Z90 venkovní včetně kastlíku a ovládání  1000*1500 mm</t>
  </si>
  <si>
    <t>-661905546</t>
  </si>
  <si>
    <t>Poznámka k položce:_x000d_
Označení dle tabulky prvků Ž12, použití u oken O03_x000d_
Provedení dle požadavků a popisu v tabulce prvků včetně vodítek těchto žaluzií.</t>
  </si>
  <si>
    <t xml:space="preserve">1   "Ž12 na O04"</t>
  </si>
  <si>
    <t>473</t>
  </si>
  <si>
    <t xml:space="preserve">Žaluzie Z90 venkovní včetně kastlíku a ovládání  1350*2500 mm</t>
  </si>
  <si>
    <t>899277552</t>
  </si>
  <si>
    <t>Poznámka k položce:_x000d_
Označení dle tabulky prvků Ž07, použití u oken O20_x000d_
Provedení dle požadavků a popisu v tabulce prvků včetně vodítek těchto žaluzií.</t>
  </si>
  <si>
    <t xml:space="preserve">3   "Ž07"</t>
  </si>
  <si>
    <t>474</t>
  </si>
  <si>
    <t>786614003</t>
  </si>
  <si>
    <t>Montáž venkovní rolety ovládané motorem plochy přes 4 do 6 m2</t>
  </si>
  <si>
    <t>-397830050</t>
  </si>
  <si>
    <t>https://podminky.urs.cz/item/CS_URS_2025_01/786614003</t>
  </si>
  <si>
    <t xml:space="preserve">7+22    "Ž03 - O10+O11"</t>
  </si>
  <si>
    <t xml:space="preserve">2      "Ž04 - O12"</t>
  </si>
  <si>
    <t xml:space="preserve">1          "Ž05 - O13"</t>
  </si>
  <si>
    <t>475</t>
  </si>
  <si>
    <t xml:space="preserve">Žaluzie Z90 venkovní včetně kastlíku a ovládání  2200*2500 mm</t>
  </si>
  <si>
    <t>1781255222</t>
  </si>
  <si>
    <t>Poznámka k položce:_x000d_
Označení dle tabulky prvků Ž03, použití u oken O10L+P, 01L+P_x000d_
Provedení dle požadavků a popisu v tabulce prvků včetně vodítek těchto žaluzií.</t>
  </si>
  <si>
    <t xml:space="preserve">24     "Ž03 okna O10"</t>
  </si>
  <si>
    <t xml:space="preserve">5       "Ž03 okna O11"</t>
  </si>
  <si>
    <t>476</t>
  </si>
  <si>
    <t xml:space="preserve">Žaluzie Z90 venkovní včetně kastlíku a ovládání  2000*2500 mm</t>
  </si>
  <si>
    <t>-24077050</t>
  </si>
  <si>
    <t>Poznámka k položce:_x000d_
Označení dle tabulky prvků Ž04, použití u oken O12_x000d_
Provedení dle požadavků a popisu v tabulce prvků včetně vodítek těchto žaluzií.</t>
  </si>
  <si>
    <t xml:space="preserve">2    "Ž04 okna O12"</t>
  </si>
  <si>
    <t>477</t>
  </si>
  <si>
    <t xml:space="preserve">Žaluzie Z90 venkovní včetně kastlíku a ovládání  1880*2500 mm</t>
  </si>
  <si>
    <t>-1285275677</t>
  </si>
  <si>
    <t>Poznámka k položce:_x000d_
Označení dle tabulky prvků Ž05, použití u oken O13_x000d_
Provedení dle požadavků a popisu v tabulce prvků včetně vodítek těchto žaluzií.</t>
  </si>
  <si>
    <t xml:space="preserve">1    "Ž05 okna O13"</t>
  </si>
  <si>
    <t>478</t>
  </si>
  <si>
    <t>786614005</t>
  </si>
  <si>
    <t>Montáž venkovní rolety ovládané motorem plochy přes 6 m2</t>
  </si>
  <si>
    <t>920668876</t>
  </si>
  <si>
    <t>https://podminky.urs.cz/item/CS_URS_2025_01/786614005</t>
  </si>
  <si>
    <t xml:space="preserve">1   "Ž08"</t>
  </si>
  <si>
    <t xml:space="preserve">1   "Ž09"</t>
  </si>
  <si>
    <t xml:space="preserve">5   "Ž10"</t>
  </si>
  <si>
    <t xml:space="preserve">1   "Ž11"</t>
  </si>
  <si>
    <t>479</t>
  </si>
  <si>
    <t>RMAT0011</t>
  </si>
  <si>
    <t xml:space="preserve">Žaluzie Z90 venkovní včetně kastlíku a ovládání  2500*2500 mm</t>
  </si>
  <si>
    <t>-1203486399</t>
  </si>
  <si>
    <t>Poznámka k položce:_x000d_
Označení dle tabulky prvků Ž08, použití u oken O21_x000d_
Provedení dle požadavků a popisu v tabulce prvků včetně vodítek těchto žaluzií.</t>
  </si>
  <si>
    <t xml:space="preserve">1   "Ž08 okno O21"</t>
  </si>
  <si>
    <t>480</t>
  </si>
  <si>
    <t>RMAT0012</t>
  </si>
  <si>
    <t xml:space="preserve">Žaluzie Z90 venkovní včetně kastlíku a ovládání  2675*2500 mm</t>
  </si>
  <si>
    <t>-1312959260</t>
  </si>
  <si>
    <t>Poznámka k položce:_x000d_
Označení dle tabulky prvků Ž09, použití u oken O22_x000d_
Provedení dle požadavků a popisu v tabulce prvků včetně vodítek těchto žaluzií.</t>
  </si>
  <si>
    <t xml:space="preserve">1    "Ž 09 okno O22"</t>
  </si>
  <si>
    <t>481</t>
  </si>
  <si>
    <t>RMAT0013</t>
  </si>
  <si>
    <t xml:space="preserve">Žaluzie Z90 venkovní včetně kastlíku a ovládání  2715*2500 mm</t>
  </si>
  <si>
    <t>102507866</t>
  </si>
  <si>
    <t>Poznámka k položce:_x000d_
Označení dle tabulky prvků Ž10, použití u oken O23_x000d_
Provedení dle požadavků a popisu v tabulce prvků včetně vodítek těchto žaluzií.</t>
  </si>
  <si>
    <t xml:space="preserve">5    "Ž10 okno O23"</t>
  </si>
  <si>
    <t>482</t>
  </si>
  <si>
    <t>RMAT0014</t>
  </si>
  <si>
    <t xml:space="preserve">Žaluzie Z90 venkovní včetně kastlíku a ovládání  2760*2500 mm</t>
  </si>
  <si>
    <t>-821093400</t>
  </si>
  <si>
    <t>Poznámka k položce:_x000d_
Označení dle tabulky prvků Ž11, použití u oken O24_x000d_
Provedení dle požadavků a popisu v tabulce prvků včetně vodítek těchto žaluzií.</t>
  </si>
  <si>
    <t xml:space="preserve">1    "Ž11 okno O24"</t>
  </si>
  <si>
    <t>483</t>
  </si>
  <si>
    <t>HZS2231</t>
  </si>
  <si>
    <t>Hodinová zúčtovací sazba elektrikář</t>
  </si>
  <si>
    <t>-1713170981</t>
  </si>
  <si>
    <t>https://podminky.urs.cz/item/CS_URS_2025_01/HZS2231</t>
  </si>
  <si>
    <t xml:space="preserve">11+5+1+1      "Montáž řídící ch jednotek žaluzií"</t>
  </si>
  <si>
    <t>484</t>
  </si>
  <si>
    <t>RMAT0015</t>
  </si>
  <si>
    <t>Řídící jednoka 4 AC WM			</t>
  </si>
  <si>
    <t>860660938</t>
  </si>
  <si>
    <t>485</t>
  </si>
  <si>
    <t>RMAT0016</t>
  </si>
  <si>
    <t>Řídící jednotka 2 AC WM			</t>
  </si>
  <si>
    <t>-530386270</t>
  </si>
  <si>
    <t>486</t>
  </si>
  <si>
    <t>RMAT0017</t>
  </si>
  <si>
    <t>Automatika na řízení dle větru 			</t>
  </si>
  <si>
    <t>-131610445</t>
  </si>
  <si>
    <t>487</t>
  </si>
  <si>
    <t>RMAT0018</t>
  </si>
  <si>
    <t>Větrné čidlo						</t>
  </si>
  <si>
    <t>-497552753</t>
  </si>
  <si>
    <t>488</t>
  </si>
  <si>
    <t>998786102</t>
  </si>
  <si>
    <t>Přesun hmot tonážní pro stínění a čalounické úpravy v objektech v přes 6 do 12 m</t>
  </si>
  <si>
    <t>1095446879</t>
  </si>
  <si>
    <t>https://podminky.urs.cz/item/CS_URS_2025_01/998786102</t>
  </si>
  <si>
    <t>787</t>
  </si>
  <si>
    <t>Dokončovací práce - zasklívání</t>
  </si>
  <si>
    <t>489</t>
  </si>
  <si>
    <t>HZS2182</t>
  </si>
  <si>
    <t>Hodinová zúčtovací sazba sklenář odborný</t>
  </si>
  <si>
    <t>-462240707</t>
  </si>
  <si>
    <t>https://podminky.urs.cz/item/CS_URS_2025_01/HZS2182</t>
  </si>
  <si>
    <t>2*40</t>
  </si>
  <si>
    <t>490</t>
  </si>
  <si>
    <t>RMAT0046</t>
  </si>
  <si>
    <t>Venkovní skleněné zábradlí na balkónu v. 1050 mm</t>
  </si>
  <si>
    <t>-305136852</t>
  </si>
  <si>
    <t>Poznámka k položce:_x000d_
Označení dle tabulky prvků G01 - výška 1050 mm_x000d_
Provedení dle požadavků a popisu v tabulce prvků včetně všech kotevních prvků a krycích lišt</t>
  </si>
  <si>
    <t xml:space="preserve">13     "G01"</t>
  </si>
  <si>
    <t>491</t>
  </si>
  <si>
    <t>RMAT0047</t>
  </si>
  <si>
    <t>Venkovní skleněné zábradlí na terase v. 865 mm</t>
  </si>
  <si>
    <t>2097795307</t>
  </si>
  <si>
    <t>Poznámka k položce:_x000d_
Označení dle tabulky prvků G02 - výška 865 mm_x000d_
Provedení dle požadavků a popisu v tabulce prvků včetně všech kotevních prvků a krycích lišt</t>
  </si>
  <si>
    <t xml:space="preserve">14,8     "G02"</t>
  </si>
  <si>
    <t>492</t>
  </si>
  <si>
    <t>998787102</t>
  </si>
  <si>
    <t>Přesun hmot tonážní pro zasklívání v objektech v přes 6 do 12 m</t>
  </si>
  <si>
    <t>-1444605762</t>
  </si>
  <si>
    <t>https://podminky.urs.cz/item/CS_URS_2025_01/998787102</t>
  </si>
  <si>
    <t>SO12-D.1.4.1 - Zdravotní instalace</t>
  </si>
  <si>
    <t xml:space="preserve">    8 - Vedení trubní dálková a přípojná</t>
  </si>
  <si>
    <t xml:space="preserve">    721 - Zdravotechnika - vnitřní kanalizace</t>
  </si>
  <si>
    <t xml:space="preserve">    722 - Zdravotechnika - vnitřní vodovod</t>
  </si>
  <si>
    <t xml:space="preserve">    724 - Zdravotechnika - strojní vybavení</t>
  </si>
  <si>
    <t xml:space="preserve">    725 - Zdravotechnika - zařizovací předměty</t>
  </si>
  <si>
    <t xml:space="preserve">    726 - Zdravotechnika - předstěnové instalace</t>
  </si>
  <si>
    <t>132254103</t>
  </si>
  <si>
    <t>Hloubení rýh zapažených š do 800 mm v hornině třídy těžitelnosti I skupiny 3 objem do 100 m3 strojně</t>
  </si>
  <si>
    <t>-354713399</t>
  </si>
  <si>
    <t>https://podminky.urs.cz/item/CS_URS_2025_01/132254103</t>
  </si>
  <si>
    <t xml:space="preserve">1,5*0,8*(4,5+2,5+4,2+1,5+15,5+4*1,0+46)    "DK"</t>
  </si>
  <si>
    <t xml:space="preserve">1,45*0,8*(6,1+20,5+4+4+1)   "SK"</t>
  </si>
  <si>
    <t xml:space="preserve">(17+8)*0,8*1,2   "vodovod"</t>
  </si>
  <si>
    <t>-2112277554</t>
  </si>
  <si>
    <t>1,5*0,8*(4,5+2,5+4,2+1,5+15,5+4*1,0+46)</t>
  </si>
  <si>
    <t>-(0,1+0,25)*0,8*(4,5+2,5+4,2+1,5+15,5+4*1,0+46)</t>
  </si>
  <si>
    <t>Mezisoučet DK</t>
  </si>
  <si>
    <t xml:space="preserve">1,45*0,8*(6,1+20,5+4+4+1)  </t>
  </si>
  <si>
    <t xml:space="preserve">-(0,1+0,25)*0,8*(6,1+20,5+4+4+1)  </t>
  </si>
  <si>
    <t>Mezisoučet Spl.kanal.</t>
  </si>
  <si>
    <t xml:space="preserve">(17+8)*0,8*1,2 </t>
  </si>
  <si>
    <t>-0,1*0,8*25</t>
  </si>
  <si>
    <t>Mezisoučet vodovod</t>
  </si>
  <si>
    <t>125,272*2 'Přepočtené koeficientem množství</t>
  </si>
  <si>
    <t>-2053488782</t>
  </si>
  <si>
    <t xml:space="preserve">93,84-71,944    "DK"</t>
  </si>
  <si>
    <t xml:space="preserve">41,296-31,328   "spl.kan."</t>
  </si>
  <si>
    <t>2,0+0,6*0,6*0,8</t>
  </si>
  <si>
    <t>601449364</t>
  </si>
  <si>
    <t>34,152*5 'Přepočtené koeficientem množství</t>
  </si>
  <si>
    <t>1424434580</t>
  </si>
  <si>
    <t>-85176512</t>
  </si>
  <si>
    <t xml:space="preserve">2,0+0,6*0,6*0,8   "vod"</t>
  </si>
  <si>
    <t>34,152*1,95 'Přepočtené koeficientem množství</t>
  </si>
  <si>
    <t>-1480852630</t>
  </si>
  <si>
    <t>93,84+41,296+24</t>
  </si>
  <si>
    <t>175112101</t>
  </si>
  <si>
    <t>Obsypání potrubí při překopech inženýrských sítí ručně objem do 10 m3</t>
  </si>
  <si>
    <t>208679004</t>
  </si>
  <si>
    <t>https://podminky.urs.cz/item/CS_URS_2025_01/175112101</t>
  </si>
  <si>
    <t>-0,1*0,8*(4,5+2,5+4,2+1,5+15,5+4*1,0+46)</t>
  </si>
  <si>
    <t xml:space="preserve">-0,1*0,8*(6,1+20,5+4+4+1)  </t>
  </si>
  <si>
    <t>58331351</t>
  </si>
  <si>
    <t>kamenivo těžené drobné frakce 0/4</t>
  </si>
  <si>
    <t>1548092471</t>
  </si>
  <si>
    <t xml:space="preserve">0,25*0,8*(4,5+2,5+4,2+1,5+15,5+4*1,0+46)  "DK"</t>
  </si>
  <si>
    <t xml:space="preserve">0,25*0,8*(6,1+20,5+4+4+1)   "SK"</t>
  </si>
  <si>
    <t>22,76*2 'Přepočtené koeficientem množství</t>
  </si>
  <si>
    <t>451572111</t>
  </si>
  <si>
    <t>Lože pod potrubí otevřený výkop z kameniva drobného těženého</t>
  </si>
  <si>
    <t>-730355562</t>
  </si>
  <si>
    <t>https://podminky.urs.cz/item/CS_URS_2025_01/451572111</t>
  </si>
  <si>
    <t xml:space="preserve">0,1*0,8*(4,5+2,5+4,2+1,5+15,5+4*1,0+46)   "DK"</t>
  </si>
  <si>
    <t xml:space="preserve">0,1*0,8*(6,1+20,5+4+4+1)   "Spl.K"</t>
  </si>
  <si>
    <t xml:space="preserve">(17+8)*0,8*0,1   "vodovod"</t>
  </si>
  <si>
    <t>Vedení trubní dálková a přípojná</t>
  </si>
  <si>
    <t>871161141</t>
  </si>
  <si>
    <t>Montáž potrubí z PE100 RC SDR 11 otevřený výkop svařovaných na tupo d 32 x 3,0 mm</t>
  </si>
  <si>
    <t>-368570522</t>
  </si>
  <si>
    <t>https://podminky.urs.cz/item/CS_URS_2025_01/871161141</t>
  </si>
  <si>
    <t>28613500</t>
  </si>
  <si>
    <t>potrubí vodovodní dvouvrstvé PE100 RC SDR11 32x3,0mm</t>
  </si>
  <si>
    <t>1480799858</t>
  </si>
  <si>
    <t>20*1,015 'Přepočtené koeficientem množství</t>
  </si>
  <si>
    <t>871211141</t>
  </si>
  <si>
    <t>Montáž potrubí z PE100 RC SDR 11 otevřený výkop svařovaných na tupo d 63 x 5,8 mm</t>
  </si>
  <si>
    <t>969444859</t>
  </si>
  <si>
    <t>https://podminky.urs.cz/item/CS_URS_2025_01/871211141</t>
  </si>
  <si>
    <t>28613503</t>
  </si>
  <si>
    <t>potrubí vodovodní dvouvrstvé PE100 RC SDR11 63x5,8mm</t>
  </si>
  <si>
    <t>-1908039831</t>
  </si>
  <si>
    <t>9*1,015 'Přepočtené koeficientem množství</t>
  </si>
  <si>
    <t>871310320</t>
  </si>
  <si>
    <t>Montáž kanalizačního potrubí hladkého plnostěnného SN 12 z polypropylenu DN 150</t>
  </si>
  <si>
    <t>2124707765</t>
  </si>
  <si>
    <t>https://podminky.urs.cz/item/CS_URS_2025_01/871310320</t>
  </si>
  <si>
    <t>28617025</t>
  </si>
  <si>
    <t>trubka kanalizační PP plnostěnná třívrstvá DN 150x1000mm SN12</t>
  </si>
  <si>
    <t>692744571</t>
  </si>
  <si>
    <t>52*1,015 'Přepočtené koeficientem množství</t>
  </si>
  <si>
    <t>877161101</t>
  </si>
  <si>
    <t>Montáž elektrospojek na vodovodním potrubí z PE trub d 32</t>
  </si>
  <si>
    <t>2080012742</t>
  </si>
  <si>
    <t>https://podminky.urs.cz/item/CS_URS_2025_01/877161101</t>
  </si>
  <si>
    <t>RMAT0075</t>
  </si>
  <si>
    <t>elektroredukce PE 100 PN16 D 32-20mm</t>
  </si>
  <si>
    <t>-591548828</t>
  </si>
  <si>
    <t>877211101</t>
  </si>
  <si>
    <t>Montáž elektrospojek na vodovodním potrubí z PE trub d 63</t>
  </si>
  <si>
    <t>1756278575</t>
  </si>
  <si>
    <t>https://podminky.urs.cz/item/CS_URS_2025_01/877211101</t>
  </si>
  <si>
    <t>28614976</t>
  </si>
  <si>
    <t>elektroredukce PE 100 PN16 D 63-50mm</t>
  </si>
  <si>
    <t>-167920929</t>
  </si>
  <si>
    <t>877211110</t>
  </si>
  <si>
    <t>Montáž elektrokolen 45° na vodovodním potrubí z PE trub d 63</t>
  </si>
  <si>
    <t>2104313803</t>
  </si>
  <si>
    <t>https://podminky.urs.cz/item/CS_URS_2025_01/877211110</t>
  </si>
  <si>
    <t>28614946</t>
  </si>
  <si>
    <t>elektrokoleno 45° PE 100 PN16 D 63mm</t>
  </si>
  <si>
    <t>-1806936230</t>
  </si>
  <si>
    <t>877211112</t>
  </si>
  <si>
    <t>Montáž elektrokolen 90° na vodovodním potrubí z PE trub d 63</t>
  </si>
  <si>
    <t>50447687</t>
  </si>
  <si>
    <t>https://podminky.urs.cz/item/CS_URS_2025_01/877211112</t>
  </si>
  <si>
    <t>28653055</t>
  </si>
  <si>
    <t>elektrokoleno 90° PE 100 D 63mm</t>
  </si>
  <si>
    <t>1002663472</t>
  </si>
  <si>
    <t>893811111</t>
  </si>
  <si>
    <t>Osazení vodoměrné šachty hranaté z PP samonosné pro běžné zatížení pl do 1,1 m2 hl do 1,2 m</t>
  </si>
  <si>
    <t>1957919197</t>
  </si>
  <si>
    <t>https://podminky.urs.cz/item/CS_URS_2025_01/893811111</t>
  </si>
  <si>
    <t>RMAT0076</t>
  </si>
  <si>
    <t>Vodovodní šachta 600/600/hl. 800mm</t>
  </si>
  <si>
    <t>-1627284651</t>
  </si>
  <si>
    <t>894811133</t>
  </si>
  <si>
    <t>Revizní šachta z PVC typ přímý, DN 400/160 tlak 12,5 t hl od 1360 do 1730 mm</t>
  </si>
  <si>
    <t>-135098309</t>
  </si>
  <si>
    <t>https://podminky.urs.cz/item/CS_URS_2025_01/894811133</t>
  </si>
  <si>
    <t>3+2</t>
  </si>
  <si>
    <t>899102112</t>
  </si>
  <si>
    <t>Osazení poklopů litinových, ocelových nebo železobetonových včetně rámů pro třídu zatížení A15, A50</t>
  </si>
  <si>
    <t>449883675</t>
  </si>
  <si>
    <t>https://podminky.urs.cz/item/CS_URS_2025_01/899102112</t>
  </si>
  <si>
    <t>28661932</t>
  </si>
  <si>
    <t>poklop šachtový litinový DN 600 pro třídu zatížení A15</t>
  </si>
  <si>
    <t>240882265</t>
  </si>
  <si>
    <t>899103112</t>
  </si>
  <si>
    <t>Osazení poklopů litinových, ocelových nebo železobetonových včetně rámů pro třídu zatížení B125, C250</t>
  </si>
  <si>
    <t>-1399471535</t>
  </si>
  <si>
    <t>https://podminky.urs.cz/item/CS_URS_2025_01/899103112</t>
  </si>
  <si>
    <t>28661777</t>
  </si>
  <si>
    <t>poklop šachtový litinový DN 425 do teleskopu pro třídu zatížení B125</t>
  </si>
  <si>
    <t>-555720110</t>
  </si>
  <si>
    <t>899722113</t>
  </si>
  <si>
    <t>Krytí potrubí z plastů výstražnou fólií z PVC přes 25 do 34cm</t>
  </si>
  <si>
    <t>948143006</t>
  </si>
  <si>
    <t>https://podminky.urs.cz/item/CS_URS_2025_01/899722113</t>
  </si>
  <si>
    <t>899913151</t>
  </si>
  <si>
    <t>Uzavírací manžeta chráničky potrubí DN 150 x 200</t>
  </si>
  <si>
    <t>-362104746</t>
  </si>
  <si>
    <t>https://podminky.urs.cz/item/CS_URS_2025_01/899913151</t>
  </si>
  <si>
    <t>HZS2212</t>
  </si>
  <si>
    <t>Hodinová zúčtovací sazba instalatér odborný</t>
  </si>
  <si>
    <t>-1497743453</t>
  </si>
  <si>
    <t>https://podminky.urs.cz/item/CS_URS_2025_01/HZS2212</t>
  </si>
  <si>
    <t xml:space="preserve">2*4   "napojení na stáv.rozvody vody"</t>
  </si>
  <si>
    <t xml:space="preserve">4        "montáž nerez pítko"</t>
  </si>
  <si>
    <t>RMAT0077</t>
  </si>
  <si>
    <t>Venkovní nerezové pítko</t>
  </si>
  <si>
    <t>1354270792</t>
  </si>
  <si>
    <t>953941211</t>
  </si>
  <si>
    <t>Osazování kovových konzol nebo kotev</t>
  </si>
  <si>
    <t>-620491376</t>
  </si>
  <si>
    <t>https://podminky.urs.cz/item/CS_URS_2025_01/953941211</t>
  </si>
  <si>
    <t xml:space="preserve">Poznámka k položce:_x000d_
závěsy, kotvení, upevnění, objímky kanalizace_x000d_
</t>
  </si>
  <si>
    <t>55242513</t>
  </si>
  <si>
    <t>objímka připevňovací s akustickou vložkou litinové bezhrdlové vnitřní kanalizace DN 125</t>
  </si>
  <si>
    <t>-119896751</t>
  </si>
  <si>
    <t>55242510</t>
  </si>
  <si>
    <t>objímka připevňovací s akustickou vložkou litinové bezhrdlové vnitřní kanalizace DN 50</t>
  </si>
  <si>
    <t>-1389860937</t>
  </si>
  <si>
    <t>998276101</t>
  </si>
  <si>
    <t>Přesun hmot pro trubní vedení z trub z plastických hmot otevřený výkop</t>
  </si>
  <si>
    <t>563688807</t>
  </si>
  <si>
    <t>https://podminky.urs.cz/item/CS_URS_2025_01/998276101</t>
  </si>
  <si>
    <t>713463111</t>
  </si>
  <si>
    <t>Montáž izolace tepelné potrubí potrubními pouzdry bez úpravy staženými drátem 1x D přes 50 do 100 mm</t>
  </si>
  <si>
    <t>-764827480</t>
  </si>
  <si>
    <t>https://podminky.urs.cz/item/CS_URS_2025_01/713463111</t>
  </si>
  <si>
    <t>35+64</t>
  </si>
  <si>
    <t>102+54</t>
  </si>
  <si>
    <t>28377070</t>
  </si>
  <si>
    <t>pouzdro izolační potrubní z pěnového polyetylenu 76/9mm</t>
  </si>
  <si>
    <t>1619425733</t>
  </si>
  <si>
    <t>35+54</t>
  </si>
  <si>
    <t>89*1,02 'Přepočtené koeficientem množství</t>
  </si>
  <si>
    <t>28377078</t>
  </si>
  <si>
    <t>pouzdro izolační potrubní z pěnového polyetylenu 110/13mm</t>
  </si>
  <si>
    <t>-195090732</t>
  </si>
  <si>
    <t>64+102</t>
  </si>
  <si>
    <t>166*1,02 'Přepočtené koeficientem množství</t>
  </si>
  <si>
    <t>713463211</t>
  </si>
  <si>
    <t>Montáž izolace tepelné potrubí potrubními pouzdry s Al fólií staženými Al páskou 1x D do 50 mm</t>
  </si>
  <si>
    <t>1362713090</t>
  </si>
  <si>
    <t>https://podminky.urs.cz/item/CS_URS_2025_01/713463211</t>
  </si>
  <si>
    <t>141+48+30</t>
  </si>
  <si>
    <t>63154571</t>
  </si>
  <si>
    <t>pouzdro izolační potrubní z minerální vlny s Al fólií max. 250/100°C 28/40mm</t>
  </si>
  <si>
    <t>72910555</t>
  </si>
  <si>
    <t>141*1,02 'Přepočtené koeficientem množství</t>
  </si>
  <si>
    <t>63154572</t>
  </si>
  <si>
    <t>pouzdro izolační potrubní z minerální vlny s Al fólií max. 250/100°C 35/40mm</t>
  </si>
  <si>
    <t>656663689</t>
  </si>
  <si>
    <t>48*1,02 'Přepočtené koeficientem množství</t>
  </si>
  <si>
    <t>63154603</t>
  </si>
  <si>
    <t>pouzdro izolační potrubní z minerální vlny s Al fólií max. 250/100°C 42/50mm</t>
  </si>
  <si>
    <t>1325853912</t>
  </si>
  <si>
    <t>30*1,02 'Přepočtené koeficientem množství</t>
  </si>
  <si>
    <t>713463212</t>
  </si>
  <si>
    <t>Montáž izolace tepelné potrubí potrubními pouzdry s Al fólií staženými Al páskou 1x D přes 50 do 100 mm</t>
  </si>
  <si>
    <t>-89357869</t>
  </si>
  <si>
    <t>https://podminky.urs.cz/item/CS_URS_2025_01/713463212</t>
  </si>
  <si>
    <t>14+18</t>
  </si>
  <si>
    <t>63154022</t>
  </si>
  <si>
    <t>pouzdro izolační potrubní z minerální vlny s Al fólií max. 250/100°C 54/50mm</t>
  </si>
  <si>
    <t>619591684</t>
  </si>
  <si>
    <t>14*1,02 'Přepočtené koeficientem množství</t>
  </si>
  <si>
    <t>63154023</t>
  </si>
  <si>
    <t>pouzdro izolační potrubní z minerální vlny s Al fólií max. 250/100°C 64/50mm</t>
  </si>
  <si>
    <t>111176778</t>
  </si>
  <si>
    <t>18*1,02 'Přepočtené koeficientem množství</t>
  </si>
  <si>
    <t>-452353378</t>
  </si>
  <si>
    <t>721</t>
  </si>
  <si>
    <t>Zdravotechnika - vnitřní kanalizace</t>
  </si>
  <si>
    <t>721171809</t>
  </si>
  <si>
    <t>Demontáž potrubí z PVC D přes 114 do 160</t>
  </si>
  <si>
    <t>1478786959</t>
  </si>
  <si>
    <t>https://podminky.urs.cz/item/CS_URS_2025_01/721171809</t>
  </si>
  <si>
    <t>721173315</t>
  </si>
  <si>
    <t>Potrubí kanalizační z PVC SN 4 dešťové DN 110</t>
  </si>
  <si>
    <t>-1367135105</t>
  </si>
  <si>
    <t>https://podminky.urs.cz/item/CS_URS_2025_01/721173315</t>
  </si>
  <si>
    <t>721173316</t>
  </si>
  <si>
    <t>Potrubí kanalizační z PVC SN 4 dešťové DN 125</t>
  </si>
  <si>
    <t>1964925626</t>
  </si>
  <si>
    <t>https://podminky.urs.cz/item/CS_URS_2025_01/721173316</t>
  </si>
  <si>
    <t>721173317</t>
  </si>
  <si>
    <t>Potrubí kanalizační z PVC SN 4 dešťové DN 160</t>
  </si>
  <si>
    <t>-456420683</t>
  </si>
  <si>
    <t>https://podminky.urs.cz/item/CS_URS_2025_01/721173317</t>
  </si>
  <si>
    <t>721173401</t>
  </si>
  <si>
    <t>Potrubí kanalizační z PVC SN 4 svodné DN 110</t>
  </si>
  <si>
    <t>-1020573731</t>
  </si>
  <si>
    <t>https://podminky.urs.cz/item/CS_URS_2025_01/721173401</t>
  </si>
  <si>
    <t>721173402</t>
  </si>
  <si>
    <t>Potrubí kanalizační z PVC SN 4 svodné DN 125</t>
  </si>
  <si>
    <t>-1319076718</t>
  </si>
  <si>
    <t>https://podminky.urs.cz/item/CS_URS_2025_01/721173402</t>
  </si>
  <si>
    <t>721174024</t>
  </si>
  <si>
    <t>Potrubí kanalizační z PP odpadní DN 75</t>
  </si>
  <si>
    <t>-1748110529</t>
  </si>
  <si>
    <t>https://podminky.urs.cz/item/CS_URS_2025_01/721174024</t>
  </si>
  <si>
    <t>721174025</t>
  </si>
  <si>
    <t>Potrubí kanalizační z PP odpadní DN 110</t>
  </si>
  <si>
    <t>91399606</t>
  </si>
  <si>
    <t>https://podminky.urs.cz/item/CS_URS_2025_01/721174025</t>
  </si>
  <si>
    <t>28615602</t>
  </si>
  <si>
    <t>čistící tvarovka odpadní pro vysoké teploty HTRE DN 75</t>
  </si>
  <si>
    <t>-1768478313</t>
  </si>
  <si>
    <t>7+5</t>
  </si>
  <si>
    <t>28615603</t>
  </si>
  <si>
    <t>čistící tvarovka odpadní pro vysoké teploty HTRE DN 110</t>
  </si>
  <si>
    <t>11309566</t>
  </si>
  <si>
    <t>9+9</t>
  </si>
  <si>
    <t>28615690</t>
  </si>
  <si>
    <t>zátka hrdlová odpadní HTM DN 75</t>
  </si>
  <si>
    <t>1691221899</t>
  </si>
  <si>
    <t>28615691</t>
  </si>
  <si>
    <t>zátka hrdlová odpadní HTM DN 110</t>
  </si>
  <si>
    <t>-999861397</t>
  </si>
  <si>
    <t>721174041</t>
  </si>
  <si>
    <t>Potrubí kanalizační z PP připojovací DN 32</t>
  </si>
  <si>
    <t>-451731816</t>
  </si>
  <si>
    <t>https://podminky.urs.cz/item/CS_URS_2025_01/721174041</t>
  </si>
  <si>
    <t>721174042</t>
  </si>
  <si>
    <t>Potrubí kanalizační z PP připojovací DN 40</t>
  </si>
  <si>
    <t>-1208969342</t>
  </si>
  <si>
    <t>https://podminky.urs.cz/item/CS_URS_2025_01/721174042</t>
  </si>
  <si>
    <t>721174043</t>
  </si>
  <si>
    <t>Potrubí kanalizační z PP připojovací DN 50</t>
  </si>
  <si>
    <t>-925786422</t>
  </si>
  <si>
    <t>https://podminky.urs.cz/item/CS_URS_2025_01/721174043</t>
  </si>
  <si>
    <t>721175232</t>
  </si>
  <si>
    <t>Potrubí kanalizační z PP dešťové odhlučněné třívrstvé DN 110</t>
  </si>
  <si>
    <t>-1088962474</t>
  </si>
  <si>
    <t>https://podminky.urs.cz/item/CS_URS_2025_01/721175232</t>
  </si>
  <si>
    <t>721211403</t>
  </si>
  <si>
    <t>Vpusť podlahová s vodorovným odtokem DN 50/75 s kulovým kloubem mřížka nerez 115x115</t>
  </si>
  <si>
    <t>167963849</t>
  </si>
  <si>
    <t>https://podminky.urs.cz/item/CS_URS_2025_01/721211403</t>
  </si>
  <si>
    <t>721211422</t>
  </si>
  <si>
    <t>Vpusť podlahová se svislým odtokem DN 50/75/110 mřížka nerez 138x138</t>
  </si>
  <si>
    <t>-883722830</t>
  </si>
  <si>
    <t>https://podminky.urs.cz/item/CS_URS_2025_01/721211422</t>
  </si>
  <si>
    <t>721211913</t>
  </si>
  <si>
    <t>Montáž vpustí podlahových DN 110 ostatní typ</t>
  </si>
  <si>
    <t>15669162</t>
  </si>
  <si>
    <t>https://podminky.urs.cz/item/CS_URS_2025_01/721211913</t>
  </si>
  <si>
    <t>RMAT0072</t>
  </si>
  <si>
    <t>Nerezová vpust malá vč. sifonu a protiskluzového roštu (šířka 300mm)</t>
  </si>
  <si>
    <t>-104240742</t>
  </si>
  <si>
    <t>721239114</t>
  </si>
  <si>
    <t>Montáž střešního vtoku svislý odtok do DN 160 ostatní typ</t>
  </si>
  <si>
    <t>-357507790</t>
  </si>
  <si>
    <t>https://podminky.urs.cz/item/CS_URS_2025_01/721239114</t>
  </si>
  <si>
    <t>8+2+7</t>
  </si>
  <si>
    <t>56231112</t>
  </si>
  <si>
    <t>vtok střešní svislý s pevnou přírubou pro PVC-P hydroizolaci plochých střech s vyhříváním DN 75/110/125/160</t>
  </si>
  <si>
    <t>883596796</t>
  </si>
  <si>
    <t>56231139</t>
  </si>
  <si>
    <t>vtok střešní vodorovný s pevnou přírubou pro PVC-P hydroizolaci plochých pochůzných střech s vyhříváním DN 75/110</t>
  </si>
  <si>
    <t>-1802732878</t>
  </si>
  <si>
    <t>56231150</t>
  </si>
  <si>
    <t>vtok střešní vodorovný s pevnou přírubou pro PVC-P hydroizolaci plochých střech s vyhříváním DN 75/110</t>
  </si>
  <si>
    <t>494034931</t>
  </si>
  <si>
    <t>RMAT0069</t>
  </si>
  <si>
    <t xml:space="preserve">odvodňovací kroužek </t>
  </si>
  <si>
    <t>-1996868782</t>
  </si>
  <si>
    <t>55161761</t>
  </si>
  <si>
    <t>nástavec prodlužovací 175mm</t>
  </si>
  <si>
    <t>-1088746070</t>
  </si>
  <si>
    <t>RMAT0070</t>
  </si>
  <si>
    <t xml:space="preserve">čistící tvarovka a revizní </t>
  </si>
  <si>
    <t>1715555982</t>
  </si>
  <si>
    <t>RMAT0071</t>
  </si>
  <si>
    <t>vtok střešní</t>
  </si>
  <si>
    <t>957595195</t>
  </si>
  <si>
    <t>721273152</t>
  </si>
  <si>
    <t>Hlavice ventilační polypropylen PP DN 75</t>
  </si>
  <si>
    <t>-559920456</t>
  </si>
  <si>
    <t>https://podminky.urs.cz/item/CS_URS_2025_01/721273152</t>
  </si>
  <si>
    <t>721273153</t>
  </si>
  <si>
    <t>Hlavice ventilační polypropylen PP DN 110</t>
  </si>
  <si>
    <t>-1409694585</t>
  </si>
  <si>
    <t>https://podminky.urs.cz/item/CS_URS_2025_01/721273153</t>
  </si>
  <si>
    <t>721279126</t>
  </si>
  <si>
    <t>Montáž přivzdušňovací ventil odpadních potrubí DN do 110 ostatní typ</t>
  </si>
  <si>
    <t>2073596811</t>
  </si>
  <si>
    <t>https://podminky.urs.cz/item/CS_URS_2025_01/721279126</t>
  </si>
  <si>
    <t>5+1</t>
  </si>
  <si>
    <t>RMAT0073</t>
  </si>
  <si>
    <t>ventil přivzdušňovací - DN70</t>
  </si>
  <si>
    <t>2101677400</t>
  </si>
  <si>
    <t>RMAT0074</t>
  </si>
  <si>
    <t>ventil přivzdušňovací - DN100</t>
  </si>
  <si>
    <t>311787493</t>
  </si>
  <si>
    <t>721290111</t>
  </si>
  <si>
    <t>Zkouška těsnosti potrubí kanalizace vodou DN do 125</t>
  </si>
  <si>
    <t>2041741297</t>
  </si>
  <si>
    <t>https://podminky.urs.cz/item/CS_URS_2025_01/721290111</t>
  </si>
  <si>
    <t>64+35+62+51</t>
  </si>
  <si>
    <t>60+63+4+43+44+54+102</t>
  </si>
  <si>
    <t>721290112</t>
  </si>
  <si>
    <t>Zkouška těsnosti potrubí kanalizace vodou DN 150/DN 200</t>
  </si>
  <si>
    <t>722630749</t>
  </si>
  <si>
    <t>https://podminky.urs.cz/item/CS_URS_2025_01/721290112</t>
  </si>
  <si>
    <t>998721102</t>
  </si>
  <si>
    <t>Přesun hmot tonážní pro vnitřní kanalizaci v objektech v přes 6 do 12 m</t>
  </si>
  <si>
    <t>1407232122</t>
  </si>
  <si>
    <t>https://podminky.urs.cz/item/CS_URS_2025_01/998721102</t>
  </si>
  <si>
    <t>722</t>
  </si>
  <si>
    <t>Zdravotechnika - vnitřní vodovod</t>
  </si>
  <si>
    <t>722170807</t>
  </si>
  <si>
    <t>Demontáž rozvodů vody z plastů D přes 50 do 110</t>
  </si>
  <si>
    <t>-1391099977</t>
  </si>
  <si>
    <t>https://podminky.urs.cz/item/CS_URS_2025_01/722170807</t>
  </si>
  <si>
    <t>722174002</t>
  </si>
  <si>
    <t>Potrubí vodovodní plastové PPR svar polyfúze PN 16 D 20x2,8 mm</t>
  </si>
  <si>
    <t>-1542627513</t>
  </si>
  <si>
    <t>https://podminky.urs.cz/item/CS_URS_2025_01/722174002</t>
  </si>
  <si>
    <t>722174003</t>
  </si>
  <si>
    <t>Potrubí vodovodní plastové PPR svar polyfúze PN 16 D 25x3,5 mm</t>
  </si>
  <si>
    <t>1927525572</t>
  </si>
  <si>
    <t>https://podminky.urs.cz/item/CS_URS_2025_01/722174003</t>
  </si>
  <si>
    <t>722174004</t>
  </si>
  <si>
    <t>Potrubí vodovodní plastové PPR svar polyfúze PN 16 D 32x4,4 mm</t>
  </si>
  <si>
    <t>780619896</t>
  </si>
  <si>
    <t>https://podminky.urs.cz/item/CS_URS_2025_01/722174004</t>
  </si>
  <si>
    <t>722174005</t>
  </si>
  <si>
    <t>Potrubí vodovodní plastové PPR svar polyfúze PN 16 D 40x5,5 mm</t>
  </si>
  <si>
    <t>1618202881</t>
  </si>
  <si>
    <t>https://podminky.urs.cz/item/CS_URS_2025_01/722174005</t>
  </si>
  <si>
    <t>722174006</t>
  </si>
  <si>
    <t>Potrubí vodovodní plastové PPR svar polyfúze PN 16 D 50x6,9 mm</t>
  </si>
  <si>
    <t>-2074223804</t>
  </si>
  <si>
    <t>https://podminky.urs.cz/item/CS_URS_2025_01/722174006</t>
  </si>
  <si>
    <t>722174007</t>
  </si>
  <si>
    <t>Potrubí vodovodní plastové PPR svar polyfúze PN 16 D 63x8,6 mm</t>
  </si>
  <si>
    <t>-343136852</t>
  </si>
  <si>
    <t>https://podminky.urs.cz/item/CS_URS_2025_01/722174007</t>
  </si>
  <si>
    <t>722181231</t>
  </si>
  <si>
    <t>Ochrana vodovodního potrubí přilepenými termoizolačními trubicemi z PE tl přes 9 do 13 mm DN do 22 mm</t>
  </si>
  <si>
    <t>-2094226027</t>
  </si>
  <si>
    <t>https://podminky.urs.cz/item/CS_URS_2025_01/722181231</t>
  </si>
  <si>
    <t>722181232</t>
  </si>
  <si>
    <t>Ochrana vodovodního potrubí přilepenými termoizolačními trubicemi z PE tl přes 9 do 13 mm DN přes 22 do 45 mm</t>
  </si>
  <si>
    <t>1151610690</t>
  </si>
  <si>
    <t>https://podminky.urs.cz/item/CS_URS_2025_01/722181232</t>
  </si>
  <si>
    <t>192+42+15+24</t>
  </si>
  <si>
    <t>722181233</t>
  </si>
  <si>
    <t>Ochrana vodovodního potrubí přilepenými termoizolačními trubicemi z PE tl přes 9 do 13 mm DN přes 45 do 63 mm</t>
  </si>
  <si>
    <t>-866427435</t>
  </si>
  <si>
    <t>https://podminky.urs.cz/item/CS_URS_2025_01/722181233</t>
  </si>
  <si>
    <t>722181234</t>
  </si>
  <si>
    <t>Ochrana vodovodního potrubí přilepenými termoizolačními trubicemi z PE tl přes 9 do 13 mm DN přes 63 do 89 mm</t>
  </si>
  <si>
    <t>834532073</t>
  </si>
  <si>
    <t>https://podminky.urs.cz/item/CS_URS_2025_01/722181234</t>
  </si>
  <si>
    <t>722220111</t>
  </si>
  <si>
    <t>Nástěnka pro výtokový ventil G 1/2" s jedním závitem</t>
  </si>
  <si>
    <t>-120864464</t>
  </si>
  <si>
    <t>https://podminky.urs.cz/item/CS_URS_2025_01/722220111</t>
  </si>
  <si>
    <t>722220121</t>
  </si>
  <si>
    <t>Nástěnka pro baterii G 1/2" s jedním závitem</t>
  </si>
  <si>
    <t>pár</t>
  </si>
  <si>
    <t>411728133</t>
  </si>
  <si>
    <t>https://podminky.urs.cz/item/CS_URS_2025_01/722220121</t>
  </si>
  <si>
    <t>9+5+2+6+2+2+1+2+1</t>
  </si>
  <si>
    <t>722224115</t>
  </si>
  <si>
    <t>Kohout plnicí nebo vypouštěcí G 1/2" PN 10 s jedním závitem</t>
  </si>
  <si>
    <t>1751112302</t>
  </si>
  <si>
    <t>https://podminky.urs.cz/item/CS_URS_2025_01/722224115</t>
  </si>
  <si>
    <t>722224152</t>
  </si>
  <si>
    <t>Kulový kohout zahradní s vnějším závitem a páčkou PN 15, T 120°C G 1/2" - 3/4"</t>
  </si>
  <si>
    <t>118426092</t>
  </si>
  <si>
    <t>https://podminky.urs.cz/item/CS_URS_2025_01/722224152</t>
  </si>
  <si>
    <t>722229101</t>
  </si>
  <si>
    <t>Montáž vodovodních armatur s jedním závitem G 1/2" ostatní typ</t>
  </si>
  <si>
    <t>456384976</t>
  </si>
  <si>
    <t>https://podminky.urs.cz/item/CS_URS_2025_01/722229101</t>
  </si>
  <si>
    <t>2+2</t>
  </si>
  <si>
    <t>RMAT0079</t>
  </si>
  <si>
    <t>Tlakoměr</t>
  </si>
  <si>
    <t>705692076</t>
  </si>
  <si>
    <t>RMAT0080</t>
  </si>
  <si>
    <t>Teploměr</t>
  </si>
  <si>
    <t>883460932</t>
  </si>
  <si>
    <t>722231073</t>
  </si>
  <si>
    <t>Ventil zpětný mosazný G 3/4" PN 10 do 110°C se dvěma závity</t>
  </si>
  <si>
    <t>1926194082</t>
  </si>
  <si>
    <t>https://podminky.urs.cz/item/CS_URS_2025_01/722231073</t>
  </si>
  <si>
    <t>722231075</t>
  </si>
  <si>
    <t>Ventil zpětný mosazný G 5/4" PN 10 do 110°C se dvěma závity</t>
  </si>
  <si>
    <t>-1719840530</t>
  </si>
  <si>
    <t>https://podminky.urs.cz/item/CS_URS_2025_01/722231075</t>
  </si>
  <si>
    <t>722231077</t>
  </si>
  <si>
    <t>Ventil zpětný mosazný G 2" PN 10 do 110°C se dvěma závity</t>
  </si>
  <si>
    <t>1071296328</t>
  </si>
  <si>
    <t>https://podminky.urs.cz/item/CS_URS_2025_01/722231077</t>
  </si>
  <si>
    <t>722231202.R</t>
  </si>
  <si>
    <t>Pojistný ventil 3/4" x 1" (0,6 MPa)</t>
  </si>
  <si>
    <t>1239986597</t>
  </si>
  <si>
    <t>722231206</t>
  </si>
  <si>
    <t>Ventil redukční mosazný G 2" PN 6 do 25°C s 2x vnitřním závitem bez manometru</t>
  </si>
  <si>
    <t>257809431</t>
  </si>
  <si>
    <t>https://podminky.urs.cz/item/CS_URS_2025_01/722231206</t>
  </si>
  <si>
    <t>722232043</t>
  </si>
  <si>
    <t>Kohout kulový přímý G 1/2" PN 42 do 185°C vnitřní závit</t>
  </si>
  <si>
    <t>514300514</t>
  </si>
  <si>
    <t>https://podminky.urs.cz/item/CS_URS_2025_01/722232043</t>
  </si>
  <si>
    <t>722232044</t>
  </si>
  <si>
    <t>Kohout kulový přímý G 3/4" PN 42 do 185°C vnitřní závit</t>
  </si>
  <si>
    <t>-133212999</t>
  </si>
  <si>
    <t>https://podminky.urs.cz/item/CS_URS_2025_01/722232044</t>
  </si>
  <si>
    <t>722232045</t>
  </si>
  <si>
    <t>Kohout kulový přímý G 1" PN 42 do 185°C vnitřní závit</t>
  </si>
  <si>
    <t>1093270404</t>
  </si>
  <si>
    <t>https://podminky.urs.cz/item/CS_URS_2025_01/722232045</t>
  </si>
  <si>
    <t>722232046</t>
  </si>
  <si>
    <t>Kohout kulový přímý G 5/4" PN 42 do 185°C vnitřní závit</t>
  </si>
  <si>
    <t>227092527</t>
  </si>
  <si>
    <t>https://podminky.urs.cz/item/CS_URS_2025_01/722232046</t>
  </si>
  <si>
    <t>722232048</t>
  </si>
  <si>
    <t>Kohout kulový přímý G 2" PN 42 do 185°C vnitřní závit</t>
  </si>
  <si>
    <t>155806165</t>
  </si>
  <si>
    <t>https://podminky.urs.cz/item/CS_URS_2025_01/722232048</t>
  </si>
  <si>
    <t>722232062</t>
  </si>
  <si>
    <t>Kohout kulový přímý G 3/4" PN 42 do 185°C vnitřní závit s vypouštěním</t>
  </si>
  <si>
    <t>204675012</t>
  </si>
  <si>
    <t>https://podminky.urs.cz/item/CS_URS_2025_01/722232062</t>
  </si>
  <si>
    <t>722232063</t>
  </si>
  <si>
    <t>Kohout kulový přímý G 1" PN 42 do 185°C vnitřní závit s vypouštěním</t>
  </si>
  <si>
    <t>1700928599</t>
  </si>
  <si>
    <t>https://podminky.urs.cz/item/CS_URS_2025_01/722232063</t>
  </si>
  <si>
    <t>722232064</t>
  </si>
  <si>
    <t>Kohout kulový přímý G 5/4" PN 42 do 185°C vnitřní závit s vypouštěním</t>
  </si>
  <si>
    <t>-1951333412</t>
  </si>
  <si>
    <t>https://podminky.urs.cz/item/CS_URS_2025_01/722232064</t>
  </si>
  <si>
    <t>722232066</t>
  </si>
  <si>
    <t>Kohout kulový přímý G 2" PN 42 do 185°C vnitřní závit s vypouštěním</t>
  </si>
  <si>
    <t>1052903161</t>
  </si>
  <si>
    <t>https://podminky.urs.cz/item/CS_URS_2025_01/722232066</t>
  </si>
  <si>
    <t>722232171</t>
  </si>
  <si>
    <t>Kohout kulový rohový G 1/2" PN 42 do 185°C plnoprůtokový s vnějším a vnitřním závitem</t>
  </si>
  <si>
    <t>-1333937823</t>
  </si>
  <si>
    <t>https://podminky.urs.cz/item/CS_URS_2025_01/722232171</t>
  </si>
  <si>
    <t>722232221</t>
  </si>
  <si>
    <t>Kohout kulový rohový G 1/2" PN 42 do 185°C plnoprůtokový s 2x vnějším závitem</t>
  </si>
  <si>
    <t>119467761</t>
  </si>
  <si>
    <t>https://podminky.urs.cz/item/CS_URS_2025_01/722232221</t>
  </si>
  <si>
    <t>722232501</t>
  </si>
  <si>
    <t>Potrubní oddělovač G 1/2" PN 10 do 65°C vnější závit</t>
  </si>
  <si>
    <t>1965919532</t>
  </si>
  <si>
    <t>https://podminky.urs.cz/item/CS_URS_2025_01/722232501</t>
  </si>
  <si>
    <t>722234266</t>
  </si>
  <si>
    <t>Filtr mosazný G 5/4" PN 20 do 80°C s 2x vnitřním závitem</t>
  </si>
  <si>
    <t>-1577538458</t>
  </si>
  <si>
    <t>https://podminky.urs.cz/item/CS_URS_2025_01/722234266</t>
  </si>
  <si>
    <t>722239101</t>
  </si>
  <si>
    <t>Montáž armatur vodovodních se dvěma závity G 1/2"</t>
  </si>
  <si>
    <t>1635249427</t>
  </si>
  <si>
    <t>https://podminky.urs.cz/item/CS_URS_2025_01/722239101</t>
  </si>
  <si>
    <t>42241021</t>
  </si>
  <si>
    <t>ventil vyvažovací stoupačkový vnitřní závit PN 25 T 120°C s vypouštěním 1/2"</t>
  </si>
  <si>
    <t>1282273436</t>
  </si>
  <si>
    <t>722239102</t>
  </si>
  <si>
    <t>Montáž armatur vodovodních se dvěma závity G 3/4"</t>
  </si>
  <si>
    <t>22011462</t>
  </si>
  <si>
    <t>https://podminky.urs.cz/item/CS_URS_2025_01/722239102</t>
  </si>
  <si>
    <t>RMAT0081</t>
  </si>
  <si>
    <t>nastavitelný termostatický směšovací ventil s ochranou proti opaření TM200 -3/4"</t>
  </si>
  <si>
    <t>1882869568</t>
  </si>
  <si>
    <t>722239104</t>
  </si>
  <si>
    <t>Montáž armatur vodovodních se dvěma závity G 5/4"</t>
  </si>
  <si>
    <t>-1685067514</t>
  </si>
  <si>
    <t>https://podminky.urs.cz/item/CS_URS_2025_01/722239104</t>
  </si>
  <si>
    <t>42241024</t>
  </si>
  <si>
    <t>ventil vyvažovací stoupačkový vnitřní závit PN 25 T 120°C s vypouštěním 5/4"</t>
  </si>
  <si>
    <t>-553582265</t>
  </si>
  <si>
    <t>722290234</t>
  </si>
  <si>
    <t>Proplach a dezinfekce vodovodního potrubí DN do 80</t>
  </si>
  <si>
    <t>-1837486688</t>
  </si>
  <si>
    <t>https://podminky.urs.cz/item/CS_URS_2025_01/722290234</t>
  </si>
  <si>
    <t>20+209+333+105+54+28</t>
  </si>
  <si>
    <t>9+46</t>
  </si>
  <si>
    <t>722290246</t>
  </si>
  <si>
    <t>Zkouška těsnosti vodovodního potrubí plastového DN do 40</t>
  </si>
  <si>
    <t>-1981817654</t>
  </si>
  <si>
    <t>https://podminky.urs.cz/item/CS_URS_2025_01/722290246</t>
  </si>
  <si>
    <t>722290249</t>
  </si>
  <si>
    <t>Zkouška těsnosti vodovodního potrubí plastového DN přes 40 do 90</t>
  </si>
  <si>
    <t>-463554855</t>
  </si>
  <si>
    <t>https://podminky.urs.cz/item/CS_URS_2025_01/722290249</t>
  </si>
  <si>
    <t>998722102</t>
  </si>
  <si>
    <t>Přesun hmot tonážní pro vnitřní vodovod v objektech v přes 6 do 12 m</t>
  </si>
  <si>
    <t>737998945</t>
  </si>
  <si>
    <t>https://podminky.urs.cz/item/CS_URS_2025_01/998722102</t>
  </si>
  <si>
    <t>724</t>
  </si>
  <si>
    <t>Zdravotechnika - strojní vybavení</t>
  </si>
  <si>
    <t>724211223.R</t>
  </si>
  <si>
    <t>Cirkulační čerpadlo Z 25/6</t>
  </si>
  <si>
    <t>781938507</t>
  </si>
  <si>
    <t>https://podminky.urs.cz/item/CS_URS_2025_01/724211223.R</t>
  </si>
  <si>
    <t>724232121.R</t>
  </si>
  <si>
    <t>Spínací hodiny cirkulačního čerpadla</t>
  </si>
  <si>
    <t>-1417677295</t>
  </si>
  <si>
    <t>https://podminky.urs.cz/item/CS_URS_2025_01/724232121.R</t>
  </si>
  <si>
    <t>724233111</t>
  </si>
  <si>
    <t>Nádoba expanzní tlaková pro akumulační ohřev TV průtočná s vyměnitelným vakem závitové připojení PN 1,0 o objemu 60 l</t>
  </si>
  <si>
    <t>-2079854012</t>
  </si>
  <si>
    <t>https://podminky.urs.cz/item/CS_URS_2025_01/724233111</t>
  </si>
  <si>
    <t>724233112.R</t>
  </si>
  <si>
    <t>Příslušenství k expanzní nádobě s uzavírací armatůrou Flowjet 5/4"</t>
  </si>
  <si>
    <t>-40309305</t>
  </si>
  <si>
    <t>998724102</t>
  </si>
  <si>
    <t>Přesun hmot tonážní pro strojní vybavení v objektech v přes 6 do 12 m</t>
  </si>
  <si>
    <t>-1018387043</t>
  </si>
  <si>
    <t>https://podminky.urs.cz/item/CS_URS_2025_01/998724102</t>
  </si>
  <si>
    <t>725</t>
  </si>
  <si>
    <t>Zdravotechnika - zařizovací předměty</t>
  </si>
  <si>
    <t>725112022</t>
  </si>
  <si>
    <t>Klozet keramický závěsný na nosné stěny odpad vodorovný</t>
  </si>
  <si>
    <t>-249385477</t>
  </si>
  <si>
    <t>https://podminky.urs.cz/item/CS_URS_2025_01/725112022</t>
  </si>
  <si>
    <t>725112023</t>
  </si>
  <si>
    <t>Klozet keramický závěsný na nosné stěny pro handicapované odpad vodorovný</t>
  </si>
  <si>
    <t>189492179</t>
  </si>
  <si>
    <t>https://podminky.urs.cz/item/CS_URS_2025_01/725112023</t>
  </si>
  <si>
    <t>725119125</t>
  </si>
  <si>
    <t>Montáž klozetových mís závěsných na nosné stěny</t>
  </si>
  <si>
    <t>-1170123365</t>
  </si>
  <si>
    <t>https://podminky.urs.cz/item/CS_URS_2025_01/725119125</t>
  </si>
  <si>
    <t>klozetová mísa závěsná dětská</t>
  </si>
  <si>
    <t>571505448</t>
  </si>
  <si>
    <t>725119131</t>
  </si>
  <si>
    <t>Montáž klozetových sedátek standardních</t>
  </si>
  <si>
    <t>264032429</t>
  </si>
  <si>
    <t>https://podminky.urs.cz/item/CS_URS_2025_01/725119131</t>
  </si>
  <si>
    <t>11+5+2</t>
  </si>
  <si>
    <t>55167393</t>
  </si>
  <si>
    <t>sedátko klozetové duroplastové pro dětské klozety</t>
  </si>
  <si>
    <t>-1599054073</t>
  </si>
  <si>
    <t>55167390</t>
  </si>
  <si>
    <t>sedátko klozetové duroplastové pro handicapované</t>
  </si>
  <si>
    <t>855114394</t>
  </si>
  <si>
    <t>55167399</t>
  </si>
  <si>
    <t>sedátko klozetové duroplastové bílé</t>
  </si>
  <si>
    <t>-1487130067</t>
  </si>
  <si>
    <t>725129101</t>
  </si>
  <si>
    <t>Montáž pisoáru keramického</t>
  </si>
  <si>
    <t>-1200753402</t>
  </si>
  <si>
    <t>https://podminky.urs.cz/item/CS_URS_2025_01/725129101</t>
  </si>
  <si>
    <t>64251311</t>
  </si>
  <si>
    <t>pisoár keramický automatický s radarovým splachovačem a integrovaným zdrojem 230V AC</t>
  </si>
  <si>
    <t>-990167455</t>
  </si>
  <si>
    <t>55161308</t>
  </si>
  <si>
    <t>sifon k urinálu vnitřní</t>
  </si>
  <si>
    <t>818204851</t>
  </si>
  <si>
    <t>55144040</t>
  </si>
  <si>
    <t>napájecí zdroj pro napájení automaticky ovládaných zařízení umístěných do vzdálenosti 300mm</t>
  </si>
  <si>
    <t>-130329563</t>
  </si>
  <si>
    <t>725211601</t>
  </si>
  <si>
    <t>Umyvadlo keramické bílé šířky 500 mm bez krytu na sifon připevněné na stěnu šrouby</t>
  </si>
  <si>
    <t>-1537839957</t>
  </si>
  <si>
    <t>https://podminky.urs.cz/item/CS_URS_2025_01/725211601</t>
  </si>
  <si>
    <t>1+2</t>
  </si>
  <si>
    <t>725211602</t>
  </si>
  <si>
    <t>Umyvadlo keramické bílé šířky 550 mm bez krytu na sifon připevněné na stěnu šrouby</t>
  </si>
  <si>
    <t>665287362</t>
  </si>
  <si>
    <t>https://podminky.urs.cz/item/CS_URS_2025_01/725211602</t>
  </si>
  <si>
    <t>9+6</t>
  </si>
  <si>
    <t>725211661</t>
  </si>
  <si>
    <t>Umyvadlo keramické bílé zápustné šířky 560 mm připevněné do desky</t>
  </si>
  <si>
    <t>-543619721</t>
  </si>
  <si>
    <t>https://podminky.urs.cz/item/CS_URS_2025_01/725211661</t>
  </si>
  <si>
    <t>725211681</t>
  </si>
  <si>
    <t>Umyvadlo keramické bílé zdravotní šířky 640 mm připevněné na stěnu šrouby</t>
  </si>
  <si>
    <t>2074696439</t>
  </si>
  <si>
    <t>https://podminky.urs.cz/item/CS_URS_2025_01/725211681</t>
  </si>
  <si>
    <t>725211701</t>
  </si>
  <si>
    <t>Umývátko keramické bílé stěnové šířky 400 mm připevněné na stěnu šrouby</t>
  </si>
  <si>
    <t>1488031749</t>
  </si>
  <si>
    <t>https://podminky.urs.cz/item/CS_URS_2025_01/725211701</t>
  </si>
  <si>
    <t>725241213</t>
  </si>
  <si>
    <t>Vanička sprchová z litého polymermramoru čtvercová 900x900 mm</t>
  </si>
  <si>
    <t>1382802751</t>
  </si>
  <si>
    <t>https://podminky.urs.cz/item/CS_URS_2025_01/725241213</t>
  </si>
  <si>
    <t>725244523</t>
  </si>
  <si>
    <t>Zástěna sprchová rohová rámová se skleněnou výplní tl. 4 a 5 mm dveře posuvné dvoudílné vstup z rohu na vaničku 900x900 mm</t>
  </si>
  <si>
    <t>573906863</t>
  </si>
  <si>
    <t>https://podminky.urs.cz/item/CS_URS_2025_01/725244523</t>
  </si>
  <si>
    <t>725244904</t>
  </si>
  <si>
    <t>Montáž sprchových dveří</t>
  </si>
  <si>
    <t>500100327</t>
  </si>
  <si>
    <t>https://podminky.urs.cz/item/CS_URS_2025_01/725244904</t>
  </si>
  <si>
    <t>55484335</t>
  </si>
  <si>
    <t>kout sprchový do niky posuvné dveře třídílné 900x1900mm</t>
  </si>
  <si>
    <t>799887177</t>
  </si>
  <si>
    <t>725291662</t>
  </si>
  <si>
    <t>Montáž sedačky do sprchy</t>
  </si>
  <si>
    <t>-1167618476</t>
  </si>
  <si>
    <t>https://podminky.urs.cz/item/CS_URS_2025_01/725291662</t>
  </si>
  <si>
    <t>55147081</t>
  </si>
  <si>
    <t>sedátko sklopné do sprchy s opěrnou nohou nerez lesk 440x450x460mm</t>
  </si>
  <si>
    <t>-730261544</t>
  </si>
  <si>
    <t>725291667</t>
  </si>
  <si>
    <t>Montáž piktogramu</t>
  </si>
  <si>
    <t>1746884526</t>
  </si>
  <si>
    <t>https://podminky.urs.cz/item/CS_URS_2025_01/725291667</t>
  </si>
  <si>
    <t>2+1</t>
  </si>
  <si>
    <t>73558009</t>
  </si>
  <si>
    <t>piktogram 120x120 nalepovací různé symboly matný nerez</t>
  </si>
  <si>
    <t>911799806</t>
  </si>
  <si>
    <t>725291669</t>
  </si>
  <si>
    <t>Montáž madla invalidního krakorcového</t>
  </si>
  <si>
    <t>-1069494386</t>
  </si>
  <si>
    <t>https://podminky.urs.cz/item/CS_URS_2025_01/725291669</t>
  </si>
  <si>
    <t>55147107</t>
  </si>
  <si>
    <t>madlo invalidní krakorcové s držákem toaletního papíru nerez lesk 900mm</t>
  </si>
  <si>
    <t>1109407710</t>
  </si>
  <si>
    <t>725291670</t>
  </si>
  <si>
    <t>Montáž madla invalidního krakorcového sklopného</t>
  </si>
  <si>
    <t>1004463907</t>
  </si>
  <si>
    <t>https://podminky.urs.cz/item/CS_URS_2025_01/725291670</t>
  </si>
  <si>
    <t>55147117</t>
  </si>
  <si>
    <t>madlo invalidní krakorcové sklopné nerez mat 813mm</t>
  </si>
  <si>
    <t>-560613698</t>
  </si>
  <si>
    <t>725291671.R</t>
  </si>
  <si>
    <t>Dod. a montáž sady pro nouzovou signalizaci</t>
  </si>
  <si>
    <t>kpl.</t>
  </si>
  <si>
    <t>420191081</t>
  </si>
  <si>
    <t>725291676</t>
  </si>
  <si>
    <t>Montáž madla sprchového</t>
  </si>
  <si>
    <t>-2048845948</t>
  </si>
  <si>
    <t>https://podminky.urs.cz/item/CS_URS_2025_01/725291676</t>
  </si>
  <si>
    <t>55147135</t>
  </si>
  <si>
    <t>madlo invalidní rovné nerez mat 600mm</t>
  </si>
  <si>
    <t>-833297499</t>
  </si>
  <si>
    <t>55147134</t>
  </si>
  <si>
    <t>madlo invalidní rovné nerez mat 500mm</t>
  </si>
  <si>
    <t>1589669709</t>
  </si>
  <si>
    <t>725311121</t>
  </si>
  <si>
    <t>Dřez jednoduchý nerezový se zápachovou uzávěrkou s odkapávací plochou 560x480 mm a miskou</t>
  </si>
  <si>
    <t>-809626209</t>
  </si>
  <si>
    <t>https://podminky.urs.cz/item/CS_URS_2025_01/725311121</t>
  </si>
  <si>
    <t>725813112</t>
  </si>
  <si>
    <t>Ventil rohový pračkový G 3/4"</t>
  </si>
  <si>
    <t>88605666</t>
  </si>
  <si>
    <t>https://podminky.urs.cz/item/CS_URS_2025_01/725813112</t>
  </si>
  <si>
    <t>725819201</t>
  </si>
  <si>
    <t>Montáž ventilů nástěnných G 1/2"</t>
  </si>
  <si>
    <t>528530976</t>
  </si>
  <si>
    <t>https://podminky.urs.cz/item/CS_URS_2025_01/725819201</t>
  </si>
  <si>
    <t>RMAT0078</t>
  </si>
  <si>
    <t>Zahradní mrazuvzdorný ventil DN15</t>
  </si>
  <si>
    <t>1724001838</t>
  </si>
  <si>
    <t>725821325</t>
  </si>
  <si>
    <t>Baterie dřezová stojánková páková s otáčivým kulatým ústím a délkou ramínka 220 mm</t>
  </si>
  <si>
    <t>401132660</t>
  </si>
  <si>
    <t>https://podminky.urs.cz/item/CS_URS_2025_01/725821325</t>
  </si>
  <si>
    <t>725822611</t>
  </si>
  <si>
    <t>Baterie umyvadlová stojánková páková bez výpusti</t>
  </si>
  <si>
    <t>1615105185</t>
  </si>
  <si>
    <t>https://podminky.urs.cz/item/CS_URS_2025_01/725822611</t>
  </si>
  <si>
    <t>2+6</t>
  </si>
  <si>
    <t>55160240</t>
  </si>
  <si>
    <t>ventil odpadní dřezový bez přepadu DN 40 se zátkou</t>
  </si>
  <si>
    <t>1014666702</t>
  </si>
  <si>
    <t>6+2</t>
  </si>
  <si>
    <t>725822613</t>
  </si>
  <si>
    <t>Baterie umyvadlová stojánková páková s výpustí</t>
  </si>
  <si>
    <t>1642898053</t>
  </si>
  <si>
    <t>https://podminky.urs.cz/item/CS_URS_2025_01/725822613</t>
  </si>
  <si>
    <t>9+2</t>
  </si>
  <si>
    <t>725822642</t>
  </si>
  <si>
    <t>Baterie umyvadlová automatická senzorová s přívodem teplé a studené vody</t>
  </si>
  <si>
    <t>295580849</t>
  </si>
  <si>
    <t>https://podminky.urs.cz/item/CS_URS_2025_01/725822642</t>
  </si>
  <si>
    <t>5+2+1</t>
  </si>
  <si>
    <t>725841333</t>
  </si>
  <si>
    <t>Baterie sprchová podomítková s přepínačem a pevnou sprchou</t>
  </si>
  <si>
    <t>1757754761</t>
  </si>
  <si>
    <t>https://podminky.urs.cz/item/CS_URS_2025_01/725841333</t>
  </si>
  <si>
    <t>725861312</t>
  </si>
  <si>
    <t>Zápachová uzávěrka pro umyvadlo DN 40 podomítková</t>
  </si>
  <si>
    <t>161267106</t>
  </si>
  <si>
    <t>https://podminky.urs.cz/item/CS_URS_2025_01/725861312</t>
  </si>
  <si>
    <t>725865311</t>
  </si>
  <si>
    <t>Zápachová uzávěrka sprchových van DN 40/50 s kulovým kloubem na odtoku</t>
  </si>
  <si>
    <t>-809355710</t>
  </si>
  <si>
    <t>https://podminky.urs.cz/item/CS_URS_2025_01/725865311</t>
  </si>
  <si>
    <t>725865501</t>
  </si>
  <si>
    <t>Odpadní souprava DN 40/50 se zápachovou uzávěrkou</t>
  </si>
  <si>
    <t>1436376503</t>
  </si>
  <si>
    <t>https://podminky.urs.cz/item/CS_URS_2025_01/725865501</t>
  </si>
  <si>
    <t xml:space="preserve">Poznámka k položce:_x000d_
sifon pro VZT_x000d_
sifon pro pojistné ventily - HL21_x000d_
nálevka HL20_x000d_
</t>
  </si>
  <si>
    <t>3+1+3</t>
  </si>
  <si>
    <t>725869101</t>
  </si>
  <si>
    <t>Montáž zápachových uzávěrek umyvadlových do DN 40</t>
  </si>
  <si>
    <t>1229639022</t>
  </si>
  <si>
    <t>https://podminky.urs.cz/item/CS_URS_2025_01/725869101</t>
  </si>
  <si>
    <t>9+5+2+6+2+2+1</t>
  </si>
  <si>
    <t>55162001</t>
  </si>
  <si>
    <t>uzávěrka zápachová umyvadlová s celokovovým kulatým designem DN 32</t>
  </si>
  <si>
    <t>2098252515</t>
  </si>
  <si>
    <t>725869204</t>
  </si>
  <si>
    <t>Montáž zápachových uzávěrek dřezových jednodílných DN 50</t>
  </si>
  <si>
    <t>-1182905965</t>
  </si>
  <si>
    <t>https://podminky.urs.cz/item/CS_URS_2025_01/725869204</t>
  </si>
  <si>
    <t>55161116</t>
  </si>
  <si>
    <t>uzávěrka zápachová dřezová s kulovým kloubem DN 50</t>
  </si>
  <si>
    <t>-221077277</t>
  </si>
  <si>
    <t>998725102</t>
  </si>
  <si>
    <t>Přesun hmot tonážní pro zařizovací předměty v objektech v přes 6 do 12 m</t>
  </si>
  <si>
    <t>-28499934</t>
  </si>
  <si>
    <t>https://podminky.urs.cz/item/CS_URS_2025_01/998725102</t>
  </si>
  <si>
    <t>726</t>
  </si>
  <si>
    <t>Zdravotechnika - předstěnové instalace</t>
  </si>
  <si>
    <t>726131002</t>
  </si>
  <si>
    <t>Instalační předstěna pro umyvadlo do v 1120 mm pro tělesně postižené do lehkých stěn s kovovou kcí</t>
  </si>
  <si>
    <t>646596889</t>
  </si>
  <si>
    <t>https://podminky.urs.cz/item/CS_URS_2025_01/726131002</t>
  </si>
  <si>
    <t>726131041</t>
  </si>
  <si>
    <t>Instalační předstěna pro klozet závěsný v 1120 mm s ovládáním zepředu do lehkých stěn s kovovou kcí</t>
  </si>
  <si>
    <t>369563185</t>
  </si>
  <si>
    <t>https://podminky.urs.cz/item/CS_URS_2025_01/726131041</t>
  </si>
  <si>
    <t>11+2</t>
  </si>
  <si>
    <t>726131043</t>
  </si>
  <si>
    <t>Instalační předstěna pro klozet závěsný v 1120 mm s ovládáním zepředu pro postižené do stěn s kov kcí</t>
  </si>
  <si>
    <t>-1057511864</t>
  </si>
  <si>
    <t>https://podminky.urs.cz/item/CS_URS_2025_01/726131043</t>
  </si>
  <si>
    <t>726191001</t>
  </si>
  <si>
    <t>Zvukoizolační souprava pro klozet a bidet</t>
  </si>
  <si>
    <t>129797945</t>
  </si>
  <si>
    <t>https://podminky.urs.cz/item/CS_URS_2025_01/726191001</t>
  </si>
  <si>
    <t>11+5</t>
  </si>
  <si>
    <t>726191002</t>
  </si>
  <si>
    <t>Souprava pro předstěnovou montáž</t>
  </si>
  <si>
    <t>-1207531814</t>
  </si>
  <si>
    <t>https://podminky.urs.cz/item/CS_URS_2025_01/726191002</t>
  </si>
  <si>
    <t>2+11+5+2</t>
  </si>
  <si>
    <t>726191011</t>
  </si>
  <si>
    <t>Ovládací tlačítko WC pro montáž do předstěnových konstrukcí</t>
  </si>
  <si>
    <t>712026507</t>
  </si>
  <si>
    <t>https://podminky.urs.cz/item/CS_URS_2025_01/726191011</t>
  </si>
  <si>
    <t>55281795</t>
  </si>
  <si>
    <t>tlačítko pro ovládání WC shora/zepředu plast dvě množství vody 213x142mm</t>
  </si>
  <si>
    <t>2107738804</t>
  </si>
  <si>
    <t>55281792</t>
  </si>
  <si>
    <t>tlačítko pro ovládání WC zepředu, chrom, Stop splachování, 246x164mm</t>
  </si>
  <si>
    <t>-1253464619</t>
  </si>
  <si>
    <t>998726112</t>
  </si>
  <si>
    <t>Přesun hmot tonážní pro instalační prefabrikáty v objektech v přes 6 do 12 m</t>
  </si>
  <si>
    <t>-1699001691</t>
  </si>
  <si>
    <t>https://podminky.urs.cz/item/CS_URS_2025_01/998726112</t>
  </si>
  <si>
    <t>SO12-D.1.4.2 - Elektroinstalace - silnoproud</t>
  </si>
  <si>
    <t>HZS - Hodinové zúčtovací sazby</t>
  </si>
  <si>
    <t>741110012</t>
  </si>
  <si>
    <t>Montáž trubka plastová tuhá D přes 23 do 35 mm uložená volně</t>
  </si>
  <si>
    <t>-1253088951</t>
  </si>
  <si>
    <t>https://podminky.urs.cz/item/CS_URS_2025_01/741110012</t>
  </si>
  <si>
    <t>34571546</t>
  </si>
  <si>
    <t>trubka elektroinstalační plastová tuhá středně odolná D 28,6/32mm</t>
  </si>
  <si>
    <t>2135136662</t>
  </si>
  <si>
    <t>2350*1,05 'Přepočtené koeficientem množství</t>
  </si>
  <si>
    <t>741110003</t>
  </si>
  <si>
    <t>Montáž trubka plastová tuhá D přes 35 mm uložená pevně</t>
  </si>
  <si>
    <t>-593263355</t>
  </si>
  <si>
    <t>https://podminky.urs.cz/item/CS_URS_2025_01/741110003</t>
  </si>
  <si>
    <t>28611179</t>
  </si>
  <si>
    <t>trubka kanalizační PVC-U plnostěnná jednovrstvá DN 250x3000mm SN10</t>
  </si>
  <si>
    <t>-617596712</t>
  </si>
  <si>
    <t>50*1,05 'Přepočtené koeficientem množství</t>
  </si>
  <si>
    <t>741112002</t>
  </si>
  <si>
    <t>Montáž krabice zapuštěná plastová kruhová pro sádrokartonové příčky</t>
  </si>
  <si>
    <t>-112673927</t>
  </si>
  <si>
    <t>https://podminky.urs.cz/item/CS_URS_2025_01/741112002</t>
  </si>
  <si>
    <t>255+250+24</t>
  </si>
  <si>
    <t>34571470</t>
  </si>
  <si>
    <t>krabice do dutých stěn PVC odbočná kruhová D 70mm s víčkem</t>
  </si>
  <si>
    <t>1274778961</t>
  </si>
  <si>
    <t>34571521</t>
  </si>
  <si>
    <t>krabice pod omítku PVC odbočná kruhová D 70mm s víčkem a svorkovnicí</t>
  </si>
  <si>
    <t>1052697808</t>
  </si>
  <si>
    <t xml:space="preserve">Přechodová krabice se zabráněním proti vytržení  a vyšším krytím IP56</t>
  </si>
  <si>
    <t>-875362696</t>
  </si>
  <si>
    <t>741112067</t>
  </si>
  <si>
    <t>Montáž krabice přístrojová zapuštěná plastová čtyřhranná do podlahy</t>
  </si>
  <si>
    <t>-1859625080</t>
  </si>
  <si>
    <t>https://podminky.urs.cz/item/CS_URS_2025_01/741112067</t>
  </si>
  <si>
    <t>34571656.R</t>
  </si>
  <si>
    <t>Podlahová krabice 18 modulů: zásuvky silnoproudé 6× (12 mod.), volná místa pro slb (4× mod.), záslepky 2× mod.</t>
  </si>
  <si>
    <t>-1398640851</t>
  </si>
  <si>
    <t>741120401</t>
  </si>
  <si>
    <t>Montáž vodič Cu izolovaný drátovací plný a laněný žíla 0,35-6 mm2 v rozváděči (např. CY)</t>
  </si>
  <si>
    <t>1568726918</t>
  </si>
  <si>
    <t>https://podminky.urs.cz/item/CS_URS_2025_01/741120401</t>
  </si>
  <si>
    <t>34141027</t>
  </si>
  <si>
    <t>vodič propojovací flexibilní jádro Cu lanované izolace PVC 450/750V (H07V-K) 1x6mm2</t>
  </si>
  <si>
    <t>18304714</t>
  </si>
  <si>
    <t>80*1,15 'Přepočtené koeficientem množství</t>
  </si>
  <si>
    <t>741120403</t>
  </si>
  <si>
    <t>Montáž vodič Cu izolovaný drátovací plný a laněný žíla 10-16 mm2 v rozváděči (např. CY)</t>
  </si>
  <si>
    <t>1621466178</t>
  </si>
  <si>
    <t>https://podminky.urs.cz/item/CS_URS_2025_01/741120403</t>
  </si>
  <si>
    <t>34141029</t>
  </si>
  <si>
    <t>vodič propojovací flexibilní jádro Cu lanované izolace PVC 450/750V (H07V-K) 1x16mm2</t>
  </si>
  <si>
    <t>-93764462</t>
  </si>
  <si>
    <t>100*1,15 'Přepočtené koeficientem množství</t>
  </si>
  <si>
    <t>741120501</t>
  </si>
  <si>
    <t>Montáž kabelů flexibilních Cu lehkých a středních do 7 žil uložených volně (např. CGSG)</t>
  </si>
  <si>
    <t>-1053344917</t>
  </si>
  <si>
    <t>https://podminky.urs.cz/item/CS_URS_2025_01/741120501</t>
  </si>
  <si>
    <t>24+6+6</t>
  </si>
  <si>
    <t>34113407</t>
  </si>
  <si>
    <t>kabel instalační flexibilní jádro Cu lanované izolace pryž plášť pryž 300/500V (H05RR-F) 3x2,50mm2</t>
  </si>
  <si>
    <t>-385601028</t>
  </si>
  <si>
    <t>6*1,15 'Přepočtené koeficientem množství</t>
  </si>
  <si>
    <t>34113418</t>
  </si>
  <si>
    <t>kabel instalační flexibilní jádro Cu lanované izolace pryž plášť pryž 300/500V (H05RR-F) 5x2,50mm2</t>
  </si>
  <si>
    <t>-202474329</t>
  </si>
  <si>
    <t>34113417</t>
  </si>
  <si>
    <t>kabel instalační flexibilní jádro Cu lanované izolace pryž plášť pryž 300/500V (H05RR-F) 5x1,50mm2</t>
  </si>
  <si>
    <t>1830189610</t>
  </si>
  <si>
    <t>24*1,15 'Přepočtené koeficientem množství</t>
  </si>
  <si>
    <t>741122122</t>
  </si>
  <si>
    <t>Montáž kabel Cu plný kulatý žíla 3x1,5 až 6 mm2 zatažený v trubkách (např. CYKY)</t>
  </si>
  <si>
    <t>-1780482075</t>
  </si>
  <si>
    <t>https://podminky.urs.cz/item/CS_URS_2025_01/741122122</t>
  </si>
  <si>
    <t>800+5000+8000+250</t>
  </si>
  <si>
    <t>34111258</t>
  </si>
  <si>
    <t>kabel silový oheň retardující bezhalogenový bez funkční schopnosti při požáru jádro Cu 0,6/1kV (N2XH) 3x1,5mm2</t>
  </si>
  <si>
    <t>282235729</t>
  </si>
  <si>
    <t>800*1,15 'Přepočtené koeficientem množství</t>
  </si>
  <si>
    <t>34111030</t>
  </si>
  <si>
    <t>kabel instalační jádro Cu plné izolace PVC plášť PVC 450/750V (CYKY) 3x1,5mm2</t>
  </si>
  <si>
    <t>826244404</t>
  </si>
  <si>
    <t>5000*1,15 'Přepočtené koeficientem množství</t>
  </si>
  <si>
    <t>34111036</t>
  </si>
  <si>
    <t>kabel instalační jádro Cu plné izolace PVC plášť PVC 450/750V (CYKY) 3x2,5mm2</t>
  </si>
  <si>
    <t>-1063044052</t>
  </si>
  <si>
    <t>8250*1,15 'Přepočtené koeficientem množství</t>
  </si>
  <si>
    <t>741122142</t>
  </si>
  <si>
    <t>Montáž kabel Cu plný kulatý žíla 5x1,5 až 2,5 mm2 zatažený v trubkách (např. CYKY)</t>
  </si>
  <si>
    <t>121414399</t>
  </si>
  <si>
    <t>https://podminky.urs.cz/item/CS_URS_2025_01/741122142</t>
  </si>
  <si>
    <t>240+150+940</t>
  </si>
  <si>
    <t>34111090</t>
  </si>
  <si>
    <t>kabel instalační jádro Cu plné izolace PVC plášť PVC 450/750V (CYKY) 5x1,5mm2</t>
  </si>
  <si>
    <t>-402448916</t>
  </si>
  <si>
    <t>390*1,15 'Přepočtené koeficientem množství</t>
  </si>
  <si>
    <t>34111094</t>
  </si>
  <si>
    <t>kabel instalační jádro Cu plné izolace PVC plášť PVC 450/750V (CYKY) 5x2,5mm2</t>
  </si>
  <si>
    <t>-301135124</t>
  </si>
  <si>
    <t>940*1,15 'Přepočtené koeficientem množství</t>
  </si>
  <si>
    <t>741122143</t>
  </si>
  <si>
    <t>Montáž kabel Cu plný kulatý žíla 5x4 až 6 mm2 zatažený v trubkách (např. CYKY)</t>
  </si>
  <si>
    <t>1810559785</t>
  </si>
  <si>
    <t>https://podminky.urs.cz/item/CS_URS_2025_01/741122143</t>
  </si>
  <si>
    <t>34111098</t>
  </si>
  <si>
    <t>kabel instalační jádro Cu plné izolace PVC plášť PVC 450/750V (CYKY) 5x4mm2</t>
  </si>
  <si>
    <t>225571346</t>
  </si>
  <si>
    <t>741124731</t>
  </si>
  <si>
    <t>Montáž kabel Cu stíněný ovládací žíly 2 až 19x0,8 mm2 uložený pevně (např. JYTY)</t>
  </si>
  <si>
    <t>-1484635989</t>
  </si>
  <si>
    <t>https://podminky.urs.cz/item/CS_URS_2025_01/741124731</t>
  </si>
  <si>
    <t>34113140</t>
  </si>
  <si>
    <t>kabel ovládací průmyslový stíněný laminovanou Al fólií s příložným Cu drátem jádro Cu plné izolace PVC plášť PVC 225V (JE-Y(St)Y...Bd) 2x2x0,80mm2</t>
  </si>
  <si>
    <t>-834726737</t>
  </si>
  <si>
    <t>1240*1,15 'Přepočtené koeficientem množství</t>
  </si>
  <si>
    <t>741210103</t>
  </si>
  <si>
    <t>Montáž rozvaděčů litinových, hliníkových nebo plastových sestava do 300 kg</t>
  </si>
  <si>
    <t>-594944699</t>
  </si>
  <si>
    <t>https://podminky.urs.cz/item/CS_URS_2025_01/741210103</t>
  </si>
  <si>
    <t>RE - dle výkresu</t>
  </si>
  <si>
    <t>-499007904</t>
  </si>
  <si>
    <t>Poznámka k položce:_x000d_
Rozvaděče dodány včetně vybavení</t>
  </si>
  <si>
    <t>RH - dle výkresu</t>
  </si>
  <si>
    <t>583345832</t>
  </si>
  <si>
    <t>RT - dle výkresu</t>
  </si>
  <si>
    <t>106760079</t>
  </si>
  <si>
    <t>RP - dle výkresu</t>
  </si>
  <si>
    <t>74914655</t>
  </si>
  <si>
    <t>741310011</t>
  </si>
  <si>
    <t>Montáž ovladač nástěnný 1/0-tlačítkový zapínací prostředí normální se zapojením vodičů</t>
  </si>
  <si>
    <t>1822404554</t>
  </si>
  <si>
    <t>https://podminky.urs.cz/item/CS_URS_2025_01/741310011</t>
  </si>
  <si>
    <t>34535023.R</t>
  </si>
  <si>
    <t>Tlačítko komplet</t>
  </si>
  <si>
    <t>1053761758</t>
  </si>
  <si>
    <t>741310021</t>
  </si>
  <si>
    <t>Montáž přepínač nástěnný 5-sériový prostředí normální se zapojením vodičů</t>
  </si>
  <si>
    <t>-1071658218</t>
  </si>
  <si>
    <t>https://podminky.urs.cz/item/CS_URS_2025_01/741310021</t>
  </si>
  <si>
    <t>34535017.R</t>
  </si>
  <si>
    <t>přepínač nástěnný sériový, řazení 5, IP44, šroubové svorky kompletní</t>
  </si>
  <si>
    <t>72207843</t>
  </si>
  <si>
    <t>741310041</t>
  </si>
  <si>
    <t>Montáž přepínač nástěnný 5-sériový prostředí venkovní/mokré se zapojením vodičů</t>
  </si>
  <si>
    <t>38248579</t>
  </si>
  <si>
    <t>https://podminky.urs.cz/item/CS_URS_2025_01/741310041</t>
  </si>
  <si>
    <t>34535053.R</t>
  </si>
  <si>
    <t>přepínač nástěnný sériový, řazení 5, IP54, bezšroubové svorky, kompletní</t>
  </si>
  <si>
    <t>-1879218163</t>
  </si>
  <si>
    <t>741310101</t>
  </si>
  <si>
    <t>Montáž spínač (polo)zapuštěný bezšroubové připojení 1-jednopólový se zapojením vodičů</t>
  </si>
  <si>
    <t>-1668460561</t>
  </si>
  <si>
    <t>https://podminky.urs.cz/item/CS_URS_2025_01/741310101</t>
  </si>
  <si>
    <t>Vypínač komplet</t>
  </si>
  <si>
    <t>-584678875</t>
  </si>
  <si>
    <t>741310221</t>
  </si>
  <si>
    <t>Montáž spínač (polo)zapuštěný šroubové připojení řazení 2-pro žaluzie se zapojením vodičů</t>
  </si>
  <si>
    <t>-33417934</t>
  </si>
  <si>
    <t>https://podminky.urs.cz/item/CS_URS_2025_01/741310221</t>
  </si>
  <si>
    <t>Roletový ovladač</t>
  </si>
  <si>
    <t>1715844344</t>
  </si>
  <si>
    <t>741310222</t>
  </si>
  <si>
    <t>Montáž spínač (polo)zapuštěný šroubové připojení řazení 2-uzamykatelný se zapojením vodičů</t>
  </si>
  <si>
    <t>-2070100835</t>
  </si>
  <si>
    <t>https://podminky.urs.cz/item/CS_URS_2025_01/741310222</t>
  </si>
  <si>
    <t>Ovladač chráněný klíčem</t>
  </si>
  <si>
    <t>-1319685485</t>
  </si>
  <si>
    <t>741310235</t>
  </si>
  <si>
    <t>Montáž přepínač (polo)zapuštěný šroubové připojení 6-střídavý s plynulou regulací intenzity osvětlení se zapojením vodičů</t>
  </si>
  <si>
    <t>-738395858</t>
  </si>
  <si>
    <t>https://podminky.urs.cz/item/CS_URS_2025_01/741310235</t>
  </si>
  <si>
    <t>34539037</t>
  </si>
  <si>
    <t>přístroj stmívače pro otočné ovládání (6514-0-0111), šroubové svorky</t>
  </si>
  <si>
    <t>-1436441476</t>
  </si>
  <si>
    <t>741310238</t>
  </si>
  <si>
    <t>Montáž přepínač (polo)zapuštěný šroubové připojení 6+6 -dvojitý střídavý se zapojením vodičů</t>
  </si>
  <si>
    <t>-518700070</t>
  </si>
  <si>
    <t>https://podminky.urs.cz/item/CS_URS_2025_01/741310238</t>
  </si>
  <si>
    <t>8500144500</t>
  </si>
  <si>
    <t xml:space="preserve">Přepínač střídavý dvojitý kompletní </t>
  </si>
  <si>
    <t>-2113845722</t>
  </si>
  <si>
    <t>741310239</t>
  </si>
  <si>
    <t>Montáž přepínač (polo)zapuštěný šroubové připojení 7-křížový se zapojením vodičů</t>
  </si>
  <si>
    <t>2117427700</t>
  </si>
  <si>
    <t>https://podminky.urs.cz/item/CS_URS_2025_01/741310239</t>
  </si>
  <si>
    <t>34535004.R</t>
  </si>
  <si>
    <t xml:space="preserve">přepínač křížový kompletní, </t>
  </si>
  <si>
    <t>-1887657765</t>
  </si>
  <si>
    <t>741310251</t>
  </si>
  <si>
    <t>Montáž spínač (polo)zapuštěný šroubové připojení 1-jednopólových prostředí venkovní/mokré se zapojením vodičů</t>
  </si>
  <si>
    <t>-1584708377</t>
  </si>
  <si>
    <t>https://podminky.urs.cz/item/CS_URS_2025_01/741310251</t>
  </si>
  <si>
    <t>Vypínač s vyšším krytím povrchový</t>
  </si>
  <si>
    <t>-1363161942</t>
  </si>
  <si>
    <t>741310269</t>
  </si>
  <si>
    <t>Montáž přepínač (polo)zapuštěný šroubové připojení 7-křížových prostředí venkovní/mokré se zapojením vodičů</t>
  </si>
  <si>
    <t>-595113008</t>
  </si>
  <si>
    <t>https://podminky.urs.cz/item/CS_URS_2025_01/741310269</t>
  </si>
  <si>
    <t>34535049.R</t>
  </si>
  <si>
    <t>přístroj přepínače zapuštěného křížového, s krytem, řazení 7, IP44, šroubové svorky-kompletní</t>
  </si>
  <si>
    <t>-1644070540</t>
  </si>
  <si>
    <t>741310411</t>
  </si>
  <si>
    <t>Montáž spínač tří/čtyřpólový nástěnný do 16 A venkovní nebo mokré se zapojením vodičů</t>
  </si>
  <si>
    <t>508979006</t>
  </si>
  <si>
    <t>https://podminky.urs.cz/item/CS_URS_2025_01/741310411</t>
  </si>
  <si>
    <t>Vypínač 3P s vyšším krytím povrchový</t>
  </si>
  <si>
    <t>1750811628</t>
  </si>
  <si>
    <t>741311003</t>
  </si>
  <si>
    <t>Montáž čidlo pohybu vestavné se zapojením vodičů</t>
  </si>
  <si>
    <t>1339104138</t>
  </si>
  <si>
    <t>https://podminky.urs.cz/item/CS_URS_2025_01/741311003</t>
  </si>
  <si>
    <t>40461058</t>
  </si>
  <si>
    <t>čidlo pohybové a prezenční stropní 360°</t>
  </si>
  <si>
    <t>-926086513</t>
  </si>
  <si>
    <t>741313002</t>
  </si>
  <si>
    <t>Montáž zásuvka (polo)zapuštěná bezšroubové připojení 2P+PE dvojí zapojení - průběžná se zapojením vodičů</t>
  </si>
  <si>
    <t>-1842358191</t>
  </si>
  <si>
    <t>https://podminky.urs.cz/item/CS_URS_2025_01/741313002</t>
  </si>
  <si>
    <t>7+13+9*4+3</t>
  </si>
  <si>
    <t>Zásuvka v rámečku</t>
  </si>
  <si>
    <t>-2147107440</t>
  </si>
  <si>
    <t xml:space="preserve">Zásuvka s vyšším krytím povrchová </t>
  </si>
  <si>
    <t>-1065006581</t>
  </si>
  <si>
    <t>Čtyři zásuvky v rámečku</t>
  </si>
  <si>
    <t>-1591148578</t>
  </si>
  <si>
    <t xml:space="preserve">Tři zásuvky v rámečku </t>
  </si>
  <si>
    <t>1404840004</t>
  </si>
  <si>
    <t>741313003</t>
  </si>
  <si>
    <t>Montáž zásuvka (polo)zapuštěná bezšroubové připojení 2x(2P+PE) dvojnásobná se zapojením vodičů</t>
  </si>
  <si>
    <t>1554017360</t>
  </si>
  <si>
    <t>https://podminky.urs.cz/item/CS_URS_2025_01/741313003</t>
  </si>
  <si>
    <t>Dvě zásuvky v rámečku</t>
  </si>
  <si>
    <t>1704989747</t>
  </si>
  <si>
    <t>741313084</t>
  </si>
  <si>
    <t>Montáž zásuvka chráněná v krabici šroubové připojení 3P+PE prostředí venkovní, mokré se zapojením vodičů</t>
  </si>
  <si>
    <t>1499725095</t>
  </si>
  <si>
    <t>https://podminky.urs.cz/item/CS_URS_2025_01/741313084</t>
  </si>
  <si>
    <t>Zásuvka trojfázová In=16A s vyšším krytím povrchová</t>
  </si>
  <si>
    <t>349389188</t>
  </si>
  <si>
    <t>741372063</t>
  </si>
  <si>
    <t>Montáž svítidlo LED exteriérové přisazené nástěnné hranaté nebo kruhové se zapojením vodičů</t>
  </si>
  <si>
    <t>-1478351825</t>
  </si>
  <si>
    <t>https://podminky.urs.cz/item/CS_URS_2025_01/741372063</t>
  </si>
  <si>
    <t>13+8+13</t>
  </si>
  <si>
    <t>A - Liniová zapuštěná světla – venkovní svítidla vstupního zastřešení – opálový difuzor</t>
  </si>
  <si>
    <t>1778022083</t>
  </si>
  <si>
    <t xml:space="preserve">D - Zapuštěná kruhová svítidla v podhledu – černý rámeček  </t>
  </si>
  <si>
    <t>965284734</t>
  </si>
  <si>
    <t xml:space="preserve">E - Přisazená svítidla na vnější stěny </t>
  </si>
  <si>
    <t>310049532</t>
  </si>
  <si>
    <t>741372073</t>
  </si>
  <si>
    <t>Montáž svítidlo LED interiérové závěsné hranaté nebo kruhové přes 0,09 do 0,36 m2 se zapojením vodičů</t>
  </si>
  <si>
    <t>-956089001</t>
  </si>
  <si>
    <t>https://podminky.urs.cz/item/CS_URS_2025_01/741372073</t>
  </si>
  <si>
    <t>B - Zavěšená světla obdélníkového půdorysu</t>
  </si>
  <si>
    <t>1119175104</t>
  </si>
  <si>
    <t>741372078</t>
  </si>
  <si>
    <t>Montáž svítidlo LED interiérové přisazené stropní nouzové bez piktogramu</t>
  </si>
  <si>
    <t>-1732021871</t>
  </si>
  <si>
    <t>https://podminky.urs.cz/item/CS_URS_2025_01/741372078</t>
  </si>
  <si>
    <t>21+13</t>
  </si>
  <si>
    <t xml:space="preserve">NB - Nouzová světla s vlastní baterií 1h všesměrová </t>
  </si>
  <si>
    <t>-1734016507</t>
  </si>
  <si>
    <t xml:space="preserve">NC - Nouzová světla s vlastní baterií 1h koridor </t>
  </si>
  <si>
    <t>-783315042</t>
  </si>
  <si>
    <t>741372079</t>
  </si>
  <si>
    <t>Montáž svítidlo LED interiérové přisazené stropní nouzové s piktogramem</t>
  </si>
  <si>
    <t>830290658</t>
  </si>
  <si>
    <t>https://podminky.urs.cz/item/CS_URS_2025_01/741372079</t>
  </si>
  <si>
    <t>P - Nouzová světla s vlastní baterií 1h s piktogramem</t>
  </si>
  <si>
    <t>-201213578</t>
  </si>
  <si>
    <t>741372101</t>
  </si>
  <si>
    <t>Montáž svítidlo LED interiérové vestavné podhledové bodové se zapojením vodičů</t>
  </si>
  <si>
    <t>-1664091253</t>
  </si>
  <si>
    <t>https://podminky.urs.cz/item/CS_URS_2025_01/741372101</t>
  </si>
  <si>
    <t xml:space="preserve">G - Zavěšená světla obdélníkového půdorysu asymetrická </t>
  </si>
  <si>
    <t>-395146006</t>
  </si>
  <si>
    <t xml:space="preserve">C - Zapuštěná kruhová svítidla v podhledu – bílý rámeček (všude) </t>
  </si>
  <si>
    <t>-1827538355</t>
  </si>
  <si>
    <t>741372154</t>
  </si>
  <si>
    <t>Montáž svítidlo LED průmyslové přisazené stropní se zapojením vodičů</t>
  </si>
  <si>
    <t>711808731</t>
  </si>
  <si>
    <t>https://podminky.urs.cz/item/CS_URS_2025_01/741372154</t>
  </si>
  <si>
    <t xml:space="preserve">H -Přisazená světla průmyslová </t>
  </si>
  <si>
    <t>-1254870390</t>
  </si>
  <si>
    <t>74137219.R</t>
  </si>
  <si>
    <t>Autonomní požární čidlo</t>
  </si>
  <si>
    <t>-2061199366</t>
  </si>
  <si>
    <t>Poznámka k položce:_x000d_
Součástí ceny je dodávka i montáž</t>
  </si>
  <si>
    <t>74137225.R</t>
  </si>
  <si>
    <t>svodič přepětí v úplném krytu pro slb kabely 2 pol pro LPL3</t>
  </si>
  <si>
    <t>145107289</t>
  </si>
  <si>
    <t>74137226.R</t>
  </si>
  <si>
    <t>řídící jednotka žaluzií - hlavní + venkovní čidlo počasí</t>
  </si>
  <si>
    <t>-1159189002</t>
  </si>
  <si>
    <t>74137227.R</t>
  </si>
  <si>
    <t>řídící jednotka žaluzií - ovládací 4x</t>
  </si>
  <si>
    <t>-959048446</t>
  </si>
  <si>
    <t>74137228.R</t>
  </si>
  <si>
    <t>řídící jednotka žaluzií - ovládací 2x</t>
  </si>
  <si>
    <t>-1694062921</t>
  </si>
  <si>
    <t>741410001</t>
  </si>
  <si>
    <t>Montáž pásku uzemňovacího průřezu do 120 mm2 na povrchu</t>
  </si>
  <si>
    <t>1500292343</t>
  </si>
  <si>
    <t>https://podminky.urs.cz/item/CS_URS_2025_01/741410001</t>
  </si>
  <si>
    <t>35442062</t>
  </si>
  <si>
    <t>pás zemnící 30x4mm FeZn</t>
  </si>
  <si>
    <t>1132704803</t>
  </si>
  <si>
    <t>1,1*400/1,05</t>
  </si>
  <si>
    <t>741410091.R</t>
  </si>
  <si>
    <t>svar uzemnění</t>
  </si>
  <si>
    <t>-833865978</t>
  </si>
  <si>
    <t>741410092.R</t>
  </si>
  <si>
    <t>Vývod pro HOP vč. ochrany vývodu nátěrem</t>
  </si>
  <si>
    <t>1426650424</t>
  </si>
  <si>
    <t>741810003</t>
  </si>
  <si>
    <t>Celková prohlídka elektrického rozvodu a zařízení přes 0,5 do 1 milionu Kč</t>
  </si>
  <si>
    <t>1001497175</t>
  </si>
  <si>
    <t>https://podminky.urs.cz/item/CS_URS_2025_01/741810003</t>
  </si>
  <si>
    <t>741810011</t>
  </si>
  <si>
    <t>Příplatek k celkové prohlídce za každých dalších 500 000,- Kč</t>
  </si>
  <si>
    <t>92038281</t>
  </si>
  <si>
    <t>https://podminky.urs.cz/item/CS_URS_2025_01/741810011</t>
  </si>
  <si>
    <t>741910414</t>
  </si>
  <si>
    <t>Montáž žlab kovový šířky do 250 mm bez víka</t>
  </si>
  <si>
    <t>1042733011</t>
  </si>
  <si>
    <t>https://podminky.urs.cz/item/CS_URS_2025_01/741910414</t>
  </si>
  <si>
    <t>10.471.413</t>
  </si>
  <si>
    <t>Žlab GRM 55/150 FT, žárově pozinkováno ponorem, délka 3m</t>
  </si>
  <si>
    <t>1800771099</t>
  </si>
  <si>
    <t>90*1,05 'Přepočtené koeficientem množství</t>
  </si>
  <si>
    <t>998741102</t>
  </si>
  <si>
    <t>Přesun hmot tonážní pro silnoproud v objektech v přes 6 do 12 m</t>
  </si>
  <si>
    <t>-2140990101</t>
  </si>
  <si>
    <t>https://podminky.urs.cz/item/CS_URS_2025_01/998741102</t>
  </si>
  <si>
    <t>HZS</t>
  </si>
  <si>
    <t>Hodinové zúčtovací sazby</t>
  </si>
  <si>
    <t>-1322601722</t>
  </si>
  <si>
    <t xml:space="preserve">4*8   "propojení jednotl.technologií a stavebních zařízení"</t>
  </si>
  <si>
    <t>Podružný montážní materiál</t>
  </si>
  <si>
    <t>1486514991</t>
  </si>
  <si>
    <t>HZS2232</t>
  </si>
  <si>
    <t>Hodinová zúčtovací sazba elektrikář odborný</t>
  </si>
  <si>
    <t>512</t>
  </si>
  <si>
    <t>-279307467</t>
  </si>
  <si>
    <t>https://podminky.urs.cz/item/CS_URS_2025_01/HZS2232</t>
  </si>
  <si>
    <t xml:space="preserve">8   "spolupráce s PRE - propojení"</t>
  </si>
  <si>
    <t>HZS2492</t>
  </si>
  <si>
    <t>Hodinová zúčtovací sazba pomocný dělník PSV</t>
  </si>
  <si>
    <t>-1683397111</t>
  </si>
  <si>
    <t>https://podminky.urs.cz/item/CS_URS_2025_01/HZS2492</t>
  </si>
  <si>
    <t xml:space="preserve">2*8    "propojení jednotl.technologií a stavebních zařízení"</t>
  </si>
  <si>
    <t>HZS4231</t>
  </si>
  <si>
    <t>Hodinová zúčtovací sazba technik</t>
  </si>
  <si>
    <t>-188985888</t>
  </si>
  <si>
    <t>https://podminky.urs.cz/item/CS_URS_2025_01/HZS4231</t>
  </si>
  <si>
    <t xml:space="preserve">2*8    "zajištění stanoviska TIČR"</t>
  </si>
  <si>
    <t>SO12-D.1.4.3 - Vzduchotechnika</t>
  </si>
  <si>
    <t xml:space="preserve">    751 - Vzduchotechnika</t>
  </si>
  <si>
    <t xml:space="preserve">      751-1 - Zařízení č. 1 - Centrální rekuperační větrání</t>
  </si>
  <si>
    <t xml:space="preserve">    751-2 - Zařízení č. 2 - Větrání prostoru ODPADU</t>
  </si>
  <si>
    <t xml:space="preserve">    751-3 - Zařízení č. CH-R1 – Kondenzační jednotka pro R1</t>
  </si>
  <si>
    <t xml:space="preserve">    751-4 - Zařízení č. CH-2 – Chlazení technické místnosti 118</t>
  </si>
  <si>
    <t xml:space="preserve">    751-5 - Ostatní náklady</t>
  </si>
  <si>
    <t>751</t>
  </si>
  <si>
    <t>751-1</t>
  </si>
  <si>
    <t>Zařízení č. 1 - Centrální rekuperační větrání</t>
  </si>
  <si>
    <t>751.1.101.R</t>
  </si>
  <si>
    <t>Rekuperační VZT jednotka s protiproudým rekuperátorem, elektrickým dohřívačem a přímým výparníkem (režim topení i chlazení)</t>
  </si>
  <si>
    <t>ks</t>
  </si>
  <si>
    <t>1797722934</t>
  </si>
  <si>
    <t>Poznámka k položce:_x000d_
přívod: 4200 m3/h, 200 Pa; odtah: 4200 m3/h, 200 Pa_x000d_
- regulace jednotky_x000d_
 - uzavírací klapky</t>
  </si>
  <si>
    <t>751.1.102.R</t>
  </si>
  <si>
    <t>Propojení regulačního systému klapek, FCU a VZT včetně skříně a kabeláží</t>
  </si>
  <si>
    <t>1020225688</t>
  </si>
  <si>
    <t>751.1.103.R</t>
  </si>
  <si>
    <t>Tlumič hluku s kulisami 500x500x1000</t>
  </si>
  <si>
    <t>-1067750538</t>
  </si>
  <si>
    <t>751.1.104.R</t>
  </si>
  <si>
    <t>Tlumič hluku s kulisami 500x500x500</t>
  </si>
  <si>
    <t>106222362</t>
  </si>
  <si>
    <t>751.1.105.R</t>
  </si>
  <si>
    <t>Tlumič hluku s kulisami 800x355x1000</t>
  </si>
  <si>
    <t>-535674428</t>
  </si>
  <si>
    <t>751.1.106.R</t>
  </si>
  <si>
    <t>Tlumič hluku s kulisami 800x355x500</t>
  </si>
  <si>
    <t>695874453</t>
  </si>
  <si>
    <t>751.1.107.R</t>
  </si>
  <si>
    <t>Tlumič hluku kruhový 500x500</t>
  </si>
  <si>
    <t>-1067153358</t>
  </si>
  <si>
    <t>751.l1.108.R</t>
  </si>
  <si>
    <t>Tlumič hluku kruhový 800x355</t>
  </si>
  <si>
    <t>49157042</t>
  </si>
  <si>
    <t>751.1.109.R</t>
  </si>
  <si>
    <t>čtverhranné potrubí vč.Spojovacího,těsnícího a montážního mater. (závěsy) (60% tvarovek)</t>
  </si>
  <si>
    <t>-1191352866</t>
  </si>
  <si>
    <t>751.1.110.R</t>
  </si>
  <si>
    <t>Kruhové potrubí vč.Spojovacího,těsnícího a montážního mater. (závěsy) ø100</t>
  </si>
  <si>
    <t>bm</t>
  </si>
  <si>
    <t>-1052529628</t>
  </si>
  <si>
    <t>751.1.111.R</t>
  </si>
  <si>
    <t>Kruhové potrubí vč.Spojovacího,těsnícího a montážního mater. (závěsy) ø125</t>
  </si>
  <si>
    <t>1617074107</t>
  </si>
  <si>
    <t>751.1.112.R</t>
  </si>
  <si>
    <t>Kruhové potrubí vč.Spojovacího,těsnícího a montážního mater. (závěsy) ø160</t>
  </si>
  <si>
    <t>-859375609</t>
  </si>
  <si>
    <t>751.1.113.R</t>
  </si>
  <si>
    <t>Kruhové potrubí vč.Spojovacího,těsnícího a montážního mater. (závěsy) ø180</t>
  </si>
  <si>
    <t>1995141242</t>
  </si>
  <si>
    <t>751.1.114.R</t>
  </si>
  <si>
    <t>Kruhové potrubí vč.Spojovacího,těsnícího a montážního mater. (závěsy) ø200</t>
  </si>
  <si>
    <t>1268527918</t>
  </si>
  <si>
    <t>751.1.115.R</t>
  </si>
  <si>
    <t>Kruhové potrubí vč.Spojovacího,těsnícího a montážního mater. (závěsy) ø225</t>
  </si>
  <si>
    <t>-2045397103</t>
  </si>
  <si>
    <t>751.1.116.R</t>
  </si>
  <si>
    <t>Kruhové potrubí vč.Spojovacího,těsnícího a montážního mater. (závěsy) ø250</t>
  </si>
  <si>
    <t>865499280</t>
  </si>
  <si>
    <t>751.1.117.R</t>
  </si>
  <si>
    <t>Kruhové flexibilní potrubí s tepelnou a hlukovou izolací vč. spojovacího a montážního mater. (propojky) Ø100</t>
  </si>
  <si>
    <t>13529593</t>
  </si>
  <si>
    <t>751.1.118.R</t>
  </si>
  <si>
    <t>Kruhové flexibilní potrubí s tepelnou a hlukovou izolací vč. spojovacího a montážního mater. (propojky) Ø125</t>
  </si>
  <si>
    <t>-1353502282</t>
  </si>
  <si>
    <t>751.1.119.R</t>
  </si>
  <si>
    <t>Kruhové flexibilní potrubí s tepelnou a hlukovou izolací vč. spojovacího a montážního mater. (propojky) Ø160</t>
  </si>
  <si>
    <t>1952640066</t>
  </si>
  <si>
    <t>751.1.120.R</t>
  </si>
  <si>
    <t>Odvodní mřížka s regulací 400x100</t>
  </si>
  <si>
    <t>-279620118</t>
  </si>
  <si>
    <t>751.1.121.R</t>
  </si>
  <si>
    <t>Odvodní mřížka s regulací 300x100</t>
  </si>
  <si>
    <t>-772001787</t>
  </si>
  <si>
    <t>751.1.122.R</t>
  </si>
  <si>
    <t>Přívodní mřížka s regulací 200x75</t>
  </si>
  <si>
    <t>1716498459</t>
  </si>
  <si>
    <t>751.1.123.R</t>
  </si>
  <si>
    <t>Přívodní mřížka s regulacíí 300x100</t>
  </si>
  <si>
    <t>-1814815063</t>
  </si>
  <si>
    <t>751.1.124.R</t>
  </si>
  <si>
    <t>Přívodní mřížka s regulací 400x100</t>
  </si>
  <si>
    <t>340459703</t>
  </si>
  <si>
    <t>751322011</t>
  </si>
  <si>
    <t>Montáž talířového ventilu D do 100 mm</t>
  </si>
  <si>
    <t>-336551119</t>
  </si>
  <si>
    <t>https://podminky.urs.cz/item/CS_URS_2025_01/751322011</t>
  </si>
  <si>
    <t>8+2</t>
  </si>
  <si>
    <t>42972201</t>
  </si>
  <si>
    <t>ventil talířový pro přívod a odvod vzduchu plastový D 100mm</t>
  </si>
  <si>
    <t>-1180725780</t>
  </si>
  <si>
    <t>751322012</t>
  </si>
  <si>
    <t>Montáž talířového ventilu D přes 100 do 200 mm</t>
  </si>
  <si>
    <t>-1909346411</t>
  </si>
  <si>
    <t>https://podminky.urs.cz/item/CS_URS_2025_01/751322012</t>
  </si>
  <si>
    <t>31+15+5</t>
  </si>
  <si>
    <t>42972202</t>
  </si>
  <si>
    <t>ventil talířový pro přívod a odvod vzduchu plastový D 125mm</t>
  </si>
  <si>
    <t>1018000893</t>
  </si>
  <si>
    <t>42972203</t>
  </si>
  <si>
    <t>ventil talířový pro přívod a odvod vzduchu plastový D 150mm</t>
  </si>
  <si>
    <t>517767671</t>
  </si>
  <si>
    <t>751.1.125.R</t>
  </si>
  <si>
    <t>Čtyřhranné přeslechové tlumiče / Akustické stěnové mřížky 300x50</t>
  </si>
  <si>
    <t>741333166</t>
  </si>
  <si>
    <t>751.1.126.R</t>
  </si>
  <si>
    <t>Čtyřhranné přeslechové tlumiče / Akustické stěnové mřížky 500x50</t>
  </si>
  <si>
    <t>-1991409937</t>
  </si>
  <si>
    <t>751.1.127.R</t>
  </si>
  <si>
    <t>Čtyřhranné přeslechové tlumiče / Akustické stěnové mřížky 700x50</t>
  </si>
  <si>
    <t>-2045494057</t>
  </si>
  <si>
    <t>751.1.128.R</t>
  </si>
  <si>
    <t>Textilní výusť kruhová - barva dle architekta (před objednáním prověrit) ø160</t>
  </si>
  <si>
    <t>1929811057</t>
  </si>
  <si>
    <t>751.1.129.R</t>
  </si>
  <si>
    <t>Textilní výusť kruhová - barva dle architekta (před objednáním prověrit) ø200</t>
  </si>
  <si>
    <t>-1231699007</t>
  </si>
  <si>
    <t>751.1.130.R</t>
  </si>
  <si>
    <t>Vzduchotechnický zákryt 1500x800</t>
  </si>
  <si>
    <t>16064956</t>
  </si>
  <si>
    <t>751.1.131.R</t>
  </si>
  <si>
    <t>Regulátor průtku vč. Kabeláže ø160</t>
  </si>
  <si>
    <t>1978942787</t>
  </si>
  <si>
    <t>751.1.132.R</t>
  </si>
  <si>
    <t>Regulátor průtku vč. Kabeláže ø200</t>
  </si>
  <si>
    <t>-2123985600</t>
  </si>
  <si>
    <t>751.1.133.R</t>
  </si>
  <si>
    <t>Regulátor průtku vč. Kabeláže ø250</t>
  </si>
  <si>
    <t>1538920380</t>
  </si>
  <si>
    <t>751.1.134.R</t>
  </si>
  <si>
    <t>ovladače s nastavováním provozu FCU, kabeláže čidlo CO2</t>
  </si>
  <si>
    <t>-1573987705</t>
  </si>
  <si>
    <t>751.1.135.R</t>
  </si>
  <si>
    <t>Regulační klapka 355x200</t>
  </si>
  <si>
    <t>973306080</t>
  </si>
  <si>
    <t>751.1.136.R</t>
  </si>
  <si>
    <t>Regulační klapka ø125</t>
  </si>
  <si>
    <t>-1550740500</t>
  </si>
  <si>
    <t>751.1.137.R</t>
  </si>
  <si>
    <t>Regulační klapka ø100</t>
  </si>
  <si>
    <t>-1811367779</t>
  </si>
  <si>
    <t>751.1.138.R</t>
  </si>
  <si>
    <t>Regulační klapka ø160</t>
  </si>
  <si>
    <t>-2109843071</t>
  </si>
  <si>
    <t>751.1.139.R</t>
  </si>
  <si>
    <t>Regulační klapka ø200</t>
  </si>
  <si>
    <t>-2071603453</t>
  </si>
  <si>
    <t>751.1.140.R</t>
  </si>
  <si>
    <t>Požární izolace tl.40mm</t>
  </si>
  <si>
    <t>-767576430</t>
  </si>
  <si>
    <t>751.1.141.R</t>
  </si>
  <si>
    <t>Požární klapka ruční s teplotním čídlem Ø200</t>
  </si>
  <si>
    <t>1037744701</t>
  </si>
  <si>
    <t>751.1.142.R</t>
  </si>
  <si>
    <t>Požární klapka ruční s teplotním čídlem Ø250</t>
  </si>
  <si>
    <t>351594102</t>
  </si>
  <si>
    <t>751.1.143.R</t>
  </si>
  <si>
    <t>Požární klapka ruční s teplotním čídlem 355x200</t>
  </si>
  <si>
    <t>-1003597308</t>
  </si>
  <si>
    <t>751.1.144.R</t>
  </si>
  <si>
    <t>Požární klapka ruční s teplotním čídlem 400x200</t>
  </si>
  <si>
    <t>424468123</t>
  </si>
  <si>
    <t>751.1.145.R</t>
  </si>
  <si>
    <t>Požární klapka ruční s teplotním čídlem 400x300</t>
  </si>
  <si>
    <t>147946124</t>
  </si>
  <si>
    <t>751.1.146.R</t>
  </si>
  <si>
    <t>Požární klapka ruční s teplotním čídlem 400x400</t>
  </si>
  <si>
    <t>1473857525</t>
  </si>
  <si>
    <t>751.1.147.R</t>
  </si>
  <si>
    <t>Požární klapka ruční s teplotním čídlem 500x355</t>
  </si>
  <si>
    <t>-1194060529</t>
  </si>
  <si>
    <t>751.1.148.R</t>
  </si>
  <si>
    <t>Protidešťová žaluzie 800x800</t>
  </si>
  <si>
    <t>1897409797</t>
  </si>
  <si>
    <t>751.1.149.R</t>
  </si>
  <si>
    <t>Protidešťová žaluzie 500x500</t>
  </si>
  <si>
    <t>-1796522390</t>
  </si>
  <si>
    <t>751.1.150.R</t>
  </si>
  <si>
    <t>Kaučuková izolace tl.19mm</t>
  </si>
  <si>
    <t>232234842</t>
  </si>
  <si>
    <t>751.1.151.R</t>
  </si>
  <si>
    <t>Požární klapka cartridgeová, vsuvná do potrubí s ventilem/mřízkou na obou stranách</t>
  </si>
  <si>
    <t>-2110719419</t>
  </si>
  <si>
    <t>751.1.152.R</t>
  </si>
  <si>
    <t>Střešní hlavice (na výtahové šachtě) Ø250</t>
  </si>
  <si>
    <t>-211499299</t>
  </si>
  <si>
    <t>751-2</t>
  </si>
  <si>
    <t>Zařízení č. 2 - Větrání prostoru ODPADU</t>
  </si>
  <si>
    <t>751.2.001.R</t>
  </si>
  <si>
    <t>Ultratichý potrubní ventilátor do kruhového potrubí ø125 (150m3/h, 100Pa)</t>
  </si>
  <si>
    <t>65312322</t>
  </si>
  <si>
    <t>751,2.002.R</t>
  </si>
  <si>
    <t>Kruhový tlumič hluku ø125x1000</t>
  </si>
  <si>
    <t>-1583530481</t>
  </si>
  <si>
    <t>751.2.003.R</t>
  </si>
  <si>
    <t>-1156369502</t>
  </si>
  <si>
    <t>751.2.004.R</t>
  </si>
  <si>
    <t>Odvodní mřížka s regulací 400x75</t>
  </si>
  <si>
    <t>-411944082</t>
  </si>
  <si>
    <t>751.2.005.R</t>
  </si>
  <si>
    <t>Stěnová mřížka 200x100</t>
  </si>
  <si>
    <t>-1376171623</t>
  </si>
  <si>
    <t>751.2.006.R</t>
  </si>
  <si>
    <t>Fasádní mřížka ø125</t>
  </si>
  <si>
    <t>-1144727264</t>
  </si>
  <si>
    <t>751-3</t>
  </si>
  <si>
    <t>Zařízení č. CH-R1 – Kondenzační jednotka pro R1</t>
  </si>
  <si>
    <t>751.3.001.R</t>
  </si>
  <si>
    <t>Kondenzační jednotka: chladící výkon 13,4kW; topný výkon 15,5kW</t>
  </si>
  <si>
    <t>-1997235296</t>
  </si>
  <si>
    <t>751.3.002.R</t>
  </si>
  <si>
    <t>Chladivové Cu potrubí izolované vč. Komunikačního kabelu 9,52/15,88</t>
  </si>
  <si>
    <t>-1971632013</t>
  </si>
  <si>
    <t>751.3.003.R</t>
  </si>
  <si>
    <t>Konstrukce pod venkovní jednotku</t>
  </si>
  <si>
    <t>216307077</t>
  </si>
  <si>
    <t>751-4</t>
  </si>
  <si>
    <t>Zařízení č. CH-2 – Chlazení technické místnosti 118</t>
  </si>
  <si>
    <t>751.4.001.R</t>
  </si>
  <si>
    <t>Venkovní split jednotka Qch=4,5 kW</t>
  </si>
  <si>
    <t>1760725981</t>
  </si>
  <si>
    <t>751.4.002.R</t>
  </si>
  <si>
    <t>Vnitřní nástěnná split jednotka Qch=4,5 kW</t>
  </si>
  <si>
    <t>-1947461962</t>
  </si>
  <si>
    <t>751.4.003.R</t>
  </si>
  <si>
    <t>Chladivové Cu potrubí izolované vč. Komunikačního kabelu 6,35/9,52</t>
  </si>
  <si>
    <t>-1689101999</t>
  </si>
  <si>
    <t>751.4.004.R</t>
  </si>
  <si>
    <t>122814983</t>
  </si>
  <si>
    <t>751-5</t>
  </si>
  <si>
    <t>Ostatní náklady</t>
  </si>
  <si>
    <t>2022831719</t>
  </si>
  <si>
    <t xml:space="preserve">2*24     "uvedení do provozu"</t>
  </si>
  <si>
    <t>HZS4232</t>
  </si>
  <si>
    <t>Hodinová zúčtovací sazba technik odborný</t>
  </si>
  <si>
    <t>82891358</t>
  </si>
  <si>
    <t>https://podminky.urs.cz/item/CS_URS_2025_01/HZS4232</t>
  </si>
  <si>
    <t xml:space="preserve">2*38    "zaregulování vzduchovodů"</t>
  </si>
  <si>
    <t>751.5.01.R</t>
  </si>
  <si>
    <t>Montáž zařízení</t>
  </si>
  <si>
    <t>-2124252635</t>
  </si>
  <si>
    <t>SO12-D.1.4.4 - Ústřední vytápění</t>
  </si>
  <si>
    <t xml:space="preserve">    732 - Ústřední vytápění - strojovny</t>
  </si>
  <si>
    <t xml:space="preserve">    732.1 - Připojení Hydroboxu_x000d_
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</si>
  <si>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</si>
  <si>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</si>
  <si>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</si>
  <si>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>732</t>
  </si>
  <si>
    <t>Ústřední vytápění - strojovny</t>
  </si>
  <si>
    <t>732231005</t>
  </si>
  <si>
    <t>Akumulační nádrž bez přípravy TUV bez výměníku PN 0,3 o objemu 500 l</t>
  </si>
  <si>
    <t>159088878</t>
  </si>
  <si>
    <t>https://podminky.urs.cz/item/CS_URS_2025_01/732231005</t>
  </si>
  <si>
    <t>732231106</t>
  </si>
  <si>
    <t>Akumulační nádrž s přípravou TUV bez výměníku se zásobníkem PN 0,3/0,6 o objemu 750/250 l</t>
  </si>
  <si>
    <t>-56320062</t>
  </si>
  <si>
    <t>https://podminky.urs.cz/item/CS_URS_2025_01/732231106</t>
  </si>
  <si>
    <t>732331206</t>
  </si>
  <si>
    <t>Nádoba tlaková expanzní plochá pro topnou a chladicí soustavu s vyměnitelným vakem závitové připojení PN 0,3 o objemu 50 l</t>
  </si>
  <si>
    <t>-693997103</t>
  </si>
  <si>
    <t>https://podminky.urs.cz/item/CS_URS_2025_01/732331206</t>
  </si>
  <si>
    <t>732422203</t>
  </si>
  <si>
    <t>Čerpadlo teplovodní mokroběžné přírubové DN 32 výtlak do 12 m průtok 12 m3/h jednodílné pro vytápění</t>
  </si>
  <si>
    <t>-1256025364</t>
  </si>
  <si>
    <t>https://podminky.urs.cz/item/CS_URS_2025_01/732422203</t>
  </si>
  <si>
    <t>732520111.R</t>
  </si>
  <si>
    <t>venkovní kondenzační jednotka VRF 2-trubková 2-ventilátorová</t>
  </si>
  <si>
    <t>955426519</t>
  </si>
  <si>
    <t>https://podminky.urs.cz/item/CS_URS_2025_01/732520111.R</t>
  </si>
  <si>
    <t>732520112.R</t>
  </si>
  <si>
    <t>vnitřní VRF teplovodní reverzibilní jednotka DVM Hydro nízkoteplotní</t>
  </si>
  <si>
    <t>865221005</t>
  </si>
  <si>
    <t>732520113.R</t>
  </si>
  <si>
    <t>KONSTRUKCE POD VENKOVNÍ JEDNOTKU</t>
  </si>
  <si>
    <t>-603217106</t>
  </si>
  <si>
    <t>998732102</t>
  </si>
  <si>
    <t>Přesun hmot tonážní pro strojovny v objektech v přes 6 do 12 m</t>
  </si>
  <si>
    <t>-1029211373</t>
  </si>
  <si>
    <t>https://podminky.urs.cz/item/CS_URS_2025_01/998732102</t>
  </si>
  <si>
    <t>732.1</t>
  </si>
  <si>
    <t xml:space="preserve">Připojení Hydroboxu_x000d_
</t>
  </si>
  <si>
    <t>732.1.1.R</t>
  </si>
  <si>
    <t>1667191222</t>
  </si>
  <si>
    <t>732.1.2.R</t>
  </si>
  <si>
    <t>pružná hadice DN32</t>
  </si>
  <si>
    <t>-474244088</t>
  </si>
  <si>
    <t>732.1.3.R</t>
  </si>
  <si>
    <t>Pojistný ventil</t>
  </si>
  <si>
    <t>1939119205</t>
  </si>
  <si>
    <t>732.1.4.R</t>
  </si>
  <si>
    <t>Kulový kohout DN50</t>
  </si>
  <si>
    <t>-14830634</t>
  </si>
  <si>
    <t>732.1.5.R</t>
  </si>
  <si>
    <t>Zpětná klapka DN 50</t>
  </si>
  <si>
    <t>-342692964</t>
  </si>
  <si>
    <t>732.1.6.R</t>
  </si>
  <si>
    <t>Filtr DN 50</t>
  </si>
  <si>
    <t>-1519178969</t>
  </si>
  <si>
    <t>733</t>
  </si>
  <si>
    <t>Ústřední vytápění - rozvodné potrubí</t>
  </si>
  <si>
    <t>733321218</t>
  </si>
  <si>
    <t>Potrubí plastové z PP-RCT spojované svařováním D 75x8,4 mm</t>
  </si>
  <si>
    <t>1853241452</t>
  </si>
  <si>
    <t>https://podminky.urs.cz/item/CS_URS_2025_01/733321218</t>
  </si>
  <si>
    <t>733322310</t>
  </si>
  <si>
    <t>Potrubí plastové vícevrstvé PE-Xb/Al/PE-Xb spojované lisováním PN 10 do 100°C D 16x2,0 mm</t>
  </si>
  <si>
    <t>-1987959625</t>
  </si>
  <si>
    <t>https://podminky.urs.cz/item/CS_URS_2025_01/733322310</t>
  </si>
  <si>
    <t>733322312</t>
  </si>
  <si>
    <t>Potrubí plastové vícevrstvé PE-Xb/Al/PE-Xb spojované lisováním PN 10 do 100°C D 20x2,0 mm</t>
  </si>
  <si>
    <t>2128689962</t>
  </si>
  <si>
    <t>https://podminky.urs.cz/item/CS_URS_2025_01/733322312</t>
  </si>
  <si>
    <t>25+10</t>
  </si>
  <si>
    <t>733322313</t>
  </si>
  <si>
    <t>Potrubí plastové vícevrstvé PE-Xb/Al/PE-Xb spojované lisováním PN 10 do 100°C D 26x3,0 mm</t>
  </si>
  <si>
    <t>-803026126</t>
  </si>
  <si>
    <t>https://podminky.urs.cz/item/CS_URS_2025_01/733322313</t>
  </si>
  <si>
    <t>733322314</t>
  </si>
  <si>
    <t>Potrubí plastové vícevrstvé PE-Xb/Al/PE-Xb spojované lisováním PN 10 do 100°C D 32x3,0 mm</t>
  </si>
  <si>
    <t>333151108</t>
  </si>
  <si>
    <t>https://podminky.urs.cz/item/CS_URS_2025_01/733322314</t>
  </si>
  <si>
    <t>10+35</t>
  </si>
  <si>
    <t>733322315</t>
  </si>
  <si>
    <t>Potrubí plastové vícevrstvé PE-Xb/Al/PE-Xb spojované lisováním PN 10 do 100°C D 40x3,5 mm</t>
  </si>
  <si>
    <t>1962105318</t>
  </si>
  <si>
    <t>https://podminky.urs.cz/item/CS_URS_2025_01/733322315</t>
  </si>
  <si>
    <t>55+10</t>
  </si>
  <si>
    <t>733322316</t>
  </si>
  <si>
    <t>Potrubí plastové vícevrstvé PE-Xb/Al/PE-Xb spojované lisováním PN 10 do 100°C D 50x4,0 mm</t>
  </si>
  <si>
    <t>-710820571</t>
  </si>
  <si>
    <t>https://podminky.urs.cz/item/CS_URS_2025_01/733322316</t>
  </si>
  <si>
    <t>733322317</t>
  </si>
  <si>
    <t>Potrubí plastové vícevrstvé PE-Xb/Al/PE-Xb spojované lisováním PN 10 do 100°C D 63x4,5 mm</t>
  </si>
  <si>
    <t>-314857540</t>
  </si>
  <si>
    <t>https://podminky.urs.cz/item/CS_URS_2025_01/733322317</t>
  </si>
  <si>
    <t>733391101</t>
  </si>
  <si>
    <t>Zkouška těsnosti potrubí plastové D do 32x3,0</t>
  </si>
  <si>
    <t>-1606790282</t>
  </si>
  <si>
    <t>https://podminky.urs.cz/item/CS_URS_2025_01/733391101</t>
  </si>
  <si>
    <t>400+35+95+45</t>
  </si>
  <si>
    <t>733391102</t>
  </si>
  <si>
    <t>Zkouška těsnosti potrubí plastové D přes 32x3 do 50x4,6</t>
  </si>
  <si>
    <t>96702236</t>
  </si>
  <si>
    <t>https://podminky.urs.cz/item/CS_URS_2025_01/733391102</t>
  </si>
  <si>
    <t>65+35</t>
  </si>
  <si>
    <t>733391103</t>
  </si>
  <si>
    <t>Zkouška těsnosti potrubí plastové D přes 50x4,6 do 75x6,8</t>
  </si>
  <si>
    <t>1909169631</t>
  </si>
  <si>
    <t>https://podminky.urs.cz/item/CS_URS_2025_01/733391103</t>
  </si>
  <si>
    <t>50+35</t>
  </si>
  <si>
    <t>733811222</t>
  </si>
  <si>
    <t>Ochrana potrubí ústředního vytápění termoizolačními trubicemi z PE tl přes 6 do 9 mm DN přes 22 do 45 mm</t>
  </si>
  <si>
    <t>118187111</t>
  </si>
  <si>
    <t>https://podminky.urs.cz/item/CS_URS_2025_01/733811222</t>
  </si>
  <si>
    <t>733811223</t>
  </si>
  <si>
    <t>Ochrana potrubí ústředního vytápění termoizolačními trubicemi z PE tl přes 6 do 9 mm DN přes 45 do 63 mm</t>
  </si>
  <si>
    <t>1660400994</t>
  </si>
  <si>
    <t>https://podminky.urs.cz/item/CS_URS_2025_01/733811223</t>
  </si>
  <si>
    <t>733811224</t>
  </si>
  <si>
    <t>Ochrana potrubí ústředního vytápění termoizolačními trubicemi z PE tl přes 6 do 9 mm DN přes 63 mm</t>
  </si>
  <si>
    <t>-376851557</t>
  </si>
  <si>
    <t>https://podminky.urs.cz/item/CS_URS_2025_01/733811224</t>
  </si>
  <si>
    <t>733811231</t>
  </si>
  <si>
    <t>Ochrana potrubí ústředního vytápění termoizolačními trubicemi z PE tl přes 9 do 13 mm DN do 22 mm</t>
  </si>
  <si>
    <t>-706643455</t>
  </si>
  <si>
    <t>https://podminky.urs.cz/item/CS_URS_2025_01/733811231</t>
  </si>
  <si>
    <t>400+35</t>
  </si>
  <si>
    <t>733811232</t>
  </si>
  <si>
    <t>Ochrana potrubí ústředního vytápění termoizolačními trubicemi z PE tl přes 9 do 13 mm DN přes 22 do 45 mm</t>
  </si>
  <si>
    <t>-1912762686</t>
  </si>
  <si>
    <t>https://podminky.urs.cz/item/CS_URS_2025_01/733811232</t>
  </si>
  <si>
    <t>95+35+10</t>
  </si>
  <si>
    <t>998733102</t>
  </si>
  <si>
    <t>Přesun hmot tonážní pro rozvody potrubí v objektech v přes 6 do 12 m</t>
  </si>
  <si>
    <t>-1569709948</t>
  </si>
  <si>
    <t>https://podminky.urs.cz/item/CS_URS_2025_01/998733102</t>
  </si>
  <si>
    <t>734</t>
  </si>
  <si>
    <t>Ústřední vytápění - armatury</t>
  </si>
  <si>
    <t>734221682</t>
  </si>
  <si>
    <t>Termostatická hlavice kapalinová PN 10 do 110°C otopných těles VK</t>
  </si>
  <si>
    <t>1958428694</t>
  </si>
  <si>
    <t>https://podminky.urs.cz/item/CS_URS_2025_01/734221682</t>
  </si>
  <si>
    <t>734222811</t>
  </si>
  <si>
    <t>Ventil závitový termostatický přímý G 3/8 PN 16 do 110°C s ruční hlavou chromovaný</t>
  </si>
  <si>
    <t>2073959316</t>
  </si>
  <si>
    <t>https://podminky.urs.cz/item/CS_URS_2025_01/734222811</t>
  </si>
  <si>
    <t>734261407</t>
  </si>
  <si>
    <t>Armatura připojovací přímá G 3/4x18 PN 10 do 110°C radiátorů typu VK</t>
  </si>
  <si>
    <t>1908460199</t>
  </si>
  <si>
    <t>https://podminky.urs.cz/item/CS_URS_2025_01/734261407</t>
  </si>
  <si>
    <t>734291124</t>
  </si>
  <si>
    <t>Kohout plnící a vypouštěcí G 3/4 PN 10 do 90°C závitový</t>
  </si>
  <si>
    <t>973604336</t>
  </si>
  <si>
    <t>https://podminky.urs.cz/item/CS_URS_2025_01/734291124</t>
  </si>
  <si>
    <t>734292714</t>
  </si>
  <si>
    <t>Kohout kulový přímý G 3/4 PN 42 do 185°C vnitřní závit</t>
  </si>
  <si>
    <t>-363515913</t>
  </si>
  <si>
    <t>https://podminky.urs.cz/item/CS_URS_2025_01/734292714</t>
  </si>
  <si>
    <t>734292717</t>
  </si>
  <si>
    <t>Kohout kulový přímý G 1 1/2 PN 42 do 185°C vnitřní závit</t>
  </si>
  <si>
    <t>-211935391</t>
  </si>
  <si>
    <t>https://podminky.urs.cz/item/CS_URS_2025_01/734292717</t>
  </si>
  <si>
    <t>7342939.R.1</t>
  </si>
  <si>
    <t>Rozdělovač sběrač vč izolace a konzolí na zeď</t>
  </si>
  <si>
    <t>716709661</t>
  </si>
  <si>
    <t>7342939.R.2</t>
  </si>
  <si>
    <t>Čerpadlová skupina vč. 3c ventilu izolovaná 1080,8 kg/h; 35 kPa</t>
  </si>
  <si>
    <t>-1647141206</t>
  </si>
  <si>
    <t>7342939.R.3</t>
  </si>
  <si>
    <t>Čerpadlová skupina vč. 3c ventilu izolovaná 7766,6 kg/h; 35 kPa</t>
  </si>
  <si>
    <t>1353098805</t>
  </si>
  <si>
    <t>7342939.R.4</t>
  </si>
  <si>
    <t>Ekvitermní regulace čerpadlové skupiny OT (pouze VYT) vč nastavení, kabeláže a potřebných čidel</t>
  </si>
  <si>
    <t>628149884</t>
  </si>
  <si>
    <t>7342939.R.5</t>
  </si>
  <si>
    <t>Ekvitermní regulace čerpadlové skupiny FCU (režim VYT/CHL) vč nastavení, kabeláže a potřebných čidel</t>
  </si>
  <si>
    <t>417858195</t>
  </si>
  <si>
    <t>7342939.R.6</t>
  </si>
  <si>
    <t>Kabeláž</t>
  </si>
  <si>
    <t>-373321913</t>
  </si>
  <si>
    <t>998734102</t>
  </si>
  <si>
    <t>Přesun hmot tonážní pro armatury v objektech v přes 6 do 12 m</t>
  </si>
  <si>
    <t>-713667441</t>
  </si>
  <si>
    <t>https://podminky.urs.cz/item/CS_URS_2025_01/998734102</t>
  </si>
  <si>
    <t>735</t>
  </si>
  <si>
    <t>Ústřední vytápění - otopná tělesa</t>
  </si>
  <si>
    <t>735141111</t>
  </si>
  <si>
    <t>Montáž tělesa lamelového výšky do 1400 mm na stěnu</t>
  </si>
  <si>
    <t>298945734</t>
  </si>
  <si>
    <t>https://podminky.urs.cz/item/CS_URS_2025_01/735141111</t>
  </si>
  <si>
    <t>7+2+1+9+1+1+1+1+1+1</t>
  </si>
  <si>
    <t>Deskové otopné těleso 200*500*60</t>
  </si>
  <si>
    <t>-1760441130</t>
  </si>
  <si>
    <t>Deskové otopné těleso 200*600*60</t>
  </si>
  <si>
    <t>1039388715</t>
  </si>
  <si>
    <t>Deskové otopné těleso 200*600*100</t>
  </si>
  <si>
    <t>-317945884</t>
  </si>
  <si>
    <t>Deskové otopné těleso 500*500*60</t>
  </si>
  <si>
    <t>-493740125</t>
  </si>
  <si>
    <t>Deskové otopné těleso 650*600*100</t>
  </si>
  <si>
    <t>424969040</t>
  </si>
  <si>
    <t>Deskové otopné těleso 650*600*150</t>
  </si>
  <si>
    <t>-336455564</t>
  </si>
  <si>
    <t>Deskové otopné těleso 650*700*60</t>
  </si>
  <si>
    <t>711698277</t>
  </si>
  <si>
    <t>Deskové otopné těleso 650*700*200</t>
  </si>
  <si>
    <t>-1384741780</t>
  </si>
  <si>
    <t>Deskové otopné těleso 650*800*110</t>
  </si>
  <si>
    <t>-821006244</t>
  </si>
  <si>
    <t>Deskové otopné těleso 650*900*160</t>
  </si>
  <si>
    <t>-1879291294</t>
  </si>
  <si>
    <t>735141112</t>
  </si>
  <si>
    <t>Montáž tělesa lamelového výšky přes 1400 mm na stěnu</t>
  </si>
  <si>
    <t>-400397646</t>
  </si>
  <si>
    <t>https://podminky.urs.cz/item/CS_URS_2025_01/735141112</t>
  </si>
  <si>
    <t>Deskové otopné těleso 500*2000*210</t>
  </si>
  <si>
    <t>-36853962</t>
  </si>
  <si>
    <t>735419125</t>
  </si>
  <si>
    <t>Montáž konvektoru s osazením na konzoly dl do 1600 mm</t>
  </si>
  <si>
    <t>150093161</t>
  </si>
  <si>
    <t>https://podminky.urs.cz/item/CS_URS_2025_01/735419125</t>
  </si>
  <si>
    <t xml:space="preserve">Ventilátorový konvektor </t>
  </si>
  <si>
    <t>982486085</t>
  </si>
  <si>
    <t xml:space="preserve">Poznámka k položce:_x000d_
"nominální výkon: Qchl=3,35 kW / Qút=0,925 kW (16/19°C; 45/35°C)
referenční el. příkon pro návrh kabeláže Pel=28,8 W
rozměry (šířka x výška x délka): 140x550x1450mm
hmotnost jednotky 32 kg
hladina akustického tlaku v 1m = 47dBA"_x000d_
</t>
  </si>
  <si>
    <t>Připojovací sada FCU DN20</t>
  </si>
  <si>
    <t>2062661214</t>
  </si>
  <si>
    <t xml:space="preserve">Poznámka k položce:_x000d_
_x000d_
</t>
  </si>
  <si>
    <t>735419126</t>
  </si>
  <si>
    <t>Montáž konvektoru s osazením na konzoly dl přes 1600 do 2000 mm</t>
  </si>
  <si>
    <t>1714433296</t>
  </si>
  <si>
    <t>https://podminky.urs.cz/item/CS_URS_2025_01/735419126</t>
  </si>
  <si>
    <t>504607904</t>
  </si>
  <si>
    <t xml:space="preserve">Poznámka k položce:_x000d_
"nominální výkon: Qchl=6,585 kW / Qút=2,13 kW (16/19°C; 45/35°C)
referenční el. příkon pro návrh kabeláže Pel=89,2 W
rozměry (šířka x výška x délka): 232x625x1900mm
hmotnost jednotky 44 kg
hladina akustického tlaku v 1m = 51dBA"_x000d_
</t>
  </si>
  <si>
    <t>Připojovací sada FCU DN26</t>
  </si>
  <si>
    <t>1499549690</t>
  </si>
  <si>
    <t>998735102</t>
  </si>
  <si>
    <t>Přesun hmot tonážní pro otopná tělesa v objektech v přes 6 do 12 m</t>
  </si>
  <si>
    <t>833593026</t>
  </si>
  <si>
    <t>https://podminky.urs.cz/item/CS_URS_2025_01/998735102</t>
  </si>
  <si>
    <t>HZS2222</t>
  </si>
  <si>
    <t>Hodinová zúčtovací sazba topenář odborný</t>
  </si>
  <si>
    <t>900642568</t>
  </si>
  <si>
    <t>https://podminky.urs.cz/item/CS_URS_2025_01/HZS2222</t>
  </si>
  <si>
    <t xml:space="preserve">72,000   "proplach,napouštění a vyregulování systému"</t>
  </si>
  <si>
    <t>-73567484</t>
  </si>
  <si>
    <t xml:space="preserve">72     "topná zkouška"</t>
  </si>
  <si>
    <t>SO12-D.1.4.5 - Elektroinstalace - slaboproud</t>
  </si>
  <si>
    <t xml:space="preserve">    742 - Elektroinstalace - slaboproud</t>
  </si>
  <si>
    <t xml:space="preserve">      742-1 - Strukturovaná kabeláž UTP,Cat6 bez aktivních prvků</t>
  </si>
  <si>
    <t xml:space="preserve">      742-2 - Systém domácího A/V telefonu </t>
  </si>
  <si>
    <t xml:space="preserve">      742-3 - IP kamery</t>
  </si>
  <si>
    <t xml:space="preserve">      742-4 - Kabelové konstrukce</t>
  </si>
  <si>
    <t xml:space="preserve">      742-5 - Poplašný zabezpečovací a tísňový systém - PZTS</t>
  </si>
  <si>
    <t xml:space="preserve">      742-6 - Nouzový komunikační systém</t>
  </si>
  <si>
    <t xml:space="preserve">      742-7 - Jednotný čas a zvonění</t>
  </si>
  <si>
    <t xml:space="preserve">      742-8 - Školní rozhlas</t>
  </si>
  <si>
    <t xml:space="preserve">      742-9 - Ostatní náklady</t>
  </si>
  <si>
    <t>742</t>
  </si>
  <si>
    <t>998742102</t>
  </si>
  <si>
    <t>Přesun hmot tonážní pro slaboproud v objektech v do 12 m</t>
  </si>
  <si>
    <t>1074675164</t>
  </si>
  <si>
    <t>https://podminky.urs.cz/item/CS_URS_2025_01/998742102</t>
  </si>
  <si>
    <t>742-1</t>
  </si>
  <si>
    <t>Strukturovaná kabeláž UTP,Cat6 bez aktivních prvků</t>
  </si>
  <si>
    <t>742110506</t>
  </si>
  <si>
    <t>Montáž krabic pro slaboproud zapuštěných plastových odbočných univerzálních s víčkem</t>
  </si>
  <si>
    <t>1759703897</t>
  </si>
  <si>
    <t>https://podminky.urs.cz/item/CS_URS_2025_01/742110506</t>
  </si>
  <si>
    <t>13+14</t>
  </si>
  <si>
    <t>-765122853</t>
  </si>
  <si>
    <t>742124002</t>
  </si>
  <si>
    <t>Montáž kabelů datových FTP, UTP, STP pro vnitřní rozvody do trubky</t>
  </si>
  <si>
    <t>444757774</t>
  </si>
  <si>
    <t>https://podminky.urs.cz/item/CS_URS_2025_01/742124002</t>
  </si>
  <si>
    <t xml:space="preserve">Cat.6  instalační kabel UTP , Euroclass B2ca-s1,d1,a1 - Umožňují přenosovou rychlost 1 Gigabit/s, garantují funkčnost všech standardizovaných protokolů včetně 1000BASE-T</t>
  </si>
  <si>
    <t>-457492979</t>
  </si>
  <si>
    <t>3800*1,2 'Přepočtené koeficientem množství</t>
  </si>
  <si>
    <t>742124005</t>
  </si>
  <si>
    <t>Montáž kabelů datových FTP, UTP, STP ukončení kabelu konektorem</t>
  </si>
  <si>
    <t>1036489273</t>
  </si>
  <si>
    <t>https://podminky.urs.cz/item/CS_URS_2025_01/742124005</t>
  </si>
  <si>
    <t>Zakončení kabelu konektorem RJ45 UTP cat6 včetně krytky - zakončení kabelů, které jsou nataženy pro vrátníky, kamery, řídící jednotky slaboproudých systémů, WiFi access pointy čtečky přístupového systému</t>
  </si>
  <si>
    <t>-801675014</t>
  </si>
  <si>
    <t>742330005</t>
  </si>
  <si>
    <t>Montáž rozvaděče stojanového přes 30U</t>
  </si>
  <si>
    <t>73281058</t>
  </si>
  <si>
    <t>https://podminky.urs.cz/item/CS_URS_2025_01/742330005</t>
  </si>
  <si>
    <t>Rack stojanový rozebíratelný 800x1000 42U s ventilační jednotkou a podstavcem pro nasávání vzduchu - koordinovat s IT projektem nebo IT správcem.</t>
  </si>
  <si>
    <t>-1011472339</t>
  </si>
  <si>
    <t>742330021</t>
  </si>
  <si>
    <t>Montáž police do rozvaděče</t>
  </si>
  <si>
    <t>1197332129</t>
  </si>
  <si>
    <t>https://podminky.urs.cz/item/CS_URS_2025_01/742330021</t>
  </si>
  <si>
    <t>35712078.R</t>
  </si>
  <si>
    <t>"Policka do racku 800x1000, 19' polička perforovaná 1U
integrované podpěry
podpěry pro uchycení na zadní vertikální lišty (platí pro police od hloubky 350 mmm)
perforace pro zefektivnění chlazení aktivních zařízení"</t>
  </si>
  <si>
    <t>2015562413</t>
  </si>
  <si>
    <t>742330022</t>
  </si>
  <si>
    <t>Montáž napájecího panelu do rozvaděče</t>
  </si>
  <si>
    <t>429936454</t>
  </si>
  <si>
    <t>https://podminky.urs.cz/item/CS_URS_2025_01/742330022</t>
  </si>
  <si>
    <t>35712108</t>
  </si>
  <si>
    <t>panel rozvodný vertikální 24x zásuvka dle ČSN max 16A bleskojistka kabel 3x2,5mm 2m</t>
  </si>
  <si>
    <t>-1502570976</t>
  </si>
  <si>
    <t>742330023</t>
  </si>
  <si>
    <t>Montáž vyvazovacího panelu 1U</t>
  </si>
  <si>
    <t>633261421</t>
  </si>
  <si>
    <t>https://podminky.urs.cz/item/CS_URS_2025_01/742330023</t>
  </si>
  <si>
    <t>37451145</t>
  </si>
  <si>
    <t>panel vyvazovací 5x plastové oko s průchody 1U 19"</t>
  </si>
  <si>
    <t>-2039013813</t>
  </si>
  <si>
    <t>742330024</t>
  </si>
  <si>
    <t>Montáž patch panelu 24 portů</t>
  </si>
  <si>
    <t>1106296167</t>
  </si>
  <si>
    <t>https://podminky.urs.cz/item/CS_URS_2025_01/742330024</t>
  </si>
  <si>
    <t>patch panel MODULO 24xRJ45 Cat.6 ISO UTP 1U - osazený keystone</t>
  </si>
  <si>
    <t>1262313620</t>
  </si>
  <si>
    <t>742320052</t>
  </si>
  <si>
    <t>Montáž instalační krabice pro komunikační tablo s krytem</t>
  </si>
  <si>
    <t>-1290339594</t>
  </si>
  <si>
    <t>https://podminky.urs.cz/item/CS_URS_2025_01/742320052</t>
  </si>
  <si>
    <t>40371010.R</t>
  </si>
  <si>
    <t>Multimediální instalační krabice univerzální do zdi pro 2x5modulů / modul = 22,5 x 45mm / - příprava pro interaktivní tabule do tříd nebo televizní přijímač do sborovny</t>
  </si>
  <si>
    <t>976532564</t>
  </si>
  <si>
    <t>742330044</t>
  </si>
  <si>
    <t>Montáž datové zásuvky 1 až 6 pozic</t>
  </si>
  <si>
    <t>649825418</t>
  </si>
  <si>
    <t>https://podminky.urs.cz/item/CS_URS_2025_01/742330044</t>
  </si>
  <si>
    <t>14+13</t>
  </si>
  <si>
    <t>2xRJ45 zásuvka cat. 6 - modulo 45 - kompletní - pro podlahové krabice a instalační boxy do zdí</t>
  </si>
  <si>
    <t>-1683985304</t>
  </si>
  <si>
    <t>2 x RJ45 zásuvka cat. 6 - na zeď včetně instalační krabice</t>
  </si>
  <si>
    <t>-1890104223</t>
  </si>
  <si>
    <t>zásuvkový jednorámeček na zeď</t>
  </si>
  <si>
    <t>-81701296</t>
  </si>
  <si>
    <t>zásuvkový dvojrámeček na zeď</t>
  </si>
  <si>
    <t>1169123969</t>
  </si>
  <si>
    <t>742330101</t>
  </si>
  <si>
    <t>Měření metalického segmentu s vyhotovením protokolu</t>
  </si>
  <si>
    <t>-1636440922</t>
  </si>
  <si>
    <t>https://podminky.urs.cz/item/CS_URS_2025_01/742330101</t>
  </si>
  <si>
    <t>742430022</t>
  </si>
  <si>
    <t>Montáž propojovacích kabelů pro AV techniku</t>
  </si>
  <si>
    <t>731478320</t>
  </si>
  <si>
    <t>https://podminky.urs.cz/item/CS_URS_2025_01/742430022</t>
  </si>
  <si>
    <t xml:space="preserve">Propojovací kabel - patchcord UTP cat.6 - 1m  </t>
  </si>
  <si>
    <t>-2104157400</t>
  </si>
  <si>
    <t>742430031</t>
  </si>
  <si>
    <t>Montáž kabelu HDMI se zakončením v zásuvce nebo krabici</t>
  </si>
  <si>
    <t>-1178626963</t>
  </si>
  <si>
    <t>https://podminky.urs.cz/item/CS_URS_2025_01/742430031</t>
  </si>
  <si>
    <t>34199014.R</t>
  </si>
  <si>
    <t>kabel propojovací HDMI 1.4 M/M podpora Ethernetu a 4K délka min.7,5 m</t>
  </si>
  <si>
    <t>1869463740</t>
  </si>
  <si>
    <t xml:space="preserve">Poznámka k položce:_x000d_
"HDMI kabel upřesnit před dodáním dle aktuálně dodávané interaktivní tabule. Jelikož USB kabel bude procházet přímo, tak i tento kabel bude bez přepojení přes zásuvku: kabel HDMI 2.0b High Speed kabel + Ethernet, min. 7,5m
- Maximální rozlišení Ultra HD 4K×2K@60hz
- Maximální datový přenos: 18 Gb/s
- Pozlacené konektory: HDMI typ A (19pinů) male &lt;=&gt; HDMI typ A (19pinů) male
- Rozlišení:  3840 × 2160 bodů při 60Hz nebo nižší podporované formáty 1080p FULL HD/1080i/720p/720i"_x000d_
</t>
  </si>
  <si>
    <t>742430031.R</t>
  </si>
  <si>
    <t>Montáž USB 3.0 active</t>
  </si>
  <si>
    <t>1273817310</t>
  </si>
  <si>
    <t>34199015.R</t>
  </si>
  <si>
    <t>USB 3.0 active extension / repeater cable USB A -&gt; USB A, do 10m - bude procházet krabicemi zařízení-zařízení bez přepojení z důvodu větší vzdálenosti tabule-katedra než 5m.</t>
  </si>
  <si>
    <t>-58417192</t>
  </si>
  <si>
    <t>742-2</t>
  </si>
  <si>
    <t xml:space="preserve">Systém domácího A/V telefonu </t>
  </si>
  <si>
    <t>742220081</t>
  </si>
  <si>
    <t>Montáž čtečky bezkontaktních karet</t>
  </si>
  <si>
    <t>1068803477</t>
  </si>
  <si>
    <t>https://podminky.urs.cz/item/CS_URS_2025_01/742220081</t>
  </si>
  <si>
    <t>40467092.R</t>
  </si>
  <si>
    <t>Čtečka zabezpečených RFID karet 13.56MHz s NFC,čte UID + PACS ID</t>
  </si>
  <si>
    <t>-1266344378</t>
  </si>
  <si>
    <t>742220131</t>
  </si>
  <si>
    <t>Montáž univerzálního reléového modulu se svorkovnicí a přepínačem NC/NO</t>
  </si>
  <si>
    <t>1103412793</t>
  </si>
  <si>
    <t>https://podminky.urs.cz/item/CS_URS_2025_01/742220131</t>
  </si>
  <si>
    <t>Bezpečnostní relé pro 2N IP</t>
  </si>
  <si>
    <t>-469876577</t>
  </si>
  <si>
    <t>742240001</t>
  </si>
  <si>
    <t>Montáž čtečky karet k elektronické kontrole vstupu</t>
  </si>
  <si>
    <t>-1784058103</t>
  </si>
  <si>
    <t>https://podminky.urs.cz/item/CS_URS_2025_01/742240001</t>
  </si>
  <si>
    <t>9160344-2N® Access Unit 2.0 125kHz, 13.56MHz, NFC</t>
  </si>
  <si>
    <t>1914567892</t>
  </si>
  <si>
    <t>742310001.R</t>
  </si>
  <si>
    <t>Protizákmitová ochrana na zámky - dodávka a montáž</t>
  </si>
  <si>
    <t>1359297663</t>
  </si>
  <si>
    <t>742310002</t>
  </si>
  <si>
    <t>Montáž komunikačního tabla k domácímu telefonu</t>
  </si>
  <si>
    <t>194611254</t>
  </si>
  <si>
    <t>https://podminky.urs.cz/item/CS_URS_2025_01/742310002</t>
  </si>
  <si>
    <t>5+2+10+3</t>
  </si>
  <si>
    <t>2N IP Verso základní audio jednotka s kamerou a 1 tlačítkem</t>
  </si>
  <si>
    <t>646191939</t>
  </si>
  <si>
    <t>2N IP Verso základní audio jednotka s1 tlačítkem</t>
  </si>
  <si>
    <t>928221938</t>
  </si>
  <si>
    <t xml:space="preserve">2N IP Verso modul 5 tlačítek </t>
  </si>
  <si>
    <t>-1984941667</t>
  </si>
  <si>
    <t>IP Indoor Compact, černá handsfree jednotka, 4,3" obrazovka + instalační krabice</t>
  </si>
  <si>
    <t>1810898248</t>
  </si>
  <si>
    <t>742310004</t>
  </si>
  <si>
    <t>Montáž elektroinstalační krabice pod tablo domácího telefonu</t>
  </si>
  <si>
    <t>-526975377</t>
  </si>
  <si>
    <t>https://podminky.urs.cz/item/CS_URS_2025_01/742310004</t>
  </si>
  <si>
    <t>5+2+10+3+3+12+12+3+3</t>
  </si>
  <si>
    <t>34571141</t>
  </si>
  <si>
    <t>krabice instalační pod omítku kov pro panely domovního telefonu š 105 v do 180mm</t>
  </si>
  <si>
    <t>593773762</t>
  </si>
  <si>
    <t>2N IP Verso rám pro instalaci do zdi, 2 moduly</t>
  </si>
  <si>
    <t>1257387054</t>
  </si>
  <si>
    <t>2N IP Verso krabice pro instalaci do zdi, 2 moduly</t>
  </si>
  <si>
    <t>960435753</t>
  </si>
  <si>
    <t>2N IP Verso rám pro instalaci do zdi, 1 modul</t>
  </si>
  <si>
    <t>-1257223446</t>
  </si>
  <si>
    <t>2N IP Verso krabice pro instalaci do zdi, 1 modul</t>
  </si>
  <si>
    <t>-882473209</t>
  </si>
  <si>
    <t>742310019.R</t>
  </si>
  <si>
    <t>vstupně výstupní modul ACS do rozvaděče výtahu AXIS A9188 NETWORK I/O RELAY MODULE -dod. a mont.</t>
  </si>
  <si>
    <t>-1577012011</t>
  </si>
  <si>
    <t xml:space="preserve">Poznámka k položce:_x000d_
16 portový POE+ gigabitový Easy Smart switch, 150W, 802.3af/at, rack,_x000d_
</t>
  </si>
  <si>
    <t>742-3</t>
  </si>
  <si>
    <t>IP kamery</t>
  </si>
  <si>
    <t>742230003</t>
  </si>
  <si>
    <t>Montáž venkovní kamery</t>
  </si>
  <si>
    <t>2066158153</t>
  </si>
  <si>
    <t>https://podminky.urs.cz/item/CS_URS_2025_01/742230003</t>
  </si>
  <si>
    <t>Pol31</t>
  </si>
  <si>
    <t>IP dome kamera, 8MP, MZVF, 2.7-13.5mm, WDR 120dB, VA, IR 40m, IP66, motor zoom objektiv se záběrem 105° až 32°, 3-osé nastavení, Napájení PoE (802.3af) nebo 12VDC, Provedení kamery venkovní zodolněné, IP66/67, IK10</t>
  </si>
  <si>
    <t>-1736084716</t>
  </si>
  <si>
    <t>742230007</t>
  </si>
  <si>
    <t>Montáž konzoly pro kryt nebo kameru</t>
  </si>
  <si>
    <t>-2089982302</t>
  </si>
  <si>
    <t>https://podminky.urs.cz/item/CS_URS_2025_01/742230007</t>
  </si>
  <si>
    <t>38479038</t>
  </si>
  <si>
    <t>konzola pro montáž speed dome kamer na zeď kov</t>
  </si>
  <si>
    <t>-842904784</t>
  </si>
  <si>
    <t>742230002</t>
  </si>
  <si>
    <t>Montáž PC pro sledování kamerového systému, OS, monitor, klávesnice myš</t>
  </si>
  <si>
    <t>970744493</t>
  </si>
  <si>
    <t>https://podminky.urs.cz/item/CS_URS_2025_01/742230002</t>
  </si>
  <si>
    <t>Síťový videorekordér pro záznam až 8 IP kamer. Záznamová kapacita až 64Mbps s podporou kamer s rozlišením až 8MP a kompresí H264 a H.265. Rekordér má integrovaný switch s 8x PoE vstupy pro IP kamery. NVR disponuje VGA a HDMI, 8x/1x poplachovými vstupy/výs</t>
  </si>
  <si>
    <t>1669583796</t>
  </si>
  <si>
    <t>Hardisk 6TB pro síťový videorekordér</t>
  </si>
  <si>
    <t>1581054063</t>
  </si>
  <si>
    <t>742-4</t>
  </si>
  <si>
    <t>Kabelové konstrukce</t>
  </si>
  <si>
    <t>742110003</t>
  </si>
  <si>
    <t>Montáž trubek pro slaboproud plastových ohebných uložených volně na příchytky</t>
  </si>
  <si>
    <t>1250723371</t>
  </si>
  <si>
    <t>https://podminky.urs.cz/item/CS_URS_2025_01/742110003</t>
  </si>
  <si>
    <t>300+60+50</t>
  </si>
  <si>
    <t>34571392</t>
  </si>
  <si>
    <t>trubka elektroinstalační plastová bezhalogenová ohebná středně odolná D 23,8/32mm poloměr ohybu &gt;130mm</t>
  </si>
  <si>
    <t>-808647396</t>
  </si>
  <si>
    <t>60*1,05 'Přepočtené koeficientem množství</t>
  </si>
  <si>
    <t>34571395</t>
  </si>
  <si>
    <t>trubka elektroinstalační plastová bezhalogenová ohebná středně odolná D 50,5/63mm poloměr ohybu &gt;300mm</t>
  </si>
  <si>
    <t>-1274657792</t>
  </si>
  <si>
    <t>360*1,05 'Přepočtené koeficientem množství</t>
  </si>
  <si>
    <t>34571371</t>
  </si>
  <si>
    <t>trubka elektroinstalační ohebná dvouplášťová korugovaná HDPE+LDPE UV stab (chránička) D 41/50mm</t>
  </si>
  <si>
    <t>1578103831</t>
  </si>
  <si>
    <t>742110102</t>
  </si>
  <si>
    <t>Montáž kabelového žlabu pro slaboproud šířky do 150 mm</t>
  </si>
  <si>
    <t>-1558587173</t>
  </si>
  <si>
    <t>https://podminky.urs.cz/item/CS_URS_2025_01/742110102</t>
  </si>
  <si>
    <t>34575492</t>
  </si>
  <si>
    <t>žlab kabelový pozinkovaný 2m/ks 50x125</t>
  </si>
  <si>
    <t>-285166573</t>
  </si>
  <si>
    <t>742110104</t>
  </si>
  <si>
    <t>Montáž kabelového žlabu pro slaboproud šířky přes 150 do 250 mm</t>
  </si>
  <si>
    <t>618539743</t>
  </si>
  <si>
    <t>https://podminky.urs.cz/item/CS_URS_2025_01/742110104</t>
  </si>
  <si>
    <t>34575604</t>
  </si>
  <si>
    <t>žlab kabelový drátěný žárově zinkovaný 250/100mm</t>
  </si>
  <si>
    <t>-78588799</t>
  </si>
  <si>
    <t>742110122</t>
  </si>
  <si>
    <t>Montáž nosníku s konzolami nebo závitovými tyčemi pro slaboproud šířky do 150 mm</t>
  </si>
  <si>
    <t>1776902615</t>
  </si>
  <si>
    <t>https://podminky.urs.cz/item/CS_URS_2025_01/742110122</t>
  </si>
  <si>
    <t>34575387</t>
  </si>
  <si>
    <t>nosník kabelového žlabu drátěného žárově zinkovaný 150mm</t>
  </si>
  <si>
    <t>-528369934</t>
  </si>
  <si>
    <t>742110161</t>
  </si>
  <si>
    <t>Montáž spony pro uchycení kabelů pro slaboproud</t>
  </si>
  <si>
    <t>225531414</t>
  </si>
  <si>
    <t>https://podminky.urs.cz/item/CS_URS_2025_01/742110161</t>
  </si>
  <si>
    <t>68+60</t>
  </si>
  <si>
    <t>34575547.R</t>
  </si>
  <si>
    <t>spojovací výstuž drátěnného žlabu</t>
  </si>
  <si>
    <t>-1616118880</t>
  </si>
  <si>
    <t>34575548.R</t>
  </si>
  <si>
    <t>Spojky drátěnného žlabu</t>
  </si>
  <si>
    <t>-381050084</t>
  </si>
  <si>
    <t>742-5</t>
  </si>
  <si>
    <t>Poplašný zabezpečovací a tísňový systém - PZTS</t>
  </si>
  <si>
    <t>742210121</t>
  </si>
  <si>
    <t>Montáž hlásiče automatického bodového</t>
  </si>
  <si>
    <t>559237396</t>
  </si>
  <si>
    <t>https://podminky.urs.cz/item/CS_URS_2025_01/742210121</t>
  </si>
  <si>
    <t>59081432.R</t>
  </si>
  <si>
    <t>PIR detektor se zrcadlovou optikou, funkcí antimasking, vestavěnými EOL, držákem a dosahem 16m</t>
  </si>
  <si>
    <t>-1376575087</t>
  </si>
  <si>
    <t>742210124</t>
  </si>
  <si>
    <t>Montáž kouřového hlásiče lineárního infračerveného s odrazkou</t>
  </si>
  <si>
    <t>303098600</t>
  </si>
  <si>
    <t>https://podminky.urs.cz/item/CS_URS_2025_01/742210124</t>
  </si>
  <si>
    <t>40483010</t>
  </si>
  <si>
    <t>detektor kouře a teploty kombinovaný bezdrátový</t>
  </si>
  <si>
    <t>-1035510279</t>
  </si>
  <si>
    <t>742210261</t>
  </si>
  <si>
    <t>Montáž sirény, majáku nebo signalizace</t>
  </si>
  <si>
    <t>-638319138</t>
  </si>
  <si>
    <t>https://podminky.urs.cz/item/CS_URS_2025_01/742210261</t>
  </si>
  <si>
    <t>59081508</t>
  </si>
  <si>
    <t>siréna adresná nástěnná s izolátorem, maják, záblesk červený</t>
  </si>
  <si>
    <t>1065475360</t>
  </si>
  <si>
    <t xml:space="preserve">Poznámka k položce:_x000d_
Venkovní zálohovaná siréna s majákem a baterií_x000d_
</t>
  </si>
  <si>
    <t>742220008</t>
  </si>
  <si>
    <t>Montáž ústředny PZTS se zdrojem a komunikátorem přes 12 linek</t>
  </si>
  <si>
    <t>-2064655720</t>
  </si>
  <si>
    <t>https://podminky.urs.cz/item/CS_URS_2025_01/742220008</t>
  </si>
  <si>
    <t>40462001</t>
  </si>
  <si>
    <t>ústředna zabezpečovacího systému s přepěťovou ochranou</t>
  </si>
  <si>
    <t>sada</t>
  </si>
  <si>
    <t>-1151405839</t>
  </si>
  <si>
    <t xml:space="preserve">Poznámka k položce:_x000d_
Zabezpečovací ústředna  min.150 zón a 8 grup v krytu bez klávesnice s komunikátorem a zdrojem_x000d_
</t>
  </si>
  <si>
    <t>742220031</t>
  </si>
  <si>
    <t>Montáž koncentrátoru nebo expanderu v krytu do 8 vstupů</t>
  </si>
  <si>
    <t>919324372</t>
  </si>
  <si>
    <t>https://podminky.urs.cz/item/CS_URS_2025_01/742220031</t>
  </si>
  <si>
    <t>40466018</t>
  </si>
  <si>
    <t>koncentrátor v plastovém krytu</t>
  </si>
  <si>
    <t>-1611459153</t>
  </si>
  <si>
    <t>742220141</t>
  </si>
  <si>
    <t>Montáž ovládací klávesnice pro dodanou ústřednu</t>
  </si>
  <si>
    <t>1716927751</t>
  </si>
  <si>
    <t>https://podminky.urs.cz/item/CS_URS_2025_01/742220141</t>
  </si>
  <si>
    <t>40467026</t>
  </si>
  <si>
    <t>klávesnice ústředny PZTS, LCD/LED</t>
  </si>
  <si>
    <t>-978339188</t>
  </si>
  <si>
    <t>742220161</t>
  </si>
  <si>
    <t>Montáž akumulátoru 12 V</t>
  </si>
  <si>
    <t>659436896</t>
  </si>
  <si>
    <t>https://podminky.urs.cz/item/CS_URS_2025_01/742220161</t>
  </si>
  <si>
    <t>34641076</t>
  </si>
  <si>
    <t>akumulátor 12V/17Ah</t>
  </si>
  <si>
    <t>868340247</t>
  </si>
  <si>
    <t>742220172</t>
  </si>
  <si>
    <t>Montáž komunikátoru GSM do ústředny bez držáku</t>
  </si>
  <si>
    <t>-1778744552</t>
  </si>
  <si>
    <t>https://podminky.urs.cz/item/CS_URS_2025_01/742220172</t>
  </si>
  <si>
    <t>40466050.R</t>
  </si>
  <si>
    <t>Systémový GSM modul v kovovém krytu pro posílání SMS a volání uživateli.</t>
  </si>
  <si>
    <t>1393587374</t>
  </si>
  <si>
    <t>742220171</t>
  </si>
  <si>
    <t>Montáž komunikátoru telefonního do ústředny bez držáku</t>
  </si>
  <si>
    <t>1126222216</t>
  </si>
  <si>
    <t>https://podminky.urs.cz/item/CS_URS_2025_01/742220171</t>
  </si>
  <si>
    <t>40466051.R</t>
  </si>
  <si>
    <t>TCP/IP komunikátor , verze dle EN norem.</t>
  </si>
  <si>
    <t>862755677</t>
  </si>
  <si>
    <t>742220221</t>
  </si>
  <si>
    <t>Montáž systémového zdroje s akumulátorem a 8 kanálovým expandérem</t>
  </si>
  <si>
    <t>-2078272777</t>
  </si>
  <si>
    <t>https://podminky.urs.cz/item/CS_URS_2025_01/742220221</t>
  </si>
  <si>
    <t>40463009.R</t>
  </si>
  <si>
    <t>Systémový posilovací zdroj min. 1,5A do AUX výstupu</t>
  </si>
  <si>
    <t>157106791</t>
  </si>
  <si>
    <t>742220227.R</t>
  </si>
  <si>
    <t>Komunikační interface pro objektové vysílače vzor. FAUTOR s protokolem SPELL2 - připojení na PCO - upřesní vybrané PCO, dod. a montáž</t>
  </si>
  <si>
    <t>-1361136159</t>
  </si>
  <si>
    <t>742220232</t>
  </si>
  <si>
    <t>Montáž detektoru na stěnu nebo na strop</t>
  </si>
  <si>
    <t>1782284684</t>
  </si>
  <si>
    <t>https://podminky.urs.cz/item/CS_URS_2025_01/742220232</t>
  </si>
  <si>
    <t>40461094</t>
  </si>
  <si>
    <t>detektor tříštění skla bezdrátový</t>
  </si>
  <si>
    <t>1349000572</t>
  </si>
  <si>
    <t>742220236</t>
  </si>
  <si>
    <t>Montáž magnetického kontaktu závrtného čtyřdrátového</t>
  </si>
  <si>
    <t>1064101886</t>
  </si>
  <si>
    <t>https://podminky.urs.cz/item/CS_URS_2025_01/742220236</t>
  </si>
  <si>
    <t>40461041</t>
  </si>
  <si>
    <t>kontakt magnetický, zápustný s přírubami</t>
  </si>
  <si>
    <t>-317692256</t>
  </si>
  <si>
    <t>742220251</t>
  </si>
  <si>
    <t>Montáž tlačítka tísňového výklopného s pamětí poplachu</t>
  </si>
  <si>
    <t>-103363787</t>
  </si>
  <si>
    <t>https://podminky.urs.cz/item/CS_URS_2025_01/742220251</t>
  </si>
  <si>
    <t>40467043</t>
  </si>
  <si>
    <t>tlačítko nebo ovladač nástěnné panic, bezdrátové</t>
  </si>
  <si>
    <t>-205751589</t>
  </si>
  <si>
    <t>2086260804</t>
  </si>
  <si>
    <t xml:space="preserve">Instalační kabel  CAT5E FTP LSOHFR B2ca s1 d1 a1</t>
  </si>
  <si>
    <t>230890507</t>
  </si>
  <si>
    <t>2700*1,2 'Přepočtené koeficientem množství</t>
  </si>
  <si>
    <t>742121001</t>
  </si>
  <si>
    <t>Montáž kabelů sdělovacích pro vnitřní rozvody do 15 žil</t>
  </si>
  <si>
    <t>-251806113</t>
  </si>
  <si>
    <t>https://podminky.urs.cz/item/CS_URS_2025_01/742121001</t>
  </si>
  <si>
    <t>34121134</t>
  </si>
  <si>
    <t>kabel sdělovací oheň retardující bezhalogenový stíněný laminovanou Al fólií s příložným CuSn drátem s funkčností při požáru 180min a P90-R/PH120-R reakce na oheň B2cas1d1a1 jádro Cu plné 100V (SSKFH-V) 2x2x0,8mm2</t>
  </si>
  <si>
    <t>-2107162996</t>
  </si>
  <si>
    <t>650*1,2 'Přepočtené koeficientem množství</t>
  </si>
  <si>
    <t>-1375323969</t>
  </si>
  <si>
    <t>-1253144169</t>
  </si>
  <si>
    <t>2800*1,05 'Přepočtené koeficientem množství</t>
  </si>
  <si>
    <t>34571022</t>
  </si>
  <si>
    <t>trubka elektroinstalační ohebná kovová D 23/28,9mm</t>
  </si>
  <si>
    <t>-1624295325</t>
  </si>
  <si>
    <t>34501019.R</t>
  </si>
  <si>
    <t>Sada montážního příslušenství - krabičky, svorkovnice, tampery a ostatní montážní materiál</t>
  </si>
  <si>
    <t>-1184801585</t>
  </si>
  <si>
    <t>742-6</t>
  </si>
  <si>
    <t>Nouzový komunikační systém</t>
  </si>
  <si>
    <t>742210305.R</t>
  </si>
  <si>
    <t>Montáž kontrolního modulu s alarmem</t>
  </si>
  <si>
    <t>1475677275</t>
  </si>
  <si>
    <t>34535107</t>
  </si>
  <si>
    <t>sada pro nouzovou signalizaci s modulem s opticko-akustickým alarmem tlačítko signální tahové resetovací tlačítko transformátor včetně rámečků 230V IP20</t>
  </si>
  <si>
    <t>630444677</t>
  </si>
  <si>
    <t>742220252</t>
  </si>
  <si>
    <t>Montáž tlačítka tísňového bezdrátového</t>
  </si>
  <si>
    <t>1675601998</t>
  </si>
  <si>
    <t>https://podminky.urs.cz/item/CS_URS_2025_01/742220252</t>
  </si>
  <si>
    <t xml:space="preserve">tlačítko signální, jednonásobné, tahové </t>
  </si>
  <si>
    <t>-539266648</t>
  </si>
  <si>
    <t xml:space="preserve">rámeček  jednonásobný</t>
  </si>
  <si>
    <t>1838804486</t>
  </si>
  <si>
    <t>RMAT0008.1</t>
  </si>
  <si>
    <t>rámeček dvojnásobný</t>
  </si>
  <si>
    <t>906248905</t>
  </si>
  <si>
    <t>1791610905</t>
  </si>
  <si>
    <t>592922692</t>
  </si>
  <si>
    <t>-381504268</t>
  </si>
  <si>
    <t>-1836666712</t>
  </si>
  <si>
    <t>70*1,2 'Přepočtené koeficientem množství</t>
  </si>
  <si>
    <t>978985309</t>
  </si>
  <si>
    <t>559020189</t>
  </si>
  <si>
    <t>742-7</t>
  </si>
  <si>
    <t>Jednotný čas a zvonění</t>
  </si>
  <si>
    <t>742340003</t>
  </si>
  <si>
    <t>Montáž hlavních hodin jednotného času</t>
  </si>
  <si>
    <t>2044247091</t>
  </si>
  <si>
    <t>https://podminky.urs.cz/item/CS_URS_2025_01/742340003</t>
  </si>
  <si>
    <t>39442004.R</t>
  </si>
  <si>
    <t>Hlavní hodiny - napájení 230V</t>
  </si>
  <si>
    <t>1189111080</t>
  </si>
  <si>
    <t>742340011</t>
  </si>
  <si>
    <t>Montáž přijímače synchronizovaného signálu</t>
  </si>
  <si>
    <t>1040765302</t>
  </si>
  <si>
    <t>https://podminky.urs.cz/item/CS_URS_2025_01/742340011</t>
  </si>
  <si>
    <t>39491030.R</t>
  </si>
  <si>
    <t>Přijímač synchronizačního radiosignálu, držák na výtahovou šachtu</t>
  </si>
  <si>
    <t>-1463534074</t>
  </si>
  <si>
    <t>742340012.R</t>
  </si>
  <si>
    <t xml:space="preserve">Přepěťová ochrana kabelu </t>
  </si>
  <si>
    <t>-1613820322</t>
  </si>
  <si>
    <t>39491035.R</t>
  </si>
  <si>
    <t>Přepěťová ochrana kabelu FTP cat5e na vstupu do budovy od přijímače synchronizačního radiosignálu, včetně DIN lišty</t>
  </si>
  <si>
    <t>-527037265</t>
  </si>
  <si>
    <t>742340002</t>
  </si>
  <si>
    <t>Montáž nástěnných hodin</t>
  </si>
  <si>
    <t>1182897866</t>
  </si>
  <si>
    <t>https://podminky.urs.cz/item/CS_URS_2025_01/742340002</t>
  </si>
  <si>
    <t>39444004</t>
  </si>
  <si>
    <t>Podružné analogové hodiny, minutové nebo sekundové impulzy, průměr min. 28cm</t>
  </si>
  <si>
    <t>86980856</t>
  </si>
  <si>
    <t>742340021</t>
  </si>
  <si>
    <t>Montáž školního zvonku</t>
  </si>
  <si>
    <t>34535289</t>
  </si>
  <si>
    <t>https://podminky.urs.cz/item/CS_URS_2025_01/742340021</t>
  </si>
  <si>
    <t>39491036</t>
  </si>
  <si>
    <t>zvonek 75V/0,04A dvojitý čtyři ozvučnice bílý</t>
  </si>
  <si>
    <t>528189085</t>
  </si>
  <si>
    <t>742350004</t>
  </si>
  <si>
    <t>Montáž napájecího zdroje 24 V k zařízení pro ZTP</t>
  </si>
  <si>
    <t>-173422624</t>
  </si>
  <si>
    <t>https://podminky.urs.cz/item/CS_URS_2025_01/742350004</t>
  </si>
  <si>
    <t>zdroj 75V AC</t>
  </si>
  <si>
    <t>-896667649</t>
  </si>
  <si>
    <t>210191886</t>
  </si>
  <si>
    <t>-759174846</t>
  </si>
  <si>
    <t>100*1,05 'Přepočtené koeficientem množství</t>
  </si>
  <si>
    <t>280675104</t>
  </si>
  <si>
    <t>1653912689</t>
  </si>
  <si>
    <t>50*1,2 'Přepočtené koeficientem množství</t>
  </si>
  <si>
    <t>543536367</t>
  </si>
  <si>
    <t>34111116</t>
  </si>
  <si>
    <t>kabel silový oheň retardující bezhalogenový bez funkční schopnosti při požáru třída reakce na oheň B2cas1d1a1 jádro Cu 0,6/1kV (1-CXKH-R B2) 2x1,5mm2</t>
  </si>
  <si>
    <t>1190024471</t>
  </si>
  <si>
    <t>500*1,2 'Přepočtené koeficientem množství</t>
  </si>
  <si>
    <t>742-8</t>
  </si>
  <si>
    <t>Školní rozhlas</t>
  </si>
  <si>
    <t>742410141.R</t>
  </si>
  <si>
    <t>Montáž hl.jednotky škol.rozhlasu</t>
  </si>
  <si>
    <t>-1625435506</t>
  </si>
  <si>
    <t>Hlavní jednotka školního rozhlasu jednokanálová 240W, 6 zón, hlášení z externího mikrofonního pultu, přehrávání hudby z USB paměťového zařízení. 6x zónový výstup 100V/70V. Zařízení bude umístěno v nábytku dle projektu interiéru.</t>
  </si>
  <si>
    <t>1972669000</t>
  </si>
  <si>
    <t>742410101</t>
  </si>
  <si>
    <t>Montáž dálkové stanice hlasatele rozhlasu</t>
  </si>
  <si>
    <t>1409680995</t>
  </si>
  <si>
    <t>https://podminky.urs.cz/item/CS_URS_2025_01/742410101</t>
  </si>
  <si>
    <t>Stanice hlasatele, přepínání 6ti zón, symetrický linkový výstup- připojení kabelem FTP min. cat-5. Konfigurovatelné zesílení, filtr řeči.</t>
  </si>
  <si>
    <t>-1520843919</t>
  </si>
  <si>
    <t>742410061</t>
  </si>
  <si>
    <t>Montáž reproduktoru podhledového bez krytu rozhlasu</t>
  </si>
  <si>
    <t>-1138099829</t>
  </si>
  <si>
    <t>https://podminky.urs.cz/item/CS_URS_2025_01/742410061</t>
  </si>
  <si>
    <t>skříňkový reproduktor 6/3/1,5 W/100V, EN-54/24</t>
  </si>
  <si>
    <t>-657295149</t>
  </si>
  <si>
    <t>-953462869</t>
  </si>
  <si>
    <t>2111660526</t>
  </si>
  <si>
    <t>10*1,2 'Přepočtené koeficientem množství</t>
  </si>
  <si>
    <t>-995614320</t>
  </si>
  <si>
    <t>konektor RJ45 FTP cat 5</t>
  </si>
  <si>
    <t>1871584485</t>
  </si>
  <si>
    <t>1035873546</t>
  </si>
  <si>
    <t>778713901</t>
  </si>
  <si>
    <t>700*1,2 'Přepočtené koeficientem množství</t>
  </si>
  <si>
    <t>446430284</t>
  </si>
  <si>
    <t>100+60</t>
  </si>
  <si>
    <t>-1151588036</t>
  </si>
  <si>
    <t>99649850</t>
  </si>
  <si>
    <t>742-9</t>
  </si>
  <si>
    <t>-498409512</t>
  </si>
  <si>
    <t xml:space="preserve">6*5  "revize slabopr.rozvodů"</t>
  </si>
  <si>
    <t>742.01.91.R</t>
  </si>
  <si>
    <t>Přesun materiálu, lešení,úklid pracoviště, doprava a ostatní související náklady na celou dodávku.</t>
  </si>
  <si>
    <t>1130770934</t>
  </si>
  <si>
    <t>742.01.92.R</t>
  </si>
  <si>
    <t>Sada pomocného instalačního materiálu jako jsou vrtáky, brusné kotouče, sádra a ostatní jinde neuvedené.</t>
  </si>
  <si>
    <t>-366335214</t>
  </si>
  <si>
    <t>IO05 - Přesun přípojkové skříně NN</t>
  </si>
  <si>
    <t xml:space="preserve">    997 - Přesun sutě</t>
  </si>
  <si>
    <t>M - Práce a dodávky M</t>
  </si>
  <si>
    <t xml:space="preserve">    46-M - Zemní práce při extr.mont.pracích</t>
  </si>
  <si>
    <t>133212821</t>
  </si>
  <si>
    <t>Hloubení zapažených šachet v hornině třídy těžitelnosti I skupiny 3 plocha výkopu do 4 m2 ručně</t>
  </si>
  <si>
    <t>947834404</t>
  </si>
  <si>
    <t>https://podminky.urs.cz/item/CS_URS_2025_01/133212821</t>
  </si>
  <si>
    <t>1,8*0,6*1,2</t>
  </si>
  <si>
    <t>139001101</t>
  </si>
  <si>
    <t>Příplatek za ztížení vykopávky v blízkosti podzemního vedení</t>
  </si>
  <si>
    <t>-736075091</t>
  </si>
  <si>
    <t>https://podminky.urs.cz/item/CS_URS_2025_01/139001101</t>
  </si>
  <si>
    <t>1,296+4*0,5*1,1</t>
  </si>
  <si>
    <t>1065239392</t>
  </si>
  <si>
    <t>0,5*1,1*4*2+1,155*2</t>
  </si>
  <si>
    <t>-2089206417</t>
  </si>
  <si>
    <t>1,296-1,155</t>
  </si>
  <si>
    <t>-1709923271</t>
  </si>
  <si>
    <t>0,141*5 'Přepočtené koeficientem množství</t>
  </si>
  <si>
    <t>167111101</t>
  </si>
  <si>
    <t>Nakládání výkopku z hornin třídy těžitelnosti I skupiny 1 až 3 ručně</t>
  </si>
  <si>
    <t>1758087261</t>
  </si>
  <si>
    <t>https://podminky.urs.cz/item/CS_URS_2025_01/167111101</t>
  </si>
  <si>
    <t>3,355*2</t>
  </si>
  <si>
    <t>548038823</t>
  </si>
  <si>
    <t>174111101</t>
  </si>
  <si>
    <t>Zásyp jam, šachet rýh nebo kolem objektů sypaninou se zhutněním ručně</t>
  </si>
  <si>
    <t>283458279</t>
  </si>
  <si>
    <t>https://podminky.urs.cz/item/CS_URS_2025_01/174111101</t>
  </si>
  <si>
    <t>1,1*0,5*4</t>
  </si>
  <si>
    <t>-207194256</t>
  </si>
  <si>
    <t>https://podminky.urs.cz/item/CS_URS_2025_01/271532212</t>
  </si>
  <si>
    <t>1,8*0,6*0,05</t>
  </si>
  <si>
    <t>-1844181712</t>
  </si>
  <si>
    <t>1,8*0,6*1,15</t>
  </si>
  <si>
    <t>961055111</t>
  </si>
  <si>
    <t>Bourání základů ze ŽB</t>
  </si>
  <si>
    <t>1469045086</t>
  </si>
  <si>
    <t>https://podminky.urs.cz/item/CS_URS_2025_01/961055111</t>
  </si>
  <si>
    <t>0,5*1,1*(0,9+1,2)</t>
  </si>
  <si>
    <t>Přesun sutě</t>
  </si>
  <si>
    <t>997013151</t>
  </si>
  <si>
    <t>Vnitrostaveništní doprava suti a vybouraných hmot pro budovy v do 6 m s omezením mechanizace</t>
  </si>
  <si>
    <t>-611055846</t>
  </si>
  <si>
    <t>https://podminky.urs.cz/item/CS_URS_2025_01/997013151</t>
  </si>
  <si>
    <t>997013601</t>
  </si>
  <si>
    <t>Poplatek za uložení na skládce (skládkovné) stavebního odpadu betonového kód odpadu 17 01 01</t>
  </si>
  <si>
    <t>766923508</t>
  </si>
  <si>
    <t>https://podminky.urs.cz/item/CS_URS_2025_01/997013601</t>
  </si>
  <si>
    <t>Poznámka k položce:_x000d_
1. POLOŽKA OBSAHUJE:_x000d_
- VEŠKERÉ POPLATKY PROVOZOVATELI SKLÁDKY, RECYKLAČNÍ LINKY NEBO JINÉHO ZAŘÍZENÍ NA ZPRACOVÁNÍ NEBO LIKVIDACI ODPADŮ SOUVISEJÍCÍ S PŘEVZETÍM, ULOŽENÍM, ZPRACOVÁNÍM NEBO LIKVIDACÍ ODPADU_x000d_
- NÁKLADY SPOJENÉ S DOPRAVOU ODPADU Z MÍSTA STAVBY NA MÍSTO PŘEVZETÍ PROVOZOVATELEM SKLÁDKY, RECYKLAČNÍ LINKY NEBO JINÉHO ZAŘÍZENÍ NA ZPRACOVÁNÍ NEBO LIKVIDACI ODPADŮ_x000d_
- NÁKLADY SPOJENÉ S VYLOŽENÍM A MANIPULACÍ S MATERIÁLEM V MÍSTĚ SKLÁDKY_x000d_
2. POLOŽKA NEOBSAHUJE:_x000d_
- NÁKLADY SPOJENÉ S NALOŽENÍM A MANIPULACÍ S MATERIÁLEM</t>
  </si>
  <si>
    <t>997013655</t>
  </si>
  <si>
    <t>Poplatek za uložení na skládce (skládkovné) zeminy a kamení kód odpadu 17 05 04</t>
  </si>
  <si>
    <t>2072153577</t>
  </si>
  <si>
    <t>https://podminky.urs.cz/item/CS_URS_2025_01/997013655</t>
  </si>
  <si>
    <t>0,141</t>
  </si>
  <si>
    <t>0,141*1,85 'Přepočtené koeficientem množství</t>
  </si>
  <si>
    <t>-1547775739</t>
  </si>
  <si>
    <t>Práce a dodávky M</t>
  </si>
  <si>
    <t>46-M</t>
  </si>
  <si>
    <t>Zemní práce při extr.mont.pracích</t>
  </si>
  <si>
    <t>460171452</t>
  </si>
  <si>
    <t>Hloubení kabelových nezapažených rýh strojně š 65 cm hl 90 cm v hornině tř I skupiny 3</t>
  </si>
  <si>
    <t>-419814823</t>
  </si>
  <si>
    <t>https://podminky.urs.cz/item/CS_URS_2025_01/460171452</t>
  </si>
  <si>
    <t>460451472</t>
  </si>
  <si>
    <t>Zásyp kabelových rýh strojně se zhutněním š 65 cm hl 90 cm z horniny tř I skupiny 3</t>
  </si>
  <si>
    <t>537823681</t>
  </si>
  <si>
    <t>https://podminky.urs.cz/item/CS_URS_2025_01/460451472</t>
  </si>
  <si>
    <t>-879612942</t>
  </si>
  <si>
    <t xml:space="preserve">2*8   "odpojení a zpětné propojení rozvaděče PRE"</t>
  </si>
  <si>
    <t>-1634967847</t>
  </si>
  <si>
    <t>-81579884</t>
  </si>
  <si>
    <t>-1650236813</t>
  </si>
  <si>
    <t xml:space="preserve">2*4   "odpojení a zpětné propojení rozvaděče PRE"</t>
  </si>
  <si>
    <t>HZS4211</t>
  </si>
  <si>
    <t>Hodinová zúčtovací sazba revizní technik</t>
  </si>
  <si>
    <t>-845196264</t>
  </si>
  <si>
    <t>https://podminky.urs.cz/item/CS_URS_2025_01/HZS4211</t>
  </si>
  <si>
    <t xml:space="preserve">16      "měření a vystavení revize"</t>
  </si>
  <si>
    <t>760004063</t>
  </si>
  <si>
    <t xml:space="preserve">2*8  "Příprava pro PRE distribuce (spolupráce)"</t>
  </si>
  <si>
    <t>IO06 - Areálové osvětlení</t>
  </si>
  <si>
    <t>IO06.1 - Areálové osvětlení</t>
  </si>
  <si>
    <t>741122222</t>
  </si>
  <si>
    <t>Montáž kabel Cu plný kulatý žíla 4x10 mm2 uložený volně (např. CYKY)</t>
  </si>
  <si>
    <t>-770738390</t>
  </si>
  <si>
    <t>https://podminky.urs.cz/item/CS_URS_2025_01/741122222</t>
  </si>
  <si>
    <t>34111076</t>
  </si>
  <si>
    <t>kabel instalační jádro Cu plné izolace PVC plášť PVC 450/750V (CYKY) 4x10mm2</t>
  </si>
  <si>
    <t>1043508843</t>
  </si>
  <si>
    <t>50*1,15 'Přepočtené koeficientem množství</t>
  </si>
  <si>
    <t>-1366890019</t>
  </si>
  <si>
    <t xml:space="preserve">V - Venkovní svítidla zapuštěná </t>
  </si>
  <si>
    <t>-1561425988</t>
  </si>
  <si>
    <t>741372127</t>
  </si>
  <si>
    <t>Montáž svítidlo LED exteriérové samostatné sloupkové se zapojením vodičů</t>
  </si>
  <si>
    <t>2118451200</t>
  </si>
  <si>
    <t>https://podminky.urs.cz/item/CS_URS_2025_01/741372127</t>
  </si>
  <si>
    <t>S - Venkovní svítidla sloupková</t>
  </si>
  <si>
    <t>1801315324</t>
  </si>
  <si>
    <t>741410021</t>
  </si>
  <si>
    <t>Montáž pásku uzemňovacího průřezu do 120 mm2 v městské zástavbě v zemi</t>
  </si>
  <si>
    <t>-148607064</t>
  </si>
  <si>
    <t>https://podminky.urs.cz/item/CS_URS_2025_01/741410021</t>
  </si>
  <si>
    <t>2095275100</t>
  </si>
  <si>
    <t>50/1,05*1,1</t>
  </si>
  <si>
    <t>741420022</t>
  </si>
  <si>
    <t>Montáž svorka hromosvodná se 3 a více šrouby</t>
  </si>
  <si>
    <t>718843379</t>
  </si>
  <si>
    <t>https://podminky.urs.cz/item/CS_URS_2025_01/741420022</t>
  </si>
  <si>
    <t>35441986</t>
  </si>
  <si>
    <t>svorka odbočovací a spojovací pro pásek 30x4mm, FeZn</t>
  </si>
  <si>
    <t>-1787564767</t>
  </si>
  <si>
    <t>-1893191757</t>
  </si>
  <si>
    <t>1265540446</t>
  </si>
  <si>
    <t>460661512</t>
  </si>
  <si>
    <t>Kabelové lože z písku pro kabely nn kryté plastovou fólií š lože přes 25 do 50 cm</t>
  </si>
  <si>
    <t>1004569152</t>
  </si>
  <si>
    <t>https://podminky.urs.cz/item/CS_URS_2025_01/460661512</t>
  </si>
  <si>
    <t>469981111</t>
  </si>
  <si>
    <t>Přesun hmot pro pomocné stavební práce při elektromotážích</t>
  </si>
  <si>
    <t>-390518954</t>
  </si>
  <si>
    <t>https://podminky.urs.cz/item/CS_URS_2025_01/469981111</t>
  </si>
  <si>
    <t>IO06.3 - Přeložka stávajícího VO a ochrana kabelů</t>
  </si>
  <si>
    <t xml:space="preserve">      998 - Přesun hmot</t>
  </si>
  <si>
    <t xml:space="preserve">    21-M - Elektromontáže</t>
  </si>
  <si>
    <t>-898797950</t>
  </si>
  <si>
    <t>1,6*1,6*1,2*4</t>
  </si>
  <si>
    <t>-1189269215</t>
  </si>
  <si>
    <t>12,288</t>
  </si>
  <si>
    <t>151101201</t>
  </si>
  <si>
    <t>Zřízení příložného pažení stěn výkopu hl do 4 m</t>
  </si>
  <si>
    <t>1204368808</t>
  </si>
  <si>
    <t>https://podminky.urs.cz/item/CS_URS_2025_01/151101201</t>
  </si>
  <si>
    <t>4*1,6*1,2*4</t>
  </si>
  <si>
    <t>151101211</t>
  </si>
  <si>
    <t>Odstranění příložného pažení stěn hl do 4 m</t>
  </si>
  <si>
    <t>1342671262</t>
  </si>
  <si>
    <t>https://podminky.urs.cz/item/CS_URS_2025_01/151101211</t>
  </si>
  <si>
    <t>151101301</t>
  </si>
  <si>
    <t>Zřízení rozepření stěn při pažení příložném hl do 4 m</t>
  </si>
  <si>
    <t>814356243</t>
  </si>
  <si>
    <t>https://podminky.urs.cz/item/CS_URS_2025_01/151101301</t>
  </si>
  <si>
    <t>151101311</t>
  </si>
  <si>
    <t>Odstranění rozepření stěn při pažení příložném hl do 4 m</t>
  </si>
  <si>
    <t>-1562286282</t>
  </si>
  <si>
    <t>https://podminky.urs.cz/item/CS_URS_2025_01/151101311</t>
  </si>
  <si>
    <t>1273145320</t>
  </si>
  <si>
    <t>5,376*2</t>
  </si>
  <si>
    <t>1316519997</t>
  </si>
  <si>
    <t>12,288-5,376</t>
  </si>
  <si>
    <t>997051351</t>
  </si>
  <si>
    <t>6,912*5 'Přepočtené koeficientem množství</t>
  </si>
  <si>
    <t>1415299797</t>
  </si>
  <si>
    <t>-570363708</t>
  </si>
  <si>
    <t>712144523</t>
  </si>
  <si>
    <t>1,6*1,6*1,2*4-1,2*1,2*1,2*4</t>
  </si>
  <si>
    <t>174111109</t>
  </si>
  <si>
    <t>Příplatek k zásypu za ruční prohození sypaniny sítem</t>
  </si>
  <si>
    <t>1731971046</t>
  </si>
  <si>
    <t>https://podminky.urs.cz/item/CS_URS_2025_01/174111109</t>
  </si>
  <si>
    <t>-16736549</t>
  </si>
  <si>
    <t>1,6*1,6*4</t>
  </si>
  <si>
    <t>1201408720</t>
  </si>
  <si>
    <t>1,2*1,2*0,05*4</t>
  </si>
  <si>
    <t>271562211</t>
  </si>
  <si>
    <t>Podsyp pod základové konstrukce se zhutněním z drobného kameniva frakce 0 až 4 mm</t>
  </si>
  <si>
    <t>1539657871</t>
  </si>
  <si>
    <t>https://podminky.urs.cz/item/CS_URS_2025_01/271562211</t>
  </si>
  <si>
    <t>135751090</t>
  </si>
  <si>
    <t>1,2*1,2*1,1*4</t>
  </si>
  <si>
    <t>-1790731605</t>
  </si>
  <si>
    <t>1,2*1,2*4*4</t>
  </si>
  <si>
    <t>1717354668</t>
  </si>
  <si>
    <t>-1044295265</t>
  </si>
  <si>
    <t>6,336*0,1</t>
  </si>
  <si>
    <t>1331565753</t>
  </si>
  <si>
    <t>1,05*1,05*1,15*4</t>
  </si>
  <si>
    <t>1679239641</t>
  </si>
  <si>
    <t>803755124</t>
  </si>
  <si>
    <t>1045036569</t>
  </si>
  <si>
    <t>(12,288-5,376)*1,85</t>
  </si>
  <si>
    <t>-1616820062</t>
  </si>
  <si>
    <t>741373002</t>
  </si>
  <si>
    <t>Montáž svítidlo výbojkové průmyslové stropní na výložník</t>
  </si>
  <si>
    <t>-595194819</t>
  </si>
  <si>
    <t>https://podminky.urs.cz/item/CS_URS_2025_01/741373002</t>
  </si>
  <si>
    <t>741375833</t>
  </si>
  <si>
    <t>Demontáž svítidla průmyslového výbojkového venkovního na stožáru přes 3 m se zachováním funkčnosti</t>
  </si>
  <si>
    <t>-1334245533</t>
  </si>
  <si>
    <t>https://podminky.urs.cz/item/CS_URS_2025_01/741375833</t>
  </si>
  <si>
    <t>-424662150</t>
  </si>
  <si>
    <t>25+8</t>
  </si>
  <si>
    <t>-754605813</t>
  </si>
  <si>
    <t>817086035</t>
  </si>
  <si>
    <t>-2050554557</t>
  </si>
  <si>
    <t>741420902</t>
  </si>
  <si>
    <t>Výměna držáků nebo svorek hromosvodů</t>
  </si>
  <si>
    <t>-1380458721</t>
  </si>
  <si>
    <t>https://podminky.urs.cz/item/CS_URS_2025_01/741420902</t>
  </si>
  <si>
    <t>35431000</t>
  </si>
  <si>
    <t>svorka uzemnění FeZn univerzální</t>
  </si>
  <si>
    <t>1759316631</t>
  </si>
  <si>
    <t>998741101</t>
  </si>
  <si>
    <t>Přesun hmot tonážní pro silnoproud v objektech v do 6 m</t>
  </si>
  <si>
    <t>640125665</t>
  </si>
  <si>
    <t>https://podminky.urs.cz/item/CS_URS_2025_01/998741101</t>
  </si>
  <si>
    <t>21-M</t>
  </si>
  <si>
    <t>Elektromontáže</t>
  </si>
  <si>
    <t>210204011</t>
  </si>
  <si>
    <t>Montáž stožárů osvětlení ocelových samostatně stojících délky do 12 m</t>
  </si>
  <si>
    <t>1919164465</t>
  </si>
  <si>
    <t>https://podminky.urs.cz/item/CS_URS_2025_01/210204011</t>
  </si>
  <si>
    <t>210204100</t>
  </si>
  <si>
    <t>Montáž výložníků osvětlení jednoramenných nástěnných hmotnosti do 35 kg</t>
  </si>
  <si>
    <t>-68800297</t>
  </si>
  <si>
    <t>https://podminky.urs.cz/item/CS_URS_2025_01/210204100</t>
  </si>
  <si>
    <t>218100096</t>
  </si>
  <si>
    <t>Odpojení vodičů ze svorkovnice průřezu žíly do 2,5 mm2</t>
  </si>
  <si>
    <t>-817550583</t>
  </si>
  <si>
    <t>https://podminky.urs.cz/item/CS_URS_2025_01/218100096</t>
  </si>
  <si>
    <t>4*4</t>
  </si>
  <si>
    <t>195566051</t>
  </si>
  <si>
    <t>707457901</t>
  </si>
  <si>
    <t>-213748475</t>
  </si>
  <si>
    <t>44979804</t>
  </si>
  <si>
    <t>-1363438475</t>
  </si>
  <si>
    <t>Poznámka k položce:_x000d_
Demontáž a zpětná montáž stožárů svítidel</t>
  </si>
  <si>
    <t xml:space="preserve">4*8*3    "přesun svítidel+přeložka kabelů"</t>
  </si>
  <si>
    <t>-656464373</t>
  </si>
  <si>
    <t>HZS4131</t>
  </si>
  <si>
    <t>Hodinová zúčtovací sazba jeřábník</t>
  </si>
  <si>
    <t>346964154</t>
  </si>
  <si>
    <t>https://podminky.urs.cz/item/CS_URS_2025_01/HZS4131</t>
  </si>
  <si>
    <t>HZS4141</t>
  </si>
  <si>
    <t>Hodinová zúčtovací sazba vazač břemen</t>
  </si>
  <si>
    <t>-1393657983</t>
  </si>
  <si>
    <t>https://podminky.urs.cz/item/CS_URS_2025_01/HZS4141</t>
  </si>
  <si>
    <t>-1302778856</t>
  </si>
  <si>
    <t>-207513496</t>
  </si>
  <si>
    <t>1681145957</t>
  </si>
  <si>
    <t xml:space="preserve">2*8  "Příprava pro THMP (spolupráce)"</t>
  </si>
  <si>
    <t>HZS91012.R</t>
  </si>
  <si>
    <t xml:space="preserve">Nájem jeřábu </t>
  </si>
  <si>
    <t>den</t>
  </si>
  <si>
    <t>1691672882</t>
  </si>
  <si>
    <t>IO09 - Kabelové rozvody NN</t>
  </si>
  <si>
    <t>210801315</t>
  </si>
  <si>
    <t>Montáž vodiče Cu izolovaného plného nebo laněného s PVC pláštěm do 1 kV žíla 50 až 70 mm2 uloženého volně (např. CY, CHAH-V)</t>
  </si>
  <si>
    <t>634707660</t>
  </si>
  <si>
    <t>https://podminky.urs.cz/item/CS_URS_2025_01/210801315</t>
  </si>
  <si>
    <t>34111197</t>
  </si>
  <si>
    <t>vodič silový jádro Cu izolace PVC plášť PVC 0,6/1kV (1-YY) 1x50mm2</t>
  </si>
  <si>
    <t>238295050</t>
  </si>
  <si>
    <t>45*1,15 'Přepočtené koeficientem množství</t>
  </si>
  <si>
    <t>210801317</t>
  </si>
  <si>
    <t>Montáž vodiče Cu izolovaného plného nebo laněného s PVC pláštěm do 1 kV žíla 95 až 120 mm2 uloženého volně (např. CY, CHAH-V)</t>
  </si>
  <si>
    <t>1277427462</t>
  </si>
  <si>
    <t>https://podminky.urs.cz/item/CS_URS_2025_01/210801317</t>
  </si>
  <si>
    <t>34111199</t>
  </si>
  <si>
    <t>vodič silový jádro Cu izolace PVC plášť PVC 0,6/1kV (1-YY) 1x95mm2</t>
  </si>
  <si>
    <t>-267226533</t>
  </si>
  <si>
    <t>55*1,15 'Přepočtené koeficientem množství</t>
  </si>
  <si>
    <t>210813043</t>
  </si>
  <si>
    <t>Montáž kabelu Cu plného nebo laněného do 1 kV žíly 4x70 mm2 (např. CYKY) bez ukončení uloženého pevně</t>
  </si>
  <si>
    <t>-1379032688</t>
  </si>
  <si>
    <t>https://podminky.urs.cz/item/CS_URS_2025_01/210813043</t>
  </si>
  <si>
    <t>34113128</t>
  </si>
  <si>
    <t>kabel silový jádro Cu izolace PVC plášť PVC 0,6/1kV (1-CYKY) 4x70mm2</t>
  </si>
  <si>
    <t>2053546987</t>
  </si>
  <si>
    <t>210813045</t>
  </si>
  <si>
    <t>Montáž kabelu Cu plného nebo laněného do 1 kV žíly 4x120 mm2 (např. CYKY) bez ukončení uloženého pevně</t>
  </si>
  <si>
    <t>995863021</t>
  </si>
  <si>
    <t>https://podminky.urs.cz/item/CS_URS_2025_01/210813045</t>
  </si>
  <si>
    <t>34111505</t>
  </si>
  <si>
    <t>kabel silový pancéřovaný jádro Cu izolace PVC vnitřní a vnější plášť PVC 0,6/1kV (1-CYKYPY) 4x120mm2</t>
  </si>
  <si>
    <t>-1743855985</t>
  </si>
  <si>
    <t>1680602639</t>
  </si>
  <si>
    <t>45+55</t>
  </si>
  <si>
    <t>-461750140</t>
  </si>
  <si>
    <t>594483624</t>
  </si>
  <si>
    <t>1185666693</t>
  </si>
  <si>
    <t>OST - Vedlejší a ostatní náklady</t>
  </si>
  <si>
    <t>VRN - Vedlejší rozpočtové náklady</t>
  </si>
  <si>
    <t xml:space="preserve">    VRN1 - Průzkumné, zeměměřičské a projektové práce</t>
  </si>
  <si>
    <t xml:space="preserve">    VRN3 - Zařízení staveniště</t>
  </si>
  <si>
    <t>VRN</t>
  </si>
  <si>
    <t>Vedlejší rozpočtové náklady</t>
  </si>
  <si>
    <t>VRN1</t>
  </si>
  <si>
    <t>Průzkumné, zeměměřičské a projektové práce</t>
  </si>
  <si>
    <t>011124000</t>
  </si>
  <si>
    <t>Radonový průzkum</t>
  </si>
  <si>
    <t>1024</t>
  </si>
  <si>
    <t>-1988500647</t>
  </si>
  <si>
    <t>https://podminky.urs.cz/item/CS_URS_2025_01/011124000</t>
  </si>
  <si>
    <t>012344000</t>
  </si>
  <si>
    <t>Vytyčovací práce</t>
  </si>
  <si>
    <t>-637900664</t>
  </si>
  <si>
    <t>https://podminky.urs.cz/item/CS_URS_2025_01/012344000</t>
  </si>
  <si>
    <t>012444000</t>
  </si>
  <si>
    <t>Geodetické měření skutečného provedení stavby</t>
  </si>
  <si>
    <t>-544167552</t>
  </si>
  <si>
    <t>https://podminky.urs.cz/item/CS_URS_2025_01/012444000</t>
  </si>
  <si>
    <t>013254000</t>
  </si>
  <si>
    <t>Dokumentace skutečného provedení stavby</t>
  </si>
  <si>
    <t>-978601278</t>
  </si>
  <si>
    <t>https://podminky.urs.cz/item/CS_URS_2025_01/013254000</t>
  </si>
  <si>
    <t>013294000</t>
  </si>
  <si>
    <t>Ostatní dokumentace stavby-dílenské výkresy</t>
  </si>
  <si>
    <t>1137167830</t>
  </si>
  <si>
    <t>https://podminky.urs.cz/item/CS_URS_2025_01/013294000</t>
  </si>
  <si>
    <t>VRN3</t>
  </si>
  <si>
    <t>Zařízení staveniště</t>
  </si>
  <si>
    <t>030001000</t>
  </si>
  <si>
    <t>2039954621</t>
  </si>
  <si>
    <t>https://podminky.urs.cz/item/CS_URS_2025_01/030001000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</si>
  <si>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</si>
  <si>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</si>
  <si>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</si>
  <si>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</si>
  <si>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</si>
  <si>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</si>
  <si>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</si>
  <si>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</si>
  <si>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</si>
  <si>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</si>
  <si>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</si>
  <si>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</si>
  <si>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Stavební objekt inženýrský</t>
  </si>
  <si>
    <t>PRO</t>
  </si>
  <si>
    <t>Provozní soubor</t>
  </si>
  <si>
    <t>Ostatní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</si>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</sst>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4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2" fillId="0" borderId="0" applyNumberFormat="0" applyFill="0" applyBorder="0" applyAlignment="0" applyProtection="0"/>
  </cellStyleXfs>
  <cellXfs count="38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8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8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right"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28" fillId="0" borderId="0" xfId="0" applyNumberFormat="1" applyFont="1" applyAlignment="1" applyProtection="1">
      <alignment horizontal="right" vertical="center"/>
    </xf>
    <xf numFmtId="0" fontId="7" fillId="0" borderId="0" xfId="0" applyFont="1" applyAlignment="1" applyProtection="1">
      <alignment vertical="center"/>
    </xf>
    <xf numFmtId="0" fontId="30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166" fontId="29" fillId="0" borderId="21" xfId="0" applyNumberFormat="1" applyFont="1" applyBorder="1" applyAlignment="1" applyProtection="1">
      <alignment vertical="center"/>
    </xf>
    <xf numFmtId="4" fontId="29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3" fillId="0" borderId="13" xfId="0" applyNumberFormat="1" applyFont="1" applyBorder="1" applyAlignment="1" applyProtection="1"/>
    <xf numFmtId="166" fontId="33" fillId="0" borderId="14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6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5" fillId="0" borderId="0" xfId="0" applyFont="1" applyAlignment="1" applyProtection="1">
      <alignment horizontal="left" vertical="center"/>
    </xf>
    <xf numFmtId="0" fontId="36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38" fillId="0" borderId="23" xfId="0" applyFont="1" applyBorder="1" applyAlignment="1" applyProtection="1">
      <alignment horizontal="center" vertical="center"/>
    </xf>
    <xf numFmtId="49" fontId="38" fillId="0" borderId="23" xfId="0" applyNumberFormat="1" applyFont="1" applyBorder="1" applyAlignment="1" applyProtection="1">
      <alignment horizontal="left" vertical="center" wrapText="1"/>
    </xf>
    <xf numFmtId="0" fontId="38" fillId="0" borderId="23" xfId="0" applyFont="1" applyBorder="1" applyAlignment="1" applyProtection="1">
      <alignment horizontal="left" vertical="center" wrapText="1"/>
    </xf>
    <xf numFmtId="0" fontId="38" fillId="0" borderId="23" xfId="0" applyFont="1" applyBorder="1" applyAlignment="1" applyProtection="1">
      <alignment horizontal="center" vertical="center" wrapText="1"/>
    </xf>
    <xf numFmtId="167" fontId="38" fillId="0" borderId="23" xfId="0" applyNumberFormat="1" applyFont="1" applyBorder="1" applyAlignment="1" applyProtection="1">
      <alignment vertical="center"/>
    </xf>
    <xf numFmtId="4" fontId="38" fillId="2" borderId="23" xfId="0" applyNumberFormat="1" applyFont="1" applyFill="1" applyBorder="1" applyAlignment="1" applyProtection="1">
      <alignment vertical="center"/>
      <protection locked="0"/>
    </xf>
    <xf numFmtId="4" fontId="38" fillId="0" borderId="23" xfId="0" applyNumberFormat="1" applyFont="1" applyBorder="1" applyAlignment="1" applyProtection="1">
      <alignment vertical="center"/>
    </xf>
    <xf numFmtId="0" fontId="39" fillId="0" borderId="4" xfId="0" applyFont="1" applyBorder="1" applyAlignment="1">
      <alignment vertical="center"/>
    </xf>
    <xf numFmtId="0" fontId="38" fillId="2" borderId="15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40" fillId="0" borderId="0" xfId="0" applyFont="1" applyAlignment="1" applyProtection="1">
      <alignment vertical="center" wrapText="1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0" fillId="0" borderId="22" xfId="0" applyFont="1" applyBorder="1" applyAlignment="1" applyProtection="1">
      <alignment vertical="center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 applyProtection="1">
      <alignment horizontal="center" vertical="center"/>
    </xf>
    <xf numFmtId="166" fontId="23" fillId="0" borderId="21" xfId="0" applyNumberFormat="1" applyFont="1" applyBorder="1" applyAlignment="1" applyProtection="1">
      <alignment vertical="center"/>
    </xf>
    <xf numFmtId="166" fontId="23" fillId="0" borderId="22" xfId="0" applyNumberFormat="1" applyFont="1" applyBorder="1" applyAlignment="1" applyProtection="1">
      <alignment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9" fillId="0" borderId="22" xfId="0" applyFont="1" applyBorder="1" applyAlignment="1" applyProtection="1">
      <alignment vertical="center"/>
    </xf>
    <xf numFmtId="0" fontId="0" fillId="0" borderId="0" xfId="0" applyAlignment="1">
      <alignment vertical="top"/>
    </xf>
    <xf numFmtId="0" fontId="41" fillId="0" borderId="24" xfId="0" applyFont="1" applyBorder="1" applyAlignment="1">
      <alignment vertical="center" wrapText="1"/>
    </xf>
    <xf numFmtId="0" fontId="41" fillId="0" borderId="25" xfId="0" applyFont="1" applyBorder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1" fillId="0" borderId="27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 wrapText="1"/>
    </xf>
    <xf numFmtId="0" fontId="41" fillId="0" borderId="27" xfId="0" applyFont="1" applyBorder="1" applyAlignment="1">
      <alignment vertical="center" wrapText="1"/>
    </xf>
    <xf numFmtId="0" fontId="43" fillId="0" borderId="29" xfId="0" applyFont="1" applyBorder="1" applyAlignment="1">
      <alignment horizontal="left" wrapText="1"/>
    </xf>
    <xf numFmtId="0" fontId="41" fillId="0" borderId="28" xfId="0" applyFont="1" applyBorder="1" applyAlignment="1">
      <alignment vertical="center" wrapText="1"/>
    </xf>
    <xf numFmtId="0" fontId="43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27" xfId="0" applyFont="1" applyBorder="1" applyAlignment="1">
      <alignment vertical="center" wrapText="1"/>
    </xf>
    <xf numFmtId="0" fontId="44" fillId="0" borderId="1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vertical="center"/>
    </xf>
    <xf numFmtId="49" fontId="44" fillId="0" borderId="1" xfId="0" applyNumberFormat="1" applyFont="1" applyBorder="1" applyAlignment="1">
      <alignment horizontal="left" vertical="center" wrapText="1"/>
    </xf>
    <xf numFmtId="49" fontId="44" fillId="0" borderId="1" xfId="0" applyNumberFormat="1" applyFont="1" applyBorder="1" applyAlignment="1">
      <alignment vertical="center" wrapText="1"/>
    </xf>
    <xf numFmtId="0" fontId="41" fillId="0" borderId="30" xfId="0" applyFont="1" applyBorder="1" applyAlignment="1">
      <alignment vertical="center" wrapText="1"/>
    </xf>
    <xf numFmtId="0" fontId="46" fillId="0" borderId="29" xfId="0" applyFont="1" applyBorder="1" applyAlignment="1">
      <alignment vertical="center" wrapText="1"/>
    </xf>
    <xf numFmtId="0" fontId="41" fillId="0" borderId="31" xfId="0" applyFont="1" applyBorder="1" applyAlignment="1">
      <alignment vertical="center" wrapText="1"/>
    </xf>
    <xf numFmtId="0" fontId="41" fillId="0" borderId="1" xfId="0" applyFont="1" applyBorder="1" applyAlignment="1">
      <alignment vertical="top"/>
    </xf>
    <xf numFmtId="0" fontId="41" fillId="0" borderId="0" xfId="0" applyFont="1" applyAlignment="1">
      <alignment vertical="top"/>
    </xf>
    <xf numFmtId="0" fontId="41" fillId="0" borderId="24" xfId="0" applyFont="1" applyBorder="1" applyAlignment="1">
      <alignment horizontal="left" vertical="center"/>
    </xf>
    <xf numFmtId="0" fontId="41" fillId="0" borderId="25" xfId="0" applyFont="1" applyBorder="1" applyAlignment="1">
      <alignment horizontal="left" vertical="center"/>
    </xf>
    <xf numFmtId="0" fontId="41" fillId="0" borderId="26" xfId="0" applyFont="1" applyBorder="1" applyAlignment="1">
      <alignment horizontal="left" vertical="center"/>
    </xf>
    <xf numFmtId="0" fontId="41" fillId="0" borderId="27" xfId="0" applyFont="1" applyBorder="1" applyAlignment="1">
      <alignment horizontal="left" vertical="center"/>
    </xf>
    <xf numFmtId="0" fontId="42" fillId="0" borderId="1" xfId="0" applyFont="1" applyBorder="1" applyAlignment="1">
      <alignment horizontal="center" vertical="center"/>
    </xf>
    <xf numFmtId="0" fontId="41" fillId="0" borderId="28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43" fillId="0" borderId="29" xfId="0" applyFont="1" applyBorder="1" applyAlignment="1">
      <alignment horizontal="left" vertical="center"/>
    </xf>
    <xf numFmtId="0" fontId="43" fillId="0" borderId="29" xfId="0" applyFont="1" applyBorder="1" applyAlignment="1">
      <alignment horizontal="center" vertical="center"/>
    </xf>
    <xf numFmtId="0" fontId="47" fillId="0" borderId="29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45" fillId="0" borderId="27" xfId="0" applyFont="1" applyBorder="1" applyAlignment="1">
      <alignment horizontal="left" vertical="center"/>
    </xf>
    <xf numFmtId="0" fontId="44" fillId="0" borderId="1" xfId="0" applyFont="1" applyFill="1" applyBorder="1" applyAlignment="1">
      <alignment horizontal="left" vertical="center"/>
    </xf>
    <xf numFmtId="0" fontId="44" fillId="0" borderId="1" xfId="0" applyFont="1" applyFill="1" applyBorder="1" applyAlignment="1">
      <alignment horizontal="center" vertical="center"/>
    </xf>
    <xf numFmtId="0" fontId="41" fillId="0" borderId="30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1" fillId="0" borderId="31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center" vertical="center" wrapText="1"/>
    </xf>
    <xf numFmtId="0" fontId="41" fillId="0" borderId="24" xfId="0" applyFont="1" applyBorder="1" applyAlignment="1">
      <alignment horizontal="left" vertical="center" wrapText="1"/>
    </xf>
    <xf numFmtId="0" fontId="41" fillId="0" borderId="25" xfId="0" applyFont="1" applyBorder="1" applyAlignment="1">
      <alignment horizontal="left" vertical="center" wrapText="1"/>
    </xf>
    <xf numFmtId="0" fontId="41" fillId="0" borderId="26" xfId="0" applyFont="1" applyBorder="1" applyAlignment="1">
      <alignment horizontal="left" vertical="center" wrapText="1"/>
    </xf>
    <xf numFmtId="0" fontId="41" fillId="0" borderId="27" xfId="0" applyFont="1" applyBorder="1" applyAlignment="1">
      <alignment horizontal="left" vertical="center" wrapText="1"/>
    </xf>
    <xf numFmtId="0" fontId="41" fillId="0" borderId="28" xfId="0" applyFont="1" applyBorder="1" applyAlignment="1">
      <alignment horizontal="left" vertical="center" wrapText="1"/>
    </xf>
    <xf numFmtId="0" fontId="47" fillId="0" borderId="27" xfId="0" applyFont="1" applyBorder="1" applyAlignment="1">
      <alignment horizontal="left" vertical="center" wrapText="1"/>
    </xf>
    <xf numFmtId="0" fontId="47" fillId="0" borderId="28" xfId="0" applyFont="1" applyBorder="1" applyAlignment="1">
      <alignment horizontal="left" vertical="center" wrapText="1"/>
    </xf>
    <xf numFmtId="0" fontId="45" fillId="0" borderId="27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/>
    </xf>
    <xf numFmtId="0" fontId="45" fillId="0" borderId="28" xfId="0" applyFont="1" applyBorder="1" applyAlignment="1">
      <alignment horizontal="left" vertical="center" wrapText="1"/>
    </xf>
    <xf numFmtId="0" fontId="45" fillId="0" borderId="28" xfId="0" applyFont="1" applyBorder="1" applyAlignment="1">
      <alignment horizontal="left" vertical="center"/>
    </xf>
    <xf numFmtId="0" fontId="45" fillId="0" borderId="30" xfId="0" applyFont="1" applyBorder="1" applyAlignment="1">
      <alignment horizontal="left" vertical="center" wrapText="1"/>
    </xf>
    <xf numFmtId="0" fontId="45" fillId="0" borderId="29" xfId="0" applyFont="1" applyBorder="1" applyAlignment="1">
      <alignment horizontal="left" vertical="center" wrapText="1"/>
    </xf>
    <xf numFmtId="0" fontId="45" fillId="0" borderId="3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top"/>
    </xf>
    <xf numFmtId="0" fontId="44" fillId="0" borderId="1" xfId="0" applyFont="1" applyBorder="1" applyAlignment="1">
      <alignment horizontal="center" vertical="top"/>
    </xf>
    <xf numFmtId="0" fontId="45" fillId="0" borderId="30" xfId="0" applyFont="1" applyBorder="1" applyAlignment="1">
      <alignment horizontal="left" vertical="center"/>
    </xf>
    <xf numFmtId="0" fontId="45" fillId="0" borderId="3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7" fillId="0" borderId="0" xfId="0" applyFont="1" applyAlignment="1">
      <alignment vertical="center"/>
    </xf>
    <xf numFmtId="0" fontId="43" fillId="0" borderId="1" xfId="0" applyFont="1" applyBorder="1" applyAlignment="1">
      <alignment vertical="center"/>
    </xf>
    <xf numFmtId="0" fontId="47" fillId="0" borderId="29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0" fontId="44" fillId="0" borderId="1" xfId="0" applyFont="1" applyBorder="1" applyAlignment="1">
      <alignment vertical="top"/>
    </xf>
    <xf numFmtId="49" fontId="44" fillId="0" borderId="1" xfId="0" applyNumberFormat="1" applyFont="1" applyBorder="1" applyAlignment="1">
      <alignment horizontal="left" vertical="center"/>
    </xf>
    <xf numFmtId="0" fontId="50" fillId="0" borderId="27" xfId="0" applyFont="1" applyBorder="1" applyAlignment="1" applyProtection="1">
      <alignment horizontal="left" vertical="center"/>
    </xf>
    <xf numFmtId="0" fontId="51" fillId="0" borderId="1" xfId="0" applyFont="1" applyBorder="1" applyAlignment="1" applyProtection="1">
      <alignment vertical="top"/>
    </xf>
    <xf numFmtId="0" fontId="51" fillId="0" borderId="1" xfId="0" applyFont="1" applyBorder="1" applyAlignment="1" applyProtection="1">
      <alignment horizontal="left" vertical="center"/>
    </xf>
    <xf numFmtId="0" fontId="51" fillId="0" borderId="1" xfId="0" applyFont="1" applyBorder="1" applyAlignment="1" applyProtection="1">
      <alignment horizontal="center" vertical="center"/>
    </xf>
    <xf numFmtId="49" fontId="51" fillId="0" borderId="1" xfId="0" applyNumberFormat="1" applyFont="1" applyBorder="1" applyAlignment="1" applyProtection="1">
      <alignment horizontal="left" vertical="center"/>
    </xf>
    <xf numFmtId="0" fontId="50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3" fillId="0" borderId="29" xfId="0" applyFont="1" applyBorder="1" applyAlignment="1">
      <alignment horizontal="left"/>
    </xf>
    <xf numFmtId="0" fontId="47" fillId="0" borderId="29" xfId="0" applyFont="1" applyBorder="1" applyAlignment="1"/>
    <xf numFmtId="0" fontId="41" fillId="0" borderId="27" xfId="0" applyFont="1" applyBorder="1" applyAlignment="1">
      <alignment vertical="top"/>
    </xf>
    <xf numFmtId="0" fontId="41" fillId="0" borderId="28" xfId="0" applyFont="1" applyBorder="1" applyAlignment="1">
      <alignment vertical="top"/>
    </xf>
    <xf numFmtId="0" fontId="41" fillId="0" borderId="30" xfId="0" applyFont="1" applyBorder="1" applyAlignment="1">
      <alignment vertical="top"/>
    </xf>
    <xf numFmtId="0" fontId="41" fillId="0" borderId="29" xfId="0" applyFont="1" applyBorder="1" applyAlignment="1">
      <alignment vertical="top"/>
    </xf>
    <xf numFmtId="0" fontId="41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styles" Target="styles.xml" /><Relationship Id="rId17" Type="http://schemas.openxmlformats.org/officeDocument/2006/relationships/theme" Target="theme/theme1.xml" /><Relationship Id="rId18" Type="http://schemas.openxmlformats.org/officeDocument/2006/relationships/calcChain" Target="calcChain.xml" /><Relationship Id="rId19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3212821" TargetMode="External" /><Relationship Id="rId2" Type="http://schemas.openxmlformats.org/officeDocument/2006/relationships/hyperlink" Target="https://podminky.urs.cz/item/CS_URS_2025_01/139001101" TargetMode="External" /><Relationship Id="rId3" Type="http://schemas.openxmlformats.org/officeDocument/2006/relationships/hyperlink" Target="https://podminky.urs.cz/item/CS_URS_2025_01/162351104" TargetMode="External" /><Relationship Id="rId4" Type="http://schemas.openxmlformats.org/officeDocument/2006/relationships/hyperlink" Target="https://podminky.urs.cz/item/CS_URS_2025_01/162751117" TargetMode="External" /><Relationship Id="rId5" Type="http://schemas.openxmlformats.org/officeDocument/2006/relationships/hyperlink" Target="https://podminky.urs.cz/item/CS_URS_2025_01/162751119" TargetMode="External" /><Relationship Id="rId6" Type="http://schemas.openxmlformats.org/officeDocument/2006/relationships/hyperlink" Target="https://podminky.urs.cz/item/CS_URS_2025_01/167111101" TargetMode="External" /><Relationship Id="rId7" Type="http://schemas.openxmlformats.org/officeDocument/2006/relationships/hyperlink" Target="https://podminky.urs.cz/item/CS_URS_2025_01/171251201" TargetMode="External" /><Relationship Id="rId8" Type="http://schemas.openxmlformats.org/officeDocument/2006/relationships/hyperlink" Target="https://podminky.urs.cz/item/CS_URS_2025_01/174111101" TargetMode="External" /><Relationship Id="rId9" Type="http://schemas.openxmlformats.org/officeDocument/2006/relationships/hyperlink" Target="https://podminky.urs.cz/item/CS_URS_2025_01/271532212" TargetMode="External" /><Relationship Id="rId10" Type="http://schemas.openxmlformats.org/officeDocument/2006/relationships/hyperlink" Target="https://podminky.urs.cz/item/CS_URS_2025_01/275321511" TargetMode="External" /><Relationship Id="rId11" Type="http://schemas.openxmlformats.org/officeDocument/2006/relationships/hyperlink" Target="https://podminky.urs.cz/item/CS_URS_2025_01/961055111" TargetMode="External" /><Relationship Id="rId12" Type="http://schemas.openxmlformats.org/officeDocument/2006/relationships/hyperlink" Target="https://podminky.urs.cz/item/CS_URS_2025_01/997013151" TargetMode="External" /><Relationship Id="rId13" Type="http://schemas.openxmlformats.org/officeDocument/2006/relationships/hyperlink" Target="https://podminky.urs.cz/item/CS_URS_2025_01/997013601" TargetMode="External" /><Relationship Id="rId14" Type="http://schemas.openxmlformats.org/officeDocument/2006/relationships/hyperlink" Target="https://podminky.urs.cz/item/CS_URS_2025_01/997013655" TargetMode="External" /><Relationship Id="rId15" Type="http://schemas.openxmlformats.org/officeDocument/2006/relationships/hyperlink" Target="https://podminky.urs.cz/item/CS_URS_2025_01/998011001" TargetMode="External" /><Relationship Id="rId16" Type="http://schemas.openxmlformats.org/officeDocument/2006/relationships/hyperlink" Target="https://podminky.urs.cz/item/CS_URS_2025_01/460171452" TargetMode="External" /><Relationship Id="rId17" Type="http://schemas.openxmlformats.org/officeDocument/2006/relationships/hyperlink" Target="https://podminky.urs.cz/item/CS_URS_2025_01/460451472" TargetMode="External" /><Relationship Id="rId18" Type="http://schemas.openxmlformats.org/officeDocument/2006/relationships/hyperlink" Target="https://podminky.urs.cz/item/CS_URS_2025_01/HZS2231" TargetMode="External" /><Relationship Id="rId19" Type="http://schemas.openxmlformats.org/officeDocument/2006/relationships/hyperlink" Target="https://podminky.urs.cz/item/CS_URS_2025_01/HZS2232" TargetMode="External" /><Relationship Id="rId20" Type="http://schemas.openxmlformats.org/officeDocument/2006/relationships/hyperlink" Target="https://podminky.urs.cz/item/CS_URS_2025_01/HZS2492" TargetMode="External" /><Relationship Id="rId21" Type="http://schemas.openxmlformats.org/officeDocument/2006/relationships/hyperlink" Target="https://podminky.urs.cz/item/CS_URS_2025_01/HZS4211" TargetMode="External" /><Relationship Id="rId22" Type="http://schemas.openxmlformats.org/officeDocument/2006/relationships/hyperlink" Target="https://podminky.urs.cz/item/CS_URS_2025_01/HZS4231" TargetMode="External" /><Relationship Id="rId23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741122222" TargetMode="External" /><Relationship Id="rId2" Type="http://schemas.openxmlformats.org/officeDocument/2006/relationships/hyperlink" Target="https://podminky.urs.cz/item/CS_URS_2025_01/741372063" TargetMode="External" /><Relationship Id="rId3" Type="http://schemas.openxmlformats.org/officeDocument/2006/relationships/hyperlink" Target="https://podminky.urs.cz/item/CS_URS_2025_01/741372127" TargetMode="External" /><Relationship Id="rId4" Type="http://schemas.openxmlformats.org/officeDocument/2006/relationships/hyperlink" Target="https://podminky.urs.cz/item/CS_URS_2025_01/741410021" TargetMode="External" /><Relationship Id="rId5" Type="http://schemas.openxmlformats.org/officeDocument/2006/relationships/hyperlink" Target="https://podminky.urs.cz/item/CS_URS_2025_01/741420022" TargetMode="External" /><Relationship Id="rId6" Type="http://schemas.openxmlformats.org/officeDocument/2006/relationships/hyperlink" Target="https://podminky.urs.cz/item/CS_URS_2025_01/460171452" TargetMode="External" /><Relationship Id="rId7" Type="http://schemas.openxmlformats.org/officeDocument/2006/relationships/hyperlink" Target="https://podminky.urs.cz/item/CS_URS_2025_01/460451472" TargetMode="External" /><Relationship Id="rId8" Type="http://schemas.openxmlformats.org/officeDocument/2006/relationships/hyperlink" Target="https://podminky.urs.cz/item/CS_URS_2025_01/460661512" TargetMode="External" /><Relationship Id="rId9" Type="http://schemas.openxmlformats.org/officeDocument/2006/relationships/hyperlink" Target="https://podminky.urs.cz/item/CS_URS_2025_01/469981111" TargetMode="External" /><Relationship Id="rId10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3212821" TargetMode="External" /><Relationship Id="rId2" Type="http://schemas.openxmlformats.org/officeDocument/2006/relationships/hyperlink" Target="https://podminky.urs.cz/item/CS_URS_2025_01/139001101" TargetMode="External" /><Relationship Id="rId3" Type="http://schemas.openxmlformats.org/officeDocument/2006/relationships/hyperlink" Target="https://podminky.urs.cz/item/CS_URS_2025_01/151101201" TargetMode="External" /><Relationship Id="rId4" Type="http://schemas.openxmlformats.org/officeDocument/2006/relationships/hyperlink" Target="https://podminky.urs.cz/item/CS_URS_2025_01/151101211" TargetMode="External" /><Relationship Id="rId5" Type="http://schemas.openxmlformats.org/officeDocument/2006/relationships/hyperlink" Target="https://podminky.urs.cz/item/CS_URS_2025_01/151101301" TargetMode="External" /><Relationship Id="rId6" Type="http://schemas.openxmlformats.org/officeDocument/2006/relationships/hyperlink" Target="https://podminky.urs.cz/item/CS_URS_2025_01/151101311" TargetMode="External" /><Relationship Id="rId7" Type="http://schemas.openxmlformats.org/officeDocument/2006/relationships/hyperlink" Target="https://podminky.urs.cz/item/CS_URS_2025_01/162351104" TargetMode="External" /><Relationship Id="rId8" Type="http://schemas.openxmlformats.org/officeDocument/2006/relationships/hyperlink" Target="https://podminky.urs.cz/item/CS_URS_2025_01/162751117" TargetMode="External" /><Relationship Id="rId9" Type="http://schemas.openxmlformats.org/officeDocument/2006/relationships/hyperlink" Target="https://podminky.urs.cz/item/CS_URS_2025_01/162751119" TargetMode="External" /><Relationship Id="rId10" Type="http://schemas.openxmlformats.org/officeDocument/2006/relationships/hyperlink" Target="https://podminky.urs.cz/item/CS_URS_2025_01/167111101" TargetMode="External" /><Relationship Id="rId11" Type="http://schemas.openxmlformats.org/officeDocument/2006/relationships/hyperlink" Target="https://podminky.urs.cz/item/CS_URS_2025_01/171251201" TargetMode="External" /><Relationship Id="rId12" Type="http://schemas.openxmlformats.org/officeDocument/2006/relationships/hyperlink" Target="https://podminky.urs.cz/item/CS_URS_2025_01/174111101" TargetMode="External" /><Relationship Id="rId13" Type="http://schemas.openxmlformats.org/officeDocument/2006/relationships/hyperlink" Target="https://podminky.urs.cz/item/CS_URS_2025_01/174111109" TargetMode="External" /><Relationship Id="rId14" Type="http://schemas.openxmlformats.org/officeDocument/2006/relationships/hyperlink" Target="https://podminky.urs.cz/item/CS_URS_2025_01/181912112" TargetMode="External" /><Relationship Id="rId15" Type="http://schemas.openxmlformats.org/officeDocument/2006/relationships/hyperlink" Target="https://podminky.urs.cz/item/CS_URS_2025_01/271532212" TargetMode="External" /><Relationship Id="rId16" Type="http://schemas.openxmlformats.org/officeDocument/2006/relationships/hyperlink" Target="https://podminky.urs.cz/item/CS_URS_2025_01/271562211" TargetMode="External" /><Relationship Id="rId17" Type="http://schemas.openxmlformats.org/officeDocument/2006/relationships/hyperlink" Target="https://podminky.urs.cz/item/CS_URS_2025_01/275321511" TargetMode="External" /><Relationship Id="rId18" Type="http://schemas.openxmlformats.org/officeDocument/2006/relationships/hyperlink" Target="https://podminky.urs.cz/item/CS_URS_2025_01/275351121" TargetMode="External" /><Relationship Id="rId19" Type="http://schemas.openxmlformats.org/officeDocument/2006/relationships/hyperlink" Target="https://podminky.urs.cz/item/CS_URS_2025_01/275351122" TargetMode="External" /><Relationship Id="rId20" Type="http://schemas.openxmlformats.org/officeDocument/2006/relationships/hyperlink" Target="https://podminky.urs.cz/item/CS_URS_2025_01/275361821" TargetMode="External" /><Relationship Id="rId21" Type="http://schemas.openxmlformats.org/officeDocument/2006/relationships/hyperlink" Target="https://podminky.urs.cz/item/CS_URS_2025_01/961055111" TargetMode="External" /><Relationship Id="rId22" Type="http://schemas.openxmlformats.org/officeDocument/2006/relationships/hyperlink" Target="https://podminky.urs.cz/item/CS_URS_2025_01/997013151" TargetMode="External" /><Relationship Id="rId23" Type="http://schemas.openxmlformats.org/officeDocument/2006/relationships/hyperlink" Target="https://podminky.urs.cz/item/CS_URS_2025_01/997013601" TargetMode="External" /><Relationship Id="rId24" Type="http://schemas.openxmlformats.org/officeDocument/2006/relationships/hyperlink" Target="https://podminky.urs.cz/item/CS_URS_2025_01/997013655" TargetMode="External" /><Relationship Id="rId25" Type="http://schemas.openxmlformats.org/officeDocument/2006/relationships/hyperlink" Target="https://podminky.urs.cz/item/CS_URS_2025_01/998011001" TargetMode="External" /><Relationship Id="rId26" Type="http://schemas.openxmlformats.org/officeDocument/2006/relationships/hyperlink" Target="https://podminky.urs.cz/item/CS_URS_2025_01/741373002" TargetMode="External" /><Relationship Id="rId27" Type="http://schemas.openxmlformats.org/officeDocument/2006/relationships/hyperlink" Target="https://podminky.urs.cz/item/CS_URS_2025_01/741375833" TargetMode="External" /><Relationship Id="rId28" Type="http://schemas.openxmlformats.org/officeDocument/2006/relationships/hyperlink" Target="https://podminky.urs.cz/item/CS_URS_2025_01/741410021" TargetMode="External" /><Relationship Id="rId29" Type="http://schemas.openxmlformats.org/officeDocument/2006/relationships/hyperlink" Target="https://podminky.urs.cz/item/CS_URS_2025_01/741420022" TargetMode="External" /><Relationship Id="rId30" Type="http://schemas.openxmlformats.org/officeDocument/2006/relationships/hyperlink" Target="https://podminky.urs.cz/item/CS_URS_2025_01/741420902" TargetMode="External" /><Relationship Id="rId31" Type="http://schemas.openxmlformats.org/officeDocument/2006/relationships/hyperlink" Target="https://podminky.urs.cz/item/CS_URS_2025_01/998741101" TargetMode="External" /><Relationship Id="rId32" Type="http://schemas.openxmlformats.org/officeDocument/2006/relationships/hyperlink" Target="https://podminky.urs.cz/item/CS_URS_2025_01/210204011" TargetMode="External" /><Relationship Id="rId33" Type="http://schemas.openxmlformats.org/officeDocument/2006/relationships/hyperlink" Target="https://podminky.urs.cz/item/CS_URS_2025_01/210204100" TargetMode="External" /><Relationship Id="rId34" Type="http://schemas.openxmlformats.org/officeDocument/2006/relationships/hyperlink" Target="https://podminky.urs.cz/item/CS_URS_2025_01/218100096" TargetMode="External" /><Relationship Id="rId35" Type="http://schemas.openxmlformats.org/officeDocument/2006/relationships/hyperlink" Target="https://podminky.urs.cz/item/CS_URS_2025_01/460171452" TargetMode="External" /><Relationship Id="rId36" Type="http://schemas.openxmlformats.org/officeDocument/2006/relationships/hyperlink" Target="https://podminky.urs.cz/item/CS_URS_2025_01/460451472" TargetMode="External" /><Relationship Id="rId37" Type="http://schemas.openxmlformats.org/officeDocument/2006/relationships/hyperlink" Target="https://podminky.urs.cz/item/CS_URS_2025_01/460661512" TargetMode="External" /><Relationship Id="rId38" Type="http://schemas.openxmlformats.org/officeDocument/2006/relationships/hyperlink" Target="https://podminky.urs.cz/item/CS_URS_2025_01/469981111" TargetMode="External" /><Relationship Id="rId39" Type="http://schemas.openxmlformats.org/officeDocument/2006/relationships/hyperlink" Target="https://podminky.urs.cz/item/CS_URS_2025_01/HZS2231" TargetMode="External" /><Relationship Id="rId40" Type="http://schemas.openxmlformats.org/officeDocument/2006/relationships/hyperlink" Target="https://podminky.urs.cz/item/CS_URS_2025_01/HZS2492" TargetMode="External" /><Relationship Id="rId41" Type="http://schemas.openxmlformats.org/officeDocument/2006/relationships/hyperlink" Target="https://podminky.urs.cz/item/CS_URS_2025_01/HZS4131" TargetMode="External" /><Relationship Id="rId42" Type="http://schemas.openxmlformats.org/officeDocument/2006/relationships/hyperlink" Target="https://podminky.urs.cz/item/CS_URS_2025_01/HZS4141" TargetMode="External" /><Relationship Id="rId43" Type="http://schemas.openxmlformats.org/officeDocument/2006/relationships/hyperlink" Target="https://podminky.urs.cz/item/CS_URS_2025_01/HZS4141" TargetMode="External" /><Relationship Id="rId44" Type="http://schemas.openxmlformats.org/officeDocument/2006/relationships/hyperlink" Target="https://podminky.urs.cz/item/CS_URS_2025_01/HZS4211" TargetMode="External" /><Relationship Id="rId45" Type="http://schemas.openxmlformats.org/officeDocument/2006/relationships/hyperlink" Target="https://podminky.urs.cz/item/CS_URS_2025_01/HZS4231" TargetMode="External" /><Relationship Id="rId46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210801315" TargetMode="External" /><Relationship Id="rId2" Type="http://schemas.openxmlformats.org/officeDocument/2006/relationships/hyperlink" Target="https://podminky.urs.cz/item/CS_URS_2025_01/210801317" TargetMode="External" /><Relationship Id="rId3" Type="http://schemas.openxmlformats.org/officeDocument/2006/relationships/hyperlink" Target="https://podminky.urs.cz/item/CS_URS_2025_01/210813043" TargetMode="External" /><Relationship Id="rId4" Type="http://schemas.openxmlformats.org/officeDocument/2006/relationships/hyperlink" Target="https://podminky.urs.cz/item/CS_URS_2025_01/210813045" TargetMode="External" /><Relationship Id="rId5" Type="http://schemas.openxmlformats.org/officeDocument/2006/relationships/hyperlink" Target="https://podminky.urs.cz/item/CS_URS_2025_01/460171452" TargetMode="External" /><Relationship Id="rId6" Type="http://schemas.openxmlformats.org/officeDocument/2006/relationships/hyperlink" Target="https://podminky.urs.cz/item/CS_URS_2025_01/460451472" TargetMode="External" /><Relationship Id="rId7" Type="http://schemas.openxmlformats.org/officeDocument/2006/relationships/hyperlink" Target="https://podminky.urs.cz/item/CS_URS_2025_01/460661512" TargetMode="External" /><Relationship Id="rId8" Type="http://schemas.openxmlformats.org/officeDocument/2006/relationships/hyperlink" Target="https://podminky.urs.cz/item/CS_URS_2025_01/469981111" TargetMode="External" /><Relationship Id="rId9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011124000" TargetMode="External" /><Relationship Id="rId2" Type="http://schemas.openxmlformats.org/officeDocument/2006/relationships/hyperlink" Target="https://podminky.urs.cz/item/CS_URS_2025_01/012344000" TargetMode="External" /><Relationship Id="rId3" Type="http://schemas.openxmlformats.org/officeDocument/2006/relationships/hyperlink" Target="https://podminky.urs.cz/item/CS_URS_2025_01/012444000" TargetMode="External" /><Relationship Id="rId4" Type="http://schemas.openxmlformats.org/officeDocument/2006/relationships/hyperlink" Target="https://podminky.urs.cz/item/CS_URS_2025_01/013254000" TargetMode="External" /><Relationship Id="rId5" Type="http://schemas.openxmlformats.org/officeDocument/2006/relationships/hyperlink" Target="https://podminky.urs.cz/item/CS_URS_2025_01/013294000" TargetMode="External" /><Relationship Id="rId6" Type="http://schemas.openxmlformats.org/officeDocument/2006/relationships/hyperlink" Target="https://podminky.urs.cz/item/CS_URS_2025_01/030001000" TargetMode="External" /><Relationship Id="rId7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21151113" TargetMode="External" /><Relationship Id="rId2" Type="http://schemas.openxmlformats.org/officeDocument/2006/relationships/hyperlink" Target="https://podminky.urs.cz/item/CS_URS_2025_01/131251104" TargetMode="External" /><Relationship Id="rId3" Type="http://schemas.openxmlformats.org/officeDocument/2006/relationships/hyperlink" Target="https://podminky.urs.cz/item/CS_URS_2025_01/132251101" TargetMode="External" /><Relationship Id="rId4" Type="http://schemas.openxmlformats.org/officeDocument/2006/relationships/hyperlink" Target="https://podminky.urs.cz/item/CS_URS_2025_01/162351104" TargetMode="External" /><Relationship Id="rId5" Type="http://schemas.openxmlformats.org/officeDocument/2006/relationships/hyperlink" Target="https://podminky.urs.cz/item/CS_URS_2025_01/162751117" TargetMode="External" /><Relationship Id="rId6" Type="http://schemas.openxmlformats.org/officeDocument/2006/relationships/hyperlink" Target="https://podminky.urs.cz/item/CS_URS_2025_01/162751119" TargetMode="External" /><Relationship Id="rId7" Type="http://schemas.openxmlformats.org/officeDocument/2006/relationships/hyperlink" Target="https://podminky.urs.cz/item/CS_URS_2025_01/167151101" TargetMode="External" /><Relationship Id="rId8" Type="http://schemas.openxmlformats.org/officeDocument/2006/relationships/hyperlink" Target="https://podminky.urs.cz/item/CS_URS_2025_01/171201231" TargetMode="External" /><Relationship Id="rId9" Type="http://schemas.openxmlformats.org/officeDocument/2006/relationships/hyperlink" Target="https://podminky.urs.cz/item/CS_URS_2025_01/171251201" TargetMode="External" /><Relationship Id="rId10" Type="http://schemas.openxmlformats.org/officeDocument/2006/relationships/hyperlink" Target="https://podminky.urs.cz/item/CS_URS_2025_01/175151201" TargetMode="External" /><Relationship Id="rId11" Type="http://schemas.openxmlformats.org/officeDocument/2006/relationships/hyperlink" Target="https://podminky.urs.cz/item/CS_URS_2025_01/181951114" TargetMode="External" /><Relationship Id="rId12" Type="http://schemas.openxmlformats.org/officeDocument/2006/relationships/hyperlink" Target="https://podminky.urs.cz/item/CS_URS_2025_01/211971110" TargetMode="External" /><Relationship Id="rId13" Type="http://schemas.openxmlformats.org/officeDocument/2006/relationships/hyperlink" Target="https://podminky.urs.cz/item/CS_URS_2025_01/212750101" TargetMode="External" /><Relationship Id="rId14" Type="http://schemas.openxmlformats.org/officeDocument/2006/relationships/hyperlink" Target="https://podminky.urs.cz/item/CS_URS_2025_01/274321511" TargetMode="External" /><Relationship Id="rId15" Type="http://schemas.openxmlformats.org/officeDocument/2006/relationships/hyperlink" Target="https://podminky.urs.cz/item/CS_URS_2025_01/274351121" TargetMode="External" /><Relationship Id="rId16" Type="http://schemas.openxmlformats.org/officeDocument/2006/relationships/hyperlink" Target="https://podminky.urs.cz/item/CS_URS_2025_01/274351122" TargetMode="External" /><Relationship Id="rId17" Type="http://schemas.openxmlformats.org/officeDocument/2006/relationships/hyperlink" Target="https://podminky.urs.cz/item/CS_URS_2025_01/274361821" TargetMode="External" /><Relationship Id="rId18" Type="http://schemas.openxmlformats.org/officeDocument/2006/relationships/hyperlink" Target="https://podminky.urs.cz/item/CS_URS_2025_01/310001101" TargetMode="External" /><Relationship Id="rId19" Type="http://schemas.openxmlformats.org/officeDocument/2006/relationships/hyperlink" Target="https://podminky.urs.cz/item/CS_URS_2025_01/311321814" TargetMode="External" /><Relationship Id="rId20" Type="http://schemas.openxmlformats.org/officeDocument/2006/relationships/hyperlink" Target="https://podminky.urs.cz/item/CS_URS_2025_01/311351121" TargetMode="External" /><Relationship Id="rId21" Type="http://schemas.openxmlformats.org/officeDocument/2006/relationships/hyperlink" Target="https://podminky.urs.cz/item/CS_URS_2025_01/311351122" TargetMode="External" /><Relationship Id="rId22" Type="http://schemas.openxmlformats.org/officeDocument/2006/relationships/hyperlink" Target="https://podminky.urs.cz/item/CS_URS_2025_01/311351311" TargetMode="External" /><Relationship Id="rId23" Type="http://schemas.openxmlformats.org/officeDocument/2006/relationships/hyperlink" Target="https://podminky.urs.cz/item/CS_URS_2025_01/311351312" TargetMode="External" /><Relationship Id="rId24" Type="http://schemas.openxmlformats.org/officeDocument/2006/relationships/hyperlink" Target="https://podminky.urs.cz/item/CS_URS_2025_01/311351911" TargetMode="External" /><Relationship Id="rId25" Type="http://schemas.openxmlformats.org/officeDocument/2006/relationships/hyperlink" Target="https://podminky.urs.cz/item/CS_URS_2025_01/311361821" TargetMode="External" /><Relationship Id="rId26" Type="http://schemas.openxmlformats.org/officeDocument/2006/relationships/hyperlink" Target="https://podminky.urs.cz/item/CS_URS_2025_01/430321414" TargetMode="External" /><Relationship Id="rId27" Type="http://schemas.openxmlformats.org/officeDocument/2006/relationships/hyperlink" Target="https://podminky.urs.cz/item/CS_URS_2025_01/430361821" TargetMode="External" /><Relationship Id="rId28" Type="http://schemas.openxmlformats.org/officeDocument/2006/relationships/hyperlink" Target="https://podminky.urs.cz/item/CS_URS_2025_01/434351141" TargetMode="External" /><Relationship Id="rId29" Type="http://schemas.openxmlformats.org/officeDocument/2006/relationships/hyperlink" Target="https://podminky.urs.cz/item/CS_URS_2025_01/434351142" TargetMode="External" /><Relationship Id="rId30" Type="http://schemas.openxmlformats.org/officeDocument/2006/relationships/hyperlink" Target="https://podminky.urs.cz/item/CS_URS_2025_01/631311123" TargetMode="External" /><Relationship Id="rId31" Type="http://schemas.openxmlformats.org/officeDocument/2006/relationships/hyperlink" Target="https://podminky.urs.cz/item/CS_URS_2025_01/631351101" TargetMode="External" /><Relationship Id="rId32" Type="http://schemas.openxmlformats.org/officeDocument/2006/relationships/hyperlink" Target="https://podminky.urs.cz/item/CS_URS_2025_01/631351102" TargetMode="External" /><Relationship Id="rId33" Type="http://schemas.openxmlformats.org/officeDocument/2006/relationships/hyperlink" Target="https://podminky.urs.cz/item/CS_URS_2025_01/632450122" TargetMode="External" /><Relationship Id="rId34" Type="http://schemas.openxmlformats.org/officeDocument/2006/relationships/hyperlink" Target="https://podminky.urs.cz/item/CS_URS_2025_01/953312123" TargetMode="External" /><Relationship Id="rId35" Type="http://schemas.openxmlformats.org/officeDocument/2006/relationships/hyperlink" Target="https://podminky.urs.cz/item/CS_URS_2025_01/953961214" TargetMode="External" /><Relationship Id="rId36" Type="http://schemas.openxmlformats.org/officeDocument/2006/relationships/hyperlink" Target="https://podminky.urs.cz/item/CS_URS_2025_01/998011001" TargetMode="External" /><Relationship Id="rId37" Type="http://schemas.openxmlformats.org/officeDocument/2006/relationships/hyperlink" Target="https://podminky.urs.cz/item/CS_URS_2025_01/767165114" TargetMode="External" /><Relationship Id="rId38" Type="http://schemas.openxmlformats.org/officeDocument/2006/relationships/hyperlink" Target="https://podminky.urs.cz/item/CS_URS_2025_01/998767101" TargetMode="External" /><Relationship Id="rId39" Type="http://schemas.openxmlformats.org/officeDocument/2006/relationships/drawing" Target="../drawings/drawing2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3106023" TargetMode="External" /><Relationship Id="rId2" Type="http://schemas.openxmlformats.org/officeDocument/2006/relationships/hyperlink" Target="https://podminky.urs.cz/item/CS_URS_2025_01/113107122" TargetMode="External" /><Relationship Id="rId3" Type="http://schemas.openxmlformats.org/officeDocument/2006/relationships/hyperlink" Target="https://podminky.urs.cz/item/CS_URS_2025_01/122251104" TargetMode="External" /><Relationship Id="rId4" Type="http://schemas.openxmlformats.org/officeDocument/2006/relationships/hyperlink" Target="https://podminky.urs.cz/item/CS_URS_2025_01/133251101" TargetMode="External" /><Relationship Id="rId5" Type="http://schemas.openxmlformats.org/officeDocument/2006/relationships/hyperlink" Target="https://podminky.urs.cz/item/CS_URS_2025_01/162751117" TargetMode="External" /><Relationship Id="rId6" Type="http://schemas.openxmlformats.org/officeDocument/2006/relationships/hyperlink" Target="https://podminky.urs.cz/item/CS_URS_2025_01/162751119" TargetMode="External" /><Relationship Id="rId7" Type="http://schemas.openxmlformats.org/officeDocument/2006/relationships/hyperlink" Target="https://podminky.urs.cz/item/CS_URS_2025_01/171201231" TargetMode="External" /><Relationship Id="rId8" Type="http://schemas.openxmlformats.org/officeDocument/2006/relationships/hyperlink" Target="https://podminky.urs.cz/item/CS_URS_2025_01/171251201" TargetMode="External" /><Relationship Id="rId9" Type="http://schemas.openxmlformats.org/officeDocument/2006/relationships/hyperlink" Target="https://podminky.urs.cz/item/CS_URS_2025_01/181151312" TargetMode="External" /><Relationship Id="rId10" Type="http://schemas.openxmlformats.org/officeDocument/2006/relationships/hyperlink" Target="https://podminky.urs.cz/item/CS_URS_2025_01/181311104" TargetMode="External" /><Relationship Id="rId11" Type="http://schemas.openxmlformats.org/officeDocument/2006/relationships/hyperlink" Target="https://podminky.urs.cz/item/CS_URS_2025_01/181351004" TargetMode="External" /><Relationship Id="rId12" Type="http://schemas.openxmlformats.org/officeDocument/2006/relationships/hyperlink" Target="https://podminky.urs.cz/item/CS_URS_2025_01/181451131" TargetMode="External" /><Relationship Id="rId13" Type="http://schemas.openxmlformats.org/officeDocument/2006/relationships/hyperlink" Target="https://podminky.urs.cz/item/CS_URS_2025_01/181951112" TargetMode="External" /><Relationship Id="rId14" Type="http://schemas.openxmlformats.org/officeDocument/2006/relationships/hyperlink" Target="https://podminky.urs.cz/item/CS_URS_2025_01/183101315" TargetMode="External" /><Relationship Id="rId15" Type="http://schemas.openxmlformats.org/officeDocument/2006/relationships/hyperlink" Target="https://podminky.urs.cz/item/CS_URS_2025_01/183211211" TargetMode="External" /><Relationship Id="rId16" Type="http://schemas.openxmlformats.org/officeDocument/2006/relationships/hyperlink" Target="https://podminky.urs.cz/item/CS_URS_2025_01/183211322" TargetMode="External" /><Relationship Id="rId17" Type="http://schemas.openxmlformats.org/officeDocument/2006/relationships/hyperlink" Target="https://podminky.urs.cz/item/CS_URS_2025_01/184102115" TargetMode="External" /><Relationship Id="rId18" Type="http://schemas.openxmlformats.org/officeDocument/2006/relationships/hyperlink" Target="https://podminky.urs.cz/item/CS_URS_2025_01/184201111" TargetMode="External" /><Relationship Id="rId19" Type="http://schemas.openxmlformats.org/officeDocument/2006/relationships/hyperlink" Target="https://podminky.urs.cz/item/CS_URS_2025_01/275313711" TargetMode="External" /><Relationship Id="rId20" Type="http://schemas.openxmlformats.org/officeDocument/2006/relationships/hyperlink" Target="https://podminky.urs.cz/item/CS_URS_2025_01/338171113" TargetMode="External" /><Relationship Id="rId21" Type="http://schemas.openxmlformats.org/officeDocument/2006/relationships/hyperlink" Target="https://podminky.urs.cz/item/CS_URS_2025_01/348101210" TargetMode="External" /><Relationship Id="rId22" Type="http://schemas.openxmlformats.org/officeDocument/2006/relationships/hyperlink" Target="https://podminky.urs.cz/item/CS_URS_2025_01/348101220" TargetMode="External" /><Relationship Id="rId23" Type="http://schemas.openxmlformats.org/officeDocument/2006/relationships/hyperlink" Target="https://podminky.urs.cz/item/CS_URS_2025_01/348101230" TargetMode="External" /><Relationship Id="rId24" Type="http://schemas.openxmlformats.org/officeDocument/2006/relationships/hyperlink" Target="https://podminky.urs.cz/item/CS_URS_2025_01/348121121" TargetMode="External" /><Relationship Id="rId25" Type="http://schemas.openxmlformats.org/officeDocument/2006/relationships/hyperlink" Target="https://podminky.urs.cz/item/CS_URS_2025_01/348121122" TargetMode="External" /><Relationship Id="rId26" Type="http://schemas.openxmlformats.org/officeDocument/2006/relationships/hyperlink" Target="https://podminky.urs.cz/item/CS_URS_2025_01/348171120" TargetMode="External" /><Relationship Id="rId27" Type="http://schemas.openxmlformats.org/officeDocument/2006/relationships/hyperlink" Target="https://podminky.urs.cz/item/CS_URS_2025_01/348171130" TargetMode="External" /><Relationship Id="rId28" Type="http://schemas.openxmlformats.org/officeDocument/2006/relationships/hyperlink" Target="https://podminky.urs.cz/item/CS_URS_2025_01/434951113" TargetMode="External" /><Relationship Id="rId29" Type="http://schemas.openxmlformats.org/officeDocument/2006/relationships/hyperlink" Target="https://podminky.urs.cz/item/CS_URS_2025_01/451577777" TargetMode="External" /><Relationship Id="rId30" Type="http://schemas.openxmlformats.org/officeDocument/2006/relationships/hyperlink" Target="https://podminky.urs.cz/item/CS_URS_2025_01/561121101" TargetMode="External" /><Relationship Id="rId31" Type="http://schemas.openxmlformats.org/officeDocument/2006/relationships/hyperlink" Target="https://podminky.urs.cz/item/CS_URS_2025_01/564710011" TargetMode="External" /><Relationship Id="rId32" Type="http://schemas.openxmlformats.org/officeDocument/2006/relationships/hyperlink" Target="https://podminky.urs.cz/item/CS_URS_2025_01/564741111" TargetMode="External" /><Relationship Id="rId33" Type="http://schemas.openxmlformats.org/officeDocument/2006/relationships/hyperlink" Target="https://podminky.urs.cz/item/CS_URS_2025_01/564801111" TargetMode="External" /><Relationship Id="rId34" Type="http://schemas.openxmlformats.org/officeDocument/2006/relationships/hyperlink" Target="https://podminky.urs.cz/item/CS_URS_2025_01/564811112" TargetMode="External" /><Relationship Id="rId35" Type="http://schemas.openxmlformats.org/officeDocument/2006/relationships/hyperlink" Target="https://podminky.urs.cz/item/CS_URS_2025_01/564851111" TargetMode="External" /><Relationship Id="rId36" Type="http://schemas.openxmlformats.org/officeDocument/2006/relationships/hyperlink" Target="https://podminky.urs.cz/item/CS_URS_2025_01/564861011" TargetMode="External" /><Relationship Id="rId37" Type="http://schemas.openxmlformats.org/officeDocument/2006/relationships/hyperlink" Target="https://podminky.urs.cz/item/CS_URS_2025_01/566201111" TargetMode="External" /><Relationship Id="rId38" Type="http://schemas.openxmlformats.org/officeDocument/2006/relationships/hyperlink" Target="https://podminky.urs.cz/item/CS_URS_2025_01/566901143" TargetMode="External" /><Relationship Id="rId39" Type="http://schemas.openxmlformats.org/officeDocument/2006/relationships/hyperlink" Target="https://podminky.urs.cz/item/CS_URS_2025_01/571908111" TargetMode="External" /><Relationship Id="rId40" Type="http://schemas.openxmlformats.org/officeDocument/2006/relationships/hyperlink" Target="https://podminky.urs.cz/item/CS_URS_2025_01/596211113" TargetMode="External" /><Relationship Id="rId41" Type="http://schemas.openxmlformats.org/officeDocument/2006/relationships/hyperlink" Target="https://podminky.urs.cz/item/CS_URS_2025_01/596211120" TargetMode="External" /><Relationship Id="rId42" Type="http://schemas.openxmlformats.org/officeDocument/2006/relationships/hyperlink" Target="https://podminky.urs.cz/item/CS_URS_2025_01/632481215" TargetMode="External" /><Relationship Id="rId43" Type="http://schemas.openxmlformats.org/officeDocument/2006/relationships/hyperlink" Target="https://podminky.urs.cz/item/CS_URS_2025_01/916371212" TargetMode="External" /><Relationship Id="rId44" Type="http://schemas.openxmlformats.org/officeDocument/2006/relationships/hyperlink" Target="https://podminky.urs.cz/item/CS_URS_2025_01/919791023" TargetMode="External" /><Relationship Id="rId45" Type="http://schemas.openxmlformats.org/officeDocument/2006/relationships/hyperlink" Target="https://podminky.urs.cz/item/CS_URS_2025_01/936001001" TargetMode="External" /><Relationship Id="rId46" Type="http://schemas.openxmlformats.org/officeDocument/2006/relationships/hyperlink" Target="https://podminky.urs.cz/item/CS_URS_2025_01/936104213" TargetMode="External" /><Relationship Id="rId47" Type="http://schemas.openxmlformats.org/officeDocument/2006/relationships/hyperlink" Target="https://podminky.urs.cz/item/CS_URS_2025_01/936124112" TargetMode="External" /><Relationship Id="rId48" Type="http://schemas.openxmlformats.org/officeDocument/2006/relationships/hyperlink" Target="https://podminky.urs.cz/item/CS_URS_2025_01/997221571" TargetMode="External" /><Relationship Id="rId49" Type="http://schemas.openxmlformats.org/officeDocument/2006/relationships/hyperlink" Target="https://podminky.urs.cz/item/CS_URS_2025_01/997221569" TargetMode="External" /><Relationship Id="rId50" Type="http://schemas.openxmlformats.org/officeDocument/2006/relationships/hyperlink" Target="https://podminky.urs.cz/item/CS_URS_2025_01/997221612" TargetMode="External" /><Relationship Id="rId51" Type="http://schemas.openxmlformats.org/officeDocument/2006/relationships/hyperlink" Target="https://podminky.urs.cz/item/CS_URS_2025_01/997221615" TargetMode="External" /><Relationship Id="rId52" Type="http://schemas.openxmlformats.org/officeDocument/2006/relationships/hyperlink" Target="https://podminky.urs.cz/item/CS_URS_2025_01/997221655" TargetMode="External" /><Relationship Id="rId53" Type="http://schemas.openxmlformats.org/officeDocument/2006/relationships/hyperlink" Target="https://podminky.urs.cz/item/CS_URS_2025_01/998223011" TargetMode="External" /><Relationship Id="rId54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21151123" TargetMode="External" /><Relationship Id="rId2" Type="http://schemas.openxmlformats.org/officeDocument/2006/relationships/hyperlink" Target="https://podminky.urs.cz/item/CS_URS_2025_01/131251105" TargetMode="External" /><Relationship Id="rId3" Type="http://schemas.openxmlformats.org/officeDocument/2006/relationships/hyperlink" Target="https://podminky.urs.cz/item/CS_URS_2025_01/132251252" TargetMode="External" /><Relationship Id="rId4" Type="http://schemas.openxmlformats.org/officeDocument/2006/relationships/hyperlink" Target="https://podminky.urs.cz/item/CS_URS_2025_01/132254101" TargetMode="External" /><Relationship Id="rId5" Type="http://schemas.openxmlformats.org/officeDocument/2006/relationships/hyperlink" Target="https://podminky.urs.cz/item/CS_URS_2025_01/133251101" TargetMode="External" /><Relationship Id="rId6" Type="http://schemas.openxmlformats.org/officeDocument/2006/relationships/hyperlink" Target="https://podminky.urs.cz/item/CS_URS_2025_01/151711111" TargetMode="External" /><Relationship Id="rId7" Type="http://schemas.openxmlformats.org/officeDocument/2006/relationships/hyperlink" Target="https://podminky.urs.cz/item/CS_URS_2025_01/153124111" TargetMode="External" /><Relationship Id="rId8" Type="http://schemas.openxmlformats.org/officeDocument/2006/relationships/hyperlink" Target="https://podminky.urs.cz/item/CS_URS_2025_01/162351104" TargetMode="External" /><Relationship Id="rId9" Type="http://schemas.openxmlformats.org/officeDocument/2006/relationships/hyperlink" Target="https://podminky.urs.cz/item/CS_URS_2025_01/162751117" TargetMode="External" /><Relationship Id="rId10" Type="http://schemas.openxmlformats.org/officeDocument/2006/relationships/hyperlink" Target="https://podminky.urs.cz/item/CS_URS_2025_01/162751119" TargetMode="External" /><Relationship Id="rId11" Type="http://schemas.openxmlformats.org/officeDocument/2006/relationships/hyperlink" Target="https://podminky.urs.cz/item/CS_URS_2025_01/167151111" TargetMode="External" /><Relationship Id="rId12" Type="http://schemas.openxmlformats.org/officeDocument/2006/relationships/hyperlink" Target="https://podminky.urs.cz/item/CS_URS_2025_01/171152501" TargetMode="External" /><Relationship Id="rId13" Type="http://schemas.openxmlformats.org/officeDocument/2006/relationships/hyperlink" Target="https://podminky.urs.cz/item/CS_URS_2025_01/171201231" TargetMode="External" /><Relationship Id="rId14" Type="http://schemas.openxmlformats.org/officeDocument/2006/relationships/hyperlink" Target="https://podminky.urs.cz/item/CS_URS_2025_01/171251201" TargetMode="External" /><Relationship Id="rId15" Type="http://schemas.openxmlformats.org/officeDocument/2006/relationships/hyperlink" Target="https://podminky.urs.cz/item/CS_URS_2025_01/174151102" TargetMode="External" /><Relationship Id="rId16" Type="http://schemas.openxmlformats.org/officeDocument/2006/relationships/hyperlink" Target="https://podminky.urs.cz/item/CS_URS_2025_01/181912112" TargetMode="External" /><Relationship Id="rId17" Type="http://schemas.openxmlformats.org/officeDocument/2006/relationships/hyperlink" Target="https://podminky.urs.cz/item/CS_URS_2025_01/225511112" TargetMode="External" /><Relationship Id="rId18" Type="http://schemas.openxmlformats.org/officeDocument/2006/relationships/hyperlink" Target="https://podminky.urs.cz/item/CS_URS_2025_01/226112113" TargetMode="External" /><Relationship Id="rId19" Type="http://schemas.openxmlformats.org/officeDocument/2006/relationships/hyperlink" Target="https://podminky.urs.cz/item/CS_URS_2024_02/271532212" TargetMode="External" /><Relationship Id="rId20" Type="http://schemas.openxmlformats.org/officeDocument/2006/relationships/hyperlink" Target="https://podminky.urs.cz/item/CS_URS_2025_01/273321511" TargetMode="External" /><Relationship Id="rId21" Type="http://schemas.openxmlformats.org/officeDocument/2006/relationships/hyperlink" Target="https://podminky.urs.cz/item/CS_URS_2025_01/273325912" TargetMode="External" /><Relationship Id="rId22" Type="http://schemas.openxmlformats.org/officeDocument/2006/relationships/hyperlink" Target="https://podminky.urs.cz/item/CS_URS_2025_01/273351121" TargetMode="External" /><Relationship Id="rId23" Type="http://schemas.openxmlformats.org/officeDocument/2006/relationships/hyperlink" Target="https://podminky.urs.cz/item/CS_URS_2025_01/273351122" TargetMode="External" /><Relationship Id="rId24" Type="http://schemas.openxmlformats.org/officeDocument/2006/relationships/hyperlink" Target="https://podminky.urs.cz/item/CS_URS_2025_01/273361821" TargetMode="External" /><Relationship Id="rId25" Type="http://schemas.openxmlformats.org/officeDocument/2006/relationships/hyperlink" Target="https://podminky.urs.cz/item/CS_URS_2025_01/274321511" TargetMode="External" /><Relationship Id="rId26" Type="http://schemas.openxmlformats.org/officeDocument/2006/relationships/hyperlink" Target="https://podminky.urs.cz/item/CS_URS_2025_01/274351121" TargetMode="External" /><Relationship Id="rId27" Type="http://schemas.openxmlformats.org/officeDocument/2006/relationships/hyperlink" Target="https://podminky.urs.cz/item/CS_URS_2025_01/274351122" TargetMode="External" /><Relationship Id="rId28" Type="http://schemas.openxmlformats.org/officeDocument/2006/relationships/hyperlink" Target="https://podminky.urs.cz/item/CS_URS_2025_01/274361821" TargetMode="External" /><Relationship Id="rId29" Type="http://schemas.openxmlformats.org/officeDocument/2006/relationships/hyperlink" Target="https://podminky.urs.cz/item/CS_URS_2025_01/275313711" TargetMode="External" /><Relationship Id="rId30" Type="http://schemas.openxmlformats.org/officeDocument/2006/relationships/hyperlink" Target="https://podminky.urs.cz/item/CS_URS_2025_01/275321511" TargetMode="External" /><Relationship Id="rId31" Type="http://schemas.openxmlformats.org/officeDocument/2006/relationships/hyperlink" Target="https://podminky.urs.cz/item/CS_URS_2025_01/275351121" TargetMode="External" /><Relationship Id="rId32" Type="http://schemas.openxmlformats.org/officeDocument/2006/relationships/hyperlink" Target="https://podminky.urs.cz/item/CS_URS_2025_01/275351122" TargetMode="External" /><Relationship Id="rId33" Type="http://schemas.openxmlformats.org/officeDocument/2006/relationships/hyperlink" Target="https://podminky.urs.cz/item/CS_URS_2025_01/275361821" TargetMode="External" /><Relationship Id="rId34" Type="http://schemas.openxmlformats.org/officeDocument/2006/relationships/hyperlink" Target="https://podminky.urs.cz/item/CS_URS_2025_01/279321347" TargetMode="External" /><Relationship Id="rId35" Type="http://schemas.openxmlformats.org/officeDocument/2006/relationships/hyperlink" Target="https://podminky.urs.cz/item/CS_URS_2025_01/279351311" TargetMode="External" /><Relationship Id="rId36" Type="http://schemas.openxmlformats.org/officeDocument/2006/relationships/hyperlink" Target="https://podminky.urs.cz/item/CS_URS_2025_01/279351312" TargetMode="External" /><Relationship Id="rId37" Type="http://schemas.openxmlformats.org/officeDocument/2006/relationships/hyperlink" Target="https://podminky.urs.cz/item/CS_URS_2025_01/279361821" TargetMode="External" /><Relationship Id="rId38" Type="http://schemas.openxmlformats.org/officeDocument/2006/relationships/hyperlink" Target="https://podminky.urs.cz/item/CS_URS_2025_01/337173110" TargetMode="External" /><Relationship Id="rId39" Type="http://schemas.openxmlformats.org/officeDocument/2006/relationships/hyperlink" Target="https://podminky.urs.cz/item/CS_URS_2025_01/411354203" TargetMode="External" /><Relationship Id="rId40" Type="http://schemas.openxmlformats.org/officeDocument/2006/relationships/hyperlink" Target="https://podminky.urs.cz/item/CS_URS_2025_01/411354214" TargetMode="External" /><Relationship Id="rId41" Type="http://schemas.openxmlformats.org/officeDocument/2006/relationships/hyperlink" Target="https://podminky.urs.cz/item/CS_URS_2025_01/621151031" TargetMode="External" /><Relationship Id="rId42" Type="http://schemas.openxmlformats.org/officeDocument/2006/relationships/hyperlink" Target="https://podminky.urs.cz/item/CS_URS_2025_01/621231111" TargetMode="External" /><Relationship Id="rId43" Type="http://schemas.openxmlformats.org/officeDocument/2006/relationships/hyperlink" Target="https://podminky.urs.cz/item/CS_URS_2025_01/621531012" TargetMode="External" /><Relationship Id="rId44" Type="http://schemas.openxmlformats.org/officeDocument/2006/relationships/hyperlink" Target="https://podminky.urs.cz/item/CS_URS_2025_01/622131121" TargetMode="External" /><Relationship Id="rId45" Type="http://schemas.openxmlformats.org/officeDocument/2006/relationships/hyperlink" Target="https://podminky.urs.cz/item/CS_URS_2025_01/622151031" TargetMode="External" /><Relationship Id="rId46" Type="http://schemas.openxmlformats.org/officeDocument/2006/relationships/hyperlink" Target="https://podminky.urs.cz/item/CS_URS_2025_01/622211023" TargetMode="External" /><Relationship Id="rId47" Type="http://schemas.openxmlformats.org/officeDocument/2006/relationships/hyperlink" Target="https://podminky.urs.cz/item/CS_URS_2025_01/622221123" TargetMode="External" /><Relationship Id="rId48" Type="http://schemas.openxmlformats.org/officeDocument/2006/relationships/hyperlink" Target="https://podminky.urs.cz/item/CS_URS_2025_01/622531012" TargetMode="External" /><Relationship Id="rId49" Type="http://schemas.openxmlformats.org/officeDocument/2006/relationships/hyperlink" Target="https://podminky.urs.cz/item/CS_URS_2025_01/631311124" TargetMode="External" /><Relationship Id="rId50" Type="http://schemas.openxmlformats.org/officeDocument/2006/relationships/hyperlink" Target="https://podminky.urs.cz/item/CS_URS_2025_01/631311124" TargetMode="External" /><Relationship Id="rId51" Type="http://schemas.openxmlformats.org/officeDocument/2006/relationships/hyperlink" Target="https://podminky.urs.cz/item/CS_URS_2025_01/631319012" TargetMode="External" /><Relationship Id="rId52" Type="http://schemas.openxmlformats.org/officeDocument/2006/relationships/hyperlink" Target="https://podminky.urs.cz/item/CS_URS_2025_01/631319173" TargetMode="External" /><Relationship Id="rId53" Type="http://schemas.openxmlformats.org/officeDocument/2006/relationships/hyperlink" Target="https://podminky.urs.cz/item/CS_URS_2025_01/631351101" TargetMode="External" /><Relationship Id="rId54" Type="http://schemas.openxmlformats.org/officeDocument/2006/relationships/hyperlink" Target="https://podminky.urs.cz/item/CS_URS_2025_01/631351102" TargetMode="External" /><Relationship Id="rId55" Type="http://schemas.openxmlformats.org/officeDocument/2006/relationships/hyperlink" Target="https://podminky.urs.cz/item/CS_URS_2025_01/631362021" TargetMode="External" /><Relationship Id="rId56" Type="http://schemas.openxmlformats.org/officeDocument/2006/relationships/hyperlink" Target="https://podminky.urs.cz/item/CS_URS_2025_01/632481215" TargetMode="External" /><Relationship Id="rId57" Type="http://schemas.openxmlformats.org/officeDocument/2006/relationships/hyperlink" Target="https://podminky.urs.cz/item/CS_URS_2025_01/634112113" TargetMode="External" /><Relationship Id="rId58" Type="http://schemas.openxmlformats.org/officeDocument/2006/relationships/hyperlink" Target="https://podminky.urs.cz/item/CS_URS_2025_01/635111242" TargetMode="External" /><Relationship Id="rId59" Type="http://schemas.openxmlformats.org/officeDocument/2006/relationships/hyperlink" Target="https://podminky.urs.cz/item/CS_URS_2025_01/636411003" TargetMode="External" /><Relationship Id="rId60" Type="http://schemas.openxmlformats.org/officeDocument/2006/relationships/hyperlink" Target="https://podminky.urs.cz/item/CS_URS_2025_01/636411007" TargetMode="External" /><Relationship Id="rId61" Type="http://schemas.openxmlformats.org/officeDocument/2006/relationships/hyperlink" Target="https://podminky.urs.cz/item/CS_URS_2025_01/637121112" TargetMode="External" /><Relationship Id="rId62" Type="http://schemas.openxmlformats.org/officeDocument/2006/relationships/hyperlink" Target="https://podminky.urs.cz/item/CS_URS_2025_01/637311122" TargetMode="External" /><Relationship Id="rId63" Type="http://schemas.openxmlformats.org/officeDocument/2006/relationships/hyperlink" Target="https://podminky.urs.cz/item/CS_URS_2025_01/941111131" TargetMode="External" /><Relationship Id="rId64" Type="http://schemas.openxmlformats.org/officeDocument/2006/relationships/hyperlink" Target="https://podminky.urs.cz/item/CS_URS_2025_01/941111231" TargetMode="External" /><Relationship Id="rId65" Type="http://schemas.openxmlformats.org/officeDocument/2006/relationships/hyperlink" Target="https://podminky.urs.cz/item/CS_URS_2025_01/941111831" TargetMode="External" /><Relationship Id="rId66" Type="http://schemas.openxmlformats.org/officeDocument/2006/relationships/hyperlink" Target="https://podminky.urs.cz/item/CS_URS_2025_01/944611111" TargetMode="External" /><Relationship Id="rId67" Type="http://schemas.openxmlformats.org/officeDocument/2006/relationships/hyperlink" Target="https://podminky.urs.cz/item/CS_URS_2025_01/944611211" TargetMode="External" /><Relationship Id="rId68" Type="http://schemas.openxmlformats.org/officeDocument/2006/relationships/hyperlink" Target="https://podminky.urs.cz/item/CS_URS_2025_01/944611811" TargetMode="External" /><Relationship Id="rId69" Type="http://schemas.openxmlformats.org/officeDocument/2006/relationships/hyperlink" Target="https://podminky.urs.cz/item/CS_URS_2025_01/949101111" TargetMode="External" /><Relationship Id="rId70" Type="http://schemas.openxmlformats.org/officeDocument/2006/relationships/hyperlink" Target="https://podminky.urs.cz/item/CS_URS_2025_01/949321111" TargetMode="External" /><Relationship Id="rId71" Type="http://schemas.openxmlformats.org/officeDocument/2006/relationships/hyperlink" Target="https://podminky.urs.cz/item/CS_URS_2025_01/949321211" TargetMode="External" /><Relationship Id="rId72" Type="http://schemas.openxmlformats.org/officeDocument/2006/relationships/hyperlink" Target="https://podminky.urs.cz/item/CS_URS_2025_01/949321811" TargetMode="External" /><Relationship Id="rId73" Type="http://schemas.openxmlformats.org/officeDocument/2006/relationships/hyperlink" Target="https://podminky.urs.cz/item/CS_URS_2025_01/952901111" TargetMode="External" /><Relationship Id="rId74" Type="http://schemas.openxmlformats.org/officeDocument/2006/relationships/hyperlink" Target="https://podminky.urs.cz/item/CS_URS_2025_01/953943211" TargetMode="External" /><Relationship Id="rId75" Type="http://schemas.openxmlformats.org/officeDocument/2006/relationships/hyperlink" Target="https://podminky.urs.cz/item/CS_URS_2025_01/953961214" TargetMode="External" /><Relationship Id="rId76" Type="http://schemas.openxmlformats.org/officeDocument/2006/relationships/hyperlink" Target="https://podminky.urs.cz/item/CS_URS_2025_01/953961215" TargetMode="External" /><Relationship Id="rId77" Type="http://schemas.openxmlformats.org/officeDocument/2006/relationships/hyperlink" Target="https://podminky.urs.cz/item/CS_URS_2025_01/953965131" TargetMode="External" /><Relationship Id="rId78" Type="http://schemas.openxmlformats.org/officeDocument/2006/relationships/hyperlink" Target="https://podminky.urs.cz/item/CS_URS_2025_01/953965142" TargetMode="External" /><Relationship Id="rId79" Type="http://schemas.openxmlformats.org/officeDocument/2006/relationships/hyperlink" Target="https://podminky.urs.cz/item/CS_URS_2025_01/953993321" TargetMode="External" /><Relationship Id="rId80" Type="http://schemas.openxmlformats.org/officeDocument/2006/relationships/hyperlink" Target="https://podminky.urs.cz/item/CS_URS_2025_01/998011002" TargetMode="External" /><Relationship Id="rId81" Type="http://schemas.openxmlformats.org/officeDocument/2006/relationships/hyperlink" Target="https://podminky.urs.cz/item/CS_URS_2025_01/711111001" TargetMode="External" /><Relationship Id="rId82" Type="http://schemas.openxmlformats.org/officeDocument/2006/relationships/hyperlink" Target="https://podminky.urs.cz/item/CS_URS_2025_01/711111051" TargetMode="External" /><Relationship Id="rId83" Type="http://schemas.openxmlformats.org/officeDocument/2006/relationships/hyperlink" Target="https://podminky.urs.cz/item/CS_URS_2025_01/711112001" TargetMode="External" /><Relationship Id="rId84" Type="http://schemas.openxmlformats.org/officeDocument/2006/relationships/hyperlink" Target="https://podminky.urs.cz/item/CS_URS_2025_01/711131101" TargetMode="External" /><Relationship Id="rId85" Type="http://schemas.openxmlformats.org/officeDocument/2006/relationships/hyperlink" Target="https://podminky.urs.cz/item/CS_URS_2025_01/711131111" TargetMode="External" /><Relationship Id="rId86" Type="http://schemas.openxmlformats.org/officeDocument/2006/relationships/hyperlink" Target="https://podminky.urs.cz/item/CS_URS_2025_01/711141559" TargetMode="External" /><Relationship Id="rId87" Type="http://schemas.openxmlformats.org/officeDocument/2006/relationships/hyperlink" Target="https://podminky.urs.cz/item/CS_URS_2025_01/711491176" TargetMode="External" /><Relationship Id="rId88" Type="http://schemas.openxmlformats.org/officeDocument/2006/relationships/hyperlink" Target="https://podminky.urs.cz/item/CS_URS_2025_01/998711102" TargetMode="External" /><Relationship Id="rId89" Type="http://schemas.openxmlformats.org/officeDocument/2006/relationships/hyperlink" Target="https://podminky.urs.cz/item/CS_URS_2025_01/712331111" TargetMode="External" /><Relationship Id="rId90" Type="http://schemas.openxmlformats.org/officeDocument/2006/relationships/hyperlink" Target="https://podminky.urs.cz/item/CS_URS_2025_01/712363412" TargetMode="External" /><Relationship Id="rId91" Type="http://schemas.openxmlformats.org/officeDocument/2006/relationships/hyperlink" Target="https://podminky.urs.cz/item/CS_URS_2025_01/712391171" TargetMode="External" /><Relationship Id="rId92" Type="http://schemas.openxmlformats.org/officeDocument/2006/relationships/hyperlink" Target="https://podminky.urs.cz/item/CS_URS_2025_01/712391172" TargetMode="External" /><Relationship Id="rId93" Type="http://schemas.openxmlformats.org/officeDocument/2006/relationships/hyperlink" Target="https://podminky.urs.cz/item/CS_URS_2025_01/712771221" TargetMode="External" /><Relationship Id="rId94" Type="http://schemas.openxmlformats.org/officeDocument/2006/relationships/hyperlink" Target="https://podminky.urs.cz/item/CS_URS_2025_01/712771255" TargetMode="External" /><Relationship Id="rId95" Type="http://schemas.openxmlformats.org/officeDocument/2006/relationships/hyperlink" Target="https://podminky.urs.cz/item/CS_URS_2025_01/712771271" TargetMode="External" /><Relationship Id="rId96" Type="http://schemas.openxmlformats.org/officeDocument/2006/relationships/hyperlink" Target="https://podminky.urs.cz/item/CS_URS_2025_01/712771311" TargetMode="External" /><Relationship Id="rId97" Type="http://schemas.openxmlformats.org/officeDocument/2006/relationships/hyperlink" Target="https://podminky.urs.cz/item/CS_URS_2025_01/712771321" TargetMode="External" /><Relationship Id="rId98" Type="http://schemas.openxmlformats.org/officeDocument/2006/relationships/hyperlink" Target="https://podminky.urs.cz/item/CS_URS_2025_01/712771401" TargetMode="External" /><Relationship Id="rId99" Type="http://schemas.openxmlformats.org/officeDocument/2006/relationships/hyperlink" Target="https://podminky.urs.cz/item/CS_URS_2025_01/712771521" TargetMode="External" /><Relationship Id="rId100" Type="http://schemas.openxmlformats.org/officeDocument/2006/relationships/hyperlink" Target="https://podminky.urs.cz/item/CS_URS_2025_01/712771601" TargetMode="External" /><Relationship Id="rId101" Type="http://schemas.openxmlformats.org/officeDocument/2006/relationships/hyperlink" Target="https://podminky.urs.cz/item/CS_URS_2025_01/712771611" TargetMode="External" /><Relationship Id="rId102" Type="http://schemas.openxmlformats.org/officeDocument/2006/relationships/hyperlink" Target="https://podminky.urs.cz/item/CS_URS_2025_01/998712102" TargetMode="External" /><Relationship Id="rId103" Type="http://schemas.openxmlformats.org/officeDocument/2006/relationships/hyperlink" Target="https://podminky.urs.cz/item/CS_URS_2025_01/713111111" TargetMode="External" /><Relationship Id="rId104" Type="http://schemas.openxmlformats.org/officeDocument/2006/relationships/hyperlink" Target="https://podminky.urs.cz/item/CS_URS_2025_01/713111121" TargetMode="External" /><Relationship Id="rId105" Type="http://schemas.openxmlformats.org/officeDocument/2006/relationships/hyperlink" Target="https://podminky.urs.cz/item/CS_URS_2025_01/713111127" TargetMode="External" /><Relationship Id="rId106" Type="http://schemas.openxmlformats.org/officeDocument/2006/relationships/hyperlink" Target="https://podminky.urs.cz/item/CS_URS_2025_01/713121111" TargetMode="External" /><Relationship Id="rId107" Type="http://schemas.openxmlformats.org/officeDocument/2006/relationships/hyperlink" Target="https://podminky.urs.cz/item/CS_URS_2025_01/713121111" TargetMode="External" /><Relationship Id="rId108" Type="http://schemas.openxmlformats.org/officeDocument/2006/relationships/hyperlink" Target="https://podminky.urs.cz/item/CS_URS_2025_01/713121112" TargetMode="External" /><Relationship Id="rId109" Type="http://schemas.openxmlformats.org/officeDocument/2006/relationships/hyperlink" Target="https://podminky.urs.cz/item/CS_URS_2025_01/713121112" TargetMode="External" /><Relationship Id="rId110" Type="http://schemas.openxmlformats.org/officeDocument/2006/relationships/hyperlink" Target="https://podminky.urs.cz/item/CS_URS_2025_01/713121121" TargetMode="External" /><Relationship Id="rId111" Type="http://schemas.openxmlformats.org/officeDocument/2006/relationships/hyperlink" Target="https://podminky.urs.cz/item/CS_URS_2025_01/713121131" TargetMode="External" /><Relationship Id="rId112" Type="http://schemas.openxmlformats.org/officeDocument/2006/relationships/hyperlink" Target="https://podminky.urs.cz/item/CS_URS_2025_01/713131121" TargetMode="External" /><Relationship Id="rId113" Type="http://schemas.openxmlformats.org/officeDocument/2006/relationships/hyperlink" Target="https://podminky.urs.cz/item/CS_URS_2025_01/713131141" TargetMode="External" /><Relationship Id="rId114" Type="http://schemas.openxmlformats.org/officeDocument/2006/relationships/hyperlink" Target="https://podminky.urs.cz/item/CS_URS_2025_01/713131151" TargetMode="External" /><Relationship Id="rId115" Type="http://schemas.openxmlformats.org/officeDocument/2006/relationships/hyperlink" Target="https://podminky.urs.cz/item/CS_URS_2025_01/713131155" TargetMode="External" /><Relationship Id="rId116" Type="http://schemas.openxmlformats.org/officeDocument/2006/relationships/hyperlink" Target="https://podminky.urs.cz/item/CS_URS_2025_01/713132311" TargetMode="External" /><Relationship Id="rId117" Type="http://schemas.openxmlformats.org/officeDocument/2006/relationships/hyperlink" Target="https://podminky.urs.cz/item/CS_URS_2025_01/713141151" TargetMode="External" /><Relationship Id="rId118" Type="http://schemas.openxmlformats.org/officeDocument/2006/relationships/hyperlink" Target="https://podminky.urs.cz/item/CS_URS_2025_01/713141152" TargetMode="External" /><Relationship Id="rId119" Type="http://schemas.openxmlformats.org/officeDocument/2006/relationships/hyperlink" Target="https://podminky.urs.cz/item/CS_URS_2025_01/713141222" TargetMode="External" /><Relationship Id="rId120" Type="http://schemas.openxmlformats.org/officeDocument/2006/relationships/hyperlink" Target="https://podminky.urs.cz/item/CS_URS_2025_01/713141232" TargetMode="External" /><Relationship Id="rId121" Type="http://schemas.openxmlformats.org/officeDocument/2006/relationships/hyperlink" Target="https://podminky.urs.cz/item/CS_URS_2025_01/713141242" TargetMode="External" /><Relationship Id="rId122" Type="http://schemas.openxmlformats.org/officeDocument/2006/relationships/hyperlink" Target="https://podminky.urs.cz/item/CS_URS_2025_01/713141262" TargetMode="External" /><Relationship Id="rId123" Type="http://schemas.openxmlformats.org/officeDocument/2006/relationships/hyperlink" Target="https://podminky.urs.cz/item/CS_URS_2025_01/713141311" TargetMode="External" /><Relationship Id="rId124" Type="http://schemas.openxmlformats.org/officeDocument/2006/relationships/hyperlink" Target="https://podminky.urs.cz/item/CS_URS_2025_01/713191511" TargetMode="External" /><Relationship Id="rId125" Type="http://schemas.openxmlformats.org/officeDocument/2006/relationships/hyperlink" Target="https://podminky.urs.cz/item/CS_URS_2025_01/713191512" TargetMode="External" /><Relationship Id="rId126" Type="http://schemas.openxmlformats.org/officeDocument/2006/relationships/hyperlink" Target="https://podminky.urs.cz/item/CS_URS_2025_01/713191521" TargetMode="External" /><Relationship Id="rId127" Type="http://schemas.openxmlformats.org/officeDocument/2006/relationships/hyperlink" Target="https://podminky.urs.cz/item/CS_URS_2025_01/998713102" TargetMode="External" /><Relationship Id="rId128" Type="http://schemas.openxmlformats.org/officeDocument/2006/relationships/hyperlink" Target="https://podminky.urs.cz/item/CS_URS_2025_01/714182001" TargetMode="External" /><Relationship Id="rId129" Type="http://schemas.openxmlformats.org/officeDocument/2006/relationships/hyperlink" Target="https://podminky.urs.cz/item/CS_URS_2025_01/714451001" TargetMode="External" /><Relationship Id="rId130" Type="http://schemas.openxmlformats.org/officeDocument/2006/relationships/hyperlink" Target="https://podminky.urs.cz/item/CS_URS_2025_01/714451012" TargetMode="External" /><Relationship Id="rId131" Type="http://schemas.openxmlformats.org/officeDocument/2006/relationships/hyperlink" Target="https://podminky.urs.cz/item/CS_URS_2025_01/998714102" TargetMode="External" /><Relationship Id="rId132" Type="http://schemas.openxmlformats.org/officeDocument/2006/relationships/hyperlink" Target="https://podminky.urs.cz/item/CS_URS_2025_01/727113001" TargetMode="External" /><Relationship Id="rId133" Type="http://schemas.openxmlformats.org/officeDocument/2006/relationships/hyperlink" Target="https://podminky.urs.cz/item/CS_URS_2025_01/727112046" TargetMode="External" /><Relationship Id="rId134" Type="http://schemas.openxmlformats.org/officeDocument/2006/relationships/hyperlink" Target="https://podminky.urs.cz/item/CS_URS_2025_01/727113001" TargetMode="External" /><Relationship Id="rId135" Type="http://schemas.openxmlformats.org/officeDocument/2006/relationships/hyperlink" Target="https://podminky.urs.cz/item/CS_URS_2025_01/741920113" TargetMode="External" /><Relationship Id="rId136" Type="http://schemas.openxmlformats.org/officeDocument/2006/relationships/hyperlink" Target="https://podminky.urs.cz/item/CS_URS_2025_01/741920203" TargetMode="External" /><Relationship Id="rId137" Type="http://schemas.openxmlformats.org/officeDocument/2006/relationships/hyperlink" Target="https://podminky.urs.cz/item/CS_URS_2025_01/755111221" TargetMode="External" /><Relationship Id="rId138" Type="http://schemas.openxmlformats.org/officeDocument/2006/relationships/hyperlink" Target="https://podminky.urs.cz/item/CS_URS_2025_01/998755102" TargetMode="External" /><Relationship Id="rId139" Type="http://schemas.openxmlformats.org/officeDocument/2006/relationships/hyperlink" Target="https://podminky.urs.cz/item/CS_URS_2025_01/762081410" TargetMode="External" /><Relationship Id="rId140" Type="http://schemas.openxmlformats.org/officeDocument/2006/relationships/hyperlink" Target="https://podminky.urs.cz/item/CS_URS_2025_01/762114110" TargetMode="External" /><Relationship Id="rId141" Type="http://schemas.openxmlformats.org/officeDocument/2006/relationships/hyperlink" Target="https://podminky.urs.cz/item/CS_URS_2024_02/762114110.1" TargetMode="External" /><Relationship Id="rId142" Type="http://schemas.openxmlformats.org/officeDocument/2006/relationships/hyperlink" Target="https://podminky.urs.cz/item/CS_URS_2025_01/762361311" TargetMode="External" /><Relationship Id="rId143" Type="http://schemas.openxmlformats.org/officeDocument/2006/relationships/hyperlink" Target="https://podminky.urs.cz/item/CS_URS_2025_01/762595001" TargetMode="External" /><Relationship Id="rId144" Type="http://schemas.openxmlformats.org/officeDocument/2006/relationships/hyperlink" Target="https://podminky.urs.cz/item/CS_URS_2025_01/762810043" TargetMode="External" /><Relationship Id="rId145" Type="http://schemas.openxmlformats.org/officeDocument/2006/relationships/hyperlink" Target="https://podminky.urs.cz/item/CS_URS_2025_01/762810046" TargetMode="External" /><Relationship Id="rId146" Type="http://schemas.openxmlformats.org/officeDocument/2006/relationships/hyperlink" Target="https://podminky.urs.cz/item/CS_URS_2025_01/998762102" TargetMode="External" /><Relationship Id="rId147" Type="http://schemas.openxmlformats.org/officeDocument/2006/relationships/hyperlink" Target="https://podminky.urs.cz/item/CS_URS_2025_01/763111741" TargetMode="External" /><Relationship Id="rId148" Type="http://schemas.openxmlformats.org/officeDocument/2006/relationships/hyperlink" Target="https://podminky.urs.cz/item/CS_URS_2025_01/763131421" TargetMode="External" /><Relationship Id="rId149" Type="http://schemas.openxmlformats.org/officeDocument/2006/relationships/hyperlink" Target="https://podminky.urs.cz/item/CS_URS_2025_01/763131443" TargetMode="External" /><Relationship Id="rId150" Type="http://schemas.openxmlformats.org/officeDocument/2006/relationships/hyperlink" Target="https://podminky.urs.cz/item/CS_URS_2025_01/763131461" TargetMode="External" /><Relationship Id="rId151" Type="http://schemas.openxmlformats.org/officeDocument/2006/relationships/hyperlink" Target="https://podminky.urs.cz/item/CS_URS_2025_01/763131721" TargetMode="External" /><Relationship Id="rId152" Type="http://schemas.openxmlformats.org/officeDocument/2006/relationships/hyperlink" Target="https://podminky.urs.cz/item/CS_URS_2025_01/763131751" TargetMode="External" /><Relationship Id="rId153" Type="http://schemas.openxmlformats.org/officeDocument/2006/relationships/hyperlink" Target="https://podminky.urs.cz/item/CS_URS_2025_01/763131765" TargetMode="External" /><Relationship Id="rId154" Type="http://schemas.openxmlformats.org/officeDocument/2006/relationships/hyperlink" Target="https://podminky.urs.cz/item/CS_URS_2025_01/763164616" TargetMode="External" /><Relationship Id="rId155" Type="http://schemas.openxmlformats.org/officeDocument/2006/relationships/hyperlink" Target="https://podminky.urs.cz/item/CS_URS_2025_01/763171212" TargetMode="External" /><Relationship Id="rId156" Type="http://schemas.openxmlformats.org/officeDocument/2006/relationships/hyperlink" Target="https://podminky.urs.cz/item/CS_URS_2025_01/763171312" TargetMode="External" /><Relationship Id="rId157" Type="http://schemas.openxmlformats.org/officeDocument/2006/relationships/hyperlink" Target="https://podminky.urs.cz/item/CS_URS_2025_01/763211121" TargetMode="External" /><Relationship Id="rId158" Type="http://schemas.openxmlformats.org/officeDocument/2006/relationships/hyperlink" Target="https://podminky.urs.cz/item/CS_URS_2025_01/763211124" TargetMode="External" /><Relationship Id="rId159" Type="http://schemas.openxmlformats.org/officeDocument/2006/relationships/hyperlink" Target="https://podminky.urs.cz/item/CS_URS_2025_01/763211128" TargetMode="External" /><Relationship Id="rId160" Type="http://schemas.openxmlformats.org/officeDocument/2006/relationships/hyperlink" Target="https://podminky.urs.cz/item/CS_URS_2025_01/763221121" TargetMode="External" /><Relationship Id="rId161" Type="http://schemas.openxmlformats.org/officeDocument/2006/relationships/hyperlink" Target="https://podminky.urs.cz/item/CS_URS_2025_01/763221670" TargetMode="External" /><Relationship Id="rId162" Type="http://schemas.openxmlformats.org/officeDocument/2006/relationships/hyperlink" Target="https://podminky.urs.cz/item/CS_URS_2025_01/763221672" TargetMode="External" /><Relationship Id="rId163" Type="http://schemas.openxmlformats.org/officeDocument/2006/relationships/hyperlink" Target="https://podminky.urs.cz/item/CS_URS_2025_01/763231413" TargetMode="External" /><Relationship Id="rId164" Type="http://schemas.openxmlformats.org/officeDocument/2006/relationships/hyperlink" Target="https://podminky.urs.cz/item/CS_URS_2025_01/763251111" TargetMode="External" /><Relationship Id="rId165" Type="http://schemas.openxmlformats.org/officeDocument/2006/relationships/hyperlink" Target="https://podminky.urs.cz/item/CS_URS_2025_01/763251131" TargetMode="External" /><Relationship Id="rId166" Type="http://schemas.openxmlformats.org/officeDocument/2006/relationships/hyperlink" Target="https://podminky.urs.cz/item/CS_URS_2025_01/763251231" TargetMode="External" /><Relationship Id="rId167" Type="http://schemas.openxmlformats.org/officeDocument/2006/relationships/hyperlink" Target="https://podminky.urs.cz/item/CS_URS_2025_01/763251391" TargetMode="External" /><Relationship Id="rId168" Type="http://schemas.openxmlformats.org/officeDocument/2006/relationships/hyperlink" Target="https://podminky.urs.cz/item/CS_URS_2025_01/763264541" TargetMode="External" /><Relationship Id="rId169" Type="http://schemas.openxmlformats.org/officeDocument/2006/relationships/hyperlink" Target="https://podminky.urs.cz/item/CS_URS_2025_01/998763302" TargetMode="External" /><Relationship Id="rId170" Type="http://schemas.openxmlformats.org/officeDocument/2006/relationships/hyperlink" Target="https://podminky.urs.cz/item/CS_URS_2025_01/764101115" TargetMode="External" /><Relationship Id="rId171" Type="http://schemas.openxmlformats.org/officeDocument/2006/relationships/hyperlink" Target="https://podminky.urs.cz/item/CS_URS_2025_01/764224406" TargetMode="External" /><Relationship Id="rId172" Type="http://schemas.openxmlformats.org/officeDocument/2006/relationships/hyperlink" Target="https://podminky.urs.cz/item/CS_URS_2025_01/764224409" TargetMode="External" /><Relationship Id="rId173" Type="http://schemas.openxmlformats.org/officeDocument/2006/relationships/hyperlink" Target="https://podminky.urs.cz/item/CS_URS_2025_01/764224411" TargetMode="External" /><Relationship Id="rId174" Type="http://schemas.openxmlformats.org/officeDocument/2006/relationships/hyperlink" Target="https://podminky.urs.cz/item/CS_URS_2025_01/764226442" TargetMode="External" /><Relationship Id="rId175" Type="http://schemas.openxmlformats.org/officeDocument/2006/relationships/hyperlink" Target="https://podminky.urs.cz/item/CS_URS_2025_01/764226444" TargetMode="External" /><Relationship Id="rId176" Type="http://schemas.openxmlformats.org/officeDocument/2006/relationships/hyperlink" Target="https://podminky.urs.cz/item/CS_URS_2025_01/764228404" TargetMode="External" /><Relationship Id="rId177" Type="http://schemas.openxmlformats.org/officeDocument/2006/relationships/hyperlink" Target="https://podminky.urs.cz/item/CS_URS_2025_01/764228405" TargetMode="External" /><Relationship Id="rId178" Type="http://schemas.openxmlformats.org/officeDocument/2006/relationships/hyperlink" Target="https://podminky.urs.cz/item/CS_URS_2025_01/764228455" TargetMode="External" /><Relationship Id="rId179" Type="http://schemas.openxmlformats.org/officeDocument/2006/relationships/hyperlink" Target="https://podminky.urs.cz/item/CS_URS_2025_01/998764102" TargetMode="External" /><Relationship Id="rId180" Type="http://schemas.openxmlformats.org/officeDocument/2006/relationships/hyperlink" Target="https://podminky.urs.cz/item/CS_URS_2025_01/766211621" TargetMode="External" /><Relationship Id="rId181" Type="http://schemas.openxmlformats.org/officeDocument/2006/relationships/hyperlink" Target="https://podminky.urs.cz/item/CS_URS_2025_01/766417323" TargetMode="External" /><Relationship Id="rId182" Type="http://schemas.openxmlformats.org/officeDocument/2006/relationships/hyperlink" Target="https://podminky.urs.cz/item/CS_URS_2025_01/766417333" TargetMode="External" /><Relationship Id="rId183" Type="http://schemas.openxmlformats.org/officeDocument/2006/relationships/hyperlink" Target="https://podminky.urs.cz/item/CS_URS_2025_01/766417343" TargetMode="External" /><Relationship Id="rId184" Type="http://schemas.openxmlformats.org/officeDocument/2006/relationships/hyperlink" Target="https://podminky.urs.cz/item/CS_URS_2025_01/766417513" TargetMode="External" /><Relationship Id="rId185" Type="http://schemas.openxmlformats.org/officeDocument/2006/relationships/hyperlink" Target="https://podminky.urs.cz/item/CS_URS_2025_01/766417523" TargetMode="External" /><Relationship Id="rId186" Type="http://schemas.openxmlformats.org/officeDocument/2006/relationships/hyperlink" Target="https://podminky.urs.cz/item/CS_URS_2025_01/766417541" TargetMode="External" /><Relationship Id="rId187" Type="http://schemas.openxmlformats.org/officeDocument/2006/relationships/hyperlink" Target="https://podminky.urs.cz/item/CS_URS_2025_01/766495100" TargetMode="External" /><Relationship Id="rId188" Type="http://schemas.openxmlformats.org/officeDocument/2006/relationships/hyperlink" Target="https://podminky.urs.cz/item/CS_URS_2025_01/766660171" TargetMode="External" /><Relationship Id="rId189" Type="http://schemas.openxmlformats.org/officeDocument/2006/relationships/hyperlink" Target="https://podminky.urs.cz/item/CS_URS_2025_01/766660172" TargetMode="External" /><Relationship Id="rId190" Type="http://schemas.openxmlformats.org/officeDocument/2006/relationships/hyperlink" Target="https://podminky.urs.cz/item/CS_URS_2025_01/766660181" TargetMode="External" /><Relationship Id="rId191" Type="http://schemas.openxmlformats.org/officeDocument/2006/relationships/hyperlink" Target="https://podminky.urs.cz/item/CS_URS_2025_01/766660182" TargetMode="External" /><Relationship Id="rId192" Type="http://schemas.openxmlformats.org/officeDocument/2006/relationships/hyperlink" Target="https://podminky.urs.cz/item/CS_URS_2025_01/766660716" TargetMode="External" /><Relationship Id="rId193" Type="http://schemas.openxmlformats.org/officeDocument/2006/relationships/hyperlink" Target="https://podminky.urs.cz/item/CS_URS_2025_01/766660734" TargetMode="External" /><Relationship Id="rId194" Type="http://schemas.openxmlformats.org/officeDocument/2006/relationships/hyperlink" Target="https://podminky.urs.cz/item/CS_URS_2025_01/766660741" TargetMode="External" /><Relationship Id="rId195" Type="http://schemas.openxmlformats.org/officeDocument/2006/relationships/hyperlink" Target="https://podminky.urs.cz/item/CS_URS_2025_01/766660751" TargetMode="External" /><Relationship Id="rId196" Type="http://schemas.openxmlformats.org/officeDocument/2006/relationships/hyperlink" Target="https://podminky.urs.cz/item/CS_URS_2025_01/766660729" TargetMode="External" /><Relationship Id="rId197" Type="http://schemas.openxmlformats.org/officeDocument/2006/relationships/hyperlink" Target="https://podminky.urs.cz/item/CS_URS_2025_01/766660730" TargetMode="External" /><Relationship Id="rId198" Type="http://schemas.openxmlformats.org/officeDocument/2006/relationships/hyperlink" Target="https://podminky.urs.cz/item/CS_URS_2025_01/766660745" TargetMode="External" /><Relationship Id="rId199" Type="http://schemas.openxmlformats.org/officeDocument/2006/relationships/hyperlink" Target="https://podminky.urs.cz/item/CS_URS_2025_01/766682111" TargetMode="External" /><Relationship Id="rId200" Type="http://schemas.openxmlformats.org/officeDocument/2006/relationships/hyperlink" Target="https://podminky.urs.cz/item/CS_URS_2025_01/766682211" TargetMode="External" /><Relationship Id="rId201" Type="http://schemas.openxmlformats.org/officeDocument/2006/relationships/hyperlink" Target="https://podminky.urs.cz/item/CS_URS_2025_01/766694116" TargetMode="External" /><Relationship Id="rId202" Type="http://schemas.openxmlformats.org/officeDocument/2006/relationships/hyperlink" Target="https://podminky.urs.cz/item/CS_URS_2025_01/998766102" TargetMode="External" /><Relationship Id="rId203" Type="http://schemas.openxmlformats.org/officeDocument/2006/relationships/hyperlink" Target="https://podminky.urs.cz/item/CS_URS_2025_01/767114111" TargetMode="External" /><Relationship Id="rId204" Type="http://schemas.openxmlformats.org/officeDocument/2006/relationships/hyperlink" Target="https://podminky.urs.cz/item/CS_URS_2025_01/767114112" TargetMode="External" /><Relationship Id="rId205" Type="http://schemas.openxmlformats.org/officeDocument/2006/relationships/hyperlink" Target="https://podminky.urs.cz/item/CS_URS_2025_01/767114114" TargetMode="External" /><Relationship Id="rId206" Type="http://schemas.openxmlformats.org/officeDocument/2006/relationships/hyperlink" Target="https://podminky.urs.cz/item/CS_URS_2025_01/767163111" TargetMode="External" /><Relationship Id="rId207" Type="http://schemas.openxmlformats.org/officeDocument/2006/relationships/hyperlink" Target="https://podminky.urs.cz/item/CS_URS_2025_01/767165114" TargetMode="External" /><Relationship Id="rId208" Type="http://schemas.openxmlformats.org/officeDocument/2006/relationships/hyperlink" Target="https://podminky.urs.cz/item/CS_URS_2025_01/767211312" TargetMode="External" /><Relationship Id="rId209" Type="http://schemas.openxmlformats.org/officeDocument/2006/relationships/hyperlink" Target="https://podminky.urs.cz/item/CS_URS_2025_01/767223212" TargetMode="External" /><Relationship Id="rId210" Type="http://schemas.openxmlformats.org/officeDocument/2006/relationships/hyperlink" Target="https://podminky.urs.cz/item/CS_URS_2025_01/767250113" TargetMode="External" /><Relationship Id="rId211" Type="http://schemas.openxmlformats.org/officeDocument/2006/relationships/hyperlink" Target="https://podminky.urs.cz/item/CS_URS_2025_01/767316311" TargetMode="External" /><Relationship Id="rId212" Type="http://schemas.openxmlformats.org/officeDocument/2006/relationships/hyperlink" Target="https://podminky.urs.cz/item/CS_URS_2025_01/767316312" TargetMode="External" /><Relationship Id="rId213" Type="http://schemas.openxmlformats.org/officeDocument/2006/relationships/hyperlink" Target="https://podminky.urs.cz/item/CS_URS_2025_01/767531121" TargetMode="External" /><Relationship Id="rId214" Type="http://schemas.openxmlformats.org/officeDocument/2006/relationships/hyperlink" Target="https://podminky.urs.cz/item/CS_URS_2025_01/767531214" TargetMode="External" /><Relationship Id="rId215" Type="http://schemas.openxmlformats.org/officeDocument/2006/relationships/hyperlink" Target="https://podminky.urs.cz/item/CS_URS_2025_01/767531215" TargetMode="External" /><Relationship Id="rId216" Type="http://schemas.openxmlformats.org/officeDocument/2006/relationships/hyperlink" Target="https://podminky.urs.cz/item/CS_URS_2025_01/767584702" TargetMode="External" /><Relationship Id="rId217" Type="http://schemas.openxmlformats.org/officeDocument/2006/relationships/hyperlink" Target="https://podminky.urs.cz/item/CS_URS_2025_01/767610216" TargetMode="External" /><Relationship Id="rId218" Type="http://schemas.openxmlformats.org/officeDocument/2006/relationships/hyperlink" Target="https://podminky.urs.cz/item/CS_URS_2025_01/767620314" TargetMode="External" /><Relationship Id="rId219" Type="http://schemas.openxmlformats.org/officeDocument/2006/relationships/hyperlink" Target="https://podminky.urs.cz/item/CS_URS_2025_01/767620342" TargetMode="External" /><Relationship Id="rId220" Type="http://schemas.openxmlformats.org/officeDocument/2006/relationships/hyperlink" Target="https://podminky.urs.cz/item/CS_URS_2025_01/767620343" TargetMode="External" /><Relationship Id="rId221" Type="http://schemas.openxmlformats.org/officeDocument/2006/relationships/hyperlink" Target="https://podminky.urs.cz/item/CS_URS_2025_01/767620344" TargetMode="External" /><Relationship Id="rId222" Type="http://schemas.openxmlformats.org/officeDocument/2006/relationships/hyperlink" Target="https://podminky.urs.cz/item/CS_URS_2025_01/767627310" TargetMode="External" /><Relationship Id="rId223" Type="http://schemas.openxmlformats.org/officeDocument/2006/relationships/hyperlink" Target="https://podminky.urs.cz/item/CS_URS_2025_01/767640111" TargetMode="External" /><Relationship Id="rId224" Type="http://schemas.openxmlformats.org/officeDocument/2006/relationships/hyperlink" Target="https://podminky.urs.cz/item/CS_URS_2025_01/767640111" TargetMode="External" /><Relationship Id="rId225" Type="http://schemas.openxmlformats.org/officeDocument/2006/relationships/hyperlink" Target="https://podminky.urs.cz/item/CS_URS_2025_01/767640112" TargetMode="External" /><Relationship Id="rId226" Type="http://schemas.openxmlformats.org/officeDocument/2006/relationships/hyperlink" Target="https://podminky.urs.cz/item/CS_URS_2025_01/767640113" TargetMode="External" /><Relationship Id="rId227" Type="http://schemas.openxmlformats.org/officeDocument/2006/relationships/hyperlink" Target="https://podminky.urs.cz/item/CS_URS_2025_01/767640221" TargetMode="External" /><Relationship Id="rId228" Type="http://schemas.openxmlformats.org/officeDocument/2006/relationships/hyperlink" Target="https://podminky.urs.cz/item/CS_URS_2025_01/767646510" TargetMode="External" /><Relationship Id="rId229" Type="http://schemas.openxmlformats.org/officeDocument/2006/relationships/hyperlink" Target="https://podminky.urs.cz/item/CS_URS_2025_01/767646523" TargetMode="External" /><Relationship Id="rId230" Type="http://schemas.openxmlformats.org/officeDocument/2006/relationships/hyperlink" Target="https://podminky.urs.cz/item/CS_URS_2025_01/767661501" TargetMode="External" /><Relationship Id="rId231" Type="http://schemas.openxmlformats.org/officeDocument/2006/relationships/hyperlink" Target="https://podminky.urs.cz/item/CS_URS_2025_01/767881121" TargetMode="External" /><Relationship Id="rId232" Type="http://schemas.openxmlformats.org/officeDocument/2006/relationships/hyperlink" Target="https://podminky.urs.cz/item/CS_URS_2025_01/767881151" TargetMode="External" /><Relationship Id="rId233" Type="http://schemas.openxmlformats.org/officeDocument/2006/relationships/hyperlink" Target="https://podminky.urs.cz/item/CS_URS_2025_01/767995113" TargetMode="External" /><Relationship Id="rId234" Type="http://schemas.openxmlformats.org/officeDocument/2006/relationships/hyperlink" Target="https://podminky.urs.cz/item/CS_URS_2025_01/767995116" TargetMode="External" /><Relationship Id="rId235" Type="http://schemas.openxmlformats.org/officeDocument/2006/relationships/hyperlink" Target="https://podminky.urs.cz/item/CS_URS_2025_01/767995117" TargetMode="External" /><Relationship Id="rId236" Type="http://schemas.openxmlformats.org/officeDocument/2006/relationships/hyperlink" Target="https://podminky.urs.cz/item/CS_URS_2025_01/HZS4212" TargetMode="External" /><Relationship Id="rId237" Type="http://schemas.openxmlformats.org/officeDocument/2006/relationships/hyperlink" Target="https://podminky.urs.cz/item/CS_URS_2025_01/998767102" TargetMode="External" /><Relationship Id="rId238" Type="http://schemas.openxmlformats.org/officeDocument/2006/relationships/hyperlink" Target="https://podminky.urs.cz/item/CS_URS_2025_01/771111011" TargetMode="External" /><Relationship Id="rId239" Type="http://schemas.openxmlformats.org/officeDocument/2006/relationships/hyperlink" Target="https://podminky.urs.cz/item/CS_URS_2025_01/771121011" TargetMode="External" /><Relationship Id="rId240" Type="http://schemas.openxmlformats.org/officeDocument/2006/relationships/hyperlink" Target="https://podminky.urs.cz/item/CS_URS_2025_01/771473113" TargetMode="External" /><Relationship Id="rId241" Type="http://schemas.openxmlformats.org/officeDocument/2006/relationships/hyperlink" Target="https://podminky.urs.cz/item/CS_URS_2025_01/771574413" TargetMode="External" /><Relationship Id="rId242" Type="http://schemas.openxmlformats.org/officeDocument/2006/relationships/hyperlink" Target="https://podminky.urs.cz/item/CS_URS_2025_01/771591112" TargetMode="External" /><Relationship Id="rId243" Type="http://schemas.openxmlformats.org/officeDocument/2006/relationships/hyperlink" Target="https://podminky.urs.cz/item/CS_URS_2025_01/771591115" TargetMode="External" /><Relationship Id="rId244" Type="http://schemas.openxmlformats.org/officeDocument/2006/relationships/hyperlink" Target="https://podminky.urs.cz/item/CS_URS_2025_01/771591264" TargetMode="External" /><Relationship Id="rId245" Type="http://schemas.openxmlformats.org/officeDocument/2006/relationships/hyperlink" Target="https://podminky.urs.cz/item/CS_URS_2025_01/771592011" TargetMode="External" /><Relationship Id="rId246" Type="http://schemas.openxmlformats.org/officeDocument/2006/relationships/hyperlink" Target="https://podminky.urs.cz/item/CS_URS_2025_01/998771102" TargetMode="External" /><Relationship Id="rId247" Type="http://schemas.openxmlformats.org/officeDocument/2006/relationships/hyperlink" Target="https://podminky.urs.cz/item/CS_URS_2025_01/776111311" TargetMode="External" /><Relationship Id="rId248" Type="http://schemas.openxmlformats.org/officeDocument/2006/relationships/hyperlink" Target="https://podminky.urs.cz/item/CS_URS_2025_01/776111323" TargetMode="External" /><Relationship Id="rId249" Type="http://schemas.openxmlformats.org/officeDocument/2006/relationships/hyperlink" Target="https://podminky.urs.cz/item/CS_URS_2025_01/776121321" TargetMode="External" /><Relationship Id="rId250" Type="http://schemas.openxmlformats.org/officeDocument/2006/relationships/hyperlink" Target="https://podminky.urs.cz/item/CS_URS_2025_01/776121323" TargetMode="External" /><Relationship Id="rId251" Type="http://schemas.openxmlformats.org/officeDocument/2006/relationships/hyperlink" Target="https://podminky.urs.cz/item/CS_URS_2025_01/776141111" TargetMode="External" /><Relationship Id="rId252" Type="http://schemas.openxmlformats.org/officeDocument/2006/relationships/hyperlink" Target="https://podminky.urs.cz/item/CS_URS_2025_01/776251111" TargetMode="External" /><Relationship Id="rId253" Type="http://schemas.openxmlformats.org/officeDocument/2006/relationships/hyperlink" Target="https://podminky.urs.cz/item/CS_URS_2025_01/776351111" TargetMode="External" /><Relationship Id="rId254" Type="http://schemas.openxmlformats.org/officeDocument/2006/relationships/hyperlink" Target="https://podminky.urs.cz/item/CS_URS_2025_01/776351111" TargetMode="External" /><Relationship Id="rId255" Type="http://schemas.openxmlformats.org/officeDocument/2006/relationships/hyperlink" Target="https://podminky.urs.cz/item/CS_URS_2025_01/776351121" TargetMode="External" /><Relationship Id="rId256" Type="http://schemas.openxmlformats.org/officeDocument/2006/relationships/hyperlink" Target="https://podminky.urs.cz/item/CS_URS_2025_01/776421111" TargetMode="External" /><Relationship Id="rId257" Type="http://schemas.openxmlformats.org/officeDocument/2006/relationships/hyperlink" Target="https://podminky.urs.cz/item/CS_URS_2025_01/776421212" TargetMode="External" /><Relationship Id="rId258" Type="http://schemas.openxmlformats.org/officeDocument/2006/relationships/hyperlink" Target="https://podminky.urs.cz/item/CS_URS_2025_01/776421311" TargetMode="External" /><Relationship Id="rId259" Type="http://schemas.openxmlformats.org/officeDocument/2006/relationships/hyperlink" Target="https://podminky.urs.cz/item/CS_URS_2025_01/776991121" TargetMode="External" /><Relationship Id="rId260" Type="http://schemas.openxmlformats.org/officeDocument/2006/relationships/hyperlink" Target="https://podminky.urs.cz/item/CS_URS_2025_01/998776102" TargetMode="External" /><Relationship Id="rId261" Type="http://schemas.openxmlformats.org/officeDocument/2006/relationships/hyperlink" Target="https://podminky.urs.cz/item/CS_URS_2025_01/777111111" TargetMode="External" /><Relationship Id="rId262" Type="http://schemas.openxmlformats.org/officeDocument/2006/relationships/hyperlink" Target="https://podminky.urs.cz/item/CS_URS_2025_01/777121105" TargetMode="External" /><Relationship Id="rId263" Type="http://schemas.openxmlformats.org/officeDocument/2006/relationships/hyperlink" Target="https://podminky.urs.cz/item/CS_URS_2025_01/777131101" TargetMode="External" /><Relationship Id="rId264" Type="http://schemas.openxmlformats.org/officeDocument/2006/relationships/hyperlink" Target="https://podminky.urs.cz/item/CS_URS_2025_01/777131109" TargetMode="External" /><Relationship Id="rId265" Type="http://schemas.openxmlformats.org/officeDocument/2006/relationships/hyperlink" Target="https://podminky.urs.cz/item/CS_URS_2025_01/777511121" TargetMode="External" /><Relationship Id="rId266" Type="http://schemas.openxmlformats.org/officeDocument/2006/relationships/hyperlink" Target="https://podminky.urs.cz/item/CS_URS_2025_01/777511181" TargetMode="External" /><Relationship Id="rId267" Type="http://schemas.openxmlformats.org/officeDocument/2006/relationships/hyperlink" Target="https://podminky.urs.cz/item/CS_URS_2025_01/777911111" TargetMode="External" /><Relationship Id="rId268" Type="http://schemas.openxmlformats.org/officeDocument/2006/relationships/hyperlink" Target="https://podminky.urs.cz/item/CS_URS_2025_01/998777102" TargetMode="External" /><Relationship Id="rId269" Type="http://schemas.openxmlformats.org/officeDocument/2006/relationships/hyperlink" Target="https://podminky.urs.cz/item/CS_URS_2025_01/781111011" TargetMode="External" /><Relationship Id="rId270" Type="http://schemas.openxmlformats.org/officeDocument/2006/relationships/hyperlink" Target="https://podminky.urs.cz/item/CS_URS_2025_01/781121011" TargetMode="External" /><Relationship Id="rId271" Type="http://schemas.openxmlformats.org/officeDocument/2006/relationships/hyperlink" Target="https://podminky.urs.cz/item/CS_URS_2025_01/781131112" TargetMode="External" /><Relationship Id="rId272" Type="http://schemas.openxmlformats.org/officeDocument/2006/relationships/hyperlink" Target="https://podminky.urs.cz/item/CS_URS_2025_01/781472217" TargetMode="External" /><Relationship Id="rId273" Type="http://schemas.openxmlformats.org/officeDocument/2006/relationships/hyperlink" Target="https://podminky.urs.cz/item/CS_URS_2025_01/781492211" TargetMode="External" /><Relationship Id="rId274" Type="http://schemas.openxmlformats.org/officeDocument/2006/relationships/hyperlink" Target="https://podminky.urs.cz/item/CS_URS_2025_01/781495211" TargetMode="External" /><Relationship Id="rId275" Type="http://schemas.openxmlformats.org/officeDocument/2006/relationships/hyperlink" Target="https://podminky.urs.cz/item/CS_URS_2025_01/781571131" TargetMode="External" /><Relationship Id="rId276" Type="http://schemas.openxmlformats.org/officeDocument/2006/relationships/hyperlink" Target="https://podminky.urs.cz/item/CS_URS_2025_01/998781102" TargetMode="External" /><Relationship Id="rId277" Type="http://schemas.openxmlformats.org/officeDocument/2006/relationships/hyperlink" Target="https://podminky.urs.cz/item/CS_URS_2025_01/784181121" TargetMode="External" /><Relationship Id="rId278" Type="http://schemas.openxmlformats.org/officeDocument/2006/relationships/hyperlink" Target="https://podminky.urs.cz/item/CS_URS_2025_01/784211101" TargetMode="External" /><Relationship Id="rId279" Type="http://schemas.openxmlformats.org/officeDocument/2006/relationships/hyperlink" Target="https://podminky.urs.cz/item/CS_URS_2025_01/786612200" TargetMode="External" /><Relationship Id="rId280" Type="http://schemas.openxmlformats.org/officeDocument/2006/relationships/hyperlink" Target="https://podminky.urs.cz/item/CS_URS_2025_01/786614001" TargetMode="External" /><Relationship Id="rId281" Type="http://schemas.openxmlformats.org/officeDocument/2006/relationships/hyperlink" Target="https://podminky.urs.cz/item/CS_URS_2025_01/786614003" TargetMode="External" /><Relationship Id="rId282" Type="http://schemas.openxmlformats.org/officeDocument/2006/relationships/hyperlink" Target="https://podminky.urs.cz/item/CS_URS_2025_01/786614005" TargetMode="External" /><Relationship Id="rId283" Type="http://schemas.openxmlformats.org/officeDocument/2006/relationships/hyperlink" Target="https://podminky.urs.cz/item/CS_URS_2025_01/HZS2231" TargetMode="External" /><Relationship Id="rId284" Type="http://schemas.openxmlformats.org/officeDocument/2006/relationships/hyperlink" Target="https://podminky.urs.cz/item/CS_URS_2025_01/998786102" TargetMode="External" /><Relationship Id="rId285" Type="http://schemas.openxmlformats.org/officeDocument/2006/relationships/hyperlink" Target="https://podminky.urs.cz/item/CS_URS_2025_01/HZS2182" TargetMode="External" /><Relationship Id="rId286" Type="http://schemas.openxmlformats.org/officeDocument/2006/relationships/hyperlink" Target="https://podminky.urs.cz/item/CS_URS_2025_01/998787102" TargetMode="External" /><Relationship Id="rId287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54103" TargetMode="External" /><Relationship Id="rId2" Type="http://schemas.openxmlformats.org/officeDocument/2006/relationships/hyperlink" Target="https://podminky.urs.cz/item/CS_URS_2025_01/162351104" TargetMode="External" /><Relationship Id="rId3" Type="http://schemas.openxmlformats.org/officeDocument/2006/relationships/hyperlink" Target="https://podminky.urs.cz/item/CS_URS_2025_01/162751117" TargetMode="External" /><Relationship Id="rId4" Type="http://schemas.openxmlformats.org/officeDocument/2006/relationships/hyperlink" Target="https://podminky.urs.cz/item/CS_URS_2025_01/162751119" TargetMode="External" /><Relationship Id="rId5" Type="http://schemas.openxmlformats.org/officeDocument/2006/relationships/hyperlink" Target="https://podminky.urs.cz/item/CS_URS_2025_01/167151111" TargetMode="External" /><Relationship Id="rId6" Type="http://schemas.openxmlformats.org/officeDocument/2006/relationships/hyperlink" Target="https://podminky.urs.cz/item/CS_URS_2025_01/171201231" TargetMode="External" /><Relationship Id="rId7" Type="http://schemas.openxmlformats.org/officeDocument/2006/relationships/hyperlink" Target="https://podminky.urs.cz/item/CS_URS_2025_01/171251201" TargetMode="External" /><Relationship Id="rId8" Type="http://schemas.openxmlformats.org/officeDocument/2006/relationships/hyperlink" Target="https://podminky.urs.cz/item/CS_URS_2025_01/175112101" TargetMode="External" /><Relationship Id="rId9" Type="http://schemas.openxmlformats.org/officeDocument/2006/relationships/hyperlink" Target="https://podminky.urs.cz/item/CS_URS_2025_01/451572111" TargetMode="External" /><Relationship Id="rId10" Type="http://schemas.openxmlformats.org/officeDocument/2006/relationships/hyperlink" Target="https://podminky.urs.cz/item/CS_URS_2025_01/871161141" TargetMode="External" /><Relationship Id="rId11" Type="http://schemas.openxmlformats.org/officeDocument/2006/relationships/hyperlink" Target="https://podminky.urs.cz/item/CS_URS_2025_01/871211141" TargetMode="External" /><Relationship Id="rId12" Type="http://schemas.openxmlformats.org/officeDocument/2006/relationships/hyperlink" Target="https://podminky.urs.cz/item/CS_URS_2025_01/871310320" TargetMode="External" /><Relationship Id="rId13" Type="http://schemas.openxmlformats.org/officeDocument/2006/relationships/hyperlink" Target="https://podminky.urs.cz/item/CS_URS_2025_01/877161101" TargetMode="External" /><Relationship Id="rId14" Type="http://schemas.openxmlformats.org/officeDocument/2006/relationships/hyperlink" Target="https://podminky.urs.cz/item/CS_URS_2025_01/877211101" TargetMode="External" /><Relationship Id="rId15" Type="http://schemas.openxmlformats.org/officeDocument/2006/relationships/hyperlink" Target="https://podminky.urs.cz/item/CS_URS_2025_01/877211110" TargetMode="External" /><Relationship Id="rId16" Type="http://schemas.openxmlformats.org/officeDocument/2006/relationships/hyperlink" Target="https://podminky.urs.cz/item/CS_URS_2025_01/877211112" TargetMode="External" /><Relationship Id="rId17" Type="http://schemas.openxmlformats.org/officeDocument/2006/relationships/hyperlink" Target="https://podminky.urs.cz/item/CS_URS_2025_01/893811111" TargetMode="External" /><Relationship Id="rId18" Type="http://schemas.openxmlformats.org/officeDocument/2006/relationships/hyperlink" Target="https://podminky.urs.cz/item/CS_URS_2025_01/894811133" TargetMode="External" /><Relationship Id="rId19" Type="http://schemas.openxmlformats.org/officeDocument/2006/relationships/hyperlink" Target="https://podminky.urs.cz/item/CS_URS_2025_01/899102112" TargetMode="External" /><Relationship Id="rId20" Type="http://schemas.openxmlformats.org/officeDocument/2006/relationships/hyperlink" Target="https://podminky.urs.cz/item/CS_URS_2025_01/899103112" TargetMode="External" /><Relationship Id="rId21" Type="http://schemas.openxmlformats.org/officeDocument/2006/relationships/hyperlink" Target="https://podminky.urs.cz/item/CS_URS_2025_01/899722113" TargetMode="External" /><Relationship Id="rId22" Type="http://schemas.openxmlformats.org/officeDocument/2006/relationships/hyperlink" Target="https://podminky.urs.cz/item/CS_URS_2025_01/899913151" TargetMode="External" /><Relationship Id="rId23" Type="http://schemas.openxmlformats.org/officeDocument/2006/relationships/hyperlink" Target="https://podminky.urs.cz/item/CS_URS_2025_01/HZS2212" TargetMode="External" /><Relationship Id="rId24" Type="http://schemas.openxmlformats.org/officeDocument/2006/relationships/hyperlink" Target="https://podminky.urs.cz/item/CS_URS_2025_01/953941211" TargetMode="External" /><Relationship Id="rId25" Type="http://schemas.openxmlformats.org/officeDocument/2006/relationships/hyperlink" Target="https://podminky.urs.cz/item/CS_URS_2025_01/998276101" TargetMode="External" /><Relationship Id="rId26" Type="http://schemas.openxmlformats.org/officeDocument/2006/relationships/hyperlink" Target="https://podminky.urs.cz/item/CS_URS_2025_01/713463111" TargetMode="External" /><Relationship Id="rId27" Type="http://schemas.openxmlformats.org/officeDocument/2006/relationships/hyperlink" Target="https://podminky.urs.cz/item/CS_URS_2025_01/713463211" TargetMode="External" /><Relationship Id="rId28" Type="http://schemas.openxmlformats.org/officeDocument/2006/relationships/hyperlink" Target="https://podminky.urs.cz/item/CS_URS_2025_01/713463212" TargetMode="External" /><Relationship Id="rId29" Type="http://schemas.openxmlformats.org/officeDocument/2006/relationships/hyperlink" Target="https://podminky.urs.cz/item/CS_URS_2025_01/998713102" TargetMode="External" /><Relationship Id="rId30" Type="http://schemas.openxmlformats.org/officeDocument/2006/relationships/hyperlink" Target="https://podminky.urs.cz/item/CS_URS_2025_01/721171809" TargetMode="External" /><Relationship Id="rId31" Type="http://schemas.openxmlformats.org/officeDocument/2006/relationships/hyperlink" Target="https://podminky.urs.cz/item/CS_URS_2025_01/721173315" TargetMode="External" /><Relationship Id="rId32" Type="http://schemas.openxmlformats.org/officeDocument/2006/relationships/hyperlink" Target="https://podminky.urs.cz/item/CS_URS_2025_01/721173316" TargetMode="External" /><Relationship Id="rId33" Type="http://schemas.openxmlformats.org/officeDocument/2006/relationships/hyperlink" Target="https://podminky.urs.cz/item/CS_URS_2025_01/721173317" TargetMode="External" /><Relationship Id="rId34" Type="http://schemas.openxmlformats.org/officeDocument/2006/relationships/hyperlink" Target="https://podminky.urs.cz/item/CS_URS_2025_01/721173401" TargetMode="External" /><Relationship Id="rId35" Type="http://schemas.openxmlformats.org/officeDocument/2006/relationships/hyperlink" Target="https://podminky.urs.cz/item/CS_URS_2025_01/721173402" TargetMode="External" /><Relationship Id="rId36" Type="http://schemas.openxmlformats.org/officeDocument/2006/relationships/hyperlink" Target="https://podminky.urs.cz/item/CS_URS_2025_01/721174024" TargetMode="External" /><Relationship Id="rId37" Type="http://schemas.openxmlformats.org/officeDocument/2006/relationships/hyperlink" Target="https://podminky.urs.cz/item/CS_URS_2025_01/721174025" TargetMode="External" /><Relationship Id="rId38" Type="http://schemas.openxmlformats.org/officeDocument/2006/relationships/hyperlink" Target="https://podminky.urs.cz/item/CS_URS_2025_01/721174041" TargetMode="External" /><Relationship Id="rId39" Type="http://schemas.openxmlformats.org/officeDocument/2006/relationships/hyperlink" Target="https://podminky.urs.cz/item/CS_URS_2025_01/721174042" TargetMode="External" /><Relationship Id="rId40" Type="http://schemas.openxmlformats.org/officeDocument/2006/relationships/hyperlink" Target="https://podminky.urs.cz/item/CS_URS_2025_01/721174043" TargetMode="External" /><Relationship Id="rId41" Type="http://schemas.openxmlformats.org/officeDocument/2006/relationships/hyperlink" Target="https://podminky.urs.cz/item/CS_URS_2025_01/721175232" TargetMode="External" /><Relationship Id="rId42" Type="http://schemas.openxmlformats.org/officeDocument/2006/relationships/hyperlink" Target="https://podminky.urs.cz/item/CS_URS_2025_01/721211403" TargetMode="External" /><Relationship Id="rId43" Type="http://schemas.openxmlformats.org/officeDocument/2006/relationships/hyperlink" Target="https://podminky.urs.cz/item/CS_URS_2025_01/721211422" TargetMode="External" /><Relationship Id="rId44" Type="http://schemas.openxmlformats.org/officeDocument/2006/relationships/hyperlink" Target="https://podminky.urs.cz/item/CS_URS_2025_01/721211913" TargetMode="External" /><Relationship Id="rId45" Type="http://schemas.openxmlformats.org/officeDocument/2006/relationships/hyperlink" Target="https://podminky.urs.cz/item/CS_URS_2025_01/721239114" TargetMode="External" /><Relationship Id="rId46" Type="http://schemas.openxmlformats.org/officeDocument/2006/relationships/hyperlink" Target="https://podminky.urs.cz/item/CS_URS_2025_01/721273152" TargetMode="External" /><Relationship Id="rId47" Type="http://schemas.openxmlformats.org/officeDocument/2006/relationships/hyperlink" Target="https://podminky.urs.cz/item/CS_URS_2025_01/721273153" TargetMode="External" /><Relationship Id="rId48" Type="http://schemas.openxmlformats.org/officeDocument/2006/relationships/hyperlink" Target="https://podminky.urs.cz/item/CS_URS_2025_01/721279126" TargetMode="External" /><Relationship Id="rId49" Type="http://schemas.openxmlformats.org/officeDocument/2006/relationships/hyperlink" Target="https://podminky.urs.cz/item/CS_URS_2025_01/721290111" TargetMode="External" /><Relationship Id="rId50" Type="http://schemas.openxmlformats.org/officeDocument/2006/relationships/hyperlink" Target="https://podminky.urs.cz/item/CS_URS_2025_01/721290112" TargetMode="External" /><Relationship Id="rId51" Type="http://schemas.openxmlformats.org/officeDocument/2006/relationships/hyperlink" Target="https://podminky.urs.cz/item/CS_URS_2025_01/998721102" TargetMode="External" /><Relationship Id="rId52" Type="http://schemas.openxmlformats.org/officeDocument/2006/relationships/hyperlink" Target="https://podminky.urs.cz/item/CS_URS_2025_01/722170807" TargetMode="External" /><Relationship Id="rId53" Type="http://schemas.openxmlformats.org/officeDocument/2006/relationships/hyperlink" Target="https://podminky.urs.cz/item/CS_URS_2025_01/722174002" TargetMode="External" /><Relationship Id="rId54" Type="http://schemas.openxmlformats.org/officeDocument/2006/relationships/hyperlink" Target="https://podminky.urs.cz/item/CS_URS_2025_01/722174003" TargetMode="External" /><Relationship Id="rId55" Type="http://schemas.openxmlformats.org/officeDocument/2006/relationships/hyperlink" Target="https://podminky.urs.cz/item/CS_URS_2025_01/722174004" TargetMode="External" /><Relationship Id="rId56" Type="http://schemas.openxmlformats.org/officeDocument/2006/relationships/hyperlink" Target="https://podminky.urs.cz/item/CS_URS_2025_01/722174005" TargetMode="External" /><Relationship Id="rId57" Type="http://schemas.openxmlformats.org/officeDocument/2006/relationships/hyperlink" Target="https://podminky.urs.cz/item/CS_URS_2025_01/722174006" TargetMode="External" /><Relationship Id="rId58" Type="http://schemas.openxmlformats.org/officeDocument/2006/relationships/hyperlink" Target="https://podminky.urs.cz/item/CS_URS_2025_01/722174007" TargetMode="External" /><Relationship Id="rId59" Type="http://schemas.openxmlformats.org/officeDocument/2006/relationships/hyperlink" Target="https://podminky.urs.cz/item/CS_URS_2025_01/722181231" TargetMode="External" /><Relationship Id="rId60" Type="http://schemas.openxmlformats.org/officeDocument/2006/relationships/hyperlink" Target="https://podminky.urs.cz/item/CS_URS_2025_01/722181232" TargetMode="External" /><Relationship Id="rId61" Type="http://schemas.openxmlformats.org/officeDocument/2006/relationships/hyperlink" Target="https://podminky.urs.cz/item/CS_URS_2025_01/722181233" TargetMode="External" /><Relationship Id="rId62" Type="http://schemas.openxmlformats.org/officeDocument/2006/relationships/hyperlink" Target="https://podminky.urs.cz/item/CS_URS_2025_01/722181234" TargetMode="External" /><Relationship Id="rId63" Type="http://schemas.openxmlformats.org/officeDocument/2006/relationships/hyperlink" Target="https://podminky.urs.cz/item/CS_URS_2025_01/722220111" TargetMode="External" /><Relationship Id="rId64" Type="http://schemas.openxmlformats.org/officeDocument/2006/relationships/hyperlink" Target="https://podminky.urs.cz/item/CS_URS_2025_01/722220121" TargetMode="External" /><Relationship Id="rId65" Type="http://schemas.openxmlformats.org/officeDocument/2006/relationships/hyperlink" Target="https://podminky.urs.cz/item/CS_URS_2025_01/722224115" TargetMode="External" /><Relationship Id="rId66" Type="http://schemas.openxmlformats.org/officeDocument/2006/relationships/hyperlink" Target="https://podminky.urs.cz/item/CS_URS_2025_01/722224152" TargetMode="External" /><Relationship Id="rId67" Type="http://schemas.openxmlformats.org/officeDocument/2006/relationships/hyperlink" Target="https://podminky.urs.cz/item/CS_URS_2025_01/722229101" TargetMode="External" /><Relationship Id="rId68" Type="http://schemas.openxmlformats.org/officeDocument/2006/relationships/hyperlink" Target="https://podminky.urs.cz/item/CS_URS_2025_01/722231073" TargetMode="External" /><Relationship Id="rId69" Type="http://schemas.openxmlformats.org/officeDocument/2006/relationships/hyperlink" Target="https://podminky.urs.cz/item/CS_URS_2025_01/722231075" TargetMode="External" /><Relationship Id="rId70" Type="http://schemas.openxmlformats.org/officeDocument/2006/relationships/hyperlink" Target="https://podminky.urs.cz/item/CS_URS_2025_01/722231077" TargetMode="External" /><Relationship Id="rId71" Type="http://schemas.openxmlformats.org/officeDocument/2006/relationships/hyperlink" Target="https://podminky.urs.cz/item/CS_URS_2025_01/722231206" TargetMode="External" /><Relationship Id="rId72" Type="http://schemas.openxmlformats.org/officeDocument/2006/relationships/hyperlink" Target="https://podminky.urs.cz/item/CS_URS_2025_01/722232043" TargetMode="External" /><Relationship Id="rId73" Type="http://schemas.openxmlformats.org/officeDocument/2006/relationships/hyperlink" Target="https://podminky.urs.cz/item/CS_URS_2025_01/722232044" TargetMode="External" /><Relationship Id="rId74" Type="http://schemas.openxmlformats.org/officeDocument/2006/relationships/hyperlink" Target="https://podminky.urs.cz/item/CS_URS_2025_01/722232045" TargetMode="External" /><Relationship Id="rId75" Type="http://schemas.openxmlformats.org/officeDocument/2006/relationships/hyperlink" Target="https://podminky.urs.cz/item/CS_URS_2025_01/722232046" TargetMode="External" /><Relationship Id="rId76" Type="http://schemas.openxmlformats.org/officeDocument/2006/relationships/hyperlink" Target="https://podminky.urs.cz/item/CS_URS_2025_01/722232048" TargetMode="External" /><Relationship Id="rId77" Type="http://schemas.openxmlformats.org/officeDocument/2006/relationships/hyperlink" Target="https://podminky.urs.cz/item/CS_URS_2025_01/722232062" TargetMode="External" /><Relationship Id="rId78" Type="http://schemas.openxmlformats.org/officeDocument/2006/relationships/hyperlink" Target="https://podminky.urs.cz/item/CS_URS_2025_01/722232063" TargetMode="External" /><Relationship Id="rId79" Type="http://schemas.openxmlformats.org/officeDocument/2006/relationships/hyperlink" Target="https://podminky.urs.cz/item/CS_URS_2025_01/722232064" TargetMode="External" /><Relationship Id="rId80" Type="http://schemas.openxmlformats.org/officeDocument/2006/relationships/hyperlink" Target="https://podminky.urs.cz/item/CS_URS_2025_01/722232066" TargetMode="External" /><Relationship Id="rId81" Type="http://schemas.openxmlformats.org/officeDocument/2006/relationships/hyperlink" Target="https://podminky.urs.cz/item/CS_URS_2025_01/722232171" TargetMode="External" /><Relationship Id="rId82" Type="http://schemas.openxmlformats.org/officeDocument/2006/relationships/hyperlink" Target="https://podminky.urs.cz/item/CS_URS_2025_01/722232221" TargetMode="External" /><Relationship Id="rId83" Type="http://schemas.openxmlformats.org/officeDocument/2006/relationships/hyperlink" Target="https://podminky.urs.cz/item/CS_URS_2025_01/722232501" TargetMode="External" /><Relationship Id="rId84" Type="http://schemas.openxmlformats.org/officeDocument/2006/relationships/hyperlink" Target="https://podminky.urs.cz/item/CS_URS_2025_01/722234266" TargetMode="External" /><Relationship Id="rId85" Type="http://schemas.openxmlformats.org/officeDocument/2006/relationships/hyperlink" Target="https://podminky.urs.cz/item/CS_URS_2025_01/722239101" TargetMode="External" /><Relationship Id="rId86" Type="http://schemas.openxmlformats.org/officeDocument/2006/relationships/hyperlink" Target="https://podminky.urs.cz/item/CS_URS_2025_01/722239102" TargetMode="External" /><Relationship Id="rId87" Type="http://schemas.openxmlformats.org/officeDocument/2006/relationships/hyperlink" Target="https://podminky.urs.cz/item/CS_URS_2025_01/722239104" TargetMode="External" /><Relationship Id="rId88" Type="http://schemas.openxmlformats.org/officeDocument/2006/relationships/hyperlink" Target="https://podminky.urs.cz/item/CS_URS_2025_01/722290234" TargetMode="External" /><Relationship Id="rId89" Type="http://schemas.openxmlformats.org/officeDocument/2006/relationships/hyperlink" Target="https://podminky.urs.cz/item/CS_URS_2025_01/722290246" TargetMode="External" /><Relationship Id="rId90" Type="http://schemas.openxmlformats.org/officeDocument/2006/relationships/hyperlink" Target="https://podminky.urs.cz/item/CS_URS_2025_01/722290249" TargetMode="External" /><Relationship Id="rId91" Type="http://schemas.openxmlformats.org/officeDocument/2006/relationships/hyperlink" Target="https://podminky.urs.cz/item/CS_URS_2025_01/998722102" TargetMode="External" /><Relationship Id="rId92" Type="http://schemas.openxmlformats.org/officeDocument/2006/relationships/hyperlink" Target="https://podminky.urs.cz/item/CS_URS_2025_01/724211223.R" TargetMode="External" /><Relationship Id="rId93" Type="http://schemas.openxmlformats.org/officeDocument/2006/relationships/hyperlink" Target="https://podminky.urs.cz/item/CS_URS_2025_01/724232121.R" TargetMode="External" /><Relationship Id="rId94" Type="http://schemas.openxmlformats.org/officeDocument/2006/relationships/hyperlink" Target="https://podminky.urs.cz/item/CS_URS_2025_01/724233111" TargetMode="External" /><Relationship Id="rId95" Type="http://schemas.openxmlformats.org/officeDocument/2006/relationships/hyperlink" Target="https://podminky.urs.cz/item/CS_URS_2025_01/998724102" TargetMode="External" /><Relationship Id="rId96" Type="http://schemas.openxmlformats.org/officeDocument/2006/relationships/hyperlink" Target="https://podminky.urs.cz/item/CS_URS_2025_01/725112022" TargetMode="External" /><Relationship Id="rId97" Type="http://schemas.openxmlformats.org/officeDocument/2006/relationships/hyperlink" Target="https://podminky.urs.cz/item/CS_URS_2025_01/725112023" TargetMode="External" /><Relationship Id="rId98" Type="http://schemas.openxmlformats.org/officeDocument/2006/relationships/hyperlink" Target="https://podminky.urs.cz/item/CS_URS_2025_01/725119125" TargetMode="External" /><Relationship Id="rId99" Type="http://schemas.openxmlformats.org/officeDocument/2006/relationships/hyperlink" Target="https://podminky.urs.cz/item/CS_URS_2025_01/725119131" TargetMode="External" /><Relationship Id="rId100" Type="http://schemas.openxmlformats.org/officeDocument/2006/relationships/hyperlink" Target="https://podminky.urs.cz/item/CS_URS_2025_01/725129101" TargetMode="External" /><Relationship Id="rId101" Type="http://schemas.openxmlformats.org/officeDocument/2006/relationships/hyperlink" Target="https://podminky.urs.cz/item/CS_URS_2025_01/725211601" TargetMode="External" /><Relationship Id="rId102" Type="http://schemas.openxmlformats.org/officeDocument/2006/relationships/hyperlink" Target="https://podminky.urs.cz/item/CS_URS_2025_01/725211602" TargetMode="External" /><Relationship Id="rId103" Type="http://schemas.openxmlformats.org/officeDocument/2006/relationships/hyperlink" Target="https://podminky.urs.cz/item/CS_URS_2025_01/725211661" TargetMode="External" /><Relationship Id="rId104" Type="http://schemas.openxmlformats.org/officeDocument/2006/relationships/hyperlink" Target="https://podminky.urs.cz/item/CS_URS_2025_01/725211681" TargetMode="External" /><Relationship Id="rId105" Type="http://schemas.openxmlformats.org/officeDocument/2006/relationships/hyperlink" Target="https://podminky.urs.cz/item/CS_URS_2025_01/725211701" TargetMode="External" /><Relationship Id="rId106" Type="http://schemas.openxmlformats.org/officeDocument/2006/relationships/hyperlink" Target="https://podminky.urs.cz/item/CS_URS_2025_01/725241213" TargetMode="External" /><Relationship Id="rId107" Type="http://schemas.openxmlformats.org/officeDocument/2006/relationships/hyperlink" Target="https://podminky.urs.cz/item/CS_URS_2025_01/725244523" TargetMode="External" /><Relationship Id="rId108" Type="http://schemas.openxmlformats.org/officeDocument/2006/relationships/hyperlink" Target="https://podminky.urs.cz/item/CS_URS_2025_01/725244904" TargetMode="External" /><Relationship Id="rId109" Type="http://schemas.openxmlformats.org/officeDocument/2006/relationships/hyperlink" Target="https://podminky.urs.cz/item/CS_URS_2025_01/725291662" TargetMode="External" /><Relationship Id="rId110" Type="http://schemas.openxmlformats.org/officeDocument/2006/relationships/hyperlink" Target="https://podminky.urs.cz/item/CS_URS_2025_01/725291667" TargetMode="External" /><Relationship Id="rId111" Type="http://schemas.openxmlformats.org/officeDocument/2006/relationships/hyperlink" Target="https://podminky.urs.cz/item/CS_URS_2025_01/725291669" TargetMode="External" /><Relationship Id="rId112" Type="http://schemas.openxmlformats.org/officeDocument/2006/relationships/hyperlink" Target="https://podminky.urs.cz/item/CS_URS_2025_01/725291670" TargetMode="External" /><Relationship Id="rId113" Type="http://schemas.openxmlformats.org/officeDocument/2006/relationships/hyperlink" Target="https://podminky.urs.cz/item/CS_URS_2025_01/725291676" TargetMode="External" /><Relationship Id="rId114" Type="http://schemas.openxmlformats.org/officeDocument/2006/relationships/hyperlink" Target="https://podminky.urs.cz/item/CS_URS_2025_01/725311121" TargetMode="External" /><Relationship Id="rId115" Type="http://schemas.openxmlformats.org/officeDocument/2006/relationships/hyperlink" Target="https://podminky.urs.cz/item/CS_URS_2025_01/725813112" TargetMode="External" /><Relationship Id="rId116" Type="http://schemas.openxmlformats.org/officeDocument/2006/relationships/hyperlink" Target="https://podminky.urs.cz/item/CS_URS_2025_01/725819201" TargetMode="External" /><Relationship Id="rId117" Type="http://schemas.openxmlformats.org/officeDocument/2006/relationships/hyperlink" Target="https://podminky.urs.cz/item/CS_URS_2025_01/725821325" TargetMode="External" /><Relationship Id="rId118" Type="http://schemas.openxmlformats.org/officeDocument/2006/relationships/hyperlink" Target="https://podminky.urs.cz/item/CS_URS_2025_01/725822611" TargetMode="External" /><Relationship Id="rId119" Type="http://schemas.openxmlformats.org/officeDocument/2006/relationships/hyperlink" Target="https://podminky.urs.cz/item/CS_URS_2025_01/725822613" TargetMode="External" /><Relationship Id="rId120" Type="http://schemas.openxmlformats.org/officeDocument/2006/relationships/hyperlink" Target="https://podminky.urs.cz/item/CS_URS_2025_01/725822642" TargetMode="External" /><Relationship Id="rId121" Type="http://schemas.openxmlformats.org/officeDocument/2006/relationships/hyperlink" Target="https://podminky.urs.cz/item/CS_URS_2025_01/725841333" TargetMode="External" /><Relationship Id="rId122" Type="http://schemas.openxmlformats.org/officeDocument/2006/relationships/hyperlink" Target="https://podminky.urs.cz/item/CS_URS_2025_01/725861312" TargetMode="External" /><Relationship Id="rId123" Type="http://schemas.openxmlformats.org/officeDocument/2006/relationships/hyperlink" Target="https://podminky.urs.cz/item/CS_URS_2025_01/725865311" TargetMode="External" /><Relationship Id="rId124" Type="http://schemas.openxmlformats.org/officeDocument/2006/relationships/hyperlink" Target="https://podminky.urs.cz/item/CS_URS_2025_01/725865501" TargetMode="External" /><Relationship Id="rId125" Type="http://schemas.openxmlformats.org/officeDocument/2006/relationships/hyperlink" Target="https://podminky.urs.cz/item/CS_URS_2025_01/725869101" TargetMode="External" /><Relationship Id="rId126" Type="http://schemas.openxmlformats.org/officeDocument/2006/relationships/hyperlink" Target="https://podminky.urs.cz/item/CS_URS_2025_01/725869204" TargetMode="External" /><Relationship Id="rId127" Type="http://schemas.openxmlformats.org/officeDocument/2006/relationships/hyperlink" Target="https://podminky.urs.cz/item/CS_URS_2025_01/998725102" TargetMode="External" /><Relationship Id="rId128" Type="http://schemas.openxmlformats.org/officeDocument/2006/relationships/hyperlink" Target="https://podminky.urs.cz/item/CS_URS_2025_01/726131002" TargetMode="External" /><Relationship Id="rId129" Type="http://schemas.openxmlformats.org/officeDocument/2006/relationships/hyperlink" Target="https://podminky.urs.cz/item/CS_URS_2025_01/726131041" TargetMode="External" /><Relationship Id="rId130" Type="http://schemas.openxmlformats.org/officeDocument/2006/relationships/hyperlink" Target="https://podminky.urs.cz/item/CS_URS_2025_01/726131043" TargetMode="External" /><Relationship Id="rId131" Type="http://schemas.openxmlformats.org/officeDocument/2006/relationships/hyperlink" Target="https://podminky.urs.cz/item/CS_URS_2025_01/726191001" TargetMode="External" /><Relationship Id="rId132" Type="http://schemas.openxmlformats.org/officeDocument/2006/relationships/hyperlink" Target="https://podminky.urs.cz/item/CS_URS_2025_01/726191002" TargetMode="External" /><Relationship Id="rId133" Type="http://schemas.openxmlformats.org/officeDocument/2006/relationships/hyperlink" Target="https://podminky.urs.cz/item/CS_URS_2025_01/726191011" TargetMode="External" /><Relationship Id="rId134" Type="http://schemas.openxmlformats.org/officeDocument/2006/relationships/hyperlink" Target="https://podminky.urs.cz/item/CS_URS_2025_01/998726112" TargetMode="External" /><Relationship Id="rId135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741110012" TargetMode="External" /><Relationship Id="rId2" Type="http://schemas.openxmlformats.org/officeDocument/2006/relationships/hyperlink" Target="https://podminky.urs.cz/item/CS_URS_2025_01/741110003" TargetMode="External" /><Relationship Id="rId3" Type="http://schemas.openxmlformats.org/officeDocument/2006/relationships/hyperlink" Target="https://podminky.urs.cz/item/CS_URS_2025_01/741112002" TargetMode="External" /><Relationship Id="rId4" Type="http://schemas.openxmlformats.org/officeDocument/2006/relationships/hyperlink" Target="https://podminky.urs.cz/item/CS_URS_2025_01/741112067" TargetMode="External" /><Relationship Id="rId5" Type="http://schemas.openxmlformats.org/officeDocument/2006/relationships/hyperlink" Target="https://podminky.urs.cz/item/CS_URS_2025_01/741120401" TargetMode="External" /><Relationship Id="rId6" Type="http://schemas.openxmlformats.org/officeDocument/2006/relationships/hyperlink" Target="https://podminky.urs.cz/item/CS_URS_2025_01/741120403" TargetMode="External" /><Relationship Id="rId7" Type="http://schemas.openxmlformats.org/officeDocument/2006/relationships/hyperlink" Target="https://podminky.urs.cz/item/CS_URS_2025_01/741120501" TargetMode="External" /><Relationship Id="rId8" Type="http://schemas.openxmlformats.org/officeDocument/2006/relationships/hyperlink" Target="https://podminky.urs.cz/item/CS_URS_2025_01/741122122" TargetMode="External" /><Relationship Id="rId9" Type="http://schemas.openxmlformats.org/officeDocument/2006/relationships/hyperlink" Target="https://podminky.urs.cz/item/CS_URS_2025_01/741122142" TargetMode="External" /><Relationship Id="rId10" Type="http://schemas.openxmlformats.org/officeDocument/2006/relationships/hyperlink" Target="https://podminky.urs.cz/item/CS_URS_2025_01/741122143" TargetMode="External" /><Relationship Id="rId11" Type="http://schemas.openxmlformats.org/officeDocument/2006/relationships/hyperlink" Target="https://podminky.urs.cz/item/CS_URS_2025_01/741124731" TargetMode="External" /><Relationship Id="rId12" Type="http://schemas.openxmlformats.org/officeDocument/2006/relationships/hyperlink" Target="https://podminky.urs.cz/item/CS_URS_2025_01/741210103" TargetMode="External" /><Relationship Id="rId13" Type="http://schemas.openxmlformats.org/officeDocument/2006/relationships/hyperlink" Target="https://podminky.urs.cz/item/CS_URS_2025_01/741310011" TargetMode="External" /><Relationship Id="rId14" Type="http://schemas.openxmlformats.org/officeDocument/2006/relationships/hyperlink" Target="https://podminky.urs.cz/item/CS_URS_2025_01/741310021" TargetMode="External" /><Relationship Id="rId15" Type="http://schemas.openxmlformats.org/officeDocument/2006/relationships/hyperlink" Target="https://podminky.urs.cz/item/CS_URS_2025_01/741310041" TargetMode="External" /><Relationship Id="rId16" Type="http://schemas.openxmlformats.org/officeDocument/2006/relationships/hyperlink" Target="https://podminky.urs.cz/item/CS_URS_2025_01/741310101" TargetMode="External" /><Relationship Id="rId17" Type="http://schemas.openxmlformats.org/officeDocument/2006/relationships/hyperlink" Target="https://podminky.urs.cz/item/CS_URS_2025_01/741310221" TargetMode="External" /><Relationship Id="rId18" Type="http://schemas.openxmlformats.org/officeDocument/2006/relationships/hyperlink" Target="https://podminky.urs.cz/item/CS_URS_2025_01/741310222" TargetMode="External" /><Relationship Id="rId19" Type="http://schemas.openxmlformats.org/officeDocument/2006/relationships/hyperlink" Target="https://podminky.urs.cz/item/CS_URS_2025_01/741310235" TargetMode="External" /><Relationship Id="rId20" Type="http://schemas.openxmlformats.org/officeDocument/2006/relationships/hyperlink" Target="https://podminky.urs.cz/item/CS_URS_2025_01/741310238" TargetMode="External" /><Relationship Id="rId21" Type="http://schemas.openxmlformats.org/officeDocument/2006/relationships/hyperlink" Target="https://podminky.urs.cz/item/CS_URS_2025_01/741310239" TargetMode="External" /><Relationship Id="rId22" Type="http://schemas.openxmlformats.org/officeDocument/2006/relationships/hyperlink" Target="https://podminky.urs.cz/item/CS_URS_2025_01/741310251" TargetMode="External" /><Relationship Id="rId23" Type="http://schemas.openxmlformats.org/officeDocument/2006/relationships/hyperlink" Target="https://podminky.urs.cz/item/CS_URS_2025_01/741310269" TargetMode="External" /><Relationship Id="rId24" Type="http://schemas.openxmlformats.org/officeDocument/2006/relationships/hyperlink" Target="https://podminky.urs.cz/item/CS_URS_2025_01/741310411" TargetMode="External" /><Relationship Id="rId25" Type="http://schemas.openxmlformats.org/officeDocument/2006/relationships/hyperlink" Target="https://podminky.urs.cz/item/CS_URS_2025_01/741311003" TargetMode="External" /><Relationship Id="rId26" Type="http://schemas.openxmlformats.org/officeDocument/2006/relationships/hyperlink" Target="https://podminky.urs.cz/item/CS_URS_2025_01/741313002" TargetMode="External" /><Relationship Id="rId27" Type="http://schemas.openxmlformats.org/officeDocument/2006/relationships/hyperlink" Target="https://podminky.urs.cz/item/CS_URS_2025_01/741313003" TargetMode="External" /><Relationship Id="rId28" Type="http://schemas.openxmlformats.org/officeDocument/2006/relationships/hyperlink" Target="https://podminky.urs.cz/item/CS_URS_2025_01/741313084" TargetMode="External" /><Relationship Id="rId29" Type="http://schemas.openxmlformats.org/officeDocument/2006/relationships/hyperlink" Target="https://podminky.urs.cz/item/CS_URS_2025_01/741372063" TargetMode="External" /><Relationship Id="rId30" Type="http://schemas.openxmlformats.org/officeDocument/2006/relationships/hyperlink" Target="https://podminky.urs.cz/item/CS_URS_2025_01/741372073" TargetMode="External" /><Relationship Id="rId31" Type="http://schemas.openxmlformats.org/officeDocument/2006/relationships/hyperlink" Target="https://podminky.urs.cz/item/CS_URS_2025_01/741372078" TargetMode="External" /><Relationship Id="rId32" Type="http://schemas.openxmlformats.org/officeDocument/2006/relationships/hyperlink" Target="https://podminky.urs.cz/item/CS_URS_2025_01/741372079" TargetMode="External" /><Relationship Id="rId33" Type="http://schemas.openxmlformats.org/officeDocument/2006/relationships/hyperlink" Target="https://podminky.urs.cz/item/CS_URS_2025_01/741372101" TargetMode="External" /><Relationship Id="rId34" Type="http://schemas.openxmlformats.org/officeDocument/2006/relationships/hyperlink" Target="https://podminky.urs.cz/item/CS_URS_2025_01/741372154" TargetMode="External" /><Relationship Id="rId35" Type="http://schemas.openxmlformats.org/officeDocument/2006/relationships/hyperlink" Target="https://podminky.urs.cz/item/CS_URS_2025_01/741410001" TargetMode="External" /><Relationship Id="rId36" Type="http://schemas.openxmlformats.org/officeDocument/2006/relationships/hyperlink" Target="https://podminky.urs.cz/item/CS_URS_2025_01/741810003" TargetMode="External" /><Relationship Id="rId37" Type="http://schemas.openxmlformats.org/officeDocument/2006/relationships/hyperlink" Target="https://podminky.urs.cz/item/CS_URS_2025_01/741810011" TargetMode="External" /><Relationship Id="rId38" Type="http://schemas.openxmlformats.org/officeDocument/2006/relationships/hyperlink" Target="https://podminky.urs.cz/item/CS_URS_2025_01/741910414" TargetMode="External" /><Relationship Id="rId39" Type="http://schemas.openxmlformats.org/officeDocument/2006/relationships/hyperlink" Target="https://podminky.urs.cz/item/CS_URS_2025_01/998741102" TargetMode="External" /><Relationship Id="rId40" Type="http://schemas.openxmlformats.org/officeDocument/2006/relationships/hyperlink" Target="https://podminky.urs.cz/item/CS_URS_2025_01/HZS2231" TargetMode="External" /><Relationship Id="rId41" Type="http://schemas.openxmlformats.org/officeDocument/2006/relationships/hyperlink" Target="https://podminky.urs.cz/item/CS_URS_2025_01/HZS2232" TargetMode="External" /><Relationship Id="rId42" Type="http://schemas.openxmlformats.org/officeDocument/2006/relationships/hyperlink" Target="https://podminky.urs.cz/item/CS_URS_2025_01/HZS2492" TargetMode="External" /><Relationship Id="rId43" Type="http://schemas.openxmlformats.org/officeDocument/2006/relationships/hyperlink" Target="https://podminky.urs.cz/item/CS_URS_2025_01/HZS4231" TargetMode="External" /><Relationship Id="rId44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751322011" TargetMode="External" /><Relationship Id="rId2" Type="http://schemas.openxmlformats.org/officeDocument/2006/relationships/hyperlink" Target="https://podminky.urs.cz/item/CS_URS_2025_01/751322012" TargetMode="External" /><Relationship Id="rId3" Type="http://schemas.openxmlformats.org/officeDocument/2006/relationships/hyperlink" Target="https://podminky.urs.cz/item/CS_URS_2025_01/HZS4231" TargetMode="External" /><Relationship Id="rId4" Type="http://schemas.openxmlformats.org/officeDocument/2006/relationships/hyperlink" Target="https://podminky.urs.cz/item/CS_URS_2025_01/HZS4232" TargetMode="External" /><Relationship Id="rId5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732231005" TargetMode="External" /><Relationship Id="rId2" Type="http://schemas.openxmlformats.org/officeDocument/2006/relationships/hyperlink" Target="https://podminky.urs.cz/item/CS_URS_2025_01/732231106" TargetMode="External" /><Relationship Id="rId3" Type="http://schemas.openxmlformats.org/officeDocument/2006/relationships/hyperlink" Target="https://podminky.urs.cz/item/CS_URS_2025_01/732331206" TargetMode="External" /><Relationship Id="rId4" Type="http://schemas.openxmlformats.org/officeDocument/2006/relationships/hyperlink" Target="https://podminky.urs.cz/item/CS_URS_2025_01/732422203" TargetMode="External" /><Relationship Id="rId5" Type="http://schemas.openxmlformats.org/officeDocument/2006/relationships/hyperlink" Target="https://podminky.urs.cz/item/CS_URS_2025_01/732520111.R" TargetMode="External" /><Relationship Id="rId6" Type="http://schemas.openxmlformats.org/officeDocument/2006/relationships/hyperlink" Target="https://podminky.urs.cz/item/CS_URS_2025_01/998732102" TargetMode="External" /><Relationship Id="rId7" Type="http://schemas.openxmlformats.org/officeDocument/2006/relationships/hyperlink" Target="https://podminky.urs.cz/item/CS_URS_2025_01/733321218" TargetMode="External" /><Relationship Id="rId8" Type="http://schemas.openxmlformats.org/officeDocument/2006/relationships/hyperlink" Target="https://podminky.urs.cz/item/CS_URS_2025_01/733322310" TargetMode="External" /><Relationship Id="rId9" Type="http://schemas.openxmlformats.org/officeDocument/2006/relationships/hyperlink" Target="https://podminky.urs.cz/item/CS_URS_2025_01/733322312" TargetMode="External" /><Relationship Id="rId10" Type="http://schemas.openxmlformats.org/officeDocument/2006/relationships/hyperlink" Target="https://podminky.urs.cz/item/CS_URS_2025_01/733322313" TargetMode="External" /><Relationship Id="rId11" Type="http://schemas.openxmlformats.org/officeDocument/2006/relationships/hyperlink" Target="https://podminky.urs.cz/item/CS_URS_2025_01/733322314" TargetMode="External" /><Relationship Id="rId12" Type="http://schemas.openxmlformats.org/officeDocument/2006/relationships/hyperlink" Target="https://podminky.urs.cz/item/CS_URS_2025_01/733322315" TargetMode="External" /><Relationship Id="rId13" Type="http://schemas.openxmlformats.org/officeDocument/2006/relationships/hyperlink" Target="https://podminky.urs.cz/item/CS_URS_2025_01/733322316" TargetMode="External" /><Relationship Id="rId14" Type="http://schemas.openxmlformats.org/officeDocument/2006/relationships/hyperlink" Target="https://podminky.urs.cz/item/CS_URS_2025_01/733322317" TargetMode="External" /><Relationship Id="rId15" Type="http://schemas.openxmlformats.org/officeDocument/2006/relationships/hyperlink" Target="https://podminky.urs.cz/item/CS_URS_2025_01/733391101" TargetMode="External" /><Relationship Id="rId16" Type="http://schemas.openxmlformats.org/officeDocument/2006/relationships/hyperlink" Target="https://podminky.urs.cz/item/CS_URS_2025_01/733391102" TargetMode="External" /><Relationship Id="rId17" Type="http://schemas.openxmlformats.org/officeDocument/2006/relationships/hyperlink" Target="https://podminky.urs.cz/item/CS_URS_2025_01/733391103" TargetMode="External" /><Relationship Id="rId18" Type="http://schemas.openxmlformats.org/officeDocument/2006/relationships/hyperlink" Target="https://podminky.urs.cz/item/CS_URS_2025_01/733811222" TargetMode="External" /><Relationship Id="rId19" Type="http://schemas.openxmlformats.org/officeDocument/2006/relationships/hyperlink" Target="https://podminky.urs.cz/item/CS_URS_2025_01/733811223" TargetMode="External" /><Relationship Id="rId20" Type="http://schemas.openxmlformats.org/officeDocument/2006/relationships/hyperlink" Target="https://podminky.urs.cz/item/CS_URS_2025_01/733811224" TargetMode="External" /><Relationship Id="rId21" Type="http://schemas.openxmlformats.org/officeDocument/2006/relationships/hyperlink" Target="https://podminky.urs.cz/item/CS_URS_2025_01/733811231" TargetMode="External" /><Relationship Id="rId22" Type="http://schemas.openxmlformats.org/officeDocument/2006/relationships/hyperlink" Target="https://podminky.urs.cz/item/CS_URS_2025_01/733811232" TargetMode="External" /><Relationship Id="rId23" Type="http://schemas.openxmlformats.org/officeDocument/2006/relationships/hyperlink" Target="https://podminky.urs.cz/item/CS_URS_2025_01/998733102" TargetMode="External" /><Relationship Id="rId24" Type="http://schemas.openxmlformats.org/officeDocument/2006/relationships/hyperlink" Target="https://podminky.urs.cz/item/CS_URS_2025_01/734221682" TargetMode="External" /><Relationship Id="rId25" Type="http://schemas.openxmlformats.org/officeDocument/2006/relationships/hyperlink" Target="https://podminky.urs.cz/item/CS_URS_2025_01/734222811" TargetMode="External" /><Relationship Id="rId26" Type="http://schemas.openxmlformats.org/officeDocument/2006/relationships/hyperlink" Target="https://podminky.urs.cz/item/CS_URS_2025_01/734261407" TargetMode="External" /><Relationship Id="rId27" Type="http://schemas.openxmlformats.org/officeDocument/2006/relationships/hyperlink" Target="https://podminky.urs.cz/item/CS_URS_2025_01/734291124" TargetMode="External" /><Relationship Id="rId28" Type="http://schemas.openxmlformats.org/officeDocument/2006/relationships/hyperlink" Target="https://podminky.urs.cz/item/CS_URS_2025_01/734292714" TargetMode="External" /><Relationship Id="rId29" Type="http://schemas.openxmlformats.org/officeDocument/2006/relationships/hyperlink" Target="https://podminky.urs.cz/item/CS_URS_2025_01/734292717" TargetMode="External" /><Relationship Id="rId30" Type="http://schemas.openxmlformats.org/officeDocument/2006/relationships/hyperlink" Target="https://podminky.urs.cz/item/CS_URS_2025_01/998734102" TargetMode="External" /><Relationship Id="rId31" Type="http://schemas.openxmlformats.org/officeDocument/2006/relationships/hyperlink" Target="https://podminky.urs.cz/item/CS_URS_2025_01/735141111" TargetMode="External" /><Relationship Id="rId32" Type="http://schemas.openxmlformats.org/officeDocument/2006/relationships/hyperlink" Target="https://podminky.urs.cz/item/CS_URS_2025_01/735141112" TargetMode="External" /><Relationship Id="rId33" Type="http://schemas.openxmlformats.org/officeDocument/2006/relationships/hyperlink" Target="https://podminky.urs.cz/item/CS_URS_2025_01/735419125" TargetMode="External" /><Relationship Id="rId34" Type="http://schemas.openxmlformats.org/officeDocument/2006/relationships/hyperlink" Target="https://podminky.urs.cz/item/CS_URS_2025_01/735419126" TargetMode="External" /><Relationship Id="rId35" Type="http://schemas.openxmlformats.org/officeDocument/2006/relationships/hyperlink" Target="https://podminky.urs.cz/item/CS_URS_2025_01/998735102" TargetMode="External" /><Relationship Id="rId36" Type="http://schemas.openxmlformats.org/officeDocument/2006/relationships/hyperlink" Target="https://podminky.urs.cz/item/CS_URS_2025_01/HZS2222" TargetMode="External" /><Relationship Id="rId37" Type="http://schemas.openxmlformats.org/officeDocument/2006/relationships/hyperlink" Target="https://podminky.urs.cz/item/CS_URS_2025_01/HZS4232" TargetMode="External" /><Relationship Id="rId38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98742102" TargetMode="External" /><Relationship Id="rId2" Type="http://schemas.openxmlformats.org/officeDocument/2006/relationships/hyperlink" Target="https://podminky.urs.cz/item/CS_URS_2025_01/742110506" TargetMode="External" /><Relationship Id="rId3" Type="http://schemas.openxmlformats.org/officeDocument/2006/relationships/hyperlink" Target="https://podminky.urs.cz/item/CS_URS_2025_01/742124002" TargetMode="External" /><Relationship Id="rId4" Type="http://schemas.openxmlformats.org/officeDocument/2006/relationships/hyperlink" Target="https://podminky.urs.cz/item/CS_URS_2025_01/742124005" TargetMode="External" /><Relationship Id="rId5" Type="http://schemas.openxmlformats.org/officeDocument/2006/relationships/hyperlink" Target="https://podminky.urs.cz/item/CS_URS_2025_01/742330005" TargetMode="External" /><Relationship Id="rId6" Type="http://schemas.openxmlformats.org/officeDocument/2006/relationships/hyperlink" Target="https://podminky.urs.cz/item/CS_URS_2025_01/742330021" TargetMode="External" /><Relationship Id="rId7" Type="http://schemas.openxmlformats.org/officeDocument/2006/relationships/hyperlink" Target="https://podminky.urs.cz/item/CS_URS_2025_01/742330022" TargetMode="External" /><Relationship Id="rId8" Type="http://schemas.openxmlformats.org/officeDocument/2006/relationships/hyperlink" Target="https://podminky.urs.cz/item/CS_URS_2025_01/742330023" TargetMode="External" /><Relationship Id="rId9" Type="http://schemas.openxmlformats.org/officeDocument/2006/relationships/hyperlink" Target="https://podminky.urs.cz/item/CS_URS_2025_01/742330024" TargetMode="External" /><Relationship Id="rId10" Type="http://schemas.openxmlformats.org/officeDocument/2006/relationships/hyperlink" Target="https://podminky.urs.cz/item/CS_URS_2025_01/742320052" TargetMode="External" /><Relationship Id="rId11" Type="http://schemas.openxmlformats.org/officeDocument/2006/relationships/hyperlink" Target="https://podminky.urs.cz/item/CS_URS_2025_01/742330044" TargetMode="External" /><Relationship Id="rId12" Type="http://schemas.openxmlformats.org/officeDocument/2006/relationships/hyperlink" Target="https://podminky.urs.cz/item/CS_URS_2025_01/742330101" TargetMode="External" /><Relationship Id="rId13" Type="http://schemas.openxmlformats.org/officeDocument/2006/relationships/hyperlink" Target="https://podminky.urs.cz/item/CS_URS_2025_01/742430022" TargetMode="External" /><Relationship Id="rId14" Type="http://schemas.openxmlformats.org/officeDocument/2006/relationships/hyperlink" Target="https://podminky.urs.cz/item/CS_URS_2025_01/742430031" TargetMode="External" /><Relationship Id="rId15" Type="http://schemas.openxmlformats.org/officeDocument/2006/relationships/hyperlink" Target="https://podminky.urs.cz/item/CS_URS_2025_01/742220081" TargetMode="External" /><Relationship Id="rId16" Type="http://schemas.openxmlformats.org/officeDocument/2006/relationships/hyperlink" Target="https://podminky.urs.cz/item/CS_URS_2025_01/742220131" TargetMode="External" /><Relationship Id="rId17" Type="http://schemas.openxmlformats.org/officeDocument/2006/relationships/hyperlink" Target="https://podminky.urs.cz/item/CS_URS_2025_01/742240001" TargetMode="External" /><Relationship Id="rId18" Type="http://schemas.openxmlformats.org/officeDocument/2006/relationships/hyperlink" Target="https://podminky.urs.cz/item/CS_URS_2025_01/742310002" TargetMode="External" /><Relationship Id="rId19" Type="http://schemas.openxmlformats.org/officeDocument/2006/relationships/hyperlink" Target="https://podminky.urs.cz/item/CS_URS_2025_01/742310004" TargetMode="External" /><Relationship Id="rId20" Type="http://schemas.openxmlformats.org/officeDocument/2006/relationships/hyperlink" Target="https://podminky.urs.cz/item/CS_URS_2025_01/742230003" TargetMode="External" /><Relationship Id="rId21" Type="http://schemas.openxmlformats.org/officeDocument/2006/relationships/hyperlink" Target="https://podminky.urs.cz/item/CS_URS_2025_01/742230007" TargetMode="External" /><Relationship Id="rId22" Type="http://schemas.openxmlformats.org/officeDocument/2006/relationships/hyperlink" Target="https://podminky.urs.cz/item/CS_URS_2025_01/742230002" TargetMode="External" /><Relationship Id="rId23" Type="http://schemas.openxmlformats.org/officeDocument/2006/relationships/hyperlink" Target="https://podminky.urs.cz/item/CS_URS_2025_01/742110003" TargetMode="External" /><Relationship Id="rId24" Type="http://schemas.openxmlformats.org/officeDocument/2006/relationships/hyperlink" Target="https://podminky.urs.cz/item/CS_URS_2025_01/742110102" TargetMode="External" /><Relationship Id="rId25" Type="http://schemas.openxmlformats.org/officeDocument/2006/relationships/hyperlink" Target="https://podminky.urs.cz/item/CS_URS_2025_01/742110104" TargetMode="External" /><Relationship Id="rId26" Type="http://schemas.openxmlformats.org/officeDocument/2006/relationships/hyperlink" Target="https://podminky.urs.cz/item/CS_URS_2025_01/742110122" TargetMode="External" /><Relationship Id="rId27" Type="http://schemas.openxmlformats.org/officeDocument/2006/relationships/hyperlink" Target="https://podminky.urs.cz/item/CS_URS_2025_01/742110161" TargetMode="External" /><Relationship Id="rId28" Type="http://schemas.openxmlformats.org/officeDocument/2006/relationships/hyperlink" Target="https://podminky.urs.cz/item/CS_URS_2025_01/742210121" TargetMode="External" /><Relationship Id="rId29" Type="http://schemas.openxmlformats.org/officeDocument/2006/relationships/hyperlink" Target="https://podminky.urs.cz/item/CS_URS_2025_01/742210124" TargetMode="External" /><Relationship Id="rId30" Type="http://schemas.openxmlformats.org/officeDocument/2006/relationships/hyperlink" Target="https://podminky.urs.cz/item/CS_URS_2025_01/742210261" TargetMode="External" /><Relationship Id="rId31" Type="http://schemas.openxmlformats.org/officeDocument/2006/relationships/hyperlink" Target="https://podminky.urs.cz/item/CS_URS_2025_01/742220008" TargetMode="External" /><Relationship Id="rId32" Type="http://schemas.openxmlformats.org/officeDocument/2006/relationships/hyperlink" Target="https://podminky.urs.cz/item/CS_URS_2025_01/742220031" TargetMode="External" /><Relationship Id="rId33" Type="http://schemas.openxmlformats.org/officeDocument/2006/relationships/hyperlink" Target="https://podminky.urs.cz/item/CS_URS_2025_01/742220141" TargetMode="External" /><Relationship Id="rId34" Type="http://schemas.openxmlformats.org/officeDocument/2006/relationships/hyperlink" Target="https://podminky.urs.cz/item/CS_URS_2025_01/742220161" TargetMode="External" /><Relationship Id="rId35" Type="http://schemas.openxmlformats.org/officeDocument/2006/relationships/hyperlink" Target="https://podminky.urs.cz/item/CS_URS_2025_01/742220172" TargetMode="External" /><Relationship Id="rId36" Type="http://schemas.openxmlformats.org/officeDocument/2006/relationships/hyperlink" Target="https://podminky.urs.cz/item/CS_URS_2025_01/742220171" TargetMode="External" /><Relationship Id="rId37" Type="http://schemas.openxmlformats.org/officeDocument/2006/relationships/hyperlink" Target="https://podminky.urs.cz/item/CS_URS_2025_01/742220221" TargetMode="External" /><Relationship Id="rId38" Type="http://schemas.openxmlformats.org/officeDocument/2006/relationships/hyperlink" Target="https://podminky.urs.cz/item/CS_URS_2025_01/742220232" TargetMode="External" /><Relationship Id="rId39" Type="http://schemas.openxmlformats.org/officeDocument/2006/relationships/hyperlink" Target="https://podminky.urs.cz/item/CS_URS_2025_01/742220236" TargetMode="External" /><Relationship Id="rId40" Type="http://schemas.openxmlformats.org/officeDocument/2006/relationships/hyperlink" Target="https://podminky.urs.cz/item/CS_URS_2025_01/742220251" TargetMode="External" /><Relationship Id="rId41" Type="http://schemas.openxmlformats.org/officeDocument/2006/relationships/hyperlink" Target="https://podminky.urs.cz/item/CS_URS_2025_01/742124002" TargetMode="External" /><Relationship Id="rId42" Type="http://schemas.openxmlformats.org/officeDocument/2006/relationships/hyperlink" Target="https://podminky.urs.cz/item/CS_URS_2025_01/742121001" TargetMode="External" /><Relationship Id="rId43" Type="http://schemas.openxmlformats.org/officeDocument/2006/relationships/hyperlink" Target="https://podminky.urs.cz/item/CS_URS_2025_01/742110003" TargetMode="External" /><Relationship Id="rId44" Type="http://schemas.openxmlformats.org/officeDocument/2006/relationships/hyperlink" Target="https://podminky.urs.cz/item/CS_URS_2025_01/742220252" TargetMode="External" /><Relationship Id="rId45" Type="http://schemas.openxmlformats.org/officeDocument/2006/relationships/hyperlink" Target="https://podminky.urs.cz/item/CS_URS_2025_01/742110506" TargetMode="External" /><Relationship Id="rId46" Type="http://schemas.openxmlformats.org/officeDocument/2006/relationships/hyperlink" Target="https://podminky.urs.cz/item/CS_URS_2025_01/742121001" TargetMode="External" /><Relationship Id="rId47" Type="http://schemas.openxmlformats.org/officeDocument/2006/relationships/hyperlink" Target="https://podminky.urs.cz/item/CS_URS_2025_01/742110003" TargetMode="External" /><Relationship Id="rId48" Type="http://schemas.openxmlformats.org/officeDocument/2006/relationships/hyperlink" Target="https://podminky.urs.cz/item/CS_URS_2025_01/742340003" TargetMode="External" /><Relationship Id="rId49" Type="http://schemas.openxmlformats.org/officeDocument/2006/relationships/hyperlink" Target="https://podminky.urs.cz/item/CS_URS_2025_01/742340011" TargetMode="External" /><Relationship Id="rId50" Type="http://schemas.openxmlformats.org/officeDocument/2006/relationships/hyperlink" Target="https://podminky.urs.cz/item/CS_URS_2025_01/742340002" TargetMode="External" /><Relationship Id="rId51" Type="http://schemas.openxmlformats.org/officeDocument/2006/relationships/hyperlink" Target="https://podminky.urs.cz/item/CS_URS_2025_01/742340021" TargetMode="External" /><Relationship Id="rId52" Type="http://schemas.openxmlformats.org/officeDocument/2006/relationships/hyperlink" Target="https://podminky.urs.cz/item/CS_URS_2025_01/742350004" TargetMode="External" /><Relationship Id="rId53" Type="http://schemas.openxmlformats.org/officeDocument/2006/relationships/hyperlink" Target="https://podminky.urs.cz/item/CS_URS_2025_01/742110003" TargetMode="External" /><Relationship Id="rId54" Type="http://schemas.openxmlformats.org/officeDocument/2006/relationships/hyperlink" Target="https://podminky.urs.cz/item/CS_URS_2025_01/742124002" TargetMode="External" /><Relationship Id="rId55" Type="http://schemas.openxmlformats.org/officeDocument/2006/relationships/hyperlink" Target="https://podminky.urs.cz/item/CS_URS_2025_01/742121001" TargetMode="External" /><Relationship Id="rId56" Type="http://schemas.openxmlformats.org/officeDocument/2006/relationships/hyperlink" Target="https://podminky.urs.cz/item/CS_URS_2025_01/742410101" TargetMode="External" /><Relationship Id="rId57" Type="http://schemas.openxmlformats.org/officeDocument/2006/relationships/hyperlink" Target="https://podminky.urs.cz/item/CS_URS_2025_01/742410061" TargetMode="External" /><Relationship Id="rId58" Type="http://schemas.openxmlformats.org/officeDocument/2006/relationships/hyperlink" Target="https://podminky.urs.cz/item/CS_URS_2025_01/742124002" TargetMode="External" /><Relationship Id="rId59" Type="http://schemas.openxmlformats.org/officeDocument/2006/relationships/hyperlink" Target="https://podminky.urs.cz/item/CS_URS_2025_01/742124005" TargetMode="External" /><Relationship Id="rId60" Type="http://schemas.openxmlformats.org/officeDocument/2006/relationships/hyperlink" Target="https://podminky.urs.cz/item/CS_URS_2025_01/742121001" TargetMode="External" /><Relationship Id="rId61" Type="http://schemas.openxmlformats.org/officeDocument/2006/relationships/hyperlink" Target="https://podminky.urs.cz/item/CS_URS_2025_01/742110003" TargetMode="External" /><Relationship Id="rId62" Type="http://schemas.openxmlformats.org/officeDocument/2006/relationships/hyperlink" Target="https://podminky.urs.cz/item/CS_URS_2025_01/HZS4212" TargetMode="External" /><Relationship Id="rId63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8" t="s">
        <v>0</v>
      </c>
      <c r="AZ1" s="18" t="s">
        <v>1</v>
      </c>
      <c r="BA1" s="18" t="s">
        <v>2</v>
      </c>
      <c r="BB1" s="18" t="s">
        <v>3</v>
      </c>
      <c r="BT1" s="18" t="s">
        <v>4</v>
      </c>
      <c r="BU1" s="18" t="s">
        <v>4</v>
      </c>
      <c r="BV1" s="18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3"/>
      <c r="C4" s="24"/>
      <c r="D4" s="25" t="s">
        <v>9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2"/>
      <c r="AS4" s="26" t="s">
        <v>10</v>
      </c>
      <c r="BE4" s="27" t="s">
        <v>11</v>
      </c>
      <c r="BS4" s="19" t="s">
        <v>12</v>
      </c>
    </row>
    <row r="5" s="1" customFormat="1" ht="12" customHeight="1">
      <c r="B5" s="23"/>
      <c r="C5" s="24"/>
      <c r="D5" s="28" t="s">
        <v>13</v>
      </c>
      <c r="E5" s="24"/>
      <c r="F5" s="24"/>
      <c r="G5" s="24"/>
      <c r="H5" s="24"/>
      <c r="I5" s="24"/>
      <c r="J5" s="24"/>
      <c r="K5" s="29" t="s">
        <v>14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2"/>
      <c r="BE5" s="30" t="s">
        <v>15</v>
      </c>
      <c r="BS5" s="19" t="s">
        <v>6</v>
      </c>
    </row>
    <row r="6" s="1" customFormat="1" ht="36.96" customHeight="1">
      <c r="B6" s="23"/>
      <c r="C6" s="24"/>
      <c r="D6" s="31" t="s">
        <v>16</v>
      </c>
      <c r="E6" s="24"/>
      <c r="F6" s="24"/>
      <c r="G6" s="24"/>
      <c r="H6" s="24"/>
      <c r="I6" s="24"/>
      <c r="J6" s="24"/>
      <c r="K6" s="32" t="s">
        <v>17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2"/>
      <c r="BE6" s="33"/>
      <c r="BS6" s="19" t="s">
        <v>6</v>
      </c>
    </row>
    <row r="7" s="1" customFormat="1" ht="12" customHeight="1">
      <c r="B7" s="23"/>
      <c r="C7" s="24"/>
      <c r="D7" s="34" t="s">
        <v>18</v>
      </c>
      <c r="E7" s="24"/>
      <c r="F7" s="24"/>
      <c r="G7" s="24"/>
      <c r="H7" s="24"/>
      <c r="I7" s="24"/>
      <c r="J7" s="24"/>
      <c r="K7" s="29" t="s">
        <v>19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34" t="s">
        <v>20</v>
      </c>
      <c r="AL7" s="24"/>
      <c r="AM7" s="24"/>
      <c r="AN7" s="29" t="s">
        <v>19</v>
      </c>
      <c r="AO7" s="24"/>
      <c r="AP7" s="24"/>
      <c r="AQ7" s="24"/>
      <c r="AR7" s="22"/>
      <c r="BE7" s="33"/>
      <c r="BS7" s="19" t="s">
        <v>6</v>
      </c>
    </row>
    <row r="8" s="1" customFormat="1" ht="12" customHeight="1">
      <c r="B8" s="23"/>
      <c r="C8" s="24"/>
      <c r="D8" s="34" t="s">
        <v>21</v>
      </c>
      <c r="E8" s="24"/>
      <c r="F8" s="24"/>
      <c r="G8" s="24"/>
      <c r="H8" s="24"/>
      <c r="I8" s="24"/>
      <c r="J8" s="24"/>
      <c r="K8" s="29" t="s">
        <v>22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34" t="s">
        <v>23</v>
      </c>
      <c r="AL8" s="24"/>
      <c r="AM8" s="24"/>
      <c r="AN8" s="35" t="s">
        <v>24</v>
      </c>
      <c r="AO8" s="24"/>
      <c r="AP8" s="24"/>
      <c r="AQ8" s="24"/>
      <c r="AR8" s="22"/>
      <c r="BE8" s="33"/>
      <c r="BS8" s="19" t="s">
        <v>6</v>
      </c>
    </row>
    <row r="9" s="1" customFormat="1" ht="14.4" customHeight="1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2"/>
      <c r="BE9" s="33"/>
      <c r="BS9" s="19" t="s">
        <v>6</v>
      </c>
    </row>
    <row r="10" s="1" customFormat="1" ht="12" customHeight="1">
      <c r="B10" s="23"/>
      <c r="C10" s="24"/>
      <c r="D10" s="34" t="s">
        <v>25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34" t="s">
        <v>26</v>
      </c>
      <c r="AL10" s="24"/>
      <c r="AM10" s="24"/>
      <c r="AN10" s="29" t="s">
        <v>27</v>
      </c>
      <c r="AO10" s="24"/>
      <c r="AP10" s="24"/>
      <c r="AQ10" s="24"/>
      <c r="AR10" s="22"/>
      <c r="BE10" s="33"/>
      <c r="BS10" s="19" t="s">
        <v>6</v>
      </c>
    </row>
    <row r="11" s="1" customFormat="1" ht="18.48" customHeight="1">
      <c r="B11" s="23"/>
      <c r="C11" s="24"/>
      <c r="D11" s="24"/>
      <c r="E11" s="29" t="s">
        <v>28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34" t="s">
        <v>29</v>
      </c>
      <c r="AL11" s="24"/>
      <c r="AM11" s="24"/>
      <c r="AN11" s="29" t="s">
        <v>30</v>
      </c>
      <c r="AO11" s="24"/>
      <c r="AP11" s="24"/>
      <c r="AQ11" s="24"/>
      <c r="AR11" s="22"/>
      <c r="BE11" s="33"/>
      <c r="BS11" s="19" t="s">
        <v>6</v>
      </c>
    </row>
    <row r="12" s="1" customFormat="1" ht="6.96" customHeight="1"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2"/>
      <c r="BE12" s="33"/>
      <c r="BS12" s="19" t="s">
        <v>6</v>
      </c>
    </row>
    <row r="13" s="1" customFormat="1" ht="12" customHeight="1">
      <c r="B13" s="23"/>
      <c r="C13" s="24"/>
      <c r="D13" s="34" t="s">
        <v>31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34" t="s">
        <v>26</v>
      </c>
      <c r="AL13" s="24"/>
      <c r="AM13" s="24"/>
      <c r="AN13" s="36" t="s">
        <v>32</v>
      </c>
      <c r="AO13" s="24"/>
      <c r="AP13" s="24"/>
      <c r="AQ13" s="24"/>
      <c r="AR13" s="22"/>
      <c r="BE13" s="33"/>
      <c r="BS13" s="19" t="s">
        <v>6</v>
      </c>
    </row>
    <row r="14">
      <c r="B14" s="23"/>
      <c r="C14" s="24"/>
      <c r="D14" s="24"/>
      <c r="E14" s="36" t="s">
        <v>32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4" t="s">
        <v>29</v>
      </c>
      <c r="AL14" s="24"/>
      <c r="AM14" s="24"/>
      <c r="AN14" s="36" t="s">
        <v>32</v>
      </c>
      <c r="AO14" s="24"/>
      <c r="AP14" s="24"/>
      <c r="AQ14" s="24"/>
      <c r="AR14" s="22"/>
      <c r="BE14" s="33"/>
      <c r="BS14" s="19" t="s">
        <v>6</v>
      </c>
    </row>
    <row r="15" s="1" customFormat="1" ht="6.96" customHeight="1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2"/>
      <c r="BE15" s="33"/>
      <c r="BS15" s="19" t="s">
        <v>4</v>
      </c>
    </row>
    <row r="16" s="1" customFormat="1" ht="12" customHeight="1">
      <c r="B16" s="23"/>
      <c r="C16" s="24"/>
      <c r="D16" s="34" t="s">
        <v>33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4" t="s">
        <v>26</v>
      </c>
      <c r="AL16" s="24"/>
      <c r="AM16" s="24"/>
      <c r="AN16" s="29" t="s">
        <v>19</v>
      </c>
      <c r="AO16" s="24"/>
      <c r="AP16" s="24"/>
      <c r="AQ16" s="24"/>
      <c r="AR16" s="22"/>
      <c r="BE16" s="33"/>
      <c r="BS16" s="19" t="s">
        <v>4</v>
      </c>
    </row>
    <row r="17" s="1" customFormat="1" ht="18.48" customHeight="1">
      <c r="B17" s="23"/>
      <c r="C17" s="24"/>
      <c r="D17" s="24"/>
      <c r="E17" s="29" t="s">
        <v>34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4" t="s">
        <v>29</v>
      </c>
      <c r="AL17" s="24"/>
      <c r="AM17" s="24"/>
      <c r="AN17" s="29" t="s">
        <v>19</v>
      </c>
      <c r="AO17" s="24"/>
      <c r="AP17" s="24"/>
      <c r="AQ17" s="24"/>
      <c r="AR17" s="22"/>
      <c r="BE17" s="33"/>
      <c r="BS17" s="19" t="s">
        <v>35</v>
      </c>
    </row>
    <row r="18" s="1" customFormat="1" ht="6.96" customHeight="1"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2"/>
      <c r="BE18" s="33"/>
      <c r="BS18" s="19" t="s">
        <v>6</v>
      </c>
    </row>
    <row r="19" s="1" customFormat="1" ht="12" customHeight="1">
      <c r="B19" s="23"/>
      <c r="C19" s="24"/>
      <c r="D19" s="34" t="s">
        <v>36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34" t="s">
        <v>26</v>
      </c>
      <c r="AL19" s="24"/>
      <c r="AM19" s="24"/>
      <c r="AN19" s="29" t="s">
        <v>19</v>
      </c>
      <c r="AO19" s="24"/>
      <c r="AP19" s="24"/>
      <c r="AQ19" s="24"/>
      <c r="AR19" s="22"/>
      <c r="BE19" s="33"/>
      <c r="BS19" s="19" t="s">
        <v>6</v>
      </c>
    </row>
    <row r="20" s="1" customFormat="1" ht="18.48" customHeight="1">
      <c r="B20" s="23"/>
      <c r="C20" s="24"/>
      <c r="D20" s="24"/>
      <c r="E20" s="29" t="s">
        <v>34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34" t="s">
        <v>29</v>
      </c>
      <c r="AL20" s="24"/>
      <c r="AM20" s="24"/>
      <c r="AN20" s="29" t="s">
        <v>19</v>
      </c>
      <c r="AO20" s="24"/>
      <c r="AP20" s="24"/>
      <c r="AQ20" s="24"/>
      <c r="AR20" s="22"/>
      <c r="BE20" s="33"/>
      <c r="BS20" s="19" t="s">
        <v>4</v>
      </c>
    </row>
    <row r="21" s="1" customFormat="1" ht="6.96" customHeight="1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2"/>
      <c r="BE21" s="33"/>
    </row>
    <row r="22" s="1" customFormat="1" ht="12" customHeight="1">
      <c r="B22" s="23"/>
      <c r="C22" s="24"/>
      <c r="D22" s="34" t="s">
        <v>37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2"/>
      <c r="BE22" s="33"/>
    </row>
    <row r="23" s="1" customFormat="1" ht="47.25" customHeight="1">
      <c r="B23" s="23"/>
      <c r="C23" s="24"/>
      <c r="D23" s="24"/>
      <c r="E23" s="38" t="s">
        <v>38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24"/>
      <c r="AP23" s="24"/>
      <c r="AQ23" s="24"/>
      <c r="AR23" s="22"/>
      <c r="BE23" s="33"/>
    </row>
    <row r="24" s="1" customFormat="1" ht="6.96" customHeight="1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2"/>
      <c r="BE24" s="33"/>
    </row>
    <row r="25" s="1" customFormat="1" ht="6.96" customHeight="1">
      <c r="B25" s="23"/>
      <c r="C25" s="24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24"/>
      <c r="AQ25" s="24"/>
      <c r="AR25" s="22"/>
      <c r="BE25" s="33"/>
    </row>
    <row r="26" s="2" customFormat="1" ht="25.92" customHeight="1">
      <c r="A26" s="40"/>
      <c r="B26" s="41"/>
      <c r="C26" s="42"/>
      <c r="D26" s="43" t="s">
        <v>39</v>
      </c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5">
        <f>ROUND(AG54,2)</f>
        <v>0</v>
      </c>
      <c r="AL26" s="44"/>
      <c r="AM26" s="44"/>
      <c r="AN26" s="44"/>
      <c r="AO26" s="44"/>
      <c r="AP26" s="42"/>
      <c r="AQ26" s="42"/>
      <c r="AR26" s="46"/>
      <c r="BE26" s="33"/>
    </row>
    <row r="27" s="2" customFormat="1" ht="6.96" customHeight="1">
      <c r="A27" s="40"/>
      <c r="B27" s="41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6"/>
      <c r="BE27" s="33"/>
    </row>
    <row r="28" s="2" customFormat="1">
      <c r="A28" s="40"/>
      <c r="B28" s="41"/>
      <c r="C28" s="42"/>
      <c r="D28" s="42"/>
      <c r="E28" s="42"/>
      <c r="F28" s="42"/>
      <c r="G28" s="42"/>
      <c r="H28" s="42"/>
      <c r="I28" s="42"/>
      <c r="J28" s="42"/>
      <c r="K28" s="42"/>
      <c r="L28" s="47" t="s">
        <v>40</v>
      </c>
      <c r="M28" s="47"/>
      <c r="N28" s="47"/>
      <c r="O28" s="47"/>
      <c r="P28" s="47"/>
      <c r="Q28" s="42"/>
      <c r="R28" s="42"/>
      <c r="S28" s="42"/>
      <c r="T28" s="42"/>
      <c r="U28" s="42"/>
      <c r="V28" s="42"/>
      <c r="W28" s="47" t="s">
        <v>41</v>
      </c>
      <c r="X28" s="47"/>
      <c r="Y28" s="47"/>
      <c r="Z28" s="47"/>
      <c r="AA28" s="47"/>
      <c r="AB28" s="47"/>
      <c r="AC28" s="47"/>
      <c r="AD28" s="47"/>
      <c r="AE28" s="47"/>
      <c r="AF28" s="42"/>
      <c r="AG28" s="42"/>
      <c r="AH28" s="42"/>
      <c r="AI28" s="42"/>
      <c r="AJ28" s="42"/>
      <c r="AK28" s="47" t="s">
        <v>42</v>
      </c>
      <c r="AL28" s="47"/>
      <c r="AM28" s="47"/>
      <c r="AN28" s="47"/>
      <c r="AO28" s="47"/>
      <c r="AP28" s="42"/>
      <c r="AQ28" s="42"/>
      <c r="AR28" s="46"/>
      <c r="BE28" s="33"/>
    </row>
    <row r="29" s="3" customFormat="1" ht="14.4" customHeight="1">
      <c r="A29" s="3"/>
      <c r="B29" s="48"/>
      <c r="C29" s="49"/>
      <c r="D29" s="34" t="s">
        <v>43</v>
      </c>
      <c r="E29" s="49"/>
      <c r="F29" s="34" t="s">
        <v>44</v>
      </c>
      <c r="G29" s="49"/>
      <c r="H29" s="49"/>
      <c r="I29" s="49"/>
      <c r="J29" s="49"/>
      <c r="K29" s="49"/>
      <c r="L29" s="50">
        <v>0.20999999999999999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51">
        <f>ROUND(AZ54, 2)</f>
        <v>0</v>
      </c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51">
        <f>ROUND(AV54, 2)</f>
        <v>0</v>
      </c>
      <c r="AL29" s="49"/>
      <c r="AM29" s="49"/>
      <c r="AN29" s="49"/>
      <c r="AO29" s="49"/>
      <c r="AP29" s="49"/>
      <c r="AQ29" s="49"/>
      <c r="AR29" s="52"/>
      <c r="BE29" s="53"/>
    </row>
    <row r="30" s="3" customFormat="1" ht="14.4" customHeight="1">
      <c r="A30" s="3"/>
      <c r="B30" s="48"/>
      <c r="C30" s="49"/>
      <c r="D30" s="49"/>
      <c r="E30" s="49"/>
      <c r="F30" s="34" t="s">
        <v>45</v>
      </c>
      <c r="G30" s="49"/>
      <c r="H30" s="49"/>
      <c r="I30" s="49"/>
      <c r="J30" s="49"/>
      <c r="K30" s="49"/>
      <c r="L30" s="50">
        <v>0.12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51">
        <f>ROUND(BA54, 2)</f>
        <v>0</v>
      </c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51">
        <f>ROUND(AW54, 2)</f>
        <v>0</v>
      </c>
      <c r="AL30" s="49"/>
      <c r="AM30" s="49"/>
      <c r="AN30" s="49"/>
      <c r="AO30" s="49"/>
      <c r="AP30" s="49"/>
      <c r="AQ30" s="49"/>
      <c r="AR30" s="52"/>
      <c r="BE30" s="53"/>
    </row>
    <row r="31" hidden="1" s="3" customFormat="1" ht="14.4" customHeight="1">
      <c r="A31" s="3"/>
      <c r="B31" s="48"/>
      <c r="C31" s="49"/>
      <c r="D31" s="49"/>
      <c r="E31" s="49"/>
      <c r="F31" s="34" t="s">
        <v>46</v>
      </c>
      <c r="G31" s="49"/>
      <c r="H31" s="49"/>
      <c r="I31" s="49"/>
      <c r="J31" s="49"/>
      <c r="K31" s="49"/>
      <c r="L31" s="50">
        <v>0.20999999999999999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51">
        <f>ROUND(BB54, 2)</f>
        <v>0</v>
      </c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51">
        <v>0</v>
      </c>
      <c r="AL31" s="49"/>
      <c r="AM31" s="49"/>
      <c r="AN31" s="49"/>
      <c r="AO31" s="49"/>
      <c r="AP31" s="49"/>
      <c r="AQ31" s="49"/>
      <c r="AR31" s="52"/>
      <c r="BE31" s="53"/>
    </row>
    <row r="32" hidden="1" s="3" customFormat="1" ht="14.4" customHeight="1">
      <c r="A32" s="3"/>
      <c r="B32" s="48"/>
      <c r="C32" s="49"/>
      <c r="D32" s="49"/>
      <c r="E32" s="49"/>
      <c r="F32" s="34" t="s">
        <v>47</v>
      </c>
      <c r="G32" s="49"/>
      <c r="H32" s="49"/>
      <c r="I32" s="49"/>
      <c r="J32" s="49"/>
      <c r="K32" s="49"/>
      <c r="L32" s="50">
        <v>0.12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51">
        <f>ROUND(BC54, 2)</f>
        <v>0</v>
      </c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51">
        <v>0</v>
      </c>
      <c r="AL32" s="49"/>
      <c r="AM32" s="49"/>
      <c r="AN32" s="49"/>
      <c r="AO32" s="49"/>
      <c r="AP32" s="49"/>
      <c r="AQ32" s="49"/>
      <c r="AR32" s="52"/>
      <c r="BE32" s="53"/>
    </row>
    <row r="33" hidden="1" s="3" customFormat="1" ht="14.4" customHeight="1">
      <c r="A33" s="3"/>
      <c r="B33" s="48"/>
      <c r="C33" s="49"/>
      <c r="D33" s="49"/>
      <c r="E33" s="49"/>
      <c r="F33" s="34" t="s">
        <v>48</v>
      </c>
      <c r="G33" s="49"/>
      <c r="H33" s="49"/>
      <c r="I33" s="49"/>
      <c r="J33" s="49"/>
      <c r="K33" s="49"/>
      <c r="L33" s="50">
        <v>0</v>
      </c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51">
        <f>ROUND(BD54, 2)</f>
        <v>0</v>
      </c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51">
        <v>0</v>
      </c>
      <c r="AL33" s="49"/>
      <c r="AM33" s="49"/>
      <c r="AN33" s="49"/>
      <c r="AO33" s="49"/>
      <c r="AP33" s="49"/>
      <c r="AQ33" s="49"/>
      <c r="AR33" s="52"/>
      <c r="BE33" s="3"/>
    </row>
    <row r="34" s="2" customFormat="1" ht="6.96" customHeight="1">
      <c r="A34" s="40"/>
      <c r="B34" s="41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6"/>
      <c r="BE34" s="40"/>
    </row>
    <row r="35" s="2" customFormat="1" ht="25.92" customHeight="1">
      <c r="A35" s="40"/>
      <c r="B35" s="41"/>
      <c r="C35" s="54"/>
      <c r="D35" s="55" t="s">
        <v>49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7" t="s">
        <v>50</v>
      </c>
      <c r="U35" s="56"/>
      <c r="V35" s="56"/>
      <c r="W35" s="56"/>
      <c r="X35" s="58" t="s">
        <v>51</v>
      </c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9">
        <f>SUM(AK26:AK33)</f>
        <v>0</v>
      </c>
      <c r="AL35" s="56"/>
      <c r="AM35" s="56"/>
      <c r="AN35" s="56"/>
      <c r="AO35" s="60"/>
      <c r="AP35" s="54"/>
      <c r="AQ35" s="54"/>
      <c r="AR35" s="46"/>
      <c r="BE35" s="40"/>
    </row>
    <row r="36" s="2" customFormat="1" ht="6.96" customHeight="1">
      <c r="A36" s="40"/>
      <c r="B36" s="41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6"/>
      <c r="BE36" s="40"/>
    </row>
    <row r="37" s="2" customFormat="1" ht="6.96" customHeight="1">
      <c r="A37" s="40"/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46"/>
      <c r="BE37" s="40"/>
    </row>
    <row r="41" s="2" customFormat="1" ht="6.96" customHeight="1">
      <c r="A41" s="40"/>
      <c r="B41" s="63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46"/>
      <c r="BE41" s="40"/>
    </row>
    <row r="42" s="2" customFormat="1" ht="24.96" customHeight="1">
      <c r="A42" s="40"/>
      <c r="B42" s="41"/>
      <c r="C42" s="25" t="s">
        <v>52</v>
      </c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6"/>
      <c r="BE42" s="40"/>
    </row>
    <row r="43" s="2" customFormat="1" ht="6.96" customHeight="1">
      <c r="A43" s="40"/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6"/>
      <c r="BE43" s="40"/>
    </row>
    <row r="44" s="4" customFormat="1" ht="12" customHeight="1">
      <c r="A44" s="4"/>
      <c r="B44" s="65"/>
      <c r="C44" s="34" t="s">
        <v>13</v>
      </c>
      <c r="D44" s="66"/>
      <c r="E44" s="66"/>
      <c r="F44" s="66"/>
      <c r="G44" s="66"/>
      <c r="H44" s="66"/>
      <c r="I44" s="66"/>
      <c r="J44" s="66"/>
      <c r="K44" s="66"/>
      <c r="L44" s="66" t="str">
        <f>K5</f>
        <v>ZS_MS_VZ</v>
      </c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7"/>
      <c r="BE44" s="4"/>
    </row>
    <row r="45" s="5" customFormat="1" ht="36.96" customHeight="1">
      <c r="A45" s="5"/>
      <c r="B45" s="68"/>
      <c r="C45" s="69" t="s">
        <v>16</v>
      </c>
      <c r="D45" s="70"/>
      <c r="E45" s="70"/>
      <c r="F45" s="70"/>
      <c r="G45" s="70"/>
      <c r="H45" s="70"/>
      <c r="I45" s="70"/>
      <c r="J45" s="70"/>
      <c r="K45" s="70"/>
      <c r="L45" s="71" t="str">
        <f>K6</f>
        <v>ZŠ a MŠ Zelené město</v>
      </c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2"/>
      <c r="BE45" s="5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6"/>
      <c r="BE46" s="40"/>
    </row>
    <row r="47" s="2" customFormat="1" ht="12" customHeight="1">
      <c r="A47" s="40"/>
      <c r="B47" s="41"/>
      <c r="C47" s="34" t="s">
        <v>21</v>
      </c>
      <c r="D47" s="42"/>
      <c r="E47" s="42"/>
      <c r="F47" s="42"/>
      <c r="G47" s="42"/>
      <c r="H47" s="42"/>
      <c r="I47" s="42"/>
      <c r="J47" s="42"/>
      <c r="K47" s="42"/>
      <c r="L47" s="73" t="str">
        <f>IF(K8="","",K8)</f>
        <v>Ul. V třešňovce 190 00 Praha 9</v>
      </c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34" t="s">
        <v>23</v>
      </c>
      <c r="AJ47" s="42"/>
      <c r="AK47" s="42"/>
      <c r="AL47" s="42"/>
      <c r="AM47" s="74" t="str">
        <f>IF(AN8= "","",AN8)</f>
        <v>9. 2. 2025</v>
      </c>
      <c r="AN47" s="74"/>
      <c r="AO47" s="42"/>
      <c r="AP47" s="42"/>
      <c r="AQ47" s="42"/>
      <c r="AR47" s="46"/>
      <c r="B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6"/>
      <c r="BE48" s="40"/>
    </row>
    <row r="49" s="2" customFormat="1" ht="15.15" customHeight="1">
      <c r="A49" s="40"/>
      <c r="B49" s="41"/>
      <c r="C49" s="34" t="s">
        <v>25</v>
      </c>
      <c r="D49" s="42"/>
      <c r="E49" s="42"/>
      <c r="F49" s="42"/>
      <c r="G49" s="42"/>
      <c r="H49" s="42"/>
      <c r="I49" s="42"/>
      <c r="J49" s="42"/>
      <c r="K49" s="42"/>
      <c r="L49" s="66" t="str">
        <f>IF(E11= "","",E11)</f>
        <v>Městská část Praha 9, Sokolovská 14/324, Praha 9</v>
      </c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34" t="s">
        <v>33</v>
      </c>
      <c r="AJ49" s="42"/>
      <c r="AK49" s="42"/>
      <c r="AL49" s="42"/>
      <c r="AM49" s="75" t="str">
        <f>IF(E17="","",E17)</f>
        <v xml:space="preserve"> </v>
      </c>
      <c r="AN49" s="66"/>
      <c r="AO49" s="66"/>
      <c r="AP49" s="66"/>
      <c r="AQ49" s="42"/>
      <c r="AR49" s="46"/>
      <c r="AS49" s="76" t="s">
        <v>53</v>
      </c>
      <c r="AT49" s="77"/>
      <c r="AU49" s="78"/>
      <c r="AV49" s="78"/>
      <c r="AW49" s="78"/>
      <c r="AX49" s="78"/>
      <c r="AY49" s="78"/>
      <c r="AZ49" s="78"/>
      <c r="BA49" s="78"/>
      <c r="BB49" s="78"/>
      <c r="BC49" s="78"/>
      <c r="BD49" s="79"/>
      <c r="BE49" s="40"/>
    </row>
    <row r="50" s="2" customFormat="1" ht="15.15" customHeight="1">
      <c r="A50" s="40"/>
      <c r="B50" s="41"/>
      <c r="C50" s="34" t="s">
        <v>31</v>
      </c>
      <c r="D50" s="42"/>
      <c r="E50" s="42"/>
      <c r="F50" s="42"/>
      <c r="G50" s="42"/>
      <c r="H50" s="42"/>
      <c r="I50" s="42"/>
      <c r="J50" s="42"/>
      <c r="K50" s="42"/>
      <c r="L50" s="66" t="str">
        <f>IF(E14= "Vyplň údaj","",E14)</f>
        <v/>
      </c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34" t="s">
        <v>36</v>
      </c>
      <c r="AJ50" s="42"/>
      <c r="AK50" s="42"/>
      <c r="AL50" s="42"/>
      <c r="AM50" s="75" t="str">
        <f>IF(E20="","",E20)</f>
        <v xml:space="preserve"> </v>
      </c>
      <c r="AN50" s="66"/>
      <c r="AO50" s="66"/>
      <c r="AP50" s="66"/>
      <c r="AQ50" s="42"/>
      <c r="AR50" s="46"/>
      <c r="AS50" s="80"/>
      <c r="AT50" s="81"/>
      <c r="AU50" s="82"/>
      <c r="AV50" s="82"/>
      <c r="AW50" s="82"/>
      <c r="AX50" s="82"/>
      <c r="AY50" s="82"/>
      <c r="AZ50" s="82"/>
      <c r="BA50" s="82"/>
      <c r="BB50" s="82"/>
      <c r="BC50" s="82"/>
      <c r="BD50" s="83"/>
      <c r="BE50" s="40"/>
    </row>
    <row r="51" s="2" customFormat="1" ht="10.8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6"/>
      <c r="AS51" s="84"/>
      <c r="AT51" s="85"/>
      <c r="AU51" s="86"/>
      <c r="AV51" s="86"/>
      <c r="AW51" s="86"/>
      <c r="AX51" s="86"/>
      <c r="AY51" s="86"/>
      <c r="AZ51" s="86"/>
      <c r="BA51" s="86"/>
      <c r="BB51" s="86"/>
      <c r="BC51" s="86"/>
      <c r="BD51" s="87"/>
      <c r="BE51" s="40"/>
    </row>
    <row r="52" s="2" customFormat="1" ht="29.28" customHeight="1">
      <c r="A52" s="40"/>
      <c r="B52" s="41"/>
      <c r="C52" s="88" t="s">
        <v>54</v>
      </c>
      <c r="D52" s="89"/>
      <c r="E52" s="89"/>
      <c r="F52" s="89"/>
      <c r="G52" s="89"/>
      <c r="H52" s="90"/>
      <c r="I52" s="91" t="s">
        <v>55</v>
      </c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92" t="s">
        <v>56</v>
      </c>
      <c r="AH52" s="89"/>
      <c r="AI52" s="89"/>
      <c r="AJ52" s="89"/>
      <c r="AK52" s="89"/>
      <c r="AL52" s="89"/>
      <c r="AM52" s="89"/>
      <c r="AN52" s="91" t="s">
        <v>57</v>
      </c>
      <c r="AO52" s="89"/>
      <c r="AP52" s="89"/>
      <c r="AQ52" s="93" t="s">
        <v>58</v>
      </c>
      <c r="AR52" s="46"/>
      <c r="AS52" s="94" t="s">
        <v>59</v>
      </c>
      <c r="AT52" s="95" t="s">
        <v>60</v>
      </c>
      <c r="AU52" s="95" t="s">
        <v>61</v>
      </c>
      <c r="AV52" s="95" t="s">
        <v>62</v>
      </c>
      <c r="AW52" s="95" t="s">
        <v>63</v>
      </c>
      <c r="AX52" s="95" t="s">
        <v>64</v>
      </c>
      <c r="AY52" s="95" t="s">
        <v>65</v>
      </c>
      <c r="AZ52" s="95" t="s">
        <v>66</v>
      </c>
      <c r="BA52" s="95" t="s">
        <v>67</v>
      </c>
      <c r="BB52" s="95" t="s">
        <v>68</v>
      </c>
      <c r="BC52" s="95" t="s">
        <v>69</v>
      </c>
      <c r="BD52" s="96" t="s">
        <v>70</v>
      </c>
      <c r="BE52" s="40"/>
    </row>
    <row r="53" s="2" customFormat="1" ht="10.8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6"/>
      <c r="AS53" s="97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9"/>
      <c r="BE53" s="40"/>
    </row>
    <row r="54" s="6" customFormat="1" ht="32.4" customHeight="1">
      <c r="A54" s="6"/>
      <c r="B54" s="100"/>
      <c r="C54" s="101" t="s">
        <v>71</v>
      </c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3">
        <f>ROUND(AG55+AG56+AG57+AG64+AG65+AG68+AG69,2)</f>
        <v>0</v>
      </c>
      <c r="AH54" s="103"/>
      <c r="AI54" s="103"/>
      <c r="AJ54" s="103"/>
      <c r="AK54" s="103"/>
      <c r="AL54" s="103"/>
      <c r="AM54" s="103"/>
      <c r="AN54" s="104">
        <f>SUM(AG54,AT54)</f>
        <v>0</v>
      </c>
      <c r="AO54" s="104"/>
      <c r="AP54" s="104"/>
      <c r="AQ54" s="105" t="s">
        <v>19</v>
      </c>
      <c r="AR54" s="106"/>
      <c r="AS54" s="107">
        <f>ROUND(AS55+AS56+AS57+AS64+AS65+AS68+AS69,2)</f>
        <v>0</v>
      </c>
      <c r="AT54" s="108">
        <f>ROUND(SUM(AV54:AW54),2)</f>
        <v>0</v>
      </c>
      <c r="AU54" s="109">
        <f>ROUND(AU55+AU56+AU57+AU64+AU65+AU68+AU69,5)</f>
        <v>0</v>
      </c>
      <c r="AV54" s="108">
        <f>ROUND(AZ54*L29,2)</f>
        <v>0</v>
      </c>
      <c r="AW54" s="108">
        <f>ROUND(BA54*L30,2)</f>
        <v>0</v>
      </c>
      <c r="AX54" s="108">
        <f>ROUND(BB54*L29,2)</f>
        <v>0</v>
      </c>
      <c r="AY54" s="108">
        <f>ROUND(BC54*L30,2)</f>
        <v>0</v>
      </c>
      <c r="AZ54" s="108">
        <f>ROUND(AZ55+AZ56+AZ57+AZ64+AZ65+AZ68+AZ69,2)</f>
        <v>0</v>
      </c>
      <c r="BA54" s="108">
        <f>ROUND(BA55+BA56+BA57+BA64+BA65+BA68+BA69,2)</f>
        <v>0</v>
      </c>
      <c r="BB54" s="108">
        <f>ROUND(BB55+BB56+BB57+BB64+BB65+BB68+BB69,2)</f>
        <v>0</v>
      </c>
      <c r="BC54" s="108">
        <f>ROUND(BC55+BC56+BC57+BC64+BC65+BC68+BC69,2)</f>
        <v>0</v>
      </c>
      <c r="BD54" s="110">
        <f>ROUND(BD55+BD56+BD57+BD64+BD65+BD68+BD69,2)</f>
        <v>0</v>
      </c>
      <c r="BE54" s="6"/>
      <c r="BS54" s="111" t="s">
        <v>72</v>
      </c>
      <c r="BT54" s="111" t="s">
        <v>73</v>
      </c>
      <c r="BU54" s="112" t="s">
        <v>74</v>
      </c>
      <c r="BV54" s="111" t="s">
        <v>75</v>
      </c>
      <c r="BW54" s="111" t="s">
        <v>5</v>
      </c>
      <c r="BX54" s="111" t="s">
        <v>76</v>
      </c>
      <c r="CL54" s="111" t="s">
        <v>19</v>
      </c>
    </row>
    <row r="55" s="7" customFormat="1" ht="16.5" customHeight="1">
      <c r="A55" s="113" t="s">
        <v>77</v>
      </c>
      <c r="B55" s="114"/>
      <c r="C55" s="115"/>
      <c r="D55" s="116" t="s">
        <v>78</v>
      </c>
      <c r="E55" s="116"/>
      <c r="F55" s="116"/>
      <c r="G55" s="116"/>
      <c r="H55" s="116"/>
      <c r="I55" s="117"/>
      <c r="J55" s="116" t="s">
        <v>79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'SO05 - Opěrné stěny'!J30</f>
        <v>0</v>
      </c>
      <c r="AH55" s="117"/>
      <c r="AI55" s="117"/>
      <c r="AJ55" s="117"/>
      <c r="AK55" s="117"/>
      <c r="AL55" s="117"/>
      <c r="AM55" s="117"/>
      <c r="AN55" s="118">
        <f>SUM(AG55,AT55)</f>
        <v>0</v>
      </c>
      <c r="AO55" s="117"/>
      <c r="AP55" s="117"/>
      <c r="AQ55" s="119" t="s">
        <v>80</v>
      </c>
      <c r="AR55" s="120"/>
      <c r="AS55" s="121">
        <v>0</v>
      </c>
      <c r="AT55" s="122">
        <f>ROUND(SUM(AV55:AW55),2)</f>
        <v>0</v>
      </c>
      <c r="AU55" s="123">
        <f>'SO05 - Opěrné stěny'!P89</f>
        <v>0</v>
      </c>
      <c r="AV55" s="122">
        <f>'SO05 - Opěrné stěny'!J33</f>
        <v>0</v>
      </c>
      <c r="AW55" s="122">
        <f>'SO05 - Opěrné stěny'!J34</f>
        <v>0</v>
      </c>
      <c r="AX55" s="122">
        <f>'SO05 - Opěrné stěny'!J35</f>
        <v>0</v>
      </c>
      <c r="AY55" s="122">
        <f>'SO05 - Opěrné stěny'!J36</f>
        <v>0</v>
      </c>
      <c r="AZ55" s="122">
        <f>'SO05 - Opěrné stěny'!F33</f>
        <v>0</v>
      </c>
      <c r="BA55" s="122">
        <f>'SO05 - Opěrné stěny'!F34</f>
        <v>0</v>
      </c>
      <c r="BB55" s="122">
        <f>'SO05 - Opěrné stěny'!F35</f>
        <v>0</v>
      </c>
      <c r="BC55" s="122">
        <f>'SO05 - Opěrné stěny'!F36</f>
        <v>0</v>
      </c>
      <c r="BD55" s="124">
        <f>'SO05 - Opěrné stěny'!F37</f>
        <v>0</v>
      </c>
      <c r="BE55" s="7"/>
      <c r="BT55" s="125" t="s">
        <v>81</v>
      </c>
      <c r="BV55" s="125" t="s">
        <v>75</v>
      </c>
      <c r="BW55" s="125" t="s">
        <v>82</v>
      </c>
      <c r="BX55" s="125" t="s">
        <v>5</v>
      </c>
      <c r="CL55" s="125" t="s">
        <v>19</v>
      </c>
      <c r="CM55" s="125" t="s">
        <v>83</v>
      </c>
    </row>
    <row r="56" s="7" customFormat="1" ht="16.5" customHeight="1">
      <c r="A56" s="113" t="s">
        <v>77</v>
      </c>
      <c r="B56" s="114"/>
      <c r="C56" s="115"/>
      <c r="D56" s="116" t="s">
        <v>84</v>
      </c>
      <c r="E56" s="116"/>
      <c r="F56" s="116"/>
      <c r="G56" s="116"/>
      <c r="H56" s="116"/>
      <c r="I56" s="117"/>
      <c r="J56" s="116" t="s">
        <v>85</v>
      </c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8">
        <f>'SO06 - Oplocení objektu'!J30</f>
        <v>0</v>
      </c>
      <c r="AH56" s="117"/>
      <c r="AI56" s="117"/>
      <c r="AJ56" s="117"/>
      <c r="AK56" s="117"/>
      <c r="AL56" s="117"/>
      <c r="AM56" s="117"/>
      <c r="AN56" s="118">
        <f>SUM(AG56,AT56)</f>
        <v>0</v>
      </c>
      <c r="AO56" s="117"/>
      <c r="AP56" s="117"/>
      <c r="AQ56" s="119" t="s">
        <v>80</v>
      </c>
      <c r="AR56" s="120"/>
      <c r="AS56" s="121">
        <v>0</v>
      </c>
      <c r="AT56" s="122">
        <f>ROUND(SUM(AV56:AW56),2)</f>
        <v>0</v>
      </c>
      <c r="AU56" s="123">
        <f>'SO06 - Oplocení objektu'!P89</f>
        <v>0</v>
      </c>
      <c r="AV56" s="122">
        <f>'SO06 - Oplocení objektu'!J33</f>
        <v>0</v>
      </c>
      <c r="AW56" s="122">
        <f>'SO06 - Oplocení objektu'!J34</f>
        <v>0</v>
      </c>
      <c r="AX56" s="122">
        <f>'SO06 - Oplocení objektu'!J35</f>
        <v>0</v>
      </c>
      <c r="AY56" s="122">
        <f>'SO06 - Oplocení objektu'!J36</f>
        <v>0</v>
      </c>
      <c r="AZ56" s="122">
        <f>'SO06 - Oplocení objektu'!F33</f>
        <v>0</v>
      </c>
      <c r="BA56" s="122">
        <f>'SO06 - Oplocení objektu'!F34</f>
        <v>0</v>
      </c>
      <c r="BB56" s="122">
        <f>'SO06 - Oplocení objektu'!F35</f>
        <v>0</v>
      </c>
      <c r="BC56" s="122">
        <f>'SO06 - Oplocení objektu'!F36</f>
        <v>0</v>
      </c>
      <c r="BD56" s="124">
        <f>'SO06 - Oplocení objektu'!F37</f>
        <v>0</v>
      </c>
      <c r="BE56" s="7"/>
      <c r="BT56" s="125" t="s">
        <v>81</v>
      </c>
      <c r="BV56" s="125" t="s">
        <v>75</v>
      </c>
      <c r="BW56" s="125" t="s">
        <v>86</v>
      </c>
      <c r="BX56" s="125" t="s">
        <v>5</v>
      </c>
      <c r="CL56" s="125" t="s">
        <v>19</v>
      </c>
      <c r="CM56" s="125" t="s">
        <v>83</v>
      </c>
    </row>
    <row r="57" s="7" customFormat="1" ht="16.5" customHeight="1">
      <c r="A57" s="7"/>
      <c r="B57" s="114"/>
      <c r="C57" s="115"/>
      <c r="D57" s="116" t="s">
        <v>87</v>
      </c>
      <c r="E57" s="116"/>
      <c r="F57" s="116"/>
      <c r="G57" s="116"/>
      <c r="H57" s="116"/>
      <c r="I57" s="117"/>
      <c r="J57" s="116" t="s">
        <v>88</v>
      </c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26">
        <f>ROUND(SUM(AG58:AG63),2)</f>
        <v>0</v>
      </c>
      <c r="AH57" s="117"/>
      <c r="AI57" s="117"/>
      <c r="AJ57" s="117"/>
      <c r="AK57" s="117"/>
      <c r="AL57" s="117"/>
      <c r="AM57" s="117"/>
      <c r="AN57" s="118">
        <f>SUM(AG57,AT57)</f>
        <v>0</v>
      </c>
      <c r="AO57" s="117"/>
      <c r="AP57" s="117"/>
      <c r="AQ57" s="119" t="s">
        <v>80</v>
      </c>
      <c r="AR57" s="120"/>
      <c r="AS57" s="121">
        <f>ROUND(SUM(AS58:AS63),2)</f>
        <v>0</v>
      </c>
      <c r="AT57" s="122">
        <f>ROUND(SUM(AV57:AW57),2)</f>
        <v>0</v>
      </c>
      <c r="AU57" s="123">
        <f>ROUND(SUM(AU58:AU63),5)</f>
        <v>0</v>
      </c>
      <c r="AV57" s="122">
        <f>ROUND(AZ57*L29,2)</f>
        <v>0</v>
      </c>
      <c r="AW57" s="122">
        <f>ROUND(BA57*L30,2)</f>
        <v>0</v>
      </c>
      <c r="AX57" s="122">
        <f>ROUND(BB57*L29,2)</f>
        <v>0</v>
      </c>
      <c r="AY57" s="122">
        <f>ROUND(BC57*L30,2)</f>
        <v>0</v>
      </c>
      <c r="AZ57" s="122">
        <f>ROUND(SUM(AZ58:AZ63),2)</f>
        <v>0</v>
      </c>
      <c r="BA57" s="122">
        <f>ROUND(SUM(BA58:BA63),2)</f>
        <v>0</v>
      </c>
      <c r="BB57" s="122">
        <f>ROUND(SUM(BB58:BB63),2)</f>
        <v>0</v>
      </c>
      <c r="BC57" s="122">
        <f>ROUND(SUM(BC58:BC63),2)</f>
        <v>0</v>
      </c>
      <c r="BD57" s="124">
        <f>ROUND(SUM(BD58:BD63),2)</f>
        <v>0</v>
      </c>
      <c r="BE57" s="7"/>
      <c r="BS57" s="125" t="s">
        <v>72</v>
      </c>
      <c r="BT57" s="125" t="s">
        <v>81</v>
      </c>
      <c r="BU57" s="125" t="s">
        <v>74</v>
      </c>
      <c r="BV57" s="125" t="s">
        <v>75</v>
      </c>
      <c r="BW57" s="125" t="s">
        <v>89</v>
      </c>
      <c r="BX57" s="125" t="s">
        <v>5</v>
      </c>
      <c r="CL57" s="125" t="s">
        <v>19</v>
      </c>
      <c r="CM57" s="125" t="s">
        <v>83</v>
      </c>
    </row>
    <row r="58" s="4" customFormat="1" ht="23.25" customHeight="1">
      <c r="A58" s="113" t="s">
        <v>77</v>
      </c>
      <c r="B58" s="65"/>
      <c r="C58" s="127"/>
      <c r="D58" s="127"/>
      <c r="E58" s="128" t="s">
        <v>90</v>
      </c>
      <c r="F58" s="128"/>
      <c r="G58" s="128"/>
      <c r="H58" s="128"/>
      <c r="I58" s="128"/>
      <c r="J58" s="127"/>
      <c r="K58" s="128" t="s">
        <v>91</v>
      </c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9">
        <f>'SO12-D.1.1 - Architektoni...'!J32</f>
        <v>0</v>
      </c>
      <c r="AH58" s="127"/>
      <c r="AI58" s="127"/>
      <c r="AJ58" s="127"/>
      <c r="AK58" s="127"/>
      <c r="AL58" s="127"/>
      <c r="AM58" s="127"/>
      <c r="AN58" s="129">
        <f>SUM(AG58,AT58)</f>
        <v>0</v>
      </c>
      <c r="AO58" s="127"/>
      <c r="AP58" s="127"/>
      <c r="AQ58" s="130" t="s">
        <v>92</v>
      </c>
      <c r="AR58" s="67"/>
      <c r="AS58" s="131">
        <v>0</v>
      </c>
      <c r="AT58" s="132">
        <f>ROUND(SUM(AV58:AW58),2)</f>
        <v>0</v>
      </c>
      <c r="AU58" s="133">
        <f>'SO12-D.1.1 - Architektoni...'!P113</f>
        <v>0</v>
      </c>
      <c r="AV58" s="132">
        <f>'SO12-D.1.1 - Architektoni...'!J35</f>
        <v>0</v>
      </c>
      <c r="AW58" s="132">
        <f>'SO12-D.1.1 - Architektoni...'!J36</f>
        <v>0</v>
      </c>
      <c r="AX58" s="132">
        <f>'SO12-D.1.1 - Architektoni...'!J37</f>
        <v>0</v>
      </c>
      <c r="AY58" s="132">
        <f>'SO12-D.1.1 - Architektoni...'!J38</f>
        <v>0</v>
      </c>
      <c r="AZ58" s="132">
        <f>'SO12-D.1.1 - Architektoni...'!F35</f>
        <v>0</v>
      </c>
      <c r="BA58" s="132">
        <f>'SO12-D.1.1 - Architektoni...'!F36</f>
        <v>0</v>
      </c>
      <c r="BB58" s="132">
        <f>'SO12-D.1.1 - Architektoni...'!F37</f>
        <v>0</v>
      </c>
      <c r="BC58" s="132">
        <f>'SO12-D.1.1 - Architektoni...'!F38</f>
        <v>0</v>
      </c>
      <c r="BD58" s="134">
        <f>'SO12-D.1.1 - Architektoni...'!F39</f>
        <v>0</v>
      </c>
      <c r="BE58" s="4"/>
      <c r="BT58" s="135" t="s">
        <v>83</v>
      </c>
      <c r="BV58" s="135" t="s">
        <v>75</v>
      </c>
      <c r="BW58" s="135" t="s">
        <v>93</v>
      </c>
      <c r="BX58" s="135" t="s">
        <v>89</v>
      </c>
      <c r="CL58" s="135" t="s">
        <v>19</v>
      </c>
    </row>
    <row r="59" s="4" customFormat="1" ht="23.25" customHeight="1">
      <c r="A59" s="113" t="s">
        <v>77</v>
      </c>
      <c r="B59" s="65"/>
      <c r="C59" s="127"/>
      <c r="D59" s="127"/>
      <c r="E59" s="128" t="s">
        <v>94</v>
      </c>
      <c r="F59" s="128"/>
      <c r="G59" s="128"/>
      <c r="H59" s="128"/>
      <c r="I59" s="128"/>
      <c r="J59" s="127"/>
      <c r="K59" s="128" t="s">
        <v>95</v>
      </c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9">
        <f>'SO12-D.1.4.1 - Zdravotní ...'!J32</f>
        <v>0</v>
      </c>
      <c r="AH59" s="127"/>
      <c r="AI59" s="127"/>
      <c r="AJ59" s="127"/>
      <c r="AK59" s="127"/>
      <c r="AL59" s="127"/>
      <c r="AM59" s="127"/>
      <c r="AN59" s="129">
        <f>SUM(AG59,AT59)</f>
        <v>0</v>
      </c>
      <c r="AO59" s="127"/>
      <c r="AP59" s="127"/>
      <c r="AQ59" s="130" t="s">
        <v>92</v>
      </c>
      <c r="AR59" s="67"/>
      <c r="AS59" s="131">
        <v>0</v>
      </c>
      <c r="AT59" s="132">
        <f>ROUND(SUM(AV59:AW59),2)</f>
        <v>0</v>
      </c>
      <c r="AU59" s="133">
        <f>'SO12-D.1.4.1 - Zdravotní ...'!P98</f>
        <v>0</v>
      </c>
      <c r="AV59" s="132">
        <f>'SO12-D.1.4.1 - Zdravotní ...'!J35</f>
        <v>0</v>
      </c>
      <c r="AW59" s="132">
        <f>'SO12-D.1.4.1 - Zdravotní ...'!J36</f>
        <v>0</v>
      </c>
      <c r="AX59" s="132">
        <f>'SO12-D.1.4.1 - Zdravotní ...'!J37</f>
        <v>0</v>
      </c>
      <c r="AY59" s="132">
        <f>'SO12-D.1.4.1 - Zdravotní ...'!J38</f>
        <v>0</v>
      </c>
      <c r="AZ59" s="132">
        <f>'SO12-D.1.4.1 - Zdravotní ...'!F35</f>
        <v>0</v>
      </c>
      <c r="BA59" s="132">
        <f>'SO12-D.1.4.1 - Zdravotní ...'!F36</f>
        <v>0</v>
      </c>
      <c r="BB59" s="132">
        <f>'SO12-D.1.4.1 - Zdravotní ...'!F37</f>
        <v>0</v>
      </c>
      <c r="BC59" s="132">
        <f>'SO12-D.1.4.1 - Zdravotní ...'!F38</f>
        <v>0</v>
      </c>
      <c r="BD59" s="134">
        <f>'SO12-D.1.4.1 - Zdravotní ...'!F39</f>
        <v>0</v>
      </c>
      <c r="BE59" s="4"/>
      <c r="BT59" s="135" t="s">
        <v>83</v>
      </c>
      <c r="BV59" s="135" t="s">
        <v>75</v>
      </c>
      <c r="BW59" s="135" t="s">
        <v>96</v>
      </c>
      <c r="BX59" s="135" t="s">
        <v>89</v>
      </c>
      <c r="CL59" s="135" t="s">
        <v>19</v>
      </c>
    </row>
    <row r="60" s="4" customFormat="1" ht="23.25" customHeight="1">
      <c r="A60" s="113" t="s">
        <v>77</v>
      </c>
      <c r="B60" s="65"/>
      <c r="C60" s="127"/>
      <c r="D60" s="127"/>
      <c r="E60" s="128" t="s">
        <v>97</v>
      </c>
      <c r="F60" s="128"/>
      <c r="G60" s="128"/>
      <c r="H60" s="128"/>
      <c r="I60" s="128"/>
      <c r="J60" s="127"/>
      <c r="K60" s="128" t="s">
        <v>98</v>
      </c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9">
        <f>'SO12-D.1.4.2 - Elektroins...'!J32</f>
        <v>0</v>
      </c>
      <c r="AH60" s="127"/>
      <c r="AI60" s="127"/>
      <c r="AJ60" s="127"/>
      <c r="AK60" s="127"/>
      <c r="AL60" s="127"/>
      <c r="AM60" s="127"/>
      <c r="AN60" s="129">
        <f>SUM(AG60,AT60)</f>
        <v>0</v>
      </c>
      <c r="AO60" s="127"/>
      <c r="AP60" s="127"/>
      <c r="AQ60" s="130" t="s">
        <v>92</v>
      </c>
      <c r="AR60" s="67"/>
      <c r="AS60" s="131">
        <v>0</v>
      </c>
      <c r="AT60" s="132">
        <f>ROUND(SUM(AV60:AW60),2)</f>
        <v>0</v>
      </c>
      <c r="AU60" s="133">
        <f>'SO12-D.1.4.2 - Elektroins...'!P88</f>
        <v>0</v>
      </c>
      <c r="AV60" s="132">
        <f>'SO12-D.1.4.2 - Elektroins...'!J35</f>
        <v>0</v>
      </c>
      <c r="AW60" s="132">
        <f>'SO12-D.1.4.2 - Elektroins...'!J36</f>
        <v>0</v>
      </c>
      <c r="AX60" s="132">
        <f>'SO12-D.1.4.2 - Elektroins...'!J37</f>
        <v>0</v>
      </c>
      <c r="AY60" s="132">
        <f>'SO12-D.1.4.2 - Elektroins...'!J38</f>
        <v>0</v>
      </c>
      <c r="AZ60" s="132">
        <f>'SO12-D.1.4.2 - Elektroins...'!F35</f>
        <v>0</v>
      </c>
      <c r="BA60" s="132">
        <f>'SO12-D.1.4.2 - Elektroins...'!F36</f>
        <v>0</v>
      </c>
      <c r="BB60" s="132">
        <f>'SO12-D.1.4.2 - Elektroins...'!F37</f>
        <v>0</v>
      </c>
      <c r="BC60" s="132">
        <f>'SO12-D.1.4.2 - Elektroins...'!F38</f>
        <v>0</v>
      </c>
      <c r="BD60" s="134">
        <f>'SO12-D.1.4.2 - Elektroins...'!F39</f>
        <v>0</v>
      </c>
      <c r="BE60" s="4"/>
      <c r="BT60" s="135" t="s">
        <v>83</v>
      </c>
      <c r="BV60" s="135" t="s">
        <v>75</v>
      </c>
      <c r="BW60" s="135" t="s">
        <v>99</v>
      </c>
      <c r="BX60" s="135" t="s">
        <v>89</v>
      </c>
      <c r="CL60" s="135" t="s">
        <v>19</v>
      </c>
    </row>
    <row r="61" s="4" customFormat="1" ht="23.25" customHeight="1">
      <c r="A61" s="113" t="s">
        <v>77</v>
      </c>
      <c r="B61" s="65"/>
      <c r="C61" s="127"/>
      <c r="D61" s="127"/>
      <c r="E61" s="128" t="s">
        <v>100</v>
      </c>
      <c r="F61" s="128"/>
      <c r="G61" s="128"/>
      <c r="H61" s="128"/>
      <c r="I61" s="128"/>
      <c r="J61" s="127"/>
      <c r="K61" s="128" t="s">
        <v>101</v>
      </c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9">
        <f>'SO12-D.1.4.3 - Vzduchotec...'!J32</f>
        <v>0</v>
      </c>
      <c r="AH61" s="127"/>
      <c r="AI61" s="127"/>
      <c r="AJ61" s="127"/>
      <c r="AK61" s="127"/>
      <c r="AL61" s="127"/>
      <c r="AM61" s="127"/>
      <c r="AN61" s="129">
        <f>SUM(AG61,AT61)</f>
        <v>0</v>
      </c>
      <c r="AO61" s="127"/>
      <c r="AP61" s="127"/>
      <c r="AQ61" s="130" t="s">
        <v>92</v>
      </c>
      <c r="AR61" s="67"/>
      <c r="AS61" s="131">
        <v>0</v>
      </c>
      <c r="AT61" s="132">
        <f>ROUND(SUM(AV61:AW61),2)</f>
        <v>0</v>
      </c>
      <c r="AU61" s="133">
        <f>'SO12-D.1.4.3 - Vzduchotec...'!P92</f>
        <v>0</v>
      </c>
      <c r="AV61" s="132">
        <f>'SO12-D.1.4.3 - Vzduchotec...'!J35</f>
        <v>0</v>
      </c>
      <c r="AW61" s="132">
        <f>'SO12-D.1.4.3 - Vzduchotec...'!J36</f>
        <v>0</v>
      </c>
      <c r="AX61" s="132">
        <f>'SO12-D.1.4.3 - Vzduchotec...'!J37</f>
        <v>0</v>
      </c>
      <c r="AY61" s="132">
        <f>'SO12-D.1.4.3 - Vzduchotec...'!J38</f>
        <v>0</v>
      </c>
      <c r="AZ61" s="132">
        <f>'SO12-D.1.4.3 - Vzduchotec...'!F35</f>
        <v>0</v>
      </c>
      <c r="BA61" s="132">
        <f>'SO12-D.1.4.3 - Vzduchotec...'!F36</f>
        <v>0</v>
      </c>
      <c r="BB61" s="132">
        <f>'SO12-D.1.4.3 - Vzduchotec...'!F37</f>
        <v>0</v>
      </c>
      <c r="BC61" s="132">
        <f>'SO12-D.1.4.3 - Vzduchotec...'!F38</f>
        <v>0</v>
      </c>
      <c r="BD61" s="134">
        <f>'SO12-D.1.4.3 - Vzduchotec...'!F39</f>
        <v>0</v>
      </c>
      <c r="BE61" s="4"/>
      <c r="BT61" s="135" t="s">
        <v>83</v>
      </c>
      <c r="BV61" s="135" t="s">
        <v>75</v>
      </c>
      <c r="BW61" s="135" t="s">
        <v>102</v>
      </c>
      <c r="BX61" s="135" t="s">
        <v>89</v>
      </c>
      <c r="CL61" s="135" t="s">
        <v>19</v>
      </c>
    </row>
    <row r="62" s="4" customFormat="1" ht="23.25" customHeight="1">
      <c r="A62" s="113" t="s">
        <v>77</v>
      </c>
      <c r="B62" s="65"/>
      <c r="C62" s="127"/>
      <c r="D62" s="127"/>
      <c r="E62" s="128" t="s">
        <v>103</v>
      </c>
      <c r="F62" s="128"/>
      <c r="G62" s="128"/>
      <c r="H62" s="128"/>
      <c r="I62" s="128"/>
      <c r="J62" s="127"/>
      <c r="K62" s="128" t="s">
        <v>104</v>
      </c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9">
        <f>'SO12-D.1.4.4 - Ústřední v...'!J32</f>
        <v>0</v>
      </c>
      <c r="AH62" s="127"/>
      <c r="AI62" s="127"/>
      <c r="AJ62" s="127"/>
      <c r="AK62" s="127"/>
      <c r="AL62" s="127"/>
      <c r="AM62" s="127"/>
      <c r="AN62" s="129">
        <f>SUM(AG62,AT62)</f>
        <v>0</v>
      </c>
      <c r="AO62" s="127"/>
      <c r="AP62" s="127"/>
      <c r="AQ62" s="130" t="s">
        <v>92</v>
      </c>
      <c r="AR62" s="67"/>
      <c r="AS62" s="131">
        <v>0</v>
      </c>
      <c r="AT62" s="132">
        <f>ROUND(SUM(AV62:AW62),2)</f>
        <v>0</v>
      </c>
      <c r="AU62" s="133">
        <f>'SO12-D.1.4.4 - Ústřední v...'!P92</f>
        <v>0</v>
      </c>
      <c r="AV62" s="132">
        <f>'SO12-D.1.4.4 - Ústřední v...'!J35</f>
        <v>0</v>
      </c>
      <c r="AW62" s="132">
        <f>'SO12-D.1.4.4 - Ústřední v...'!J36</f>
        <v>0</v>
      </c>
      <c r="AX62" s="132">
        <f>'SO12-D.1.4.4 - Ústřední v...'!J37</f>
        <v>0</v>
      </c>
      <c r="AY62" s="132">
        <f>'SO12-D.1.4.4 - Ústřední v...'!J38</f>
        <v>0</v>
      </c>
      <c r="AZ62" s="132">
        <f>'SO12-D.1.4.4 - Ústřední v...'!F35</f>
        <v>0</v>
      </c>
      <c r="BA62" s="132">
        <f>'SO12-D.1.4.4 - Ústřední v...'!F36</f>
        <v>0</v>
      </c>
      <c r="BB62" s="132">
        <f>'SO12-D.1.4.4 - Ústřední v...'!F37</f>
        <v>0</v>
      </c>
      <c r="BC62" s="132">
        <f>'SO12-D.1.4.4 - Ústřední v...'!F38</f>
        <v>0</v>
      </c>
      <c r="BD62" s="134">
        <f>'SO12-D.1.4.4 - Ústřední v...'!F39</f>
        <v>0</v>
      </c>
      <c r="BE62" s="4"/>
      <c r="BT62" s="135" t="s">
        <v>83</v>
      </c>
      <c r="BV62" s="135" t="s">
        <v>75</v>
      </c>
      <c r="BW62" s="135" t="s">
        <v>105</v>
      </c>
      <c r="BX62" s="135" t="s">
        <v>89</v>
      </c>
      <c r="CL62" s="135" t="s">
        <v>19</v>
      </c>
    </row>
    <row r="63" s="4" customFormat="1" ht="23.25" customHeight="1">
      <c r="A63" s="113" t="s">
        <v>77</v>
      </c>
      <c r="B63" s="65"/>
      <c r="C63" s="127"/>
      <c r="D63" s="127"/>
      <c r="E63" s="128" t="s">
        <v>106</v>
      </c>
      <c r="F63" s="128"/>
      <c r="G63" s="128"/>
      <c r="H63" s="128"/>
      <c r="I63" s="128"/>
      <c r="J63" s="127"/>
      <c r="K63" s="128" t="s">
        <v>107</v>
      </c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9">
        <f>'SO12-D.1.4.5 - Elektroins...'!J32</f>
        <v>0</v>
      </c>
      <c r="AH63" s="127"/>
      <c r="AI63" s="127"/>
      <c r="AJ63" s="127"/>
      <c r="AK63" s="127"/>
      <c r="AL63" s="127"/>
      <c r="AM63" s="127"/>
      <c r="AN63" s="129">
        <f>SUM(AG63,AT63)</f>
        <v>0</v>
      </c>
      <c r="AO63" s="127"/>
      <c r="AP63" s="127"/>
      <c r="AQ63" s="130" t="s">
        <v>92</v>
      </c>
      <c r="AR63" s="67"/>
      <c r="AS63" s="131">
        <v>0</v>
      </c>
      <c r="AT63" s="132">
        <f>ROUND(SUM(AV63:AW63),2)</f>
        <v>0</v>
      </c>
      <c r="AU63" s="133">
        <f>'SO12-D.1.4.5 - Elektroins...'!P96</f>
        <v>0</v>
      </c>
      <c r="AV63" s="132">
        <f>'SO12-D.1.4.5 - Elektroins...'!J35</f>
        <v>0</v>
      </c>
      <c r="AW63" s="132">
        <f>'SO12-D.1.4.5 - Elektroins...'!J36</f>
        <v>0</v>
      </c>
      <c r="AX63" s="132">
        <f>'SO12-D.1.4.5 - Elektroins...'!J37</f>
        <v>0</v>
      </c>
      <c r="AY63" s="132">
        <f>'SO12-D.1.4.5 - Elektroins...'!J38</f>
        <v>0</v>
      </c>
      <c r="AZ63" s="132">
        <f>'SO12-D.1.4.5 - Elektroins...'!F35</f>
        <v>0</v>
      </c>
      <c r="BA63" s="132">
        <f>'SO12-D.1.4.5 - Elektroins...'!F36</f>
        <v>0</v>
      </c>
      <c r="BB63" s="132">
        <f>'SO12-D.1.4.5 - Elektroins...'!F37</f>
        <v>0</v>
      </c>
      <c r="BC63" s="132">
        <f>'SO12-D.1.4.5 - Elektroins...'!F38</f>
        <v>0</v>
      </c>
      <c r="BD63" s="134">
        <f>'SO12-D.1.4.5 - Elektroins...'!F39</f>
        <v>0</v>
      </c>
      <c r="BE63" s="4"/>
      <c r="BT63" s="135" t="s">
        <v>83</v>
      </c>
      <c r="BV63" s="135" t="s">
        <v>75</v>
      </c>
      <c r="BW63" s="135" t="s">
        <v>108</v>
      </c>
      <c r="BX63" s="135" t="s">
        <v>89</v>
      </c>
      <c r="CL63" s="135" t="s">
        <v>19</v>
      </c>
    </row>
    <row r="64" s="7" customFormat="1" ht="16.5" customHeight="1">
      <c r="A64" s="113" t="s">
        <v>77</v>
      </c>
      <c r="B64" s="114"/>
      <c r="C64" s="115"/>
      <c r="D64" s="116" t="s">
        <v>109</v>
      </c>
      <c r="E64" s="116"/>
      <c r="F64" s="116"/>
      <c r="G64" s="116"/>
      <c r="H64" s="116"/>
      <c r="I64" s="117"/>
      <c r="J64" s="116" t="s">
        <v>110</v>
      </c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8">
        <f>'IO05 - Přesun přípojkové ...'!J30</f>
        <v>0</v>
      </c>
      <c r="AH64" s="117"/>
      <c r="AI64" s="117"/>
      <c r="AJ64" s="117"/>
      <c r="AK64" s="117"/>
      <c r="AL64" s="117"/>
      <c r="AM64" s="117"/>
      <c r="AN64" s="118">
        <f>SUM(AG64,AT64)</f>
        <v>0</v>
      </c>
      <c r="AO64" s="117"/>
      <c r="AP64" s="117"/>
      <c r="AQ64" s="119" t="s">
        <v>111</v>
      </c>
      <c r="AR64" s="120"/>
      <c r="AS64" s="121">
        <v>0</v>
      </c>
      <c r="AT64" s="122">
        <f>ROUND(SUM(AV64:AW64),2)</f>
        <v>0</v>
      </c>
      <c r="AU64" s="123">
        <f>'IO05 - Přesun přípojkové ...'!P88</f>
        <v>0</v>
      </c>
      <c r="AV64" s="122">
        <f>'IO05 - Přesun přípojkové ...'!J33</f>
        <v>0</v>
      </c>
      <c r="AW64" s="122">
        <f>'IO05 - Přesun přípojkové ...'!J34</f>
        <v>0</v>
      </c>
      <c r="AX64" s="122">
        <f>'IO05 - Přesun přípojkové ...'!J35</f>
        <v>0</v>
      </c>
      <c r="AY64" s="122">
        <f>'IO05 - Přesun přípojkové ...'!J36</f>
        <v>0</v>
      </c>
      <c r="AZ64" s="122">
        <f>'IO05 - Přesun přípojkové ...'!F33</f>
        <v>0</v>
      </c>
      <c r="BA64" s="122">
        <f>'IO05 - Přesun přípojkové ...'!F34</f>
        <v>0</v>
      </c>
      <c r="BB64" s="122">
        <f>'IO05 - Přesun přípojkové ...'!F35</f>
        <v>0</v>
      </c>
      <c r="BC64" s="122">
        <f>'IO05 - Přesun přípojkové ...'!F36</f>
        <v>0</v>
      </c>
      <c r="BD64" s="124">
        <f>'IO05 - Přesun přípojkové ...'!F37</f>
        <v>0</v>
      </c>
      <c r="BE64" s="7"/>
      <c r="BT64" s="125" t="s">
        <v>81</v>
      </c>
      <c r="BV64" s="125" t="s">
        <v>75</v>
      </c>
      <c r="BW64" s="125" t="s">
        <v>112</v>
      </c>
      <c r="BX64" s="125" t="s">
        <v>5</v>
      </c>
      <c r="CL64" s="125" t="s">
        <v>19</v>
      </c>
      <c r="CM64" s="125" t="s">
        <v>83</v>
      </c>
    </row>
    <row r="65" s="7" customFormat="1" ht="16.5" customHeight="1">
      <c r="A65" s="7"/>
      <c r="B65" s="114"/>
      <c r="C65" s="115"/>
      <c r="D65" s="116" t="s">
        <v>113</v>
      </c>
      <c r="E65" s="116"/>
      <c r="F65" s="116"/>
      <c r="G65" s="116"/>
      <c r="H65" s="116"/>
      <c r="I65" s="117"/>
      <c r="J65" s="116" t="s">
        <v>114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26">
        <f>ROUND(SUM(AG66:AG67),2)</f>
        <v>0</v>
      </c>
      <c r="AH65" s="117"/>
      <c r="AI65" s="117"/>
      <c r="AJ65" s="117"/>
      <c r="AK65" s="117"/>
      <c r="AL65" s="117"/>
      <c r="AM65" s="117"/>
      <c r="AN65" s="118">
        <f>SUM(AG65,AT65)</f>
        <v>0</v>
      </c>
      <c r="AO65" s="117"/>
      <c r="AP65" s="117"/>
      <c r="AQ65" s="119" t="s">
        <v>111</v>
      </c>
      <c r="AR65" s="120"/>
      <c r="AS65" s="121">
        <f>ROUND(SUM(AS66:AS67),2)</f>
        <v>0</v>
      </c>
      <c r="AT65" s="122">
        <f>ROUND(SUM(AV65:AW65),2)</f>
        <v>0</v>
      </c>
      <c r="AU65" s="123">
        <f>ROUND(SUM(AU66:AU67),5)</f>
        <v>0</v>
      </c>
      <c r="AV65" s="122">
        <f>ROUND(AZ65*L29,2)</f>
        <v>0</v>
      </c>
      <c r="AW65" s="122">
        <f>ROUND(BA65*L30,2)</f>
        <v>0</v>
      </c>
      <c r="AX65" s="122">
        <f>ROUND(BB65*L29,2)</f>
        <v>0</v>
      </c>
      <c r="AY65" s="122">
        <f>ROUND(BC65*L30,2)</f>
        <v>0</v>
      </c>
      <c r="AZ65" s="122">
        <f>ROUND(SUM(AZ66:AZ67),2)</f>
        <v>0</v>
      </c>
      <c r="BA65" s="122">
        <f>ROUND(SUM(BA66:BA67),2)</f>
        <v>0</v>
      </c>
      <c r="BB65" s="122">
        <f>ROUND(SUM(BB66:BB67),2)</f>
        <v>0</v>
      </c>
      <c r="BC65" s="122">
        <f>ROUND(SUM(BC66:BC67),2)</f>
        <v>0</v>
      </c>
      <c r="BD65" s="124">
        <f>ROUND(SUM(BD66:BD67),2)</f>
        <v>0</v>
      </c>
      <c r="BE65" s="7"/>
      <c r="BS65" s="125" t="s">
        <v>72</v>
      </c>
      <c r="BT65" s="125" t="s">
        <v>81</v>
      </c>
      <c r="BU65" s="125" t="s">
        <v>74</v>
      </c>
      <c r="BV65" s="125" t="s">
        <v>75</v>
      </c>
      <c r="BW65" s="125" t="s">
        <v>115</v>
      </c>
      <c r="BX65" s="125" t="s">
        <v>5</v>
      </c>
      <c r="CL65" s="125" t="s">
        <v>19</v>
      </c>
      <c r="CM65" s="125" t="s">
        <v>83</v>
      </c>
    </row>
    <row r="66" s="4" customFormat="1" ht="16.5" customHeight="1">
      <c r="A66" s="113" t="s">
        <v>77</v>
      </c>
      <c r="B66" s="65"/>
      <c r="C66" s="127"/>
      <c r="D66" s="127"/>
      <c r="E66" s="128" t="s">
        <v>116</v>
      </c>
      <c r="F66" s="128"/>
      <c r="G66" s="128"/>
      <c r="H66" s="128"/>
      <c r="I66" s="128"/>
      <c r="J66" s="127"/>
      <c r="K66" s="128" t="s">
        <v>114</v>
      </c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9">
        <f>'IO06.1 - Areálové osvětlení'!J32</f>
        <v>0</v>
      </c>
      <c r="AH66" s="127"/>
      <c r="AI66" s="127"/>
      <c r="AJ66" s="127"/>
      <c r="AK66" s="127"/>
      <c r="AL66" s="127"/>
      <c r="AM66" s="127"/>
      <c r="AN66" s="129">
        <f>SUM(AG66,AT66)</f>
        <v>0</v>
      </c>
      <c r="AO66" s="127"/>
      <c r="AP66" s="127"/>
      <c r="AQ66" s="130" t="s">
        <v>92</v>
      </c>
      <c r="AR66" s="67"/>
      <c r="AS66" s="131">
        <v>0</v>
      </c>
      <c r="AT66" s="132">
        <f>ROUND(SUM(AV66:AW66),2)</f>
        <v>0</v>
      </c>
      <c r="AU66" s="133">
        <f>'IO06.1 - Areálové osvětlení'!P89</f>
        <v>0</v>
      </c>
      <c r="AV66" s="132">
        <f>'IO06.1 - Areálové osvětlení'!J35</f>
        <v>0</v>
      </c>
      <c r="AW66" s="132">
        <f>'IO06.1 - Areálové osvětlení'!J36</f>
        <v>0</v>
      </c>
      <c r="AX66" s="132">
        <f>'IO06.1 - Areálové osvětlení'!J37</f>
        <v>0</v>
      </c>
      <c r="AY66" s="132">
        <f>'IO06.1 - Areálové osvětlení'!J38</f>
        <v>0</v>
      </c>
      <c r="AZ66" s="132">
        <f>'IO06.1 - Areálové osvětlení'!F35</f>
        <v>0</v>
      </c>
      <c r="BA66" s="132">
        <f>'IO06.1 - Areálové osvětlení'!F36</f>
        <v>0</v>
      </c>
      <c r="BB66" s="132">
        <f>'IO06.1 - Areálové osvětlení'!F37</f>
        <v>0</v>
      </c>
      <c r="BC66" s="132">
        <f>'IO06.1 - Areálové osvětlení'!F38</f>
        <v>0</v>
      </c>
      <c r="BD66" s="134">
        <f>'IO06.1 - Areálové osvětlení'!F39</f>
        <v>0</v>
      </c>
      <c r="BE66" s="4"/>
      <c r="BT66" s="135" t="s">
        <v>83</v>
      </c>
      <c r="BV66" s="135" t="s">
        <v>75</v>
      </c>
      <c r="BW66" s="135" t="s">
        <v>117</v>
      </c>
      <c r="BX66" s="135" t="s">
        <v>115</v>
      </c>
      <c r="CL66" s="135" t="s">
        <v>19</v>
      </c>
    </row>
    <row r="67" s="4" customFormat="1" ht="16.5" customHeight="1">
      <c r="A67" s="113" t="s">
        <v>77</v>
      </c>
      <c r="B67" s="65"/>
      <c r="C67" s="127"/>
      <c r="D67" s="127"/>
      <c r="E67" s="128" t="s">
        <v>118</v>
      </c>
      <c r="F67" s="128"/>
      <c r="G67" s="128"/>
      <c r="H67" s="128"/>
      <c r="I67" s="128"/>
      <c r="J67" s="127"/>
      <c r="K67" s="128" t="s">
        <v>119</v>
      </c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9">
        <f>'IO06.3 - Přeložka stávají...'!J32</f>
        <v>0</v>
      </c>
      <c r="AH67" s="127"/>
      <c r="AI67" s="127"/>
      <c r="AJ67" s="127"/>
      <c r="AK67" s="127"/>
      <c r="AL67" s="127"/>
      <c r="AM67" s="127"/>
      <c r="AN67" s="129">
        <f>SUM(AG67,AT67)</f>
        <v>0</v>
      </c>
      <c r="AO67" s="127"/>
      <c r="AP67" s="127"/>
      <c r="AQ67" s="130" t="s">
        <v>92</v>
      </c>
      <c r="AR67" s="67"/>
      <c r="AS67" s="131">
        <v>0</v>
      </c>
      <c r="AT67" s="132">
        <f>ROUND(SUM(AV67:AW67),2)</f>
        <v>0</v>
      </c>
      <c r="AU67" s="133">
        <f>'IO06.3 - Přeložka stávají...'!P97</f>
        <v>0</v>
      </c>
      <c r="AV67" s="132">
        <f>'IO06.3 - Přeložka stávají...'!J35</f>
        <v>0</v>
      </c>
      <c r="AW67" s="132">
        <f>'IO06.3 - Přeložka stávají...'!J36</f>
        <v>0</v>
      </c>
      <c r="AX67" s="132">
        <f>'IO06.3 - Přeložka stávají...'!J37</f>
        <v>0</v>
      </c>
      <c r="AY67" s="132">
        <f>'IO06.3 - Přeložka stávají...'!J38</f>
        <v>0</v>
      </c>
      <c r="AZ67" s="132">
        <f>'IO06.3 - Přeložka stávají...'!F35</f>
        <v>0</v>
      </c>
      <c r="BA67" s="132">
        <f>'IO06.3 - Přeložka stávají...'!F36</f>
        <v>0</v>
      </c>
      <c r="BB67" s="132">
        <f>'IO06.3 - Přeložka stávají...'!F37</f>
        <v>0</v>
      </c>
      <c r="BC67" s="132">
        <f>'IO06.3 - Přeložka stávají...'!F38</f>
        <v>0</v>
      </c>
      <c r="BD67" s="134">
        <f>'IO06.3 - Přeložka stávají...'!F39</f>
        <v>0</v>
      </c>
      <c r="BE67" s="4"/>
      <c r="BT67" s="135" t="s">
        <v>83</v>
      </c>
      <c r="BV67" s="135" t="s">
        <v>75</v>
      </c>
      <c r="BW67" s="135" t="s">
        <v>120</v>
      </c>
      <c r="BX67" s="135" t="s">
        <v>115</v>
      </c>
      <c r="CL67" s="135" t="s">
        <v>19</v>
      </c>
    </row>
    <row r="68" s="7" customFormat="1" ht="16.5" customHeight="1">
      <c r="A68" s="113" t="s">
        <v>77</v>
      </c>
      <c r="B68" s="114"/>
      <c r="C68" s="115"/>
      <c r="D68" s="116" t="s">
        <v>121</v>
      </c>
      <c r="E68" s="116"/>
      <c r="F68" s="116"/>
      <c r="G68" s="116"/>
      <c r="H68" s="116"/>
      <c r="I68" s="117"/>
      <c r="J68" s="116" t="s">
        <v>122</v>
      </c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8">
        <f>'IO09 - Kabelové rozvody NN'!J30</f>
        <v>0</v>
      </c>
      <c r="AH68" s="117"/>
      <c r="AI68" s="117"/>
      <c r="AJ68" s="117"/>
      <c r="AK68" s="117"/>
      <c r="AL68" s="117"/>
      <c r="AM68" s="117"/>
      <c r="AN68" s="118">
        <f>SUM(AG68,AT68)</f>
        <v>0</v>
      </c>
      <c r="AO68" s="117"/>
      <c r="AP68" s="117"/>
      <c r="AQ68" s="119" t="s">
        <v>111</v>
      </c>
      <c r="AR68" s="120"/>
      <c r="AS68" s="121">
        <v>0</v>
      </c>
      <c r="AT68" s="122">
        <f>ROUND(SUM(AV68:AW68),2)</f>
        <v>0</v>
      </c>
      <c r="AU68" s="123">
        <f>'IO09 - Kabelové rozvody NN'!P82</f>
        <v>0</v>
      </c>
      <c r="AV68" s="122">
        <f>'IO09 - Kabelové rozvody NN'!J33</f>
        <v>0</v>
      </c>
      <c r="AW68" s="122">
        <f>'IO09 - Kabelové rozvody NN'!J34</f>
        <v>0</v>
      </c>
      <c r="AX68" s="122">
        <f>'IO09 - Kabelové rozvody NN'!J35</f>
        <v>0</v>
      </c>
      <c r="AY68" s="122">
        <f>'IO09 - Kabelové rozvody NN'!J36</f>
        <v>0</v>
      </c>
      <c r="AZ68" s="122">
        <f>'IO09 - Kabelové rozvody NN'!F33</f>
        <v>0</v>
      </c>
      <c r="BA68" s="122">
        <f>'IO09 - Kabelové rozvody NN'!F34</f>
        <v>0</v>
      </c>
      <c r="BB68" s="122">
        <f>'IO09 - Kabelové rozvody NN'!F35</f>
        <v>0</v>
      </c>
      <c r="BC68" s="122">
        <f>'IO09 - Kabelové rozvody NN'!F36</f>
        <v>0</v>
      </c>
      <c r="BD68" s="124">
        <f>'IO09 - Kabelové rozvody NN'!F37</f>
        <v>0</v>
      </c>
      <c r="BE68" s="7"/>
      <c r="BT68" s="125" t="s">
        <v>81</v>
      </c>
      <c r="BV68" s="125" t="s">
        <v>75</v>
      </c>
      <c r="BW68" s="125" t="s">
        <v>123</v>
      </c>
      <c r="BX68" s="125" t="s">
        <v>5</v>
      </c>
      <c r="CL68" s="125" t="s">
        <v>19</v>
      </c>
      <c r="CM68" s="125" t="s">
        <v>83</v>
      </c>
    </row>
    <row r="69" s="7" customFormat="1" ht="16.5" customHeight="1">
      <c r="A69" s="113" t="s">
        <v>77</v>
      </c>
      <c r="B69" s="114"/>
      <c r="C69" s="115"/>
      <c r="D69" s="116" t="s">
        <v>124</v>
      </c>
      <c r="E69" s="116"/>
      <c r="F69" s="116"/>
      <c r="G69" s="116"/>
      <c r="H69" s="116"/>
      <c r="I69" s="117"/>
      <c r="J69" s="116" t="s">
        <v>125</v>
      </c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8">
        <f>'OST - Vedlejší a ostatní ...'!J30</f>
        <v>0</v>
      </c>
      <c r="AH69" s="117"/>
      <c r="AI69" s="117"/>
      <c r="AJ69" s="117"/>
      <c r="AK69" s="117"/>
      <c r="AL69" s="117"/>
      <c r="AM69" s="117"/>
      <c r="AN69" s="118">
        <f>SUM(AG69,AT69)</f>
        <v>0</v>
      </c>
      <c r="AO69" s="117"/>
      <c r="AP69" s="117"/>
      <c r="AQ69" s="119" t="s">
        <v>126</v>
      </c>
      <c r="AR69" s="120"/>
      <c r="AS69" s="136">
        <v>0</v>
      </c>
      <c r="AT69" s="137">
        <f>ROUND(SUM(AV69:AW69),2)</f>
        <v>0</v>
      </c>
      <c r="AU69" s="138">
        <f>'OST - Vedlejší a ostatní ...'!P82</f>
        <v>0</v>
      </c>
      <c r="AV69" s="137">
        <f>'OST - Vedlejší a ostatní ...'!J33</f>
        <v>0</v>
      </c>
      <c r="AW69" s="137">
        <f>'OST - Vedlejší a ostatní ...'!J34</f>
        <v>0</v>
      </c>
      <c r="AX69" s="137">
        <f>'OST - Vedlejší a ostatní ...'!J35</f>
        <v>0</v>
      </c>
      <c r="AY69" s="137">
        <f>'OST - Vedlejší a ostatní ...'!J36</f>
        <v>0</v>
      </c>
      <c r="AZ69" s="137">
        <f>'OST - Vedlejší a ostatní ...'!F33</f>
        <v>0</v>
      </c>
      <c r="BA69" s="137">
        <f>'OST - Vedlejší a ostatní ...'!F34</f>
        <v>0</v>
      </c>
      <c r="BB69" s="137">
        <f>'OST - Vedlejší a ostatní ...'!F35</f>
        <v>0</v>
      </c>
      <c r="BC69" s="137">
        <f>'OST - Vedlejší a ostatní ...'!F36</f>
        <v>0</v>
      </c>
      <c r="BD69" s="139">
        <f>'OST - Vedlejší a ostatní ...'!F37</f>
        <v>0</v>
      </c>
      <c r="BE69" s="7"/>
      <c r="BT69" s="125" t="s">
        <v>81</v>
      </c>
      <c r="BV69" s="125" t="s">
        <v>75</v>
      </c>
      <c r="BW69" s="125" t="s">
        <v>127</v>
      </c>
      <c r="BX69" s="125" t="s">
        <v>5</v>
      </c>
      <c r="CL69" s="125" t="s">
        <v>19</v>
      </c>
      <c r="CM69" s="125" t="s">
        <v>83</v>
      </c>
    </row>
    <row r="70" s="2" customFormat="1" ht="30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6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46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</row>
  </sheetData>
  <sheetProtection sheet="1" formatColumns="0" formatRows="0" objects="1" scenarios="1" spinCount="100000" saltValue="Bdd3TkA4EY7vcJXgYVPYqQ9xBTdPmAm15+H2gtkoZQa8HXmmE5C/1Uda4LzxlSLTEHdRGjx0+1ZOfAmQaxZs+Q==" hashValue="u8X6M6O18GXBzNBYKZ3LwKI303RhU9U6NE9OaOKxVSIyt2su1aqS4u+9WAXgVa4Lth0eU4u5LTFJpN2x5dMztQ==" algorithmName="SHA-512" password="CC35"/>
  <mergeCells count="98">
    <mergeCell ref="C52:G52"/>
    <mergeCell ref="D64:H64"/>
    <mergeCell ref="D56:H56"/>
    <mergeCell ref="D55:H55"/>
    <mergeCell ref="D57:H57"/>
    <mergeCell ref="E58:I58"/>
    <mergeCell ref="E59:I59"/>
    <mergeCell ref="E60:I60"/>
    <mergeCell ref="E61:I61"/>
    <mergeCell ref="E62:I62"/>
    <mergeCell ref="E63:I63"/>
    <mergeCell ref="I52:AF52"/>
    <mergeCell ref="J55:AF55"/>
    <mergeCell ref="J56:AF56"/>
    <mergeCell ref="J64:AF64"/>
    <mergeCell ref="J57:AF57"/>
    <mergeCell ref="K61:AF61"/>
    <mergeCell ref="K62:AF62"/>
    <mergeCell ref="K60:AF60"/>
    <mergeCell ref="K63:AF63"/>
    <mergeCell ref="K59:AF59"/>
    <mergeCell ref="K58:AF58"/>
    <mergeCell ref="L45:AO45"/>
    <mergeCell ref="D65:H65"/>
    <mergeCell ref="J65:AF65"/>
    <mergeCell ref="E66:I66"/>
    <mergeCell ref="K66:AF66"/>
    <mergeCell ref="E67:I67"/>
    <mergeCell ref="K67:AF67"/>
    <mergeCell ref="D68:H68"/>
    <mergeCell ref="J68:AF68"/>
    <mergeCell ref="D69:H69"/>
    <mergeCell ref="J69:AF69"/>
    <mergeCell ref="AG54:AM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  <mergeCell ref="AK35:AO35"/>
    <mergeCell ref="X35:AB35"/>
    <mergeCell ref="AR2:BE2"/>
    <mergeCell ref="AG64:AM64"/>
    <mergeCell ref="AG57:AM57"/>
    <mergeCell ref="AG62:AM62"/>
    <mergeCell ref="AG60:AM60"/>
    <mergeCell ref="AG55:AM55"/>
    <mergeCell ref="AG61:AM61"/>
    <mergeCell ref="AG52:AM52"/>
    <mergeCell ref="AG56:AM56"/>
    <mergeCell ref="AG59:AM59"/>
    <mergeCell ref="AG58:AM58"/>
    <mergeCell ref="AG63:AM63"/>
    <mergeCell ref="AM49:AP49"/>
    <mergeCell ref="AM47:AN47"/>
    <mergeCell ref="AM50:AP50"/>
    <mergeCell ref="AN63:AP63"/>
    <mergeCell ref="AN52:AP52"/>
    <mergeCell ref="AN61:AP61"/>
    <mergeCell ref="AN60:AP60"/>
    <mergeCell ref="AN55:AP55"/>
    <mergeCell ref="AN56:AP56"/>
    <mergeCell ref="AN59:AP59"/>
    <mergeCell ref="AN64:AP64"/>
    <mergeCell ref="AN57:AP57"/>
    <mergeCell ref="AN62:AP62"/>
    <mergeCell ref="AN58:AP58"/>
    <mergeCell ref="AS49:AT51"/>
    <mergeCell ref="AN65:AP65"/>
    <mergeCell ref="AG65:AM65"/>
    <mergeCell ref="AN66:AP66"/>
    <mergeCell ref="AG66:AM66"/>
    <mergeCell ref="AN67:AP67"/>
    <mergeCell ref="AG67:AM67"/>
    <mergeCell ref="AN68:AP68"/>
    <mergeCell ref="AG68:AM68"/>
    <mergeCell ref="AN69:AP69"/>
    <mergeCell ref="AG69:AM69"/>
    <mergeCell ref="AN54:AP54"/>
  </mergeCells>
  <hyperlinks>
    <hyperlink ref="A55" location="'SO05 - Opěrné stěny'!C2" display="/"/>
    <hyperlink ref="A56" location="'SO06 - Oplocení objektu'!C2" display="/"/>
    <hyperlink ref="A58" location="'SO12-D.1.1 - Architektoni...'!C2" display="/"/>
    <hyperlink ref="A59" location="'SO12-D.1.4.1 - Zdravotní ...'!C2" display="/"/>
    <hyperlink ref="A60" location="'SO12-D.1.4.2 - Elektroins...'!C2" display="/"/>
    <hyperlink ref="A61" location="'SO12-D.1.4.3 - Vzduchotec...'!C2" display="/"/>
    <hyperlink ref="A62" location="'SO12-D.1.4.4 - Ústřední v...'!C2" display="/"/>
    <hyperlink ref="A63" location="'SO12-D.1.4.5 - Elektroins...'!C2" display="/"/>
    <hyperlink ref="A64" location="'IO05 - Přesun přípojkové ...'!C2" display="/"/>
    <hyperlink ref="A66" location="'IO06.1 - Areálové osvětlení'!C2" display="/"/>
    <hyperlink ref="A67" location="'IO06.3 - Přeložka stávají...'!C2" display="/"/>
    <hyperlink ref="A68" location="'IO09 - Kabelové rozvody NN'!C2" display="/"/>
    <hyperlink ref="A69" location="'OST - Vedlejší a ostatní 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112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83</v>
      </c>
    </row>
    <row r="4" s="1" customFormat="1" ht="24.96" customHeight="1">
      <c r="B4" s="22"/>
      <c r="D4" s="142" t="s">
        <v>128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a MŠ Zelené město</v>
      </c>
      <c r="F7" s="144"/>
      <c r="G7" s="144"/>
      <c r="H7" s="144"/>
      <c r="L7" s="22"/>
    </row>
    <row r="8" s="2" customFormat="1" ht="12" customHeight="1">
      <c r="A8" s="40"/>
      <c r="B8" s="46"/>
      <c r="C8" s="40"/>
      <c r="D8" s="144" t="s">
        <v>129</v>
      </c>
      <c r="E8" s="40"/>
      <c r="F8" s="40"/>
      <c r="G8" s="40"/>
      <c r="H8" s="40"/>
      <c r="I8" s="40"/>
      <c r="J8" s="40"/>
      <c r="K8" s="40"/>
      <c r="L8" s="14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7" t="s">
        <v>6431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4" t="s">
        <v>18</v>
      </c>
      <c r="E11" s="40"/>
      <c r="F11" s="135" t="s">
        <v>19</v>
      </c>
      <c r="G11" s="40"/>
      <c r="H11" s="40"/>
      <c r="I11" s="144" t="s">
        <v>20</v>
      </c>
      <c r="J11" s="135" t="s">
        <v>19</v>
      </c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4" t="s">
        <v>21</v>
      </c>
      <c r="E12" s="40"/>
      <c r="F12" s="135" t="s">
        <v>22</v>
      </c>
      <c r="G12" s="40"/>
      <c r="H12" s="40"/>
      <c r="I12" s="144" t="s">
        <v>23</v>
      </c>
      <c r="J12" s="148" t="str">
        <f>'Rekapitulace stavby'!AN8</f>
        <v>9. 2. 2025</v>
      </c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25</v>
      </c>
      <c r="E14" s="40"/>
      <c r="F14" s="40"/>
      <c r="G14" s="40"/>
      <c r="H14" s="40"/>
      <c r="I14" s="144" t="s">
        <v>26</v>
      </c>
      <c r="J14" s="135" t="s">
        <v>27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28</v>
      </c>
      <c r="F15" s="40"/>
      <c r="G15" s="40"/>
      <c r="H15" s="40"/>
      <c r="I15" s="144" t="s">
        <v>29</v>
      </c>
      <c r="J15" s="135" t="s">
        <v>30</v>
      </c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4" t="s">
        <v>31</v>
      </c>
      <c r="E17" s="40"/>
      <c r="F17" s="40"/>
      <c r="G17" s="40"/>
      <c r="H17" s="40"/>
      <c r="I17" s="144" t="s">
        <v>26</v>
      </c>
      <c r="J17" s="35" t="str">
        <f>'Rekapitulace stavby'!AN13</f>
        <v>Vyplň údaj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4" t="s">
        <v>29</v>
      </c>
      <c r="J18" s="35" t="str">
        <f>'Rekapitulace stavby'!AN14</f>
        <v>Vyplň údaj</v>
      </c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4" t="s">
        <v>33</v>
      </c>
      <c r="E20" s="40"/>
      <c r="F20" s="40"/>
      <c r="G20" s="40"/>
      <c r="H20" s="40"/>
      <c r="I20" s="144" t="s">
        <v>26</v>
      </c>
      <c r="J20" s="135" t="str">
        <f>IF('Rekapitulace stavby'!AN16="","",'Rekapitulace stavby'!AN16)</f>
        <v/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tr">
        <f>IF('Rekapitulace stavby'!E17="","",'Rekapitulace stavby'!E17)</f>
        <v xml:space="preserve"> </v>
      </c>
      <c r="F21" s="40"/>
      <c r="G21" s="40"/>
      <c r="H21" s="40"/>
      <c r="I21" s="144" t="s">
        <v>29</v>
      </c>
      <c r="J21" s="135" t="str">
        <f>IF('Rekapitulace stavby'!AN17="","",'Rekapitulace stavby'!AN17)</f>
        <v/>
      </c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4" t="s">
        <v>36</v>
      </c>
      <c r="E23" s="40"/>
      <c r="F23" s="40"/>
      <c r="G23" s="40"/>
      <c r="H23" s="40"/>
      <c r="I23" s="144" t="s">
        <v>26</v>
      </c>
      <c r="J23" s="135" t="str">
        <f>IF('Rekapitulace stavby'!AN19="","",'Rekapitulace stavby'!AN19)</f>
        <v/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tr">
        <f>IF('Rekapitulace stavby'!E20="","",'Rekapitulace stavby'!E20)</f>
        <v xml:space="preserve"> </v>
      </c>
      <c r="F24" s="40"/>
      <c r="G24" s="40"/>
      <c r="H24" s="40"/>
      <c r="I24" s="144" t="s">
        <v>29</v>
      </c>
      <c r="J24" s="135" t="str">
        <f>IF('Rekapitulace stavby'!AN20="","",'Rekapitulace stavby'!AN20)</f>
        <v/>
      </c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4" t="s">
        <v>37</v>
      </c>
      <c r="E26" s="40"/>
      <c r="F26" s="40"/>
      <c r="G26" s="40"/>
      <c r="H26" s="40"/>
      <c r="I26" s="40"/>
      <c r="J26" s="40"/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16.5" customHeight="1">
      <c r="A27" s="149"/>
      <c r="B27" s="150"/>
      <c r="C27" s="149"/>
      <c r="D27" s="149"/>
      <c r="E27" s="151" t="s">
        <v>19</v>
      </c>
      <c r="F27" s="151"/>
      <c r="G27" s="151"/>
      <c r="H27" s="151"/>
      <c r="I27" s="149"/>
      <c r="J27" s="149"/>
      <c r="K27" s="149"/>
      <c r="L27" s="152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3"/>
      <c r="E29" s="153"/>
      <c r="F29" s="153"/>
      <c r="G29" s="153"/>
      <c r="H29" s="153"/>
      <c r="I29" s="153"/>
      <c r="J29" s="153"/>
      <c r="K29" s="153"/>
      <c r="L29" s="14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4" t="s">
        <v>39</v>
      </c>
      <c r="E30" s="40"/>
      <c r="F30" s="40"/>
      <c r="G30" s="40"/>
      <c r="H30" s="40"/>
      <c r="I30" s="40"/>
      <c r="J30" s="155">
        <f>ROUND(J88, 2)</f>
        <v>0</v>
      </c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6" t="s">
        <v>41</v>
      </c>
      <c r="G32" s="40"/>
      <c r="H32" s="40"/>
      <c r="I32" s="156" t="s">
        <v>40</v>
      </c>
      <c r="J32" s="156" t="s">
        <v>42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57" t="s">
        <v>43</v>
      </c>
      <c r="E33" s="144" t="s">
        <v>44</v>
      </c>
      <c r="F33" s="158">
        <f>ROUND((SUM(BE88:BE162)),  2)</f>
        <v>0</v>
      </c>
      <c r="G33" s="40"/>
      <c r="H33" s="40"/>
      <c r="I33" s="159">
        <v>0.20999999999999999</v>
      </c>
      <c r="J33" s="158">
        <f>ROUND(((SUM(BE88:BE162))*I33),  2)</f>
        <v>0</v>
      </c>
      <c r="K33" s="40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4" t="s">
        <v>45</v>
      </c>
      <c r="F34" s="158">
        <f>ROUND((SUM(BF88:BF162)),  2)</f>
        <v>0</v>
      </c>
      <c r="G34" s="40"/>
      <c r="H34" s="40"/>
      <c r="I34" s="159">
        <v>0.12</v>
      </c>
      <c r="J34" s="158">
        <f>ROUND(((SUM(BF88:BF162))*I34),  2)</f>
        <v>0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4" t="s">
        <v>46</v>
      </c>
      <c r="F35" s="158">
        <f>ROUND((SUM(BG88:BG162)),  2)</f>
        <v>0</v>
      </c>
      <c r="G35" s="40"/>
      <c r="H35" s="40"/>
      <c r="I35" s="159">
        <v>0.20999999999999999</v>
      </c>
      <c r="J35" s="158">
        <f>0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4" t="s">
        <v>47</v>
      </c>
      <c r="F36" s="158">
        <f>ROUND((SUM(BH88:BH162)),  2)</f>
        <v>0</v>
      </c>
      <c r="G36" s="40"/>
      <c r="H36" s="40"/>
      <c r="I36" s="159">
        <v>0.12</v>
      </c>
      <c r="J36" s="158">
        <f>0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48</v>
      </c>
      <c r="F37" s="158">
        <f>ROUND((SUM(BI88:BI162)),  2)</f>
        <v>0</v>
      </c>
      <c r="G37" s="40"/>
      <c r="H37" s="40"/>
      <c r="I37" s="159">
        <v>0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0"/>
      <c r="D39" s="161" t="s">
        <v>49</v>
      </c>
      <c r="E39" s="162"/>
      <c r="F39" s="162"/>
      <c r="G39" s="163" t="s">
        <v>50</v>
      </c>
      <c r="H39" s="164" t="s">
        <v>51</v>
      </c>
      <c r="I39" s="162"/>
      <c r="J39" s="165">
        <f>SUM(J30:J37)</f>
        <v>0</v>
      </c>
      <c r="K39" s="166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7"/>
      <c r="C40" s="168"/>
      <c r="D40" s="168"/>
      <c r="E40" s="168"/>
      <c r="F40" s="168"/>
      <c r="G40" s="168"/>
      <c r="H40" s="168"/>
      <c r="I40" s="168"/>
      <c r="J40" s="168"/>
      <c r="K40" s="168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131</v>
      </c>
      <c r="D45" s="42"/>
      <c r="E45" s="42"/>
      <c r="F45" s="42"/>
      <c r="G45" s="42"/>
      <c r="H45" s="42"/>
      <c r="I45" s="42"/>
      <c r="J45" s="42"/>
      <c r="K45" s="42"/>
      <c r="L45" s="14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1" t="str">
        <f>E7</f>
        <v>ZŠ a MŠ Zelené město</v>
      </c>
      <c r="F48" s="34"/>
      <c r="G48" s="34"/>
      <c r="H48" s="34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129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IO05 - Přesun přípojkové skříně NN</v>
      </c>
      <c r="F50" s="42"/>
      <c r="G50" s="42"/>
      <c r="H50" s="42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Ul. V třešňovce 190 00 Praha 9</v>
      </c>
      <c r="G52" s="42"/>
      <c r="H52" s="42"/>
      <c r="I52" s="34" t="s">
        <v>23</v>
      </c>
      <c r="J52" s="74" t="str">
        <f>IF(J12="","",J12)</f>
        <v>9. 2. 2025</v>
      </c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Městská část Praha 9, Sokolovská 14/324, Praha 9</v>
      </c>
      <c r="G54" s="42"/>
      <c r="H54" s="42"/>
      <c r="I54" s="34" t="s">
        <v>33</v>
      </c>
      <c r="J54" s="38" t="str">
        <f>E21</f>
        <v xml:space="preserve"> </v>
      </c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31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 xml:space="preserve"> </v>
      </c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2" t="s">
        <v>132</v>
      </c>
      <c r="D57" s="173"/>
      <c r="E57" s="173"/>
      <c r="F57" s="173"/>
      <c r="G57" s="173"/>
      <c r="H57" s="173"/>
      <c r="I57" s="173"/>
      <c r="J57" s="174" t="s">
        <v>133</v>
      </c>
      <c r="K57" s="173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5" t="s">
        <v>71</v>
      </c>
      <c r="D59" s="42"/>
      <c r="E59" s="42"/>
      <c r="F59" s="42"/>
      <c r="G59" s="42"/>
      <c r="H59" s="42"/>
      <c r="I59" s="42"/>
      <c r="J59" s="104">
        <f>J88</f>
        <v>0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134</v>
      </c>
    </row>
    <row r="60" s="9" customFormat="1" ht="24.96" customHeight="1">
      <c r="A60" s="9"/>
      <c r="B60" s="176"/>
      <c r="C60" s="177"/>
      <c r="D60" s="178" t="s">
        <v>135</v>
      </c>
      <c r="E60" s="179"/>
      <c r="F60" s="179"/>
      <c r="G60" s="179"/>
      <c r="H60" s="179"/>
      <c r="I60" s="179"/>
      <c r="J60" s="180">
        <f>J89</f>
        <v>0</v>
      </c>
      <c r="K60" s="177"/>
      <c r="L60" s="181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2"/>
      <c r="C61" s="127"/>
      <c r="D61" s="183" t="s">
        <v>136</v>
      </c>
      <c r="E61" s="184"/>
      <c r="F61" s="184"/>
      <c r="G61" s="184"/>
      <c r="H61" s="184"/>
      <c r="I61" s="184"/>
      <c r="J61" s="185">
        <f>J90</f>
        <v>0</v>
      </c>
      <c r="K61" s="127"/>
      <c r="L61" s="186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2"/>
      <c r="C62" s="127"/>
      <c r="D62" s="183" t="s">
        <v>137</v>
      </c>
      <c r="E62" s="184"/>
      <c r="F62" s="184"/>
      <c r="G62" s="184"/>
      <c r="H62" s="184"/>
      <c r="I62" s="184"/>
      <c r="J62" s="185">
        <f>J114</f>
        <v>0</v>
      </c>
      <c r="K62" s="127"/>
      <c r="L62" s="186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2"/>
      <c r="C63" s="127"/>
      <c r="D63" s="183" t="s">
        <v>141</v>
      </c>
      <c r="E63" s="184"/>
      <c r="F63" s="184"/>
      <c r="G63" s="184"/>
      <c r="H63" s="184"/>
      <c r="I63" s="184"/>
      <c r="J63" s="185">
        <f>J121</f>
        <v>0</v>
      </c>
      <c r="K63" s="127"/>
      <c r="L63" s="186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2"/>
      <c r="C64" s="127"/>
      <c r="D64" s="183" t="s">
        <v>6432</v>
      </c>
      <c r="E64" s="184"/>
      <c r="F64" s="184"/>
      <c r="G64" s="184"/>
      <c r="H64" s="184"/>
      <c r="I64" s="184"/>
      <c r="J64" s="185">
        <f>J125</f>
        <v>0</v>
      </c>
      <c r="K64" s="127"/>
      <c r="L64" s="186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2"/>
      <c r="C65" s="127"/>
      <c r="D65" s="183" t="s">
        <v>142</v>
      </c>
      <c r="E65" s="184"/>
      <c r="F65" s="184"/>
      <c r="G65" s="184"/>
      <c r="H65" s="184"/>
      <c r="I65" s="184"/>
      <c r="J65" s="185">
        <f>J136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9" customFormat="1" ht="24.96" customHeight="1">
      <c r="A66" s="9"/>
      <c r="B66" s="176"/>
      <c r="C66" s="177"/>
      <c r="D66" s="178" t="s">
        <v>6433</v>
      </c>
      <c r="E66" s="179"/>
      <c r="F66" s="179"/>
      <c r="G66" s="179"/>
      <c r="H66" s="179"/>
      <c r="I66" s="179"/>
      <c r="J66" s="180">
        <f>J139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2"/>
      <c r="C67" s="127"/>
      <c r="D67" s="183" t="s">
        <v>6434</v>
      </c>
      <c r="E67" s="184"/>
      <c r="F67" s="184"/>
      <c r="G67" s="184"/>
      <c r="H67" s="184"/>
      <c r="I67" s="184"/>
      <c r="J67" s="185">
        <f>J140</f>
        <v>0</v>
      </c>
      <c r="K67" s="127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76"/>
      <c r="C68" s="177"/>
      <c r="D68" s="178" t="s">
        <v>5102</v>
      </c>
      <c r="E68" s="179"/>
      <c r="F68" s="179"/>
      <c r="G68" s="179"/>
      <c r="H68" s="179"/>
      <c r="I68" s="179"/>
      <c r="J68" s="180">
        <f>J145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0"/>
      <c r="B69" s="41"/>
      <c r="C69" s="42"/>
      <c r="D69" s="42"/>
      <c r="E69" s="42"/>
      <c r="F69" s="42"/>
      <c r="G69" s="42"/>
      <c r="H69" s="42"/>
      <c r="I69" s="42"/>
      <c r="J69" s="42"/>
      <c r="K69" s="42"/>
      <c r="L69" s="146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6.96" customHeight="1">
      <c r="A70" s="40"/>
      <c r="B70" s="61"/>
      <c r="C70" s="62"/>
      <c r="D70" s="62"/>
      <c r="E70" s="62"/>
      <c r="F70" s="62"/>
      <c r="G70" s="62"/>
      <c r="H70" s="62"/>
      <c r="I70" s="62"/>
      <c r="J70" s="62"/>
      <c r="K70" s="62"/>
      <c r="L70" s="146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4" s="2" customFormat="1" ht="6.96" customHeight="1">
      <c r="A74" s="40"/>
      <c r="B74" s="63"/>
      <c r="C74" s="64"/>
      <c r="D74" s="64"/>
      <c r="E74" s="64"/>
      <c r="F74" s="64"/>
      <c r="G74" s="64"/>
      <c r="H74" s="64"/>
      <c r="I74" s="64"/>
      <c r="J74" s="64"/>
      <c r="K74" s="64"/>
      <c r="L74" s="14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24.96" customHeight="1">
      <c r="A75" s="40"/>
      <c r="B75" s="41"/>
      <c r="C75" s="25" t="s">
        <v>145</v>
      </c>
      <c r="D75" s="42"/>
      <c r="E75" s="42"/>
      <c r="F75" s="42"/>
      <c r="G75" s="42"/>
      <c r="H75" s="42"/>
      <c r="I75" s="42"/>
      <c r="J75" s="42"/>
      <c r="K75" s="42"/>
      <c r="L75" s="14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16</v>
      </c>
      <c r="D77" s="42"/>
      <c r="E77" s="42"/>
      <c r="F77" s="42"/>
      <c r="G77" s="42"/>
      <c r="H77" s="42"/>
      <c r="I77" s="42"/>
      <c r="J77" s="42"/>
      <c r="K77" s="42"/>
      <c r="L77" s="14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6.5" customHeight="1">
      <c r="A78" s="40"/>
      <c r="B78" s="41"/>
      <c r="C78" s="42"/>
      <c r="D78" s="42"/>
      <c r="E78" s="171" t="str">
        <f>E7</f>
        <v>ZŠ a MŠ Zelené město</v>
      </c>
      <c r="F78" s="34"/>
      <c r="G78" s="34"/>
      <c r="H78" s="34"/>
      <c r="I78" s="42"/>
      <c r="J78" s="42"/>
      <c r="K78" s="42"/>
      <c r="L78" s="14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129</v>
      </c>
      <c r="D79" s="42"/>
      <c r="E79" s="42"/>
      <c r="F79" s="42"/>
      <c r="G79" s="42"/>
      <c r="H79" s="42"/>
      <c r="I79" s="42"/>
      <c r="J79" s="42"/>
      <c r="K79" s="42"/>
      <c r="L79" s="14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71" t="str">
        <f>E9</f>
        <v>IO05 - Přesun přípojkové skříně NN</v>
      </c>
      <c r="F80" s="42"/>
      <c r="G80" s="42"/>
      <c r="H80" s="42"/>
      <c r="I80" s="42"/>
      <c r="J80" s="42"/>
      <c r="K80" s="42"/>
      <c r="L80" s="14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21</v>
      </c>
      <c r="D82" s="42"/>
      <c r="E82" s="42"/>
      <c r="F82" s="29" t="str">
        <f>F12</f>
        <v>Ul. V třešňovce 190 00 Praha 9</v>
      </c>
      <c r="G82" s="42"/>
      <c r="H82" s="42"/>
      <c r="I82" s="34" t="s">
        <v>23</v>
      </c>
      <c r="J82" s="74" t="str">
        <f>IF(J12="","",J12)</f>
        <v>9. 2. 2025</v>
      </c>
      <c r="K82" s="42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5.15" customHeight="1">
      <c r="A84" s="40"/>
      <c r="B84" s="41"/>
      <c r="C84" s="34" t="s">
        <v>25</v>
      </c>
      <c r="D84" s="42"/>
      <c r="E84" s="42"/>
      <c r="F84" s="29" t="str">
        <f>E15</f>
        <v>Městská část Praha 9, Sokolovská 14/324, Praha 9</v>
      </c>
      <c r="G84" s="42"/>
      <c r="H84" s="42"/>
      <c r="I84" s="34" t="s">
        <v>33</v>
      </c>
      <c r="J84" s="38" t="str">
        <f>E21</f>
        <v xml:space="preserve"> </v>
      </c>
      <c r="K84" s="42"/>
      <c r="L84" s="14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5.15" customHeight="1">
      <c r="A85" s="40"/>
      <c r="B85" s="41"/>
      <c r="C85" s="34" t="s">
        <v>31</v>
      </c>
      <c r="D85" s="42"/>
      <c r="E85" s="42"/>
      <c r="F85" s="29" t="str">
        <f>IF(E18="","",E18)</f>
        <v>Vyplň údaj</v>
      </c>
      <c r="G85" s="42"/>
      <c r="H85" s="42"/>
      <c r="I85" s="34" t="s">
        <v>36</v>
      </c>
      <c r="J85" s="38" t="str">
        <f>E24</f>
        <v xml:space="preserve"> </v>
      </c>
      <c r="K85" s="42"/>
      <c r="L85" s="14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0.32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11" customFormat="1" ht="29.28" customHeight="1">
      <c r="A87" s="187"/>
      <c r="B87" s="188"/>
      <c r="C87" s="189" t="s">
        <v>146</v>
      </c>
      <c r="D87" s="190" t="s">
        <v>58</v>
      </c>
      <c r="E87" s="190" t="s">
        <v>54</v>
      </c>
      <c r="F87" s="190" t="s">
        <v>55</v>
      </c>
      <c r="G87" s="190" t="s">
        <v>147</v>
      </c>
      <c r="H87" s="190" t="s">
        <v>148</v>
      </c>
      <c r="I87" s="190" t="s">
        <v>149</v>
      </c>
      <c r="J87" s="190" t="s">
        <v>133</v>
      </c>
      <c r="K87" s="191" t="s">
        <v>150</v>
      </c>
      <c r="L87" s="192"/>
      <c r="M87" s="94" t="s">
        <v>19</v>
      </c>
      <c r="N87" s="95" t="s">
        <v>43</v>
      </c>
      <c r="O87" s="95" t="s">
        <v>151</v>
      </c>
      <c r="P87" s="95" t="s">
        <v>152</v>
      </c>
      <c r="Q87" s="95" t="s">
        <v>153</v>
      </c>
      <c r="R87" s="95" t="s">
        <v>154</v>
      </c>
      <c r="S87" s="95" t="s">
        <v>155</v>
      </c>
      <c r="T87" s="96" t="s">
        <v>156</v>
      </c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</row>
    <row r="88" s="2" customFormat="1" ht="22.8" customHeight="1">
      <c r="A88" s="40"/>
      <c r="B88" s="41"/>
      <c r="C88" s="101" t="s">
        <v>157</v>
      </c>
      <c r="D88" s="42"/>
      <c r="E88" s="42"/>
      <c r="F88" s="42"/>
      <c r="G88" s="42"/>
      <c r="H88" s="42"/>
      <c r="I88" s="42"/>
      <c r="J88" s="193">
        <f>BK88</f>
        <v>0</v>
      </c>
      <c r="K88" s="42"/>
      <c r="L88" s="46"/>
      <c r="M88" s="97"/>
      <c r="N88" s="194"/>
      <c r="O88" s="98"/>
      <c r="P88" s="195">
        <f>P89+P139+P145</f>
        <v>0</v>
      </c>
      <c r="Q88" s="98"/>
      <c r="R88" s="195">
        <f>R89+R139+R145</f>
        <v>3.2239625399999996</v>
      </c>
      <c r="S88" s="98"/>
      <c r="T88" s="196">
        <f>T89+T139+T145</f>
        <v>2.7719999999999998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T88" s="19" t="s">
        <v>72</v>
      </c>
      <c r="AU88" s="19" t="s">
        <v>134</v>
      </c>
      <c r="BK88" s="197">
        <f>BK89+BK139+BK145</f>
        <v>0</v>
      </c>
    </row>
    <row r="89" s="12" customFormat="1" ht="25.92" customHeight="1">
      <c r="A89" s="12"/>
      <c r="B89" s="198"/>
      <c r="C89" s="199"/>
      <c r="D89" s="200" t="s">
        <v>72</v>
      </c>
      <c r="E89" s="201" t="s">
        <v>158</v>
      </c>
      <c r="F89" s="201" t="s">
        <v>159</v>
      </c>
      <c r="G89" s="199"/>
      <c r="H89" s="199"/>
      <c r="I89" s="202"/>
      <c r="J89" s="203">
        <f>BK89</f>
        <v>0</v>
      </c>
      <c r="K89" s="199"/>
      <c r="L89" s="204"/>
      <c r="M89" s="205"/>
      <c r="N89" s="206"/>
      <c r="O89" s="206"/>
      <c r="P89" s="207">
        <f>P90+P114+P121+P125+P136</f>
        <v>0</v>
      </c>
      <c r="Q89" s="206"/>
      <c r="R89" s="207">
        <f>R90+R114+R121+R125+R136</f>
        <v>3.2239625399999996</v>
      </c>
      <c r="S89" s="206"/>
      <c r="T89" s="208">
        <f>T90+T114+T121+T125+T136</f>
        <v>2.7719999999999998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81</v>
      </c>
      <c r="AT89" s="210" t="s">
        <v>72</v>
      </c>
      <c r="AU89" s="210" t="s">
        <v>73</v>
      </c>
      <c r="AY89" s="209" t="s">
        <v>160</v>
      </c>
      <c r="BK89" s="211">
        <f>BK90+BK114+BK121+BK125+BK136</f>
        <v>0</v>
      </c>
    </row>
    <row r="90" s="12" customFormat="1" ht="22.8" customHeight="1">
      <c r="A90" s="12"/>
      <c r="B90" s="198"/>
      <c r="C90" s="199"/>
      <c r="D90" s="200" t="s">
        <v>72</v>
      </c>
      <c r="E90" s="212" t="s">
        <v>81</v>
      </c>
      <c r="F90" s="212" t="s">
        <v>161</v>
      </c>
      <c r="G90" s="199"/>
      <c r="H90" s="199"/>
      <c r="I90" s="202"/>
      <c r="J90" s="213">
        <f>BK90</f>
        <v>0</v>
      </c>
      <c r="K90" s="199"/>
      <c r="L90" s="204"/>
      <c r="M90" s="205"/>
      <c r="N90" s="206"/>
      <c r="O90" s="206"/>
      <c r="P90" s="207">
        <f>SUM(P91:P113)</f>
        <v>0</v>
      </c>
      <c r="Q90" s="206"/>
      <c r="R90" s="207">
        <f>SUM(R91:R113)</f>
        <v>0</v>
      </c>
      <c r="S90" s="206"/>
      <c r="T90" s="208">
        <f>SUM(T91:T113)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81</v>
      </c>
      <c r="AT90" s="210" t="s">
        <v>72</v>
      </c>
      <c r="AU90" s="210" t="s">
        <v>81</v>
      </c>
      <c r="AY90" s="209" t="s">
        <v>160</v>
      </c>
      <c r="BK90" s="211">
        <f>SUM(BK91:BK113)</f>
        <v>0</v>
      </c>
    </row>
    <row r="91" s="2" customFormat="1" ht="33" customHeight="1">
      <c r="A91" s="40"/>
      <c r="B91" s="41"/>
      <c r="C91" s="214" t="s">
        <v>81</v>
      </c>
      <c r="D91" s="214" t="s">
        <v>162</v>
      </c>
      <c r="E91" s="215" t="s">
        <v>6435</v>
      </c>
      <c r="F91" s="216" t="s">
        <v>6436</v>
      </c>
      <c r="G91" s="217" t="s">
        <v>175</v>
      </c>
      <c r="H91" s="218">
        <v>1.296</v>
      </c>
      <c r="I91" s="219"/>
      <c r="J91" s="220">
        <f>ROUND(I91*H91,2)</f>
        <v>0</v>
      </c>
      <c r="K91" s="216" t="s">
        <v>166</v>
      </c>
      <c r="L91" s="46"/>
      <c r="M91" s="221" t="s">
        <v>19</v>
      </c>
      <c r="N91" s="222" t="s">
        <v>44</v>
      </c>
      <c r="O91" s="86"/>
      <c r="P91" s="223">
        <f>O91*H91</f>
        <v>0</v>
      </c>
      <c r="Q91" s="223">
        <v>0</v>
      </c>
      <c r="R91" s="223">
        <f>Q91*H91</f>
        <v>0</v>
      </c>
      <c r="S91" s="223">
        <v>0</v>
      </c>
      <c r="T91" s="224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5" t="s">
        <v>167</v>
      </c>
      <c r="AT91" s="225" t="s">
        <v>162</v>
      </c>
      <c r="AU91" s="225" t="s">
        <v>83</v>
      </c>
      <c r="AY91" s="19" t="s">
        <v>160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9" t="s">
        <v>81</v>
      </c>
      <c r="BK91" s="226">
        <f>ROUND(I91*H91,2)</f>
        <v>0</v>
      </c>
      <c r="BL91" s="19" t="s">
        <v>167</v>
      </c>
      <c r="BM91" s="225" t="s">
        <v>6437</v>
      </c>
    </row>
    <row r="92" s="2" customFormat="1">
      <c r="A92" s="40"/>
      <c r="B92" s="41"/>
      <c r="C92" s="42"/>
      <c r="D92" s="227" t="s">
        <v>169</v>
      </c>
      <c r="E92" s="42"/>
      <c r="F92" s="228" t="s">
        <v>6438</v>
      </c>
      <c r="G92" s="42"/>
      <c r="H92" s="42"/>
      <c r="I92" s="229"/>
      <c r="J92" s="42"/>
      <c r="K92" s="42"/>
      <c r="L92" s="46"/>
      <c r="M92" s="230"/>
      <c r="N92" s="231"/>
      <c r="O92" s="86"/>
      <c r="P92" s="86"/>
      <c r="Q92" s="86"/>
      <c r="R92" s="86"/>
      <c r="S92" s="86"/>
      <c r="T92" s="87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169</v>
      </c>
      <c r="AU92" s="19" t="s">
        <v>83</v>
      </c>
    </row>
    <row r="93" s="13" customFormat="1">
      <c r="A93" s="13"/>
      <c r="B93" s="232"/>
      <c r="C93" s="233"/>
      <c r="D93" s="234" t="s">
        <v>171</v>
      </c>
      <c r="E93" s="235" t="s">
        <v>19</v>
      </c>
      <c r="F93" s="236" t="s">
        <v>6439</v>
      </c>
      <c r="G93" s="233"/>
      <c r="H93" s="237">
        <v>1.296</v>
      </c>
      <c r="I93" s="238"/>
      <c r="J93" s="233"/>
      <c r="K93" s="233"/>
      <c r="L93" s="239"/>
      <c r="M93" s="240"/>
      <c r="N93" s="241"/>
      <c r="O93" s="241"/>
      <c r="P93" s="241"/>
      <c r="Q93" s="241"/>
      <c r="R93" s="241"/>
      <c r="S93" s="241"/>
      <c r="T93" s="242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43" t="s">
        <v>171</v>
      </c>
      <c r="AU93" s="243" t="s">
        <v>83</v>
      </c>
      <c r="AV93" s="13" t="s">
        <v>83</v>
      </c>
      <c r="AW93" s="13" t="s">
        <v>35</v>
      </c>
      <c r="AX93" s="13" t="s">
        <v>81</v>
      </c>
      <c r="AY93" s="243" t="s">
        <v>160</v>
      </c>
    </row>
    <row r="94" s="2" customFormat="1" ht="24.15" customHeight="1">
      <c r="A94" s="40"/>
      <c r="B94" s="41"/>
      <c r="C94" s="214" t="s">
        <v>83</v>
      </c>
      <c r="D94" s="214" t="s">
        <v>162</v>
      </c>
      <c r="E94" s="215" t="s">
        <v>6440</v>
      </c>
      <c r="F94" s="216" t="s">
        <v>6441</v>
      </c>
      <c r="G94" s="217" t="s">
        <v>175</v>
      </c>
      <c r="H94" s="218">
        <v>3.496</v>
      </c>
      <c r="I94" s="219"/>
      <c r="J94" s="220">
        <f>ROUND(I94*H94,2)</f>
        <v>0</v>
      </c>
      <c r="K94" s="216" t="s">
        <v>166</v>
      </c>
      <c r="L94" s="46"/>
      <c r="M94" s="221" t="s">
        <v>19</v>
      </c>
      <c r="N94" s="222" t="s">
        <v>44</v>
      </c>
      <c r="O94" s="86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5" t="s">
        <v>167</v>
      </c>
      <c r="AT94" s="225" t="s">
        <v>162</v>
      </c>
      <c r="AU94" s="225" t="s">
        <v>83</v>
      </c>
      <c r="AY94" s="19" t="s">
        <v>160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9" t="s">
        <v>81</v>
      </c>
      <c r="BK94" s="226">
        <f>ROUND(I94*H94,2)</f>
        <v>0</v>
      </c>
      <c r="BL94" s="19" t="s">
        <v>167</v>
      </c>
      <c r="BM94" s="225" t="s">
        <v>6442</v>
      </c>
    </row>
    <row r="95" s="2" customFormat="1">
      <c r="A95" s="40"/>
      <c r="B95" s="41"/>
      <c r="C95" s="42"/>
      <c r="D95" s="227" t="s">
        <v>169</v>
      </c>
      <c r="E95" s="42"/>
      <c r="F95" s="228" t="s">
        <v>6443</v>
      </c>
      <c r="G95" s="42"/>
      <c r="H95" s="42"/>
      <c r="I95" s="229"/>
      <c r="J95" s="42"/>
      <c r="K95" s="42"/>
      <c r="L95" s="46"/>
      <c r="M95" s="230"/>
      <c r="N95" s="231"/>
      <c r="O95" s="86"/>
      <c r="P95" s="86"/>
      <c r="Q95" s="86"/>
      <c r="R95" s="86"/>
      <c r="S95" s="86"/>
      <c r="T95" s="87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169</v>
      </c>
      <c r="AU95" s="19" t="s">
        <v>83</v>
      </c>
    </row>
    <row r="96" s="13" customFormat="1">
      <c r="A96" s="13"/>
      <c r="B96" s="232"/>
      <c r="C96" s="233"/>
      <c r="D96" s="234" t="s">
        <v>171</v>
      </c>
      <c r="E96" s="235" t="s">
        <v>19</v>
      </c>
      <c r="F96" s="236" t="s">
        <v>6444</v>
      </c>
      <c r="G96" s="233"/>
      <c r="H96" s="237">
        <v>3.496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171</v>
      </c>
      <c r="AU96" s="243" t="s">
        <v>83</v>
      </c>
      <c r="AV96" s="13" t="s">
        <v>83</v>
      </c>
      <c r="AW96" s="13" t="s">
        <v>35</v>
      </c>
      <c r="AX96" s="13" t="s">
        <v>81</v>
      </c>
      <c r="AY96" s="243" t="s">
        <v>160</v>
      </c>
    </row>
    <row r="97" s="2" customFormat="1" ht="37.8" customHeight="1">
      <c r="A97" s="40"/>
      <c r="B97" s="41"/>
      <c r="C97" s="214" t="s">
        <v>181</v>
      </c>
      <c r="D97" s="214" t="s">
        <v>162</v>
      </c>
      <c r="E97" s="215" t="s">
        <v>187</v>
      </c>
      <c r="F97" s="216" t="s">
        <v>188</v>
      </c>
      <c r="G97" s="217" t="s">
        <v>175</v>
      </c>
      <c r="H97" s="218">
        <v>6.71</v>
      </c>
      <c r="I97" s="219"/>
      <c r="J97" s="220">
        <f>ROUND(I97*H97,2)</f>
        <v>0</v>
      </c>
      <c r="K97" s="216" t="s">
        <v>166</v>
      </c>
      <c r="L97" s="46"/>
      <c r="M97" s="221" t="s">
        <v>19</v>
      </c>
      <c r="N97" s="222" t="s">
        <v>44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167</v>
      </c>
      <c r="AT97" s="225" t="s">
        <v>162</v>
      </c>
      <c r="AU97" s="225" t="s">
        <v>83</v>
      </c>
      <c r="AY97" s="19" t="s">
        <v>160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81</v>
      </c>
      <c r="BK97" s="226">
        <f>ROUND(I97*H97,2)</f>
        <v>0</v>
      </c>
      <c r="BL97" s="19" t="s">
        <v>167</v>
      </c>
      <c r="BM97" s="225" t="s">
        <v>6445</v>
      </c>
    </row>
    <row r="98" s="2" customFormat="1">
      <c r="A98" s="40"/>
      <c r="B98" s="41"/>
      <c r="C98" s="42"/>
      <c r="D98" s="227" t="s">
        <v>169</v>
      </c>
      <c r="E98" s="42"/>
      <c r="F98" s="228" t="s">
        <v>190</v>
      </c>
      <c r="G98" s="42"/>
      <c r="H98" s="42"/>
      <c r="I98" s="229"/>
      <c r="J98" s="42"/>
      <c r="K98" s="42"/>
      <c r="L98" s="46"/>
      <c r="M98" s="230"/>
      <c r="N98" s="231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169</v>
      </c>
      <c r="AU98" s="19" t="s">
        <v>83</v>
      </c>
    </row>
    <row r="99" s="13" customFormat="1">
      <c r="A99" s="13"/>
      <c r="B99" s="232"/>
      <c r="C99" s="233"/>
      <c r="D99" s="234" t="s">
        <v>171</v>
      </c>
      <c r="E99" s="235" t="s">
        <v>19</v>
      </c>
      <c r="F99" s="236" t="s">
        <v>6446</v>
      </c>
      <c r="G99" s="233"/>
      <c r="H99" s="237">
        <v>6.71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171</v>
      </c>
      <c r="AU99" s="243" t="s">
        <v>83</v>
      </c>
      <c r="AV99" s="13" t="s">
        <v>83</v>
      </c>
      <c r="AW99" s="13" t="s">
        <v>35</v>
      </c>
      <c r="AX99" s="13" t="s">
        <v>81</v>
      </c>
      <c r="AY99" s="243" t="s">
        <v>160</v>
      </c>
    </row>
    <row r="100" s="2" customFormat="1" ht="37.8" customHeight="1">
      <c r="A100" s="40"/>
      <c r="B100" s="41"/>
      <c r="C100" s="214" t="s">
        <v>167</v>
      </c>
      <c r="D100" s="214" t="s">
        <v>162</v>
      </c>
      <c r="E100" s="215" t="s">
        <v>193</v>
      </c>
      <c r="F100" s="216" t="s">
        <v>194</v>
      </c>
      <c r="G100" s="217" t="s">
        <v>175</v>
      </c>
      <c r="H100" s="218">
        <v>0.14099999999999999</v>
      </c>
      <c r="I100" s="219"/>
      <c r="J100" s="220">
        <f>ROUND(I100*H100,2)</f>
        <v>0</v>
      </c>
      <c r="K100" s="216" t="s">
        <v>166</v>
      </c>
      <c r="L100" s="46"/>
      <c r="M100" s="221" t="s">
        <v>19</v>
      </c>
      <c r="N100" s="222" t="s">
        <v>44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167</v>
      </c>
      <c r="AT100" s="225" t="s">
        <v>162</v>
      </c>
      <c r="AU100" s="225" t="s">
        <v>83</v>
      </c>
      <c r="AY100" s="19" t="s">
        <v>160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81</v>
      </c>
      <c r="BK100" s="226">
        <f>ROUND(I100*H100,2)</f>
        <v>0</v>
      </c>
      <c r="BL100" s="19" t="s">
        <v>167</v>
      </c>
      <c r="BM100" s="225" t="s">
        <v>6447</v>
      </c>
    </row>
    <row r="101" s="2" customFormat="1">
      <c r="A101" s="40"/>
      <c r="B101" s="41"/>
      <c r="C101" s="42"/>
      <c r="D101" s="227" t="s">
        <v>169</v>
      </c>
      <c r="E101" s="42"/>
      <c r="F101" s="228" t="s">
        <v>196</v>
      </c>
      <c r="G101" s="42"/>
      <c r="H101" s="42"/>
      <c r="I101" s="229"/>
      <c r="J101" s="42"/>
      <c r="K101" s="42"/>
      <c r="L101" s="46"/>
      <c r="M101" s="230"/>
      <c r="N101" s="231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169</v>
      </c>
      <c r="AU101" s="19" t="s">
        <v>83</v>
      </c>
    </row>
    <row r="102" s="13" customFormat="1">
      <c r="A102" s="13"/>
      <c r="B102" s="232"/>
      <c r="C102" s="233"/>
      <c r="D102" s="234" t="s">
        <v>171</v>
      </c>
      <c r="E102" s="235" t="s">
        <v>19</v>
      </c>
      <c r="F102" s="236" t="s">
        <v>6448</v>
      </c>
      <c r="G102" s="233"/>
      <c r="H102" s="237">
        <v>0.14099999999999999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171</v>
      </c>
      <c r="AU102" s="243" t="s">
        <v>83</v>
      </c>
      <c r="AV102" s="13" t="s">
        <v>83</v>
      </c>
      <c r="AW102" s="13" t="s">
        <v>35</v>
      </c>
      <c r="AX102" s="13" t="s">
        <v>81</v>
      </c>
      <c r="AY102" s="243" t="s">
        <v>160</v>
      </c>
    </row>
    <row r="103" s="2" customFormat="1" ht="37.8" customHeight="1">
      <c r="A103" s="40"/>
      <c r="B103" s="41"/>
      <c r="C103" s="214" t="s">
        <v>192</v>
      </c>
      <c r="D103" s="214" t="s">
        <v>162</v>
      </c>
      <c r="E103" s="215" t="s">
        <v>199</v>
      </c>
      <c r="F103" s="216" t="s">
        <v>200</v>
      </c>
      <c r="G103" s="217" t="s">
        <v>175</v>
      </c>
      <c r="H103" s="218">
        <v>0.70499999999999996</v>
      </c>
      <c r="I103" s="219"/>
      <c r="J103" s="220">
        <f>ROUND(I103*H103,2)</f>
        <v>0</v>
      </c>
      <c r="K103" s="216" t="s">
        <v>166</v>
      </c>
      <c r="L103" s="46"/>
      <c r="M103" s="221" t="s">
        <v>19</v>
      </c>
      <c r="N103" s="222" t="s">
        <v>44</v>
      </c>
      <c r="O103" s="86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167</v>
      </c>
      <c r="AT103" s="225" t="s">
        <v>162</v>
      </c>
      <c r="AU103" s="225" t="s">
        <v>83</v>
      </c>
      <c r="AY103" s="19" t="s">
        <v>160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81</v>
      </c>
      <c r="BK103" s="226">
        <f>ROUND(I103*H103,2)</f>
        <v>0</v>
      </c>
      <c r="BL103" s="19" t="s">
        <v>167</v>
      </c>
      <c r="BM103" s="225" t="s">
        <v>6449</v>
      </c>
    </row>
    <row r="104" s="2" customFormat="1">
      <c r="A104" s="40"/>
      <c r="B104" s="41"/>
      <c r="C104" s="42"/>
      <c r="D104" s="227" t="s">
        <v>169</v>
      </c>
      <c r="E104" s="42"/>
      <c r="F104" s="228" t="s">
        <v>202</v>
      </c>
      <c r="G104" s="42"/>
      <c r="H104" s="42"/>
      <c r="I104" s="229"/>
      <c r="J104" s="42"/>
      <c r="K104" s="42"/>
      <c r="L104" s="46"/>
      <c r="M104" s="230"/>
      <c r="N104" s="231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169</v>
      </c>
      <c r="AU104" s="19" t="s">
        <v>83</v>
      </c>
    </row>
    <row r="105" s="13" customFormat="1">
      <c r="A105" s="13"/>
      <c r="B105" s="232"/>
      <c r="C105" s="233"/>
      <c r="D105" s="234" t="s">
        <v>171</v>
      </c>
      <c r="E105" s="233"/>
      <c r="F105" s="236" t="s">
        <v>6450</v>
      </c>
      <c r="G105" s="233"/>
      <c r="H105" s="237">
        <v>0.70499999999999996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171</v>
      </c>
      <c r="AU105" s="243" t="s">
        <v>83</v>
      </c>
      <c r="AV105" s="13" t="s">
        <v>83</v>
      </c>
      <c r="AW105" s="13" t="s">
        <v>4</v>
      </c>
      <c r="AX105" s="13" t="s">
        <v>81</v>
      </c>
      <c r="AY105" s="243" t="s">
        <v>160</v>
      </c>
    </row>
    <row r="106" s="2" customFormat="1" ht="24.15" customHeight="1">
      <c r="A106" s="40"/>
      <c r="B106" s="41"/>
      <c r="C106" s="214" t="s">
        <v>198</v>
      </c>
      <c r="D106" s="214" t="s">
        <v>162</v>
      </c>
      <c r="E106" s="215" t="s">
        <v>6451</v>
      </c>
      <c r="F106" s="216" t="s">
        <v>6452</v>
      </c>
      <c r="G106" s="217" t="s">
        <v>175</v>
      </c>
      <c r="H106" s="218">
        <v>6.71</v>
      </c>
      <c r="I106" s="219"/>
      <c r="J106" s="220">
        <f>ROUND(I106*H106,2)</f>
        <v>0</v>
      </c>
      <c r="K106" s="216" t="s">
        <v>166</v>
      </c>
      <c r="L106" s="46"/>
      <c r="M106" s="221" t="s">
        <v>19</v>
      </c>
      <c r="N106" s="222" t="s">
        <v>44</v>
      </c>
      <c r="O106" s="86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167</v>
      </c>
      <c r="AT106" s="225" t="s">
        <v>162</v>
      </c>
      <c r="AU106" s="225" t="s">
        <v>83</v>
      </c>
      <c r="AY106" s="19" t="s">
        <v>160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81</v>
      </c>
      <c r="BK106" s="226">
        <f>ROUND(I106*H106,2)</f>
        <v>0</v>
      </c>
      <c r="BL106" s="19" t="s">
        <v>167</v>
      </c>
      <c r="BM106" s="225" t="s">
        <v>6453</v>
      </c>
    </row>
    <row r="107" s="2" customFormat="1">
      <c r="A107" s="40"/>
      <c r="B107" s="41"/>
      <c r="C107" s="42"/>
      <c r="D107" s="227" t="s">
        <v>169</v>
      </c>
      <c r="E107" s="42"/>
      <c r="F107" s="228" t="s">
        <v>6454</v>
      </c>
      <c r="G107" s="42"/>
      <c r="H107" s="42"/>
      <c r="I107" s="229"/>
      <c r="J107" s="42"/>
      <c r="K107" s="42"/>
      <c r="L107" s="46"/>
      <c r="M107" s="230"/>
      <c r="N107" s="231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169</v>
      </c>
      <c r="AU107" s="19" t="s">
        <v>83</v>
      </c>
    </row>
    <row r="108" s="13" customFormat="1">
      <c r="A108" s="13"/>
      <c r="B108" s="232"/>
      <c r="C108" s="233"/>
      <c r="D108" s="234" t="s">
        <v>171</v>
      </c>
      <c r="E108" s="235" t="s">
        <v>19</v>
      </c>
      <c r="F108" s="236" t="s">
        <v>6455</v>
      </c>
      <c r="G108" s="233"/>
      <c r="H108" s="237">
        <v>6.71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171</v>
      </c>
      <c r="AU108" s="243" t="s">
        <v>83</v>
      </c>
      <c r="AV108" s="13" t="s">
        <v>83</v>
      </c>
      <c r="AW108" s="13" t="s">
        <v>35</v>
      </c>
      <c r="AX108" s="13" t="s">
        <v>81</v>
      </c>
      <c r="AY108" s="243" t="s">
        <v>160</v>
      </c>
    </row>
    <row r="109" s="2" customFormat="1" ht="16.5" customHeight="1">
      <c r="A109" s="40"/>
      <c r="B109" s="41"/>
      <c r="C109" s="214" t="s">
        <v>204</v>
      </c>
      <c r="D109" s="214" t="s">
        <v>162</v>
      </c>
      <c r="E109" s="215" t="s">
        <v>218</v>
      </c>
      <c r="F109" s="216" t="s">
        <v>219</v>
      </c>
      <c r="G109" s="217" t="s">
        <v>175</v>
      </c>
      <c r="H109" s="218">
        <v>3.496</v>
      </c>
      <c r="I109" s="219"/>
      <c r="J109" s="220">
        <f>ROUND(I109*H109,2)</f>
        <v>0</v>
      </c>
      <c r="K109" s="216" t="s">
        <v>166</v>
      </c>
      <c r="L109" s="46"/>
      <c r="M109" s="221" t="s">
        <v>19</v>
      </c>
      <c r="N109" s="222" t="s">
        <v>44</v>
      </c>
      <c r="O109" s="86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5" t="s">
        <v>167</v>
      </c>
      <c r="AT109" s="225" t="s">
        <v>162</v>
      </c>
      <c r="AU109" s="225" t="s">
        <v>83</v>
      </c>
      <c r="AY109" s="19" t="s">
        <v>160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9" t="s">
        <v>81</v>
      </c>
      <c r="BK109" s="226">
        <f>ROUND(I109*H109,2)</f>
        <v>0</v>
      </c>
      <c r="BL109" s="19" t="s">
        <v>167</v>
      </c>
      <c r="BM109" s="225" t="s">
        <v>6456</v>
      </c>
    </row>
    <row r="110" s="2" customFormat="1">
      <c r="A110" s="40"/>
      <c r="B110" s="41"/>
      <c r="C110" s="42"/>
      <c r="D110" s="227" t="s">
        <v>169</v>
      </c>
      <c r="E110" s="42"/>
      <c r="F110" s="228" t="s">
        <v>221</v>
      </c>
      <c r="G110" s="42"/>
      <c r="H110" s="42"/>
      <c r="I110" s="229"/>
      <c r="J110" s="42"/>
      <c r="K110" s="42"/>
      <c r="L110" s="46"/>
      <c r="M110" s="230"/>
      <c r="N110" s="231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169</v>
      </c>
      <c r="AU110" s="19" t="s">
        <v>83</v>
      </c>
    </row>
    <row r="111" s="2" customFormat="1" ht="24.15" customHeight="1">
      <c r="A111" s="40"/>
      <c r="B111" s="41"/>
      <c r="C111" s="214" t="s">
        <v>210</v>
      </c>
      <c r="D111" s="214" t="s">
        <v>162</v>
      </c>
      <c r="E111" s="215" t="s">
        <v>6457</v>
      </c>
      <c r="F111" s="216" t="s">
        <v>6458</v>
      </c>
      <c r="G111" s="217" t="s">
        <v>175</v>
      </c>
      <c r="H111" s="218">
        <v>2.2000000000000002</v>
      </c>
      <c r="I111" s="219"/>
      <c r="J111" s="220">
        <f>ROUND(I111*H111,2)</f>
        <v>0</v>
      </c>
      <c r="K111" s="216" t="s">
        <v>166</v>
      </c>
      <c r="L111" s="46"/>
      <c r="M111" s="221" t="s">
        <v>19</v>
      </c>
      <c r="N111" s="222" t="s">
        <v>44</v>
      </c>
      <c r="O111" s="86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167</v>
      </c>
      <c r="AT111" s="225" t="s">
        <v>162</v>
      </c>
      <c r="AU111" s="225" t="s">
        <v>83</v>
      </c>
      <c r="AY111" s="19" t="s">
        <v>160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81</v>
      </c>
      <c r="BK111" s="226">
        <f>ROUND(I111*H111,2)</f>
        <v>0</v>
      </c>
      <c r="BL111" s="19" t="s">
        <v>167</v>
      </c>
      <c r="BM111" s="225" t="s">
        <v>6459</v>
      </c>
    </row>
    <row r="112" s="2" customFormat="1">
      <c r="A112" s="40"/>
      <c r="B112" s="41"/>
      <c r="C112" s="42"/>
      <c r="D112" s="227" t="s">
        <v>169</v>
      </c>
      <c r="E112" s="42"/>
      <c r="F112" s="228" t="s">
        <v>6460</v>
      </c>
      <c r="G112" s="42"/>
      <c r="H112" s="42"/>
      <c r="I112" s="229"/>
      <c r="J112" s="42"/>
      <c r="K112" s="42"/>
      <c r="L112" s="46"/>
      <c r="M112" s="230"/>
      <c r="N112" s="231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169</v>
      </c>
      <c r="AU112" s="19" t="s">
        <v>83</v>
      </c>
    </row>
    <row r="113" s="13" customFormat="1">
      <c r="A113" s="13"/>
      <c r="B113" s="232"/>
      <c r="C113" s="233"/>
      <c r="D113" s="234" t="s">
        <v>171</v>
      </c>
      <c r="E113" s="235" t="s">
        <v>19</v>
      </c>
      <c r="F113" s="236" t="s">
        <v>6461</v>
      </c>
      <c r="G113" s="233"/>
      <c r="H113" s="237">
        <v>2.2000000000000002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171</v>
      </c>
      <c r="AU113" s="243" t="s">
        <v>83</v>
      </c>
      <c r="AV113" s="13" t="s">
        <v>83</v>
      </c>
      <c r="AW113" s="13" t="s">
        <v>35</v>
      </c>
      <c r="AX113" s="13" t="s">
        <v>81</v>
      </c>
      <c r="AY113" s="243" t="s">
        <v>160</v>
      </c>
    </row>
    <row r="114" s="12" customFormat="1" ht="22.8" customHeight="1">
      <c r="A114" s="12"/>
      <c r="B114" s="198"/>
      <c r="C114" s="199"/>
      <c r="D114" s="200" t="s">
        <v>72</v>
      </c>
      <c r="E114" s="212" t="s">
        <v>83</v>
      </c>
      <c r="F114" s="212" t="s">
        <v>235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SUM(P115:P120)</f>
        <v>0</v>
      </c>
      <c r="Q114" s="206"/>
      <c r="R114" s="207">
        <f>SUM(R115:R120)</f>
        <v>3.2239625399999996</v>
      </c>
      <c r="S114" s="206"/>
      <c r="T114" s="208">
        <f>SUM(T115:T120)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167</v>
      </c>
      <c r="AT114" s="210" t="s">
        <v>72</v>
      </c>
      <c r="AU114" s="210" t="s">
        <v>81</v>
      </c>
      <c r="AY114" s="209" t="s">
        <v>160</v>
      </c>
      <c r="BK114" s="211">
        <f>SUM(BK115:BK120)</f>
        <v>0</v>
      </c>
    </row>
    <row r="115" s="2" customFormat="1" ht="24.15" customHeight="1">
      <c r="A115" s="40"/>
      <c r="B115" s="41"/>
      <c r="C115" s="214" t="s">
        <v>217</v>
      </c>
      <c r="D115" s="214" t="s">
        <v>162</v>
      </c>
      <c r="E115" s="215" t="s">
        <v>1055</v>
      </c>
      <c r="F115" s="216" t="s">
        <v>1056</v>
      </c>
      <c r="G115" s="217" t="s">
        <v>175</v>
      </c>
      <c r="H115" s="218">
        <v>0.053999999999999999</v>
      </c>
      <c r="I115" s="219"/>
      <c r="J115" s="220">
        <f>ROUND(I115*H115,2)</f>
        <v>0</v>
      </c>
      <c r="K115" s="216" t="s">
        <v>166</v>
      </c>
      <c r="L115" s="46"/>
      <c r="M115" s="221" t="s">
        <v>19</v>
      </c>
      <c r="N115" s="222" t="s">
        <v>44</v>
      </c>
      <c r="O115" s="86"/>
      <c r="P115" s="223">
        <f>O115*H115</f>
        <v>0</v>
      </c>
      <c r="Q115" s="223">
        <v>2.1600000000000001</v>
      </c>
      <c r="R115" s="223">
        <f>Q115*H115</f>
        <v>0.11664000000000001</v>
      </c>
      <c r="S115" s="223">
        <v>0</v>
      </c>
      <c r="T115" s="224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5" t="s">
        <v>167</v>
      </c>
      <c r="AT115" s="225" t="s">
        <v>162</v>
      </c>
      <c r="AU115" s="225" t="s">
        <v>83</v>
      </c>
      <c r="AY115" s="19" t="s">
        <v>160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9" t="s">
        <v>81</v>
      </c>
      <c r="BK115" s="226">
        <f>ROUND(I115*H115,2)</f>
        <v>0</v>
      </c>
      <c r="BL115" s="19" t="s">
        <v>167</v>
      </c>
      <c r="BM115" s="225" t="s">
        <v>6462</v>
      </c>
    </row>
    <row r="116" s="2" customFormat="1">
      <c r="A116" s="40"/>
      <c r="B116" s="41"/>
      <c r="C116" s="42"/>
      <c r="D116" s="227" t="s">
        <v>169</v>
      </c>
      <c r="E116" s="42"/>
      <c r="F116" s="228" t="s">
        <v>6463</v>
      </c>
      <c r="G116" s="42"/>
      <c r="H116" s="42"/>
      <c r="I116" s="229"/>
      <c r="J116" s="42"/>
      <c r="K116" s="42"/>
      <c r="L116" s="46"/>
      <c r="M116" s="230"/>
      <c r="N116" s="231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169</v>
      </c>
      <c r="AU116" s="19" t="s">
        <v>83</v>
      </c>
    </row>
    <row r="117" s="13" customFormat="1">
      <c r="A117" s="13"/>
      <c r="B117" s="232"/>
      <c r="C117" s="233"/>
      <c r="D117" s="234" t="s">
        <v>171</v>
      </c>
      <c r="E117" s="235" t="s">
        <v>19</v>
      </c>
      <c r="F117" s="236" t="s">
        <v>6464</v>
      </c>
      <c r="G117" s="233"/>
      <c r="H117" s="237">
        <v>0.053999999999999999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171</v>
      </c>
      <c r="AU117" s="243" t="s">
        <v>83</v>
      </c>
      <c r="AV117" s="13" t="s">
        <v>83</v>
      </c>
      <c r="AW117" s="13" t="s">
        <v>35</v>
      </c>
      <c r="AX117" s="13" t="s">
        <v>81</v>
      </c>
      <c r="AY117" s="243" t="s">
        <v>160</v>
      </c>
    </row>
    <row r="118" s="2" customFormat="1" ht="24.15" customHeight="1">
      <c r="A118" s="40"/>
      <c r="B118" s="41"/>
      <c r="C118" s="214" t="s">
        <v>223</v>
      </c>
      <c r="D118" s="214" t="s">
        <v>162</v>
      </c>
      <c r="E118" s="215" t="s">
        <v>1116</v>
      </c>
      <c r="F118" s="216" t="s">
        <v>1117</v>
      </c>
      <c r="G118" s="217" t="s">
        <v>175</v>
      </c>
      <c r="H118" s="218">
        <v>1.242</v>
      </c>
      <c r="I118" s="219"/>
      <c r="J118" s="220">
        <f>ROUND(I118*H118,2)</f>
        <v>0</v>
      </c>
      <c r="K118" s="216" t="s">
        <v>166</v>
      </c>
      <c r="L118" s="46"/>
      <c r="M118" s="221" t="s">
        <v>19</v>
      </c>
      <c r="N118" s="222" t="s">
        <v>44</v>
      </c>
      <c r="O118" s="86"/>
      <c r="P118" s="223">
        <f>O118*H118</f>
        <v>0</v>
      </c>
      <c r="Q118" s="223">
        <v>2.5018699999999998</v>
      </c>
      <c r="R118" s="223">
        <f>Q118*H118</f>
        <v>3.1073225399999997</v>
      </c>
      <c r="S118" s="223">
        <v>0</v>
      </c>
      <c r="T118" s="224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167</v>
      </c>
      <c r="AT118" s="225" t="s">
        <v>162</v>
      </c>
      <c r="AU118" s="225" t="s">
        <v>83</v>
      </c>
      <c r="AY118" s="19" t="s">
        <v>160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81</v>
      </c>
      <c r="BK118" s="226">
        <f>ROUND(I118*H118,2)</f>
        <v>0</v>
      </c>
      <c r="BL118" s="19" t="s">
        <v>167</v>
      </c>
      <c r="BM118" s="225" t="s">
        <v>6465</v>
      </c>
    </row>
    <row r="119" s="2" customFormat="1">
      <c r="A119" s="40"/>
      <c r="B119" s="41"/>
      <c r="C119" s="42"/>
      <c r="D119" s="227" t="s">
        <v>169</v>
      </c>
      <c r="E119" s="42"/>
      <c r="F119" s="228" t="s">
        <v>1119</v>
      </c>
      <c r="G119" s="42"/>
      <c r="H119" s="42"/>
      <c r="I119" s="229"/>
      <c r="J119" s="42"/>
      <c r="K119" s="42"/>
      <c r="L119" s="46"/>
      <c r="M119" s="230"/>
      <c r="N119" s="231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169</v>
      </c>
      <c r="AU119" s="19" t="s">
        <v>83</v>
      </c>
    </row>
    <row r="120" s="13" customFormat="1">
      <c r="A120" s="13"/>
      <c r="B120" s="232"/>
      <c r="C120" s="233"/>
      <c r="D120" s="234" t="s">
        <v>171</v>
      </c>
      <c r="E120" s="235" t="s">
        <v>19</v>
      </c>
      <c r="F120" s="236" t="s">
        <v>6466</v>
      </c>
      <c r="G120" s="233"/>
      <c r="H120" s="237">
        <v>1.242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171</v>
      </c>
      <c r="AU120" s="243" t="s">
        <v>83</v>
      </c>
      <c r="AV120" s="13" t="s">
        <v>83</v>
      </c>
      <c r="AW120" s="13" t="s">
        <v>35</v>
      </c>
      <c r="AX120" s="13" t="s">
        <v>81</v>
      </c>
      <c r="AY120" s="243" t="s">
        <v>160</v>
      </c>
    </row>
    <row r="121" s="12" customFormat="1" ht="22.8" customHeight="1">
      <c r="A121" s="12"/>
      <c r="B121" s="198"/>
      <c r="C121" s="199"/>
      <c r="D121" s="200" t="s">
        <v>72</v>
      </c>
      <c r="E121" s="212" t="s">
        <v>217</v>
      </c>
      <c r="F121" s="212" t="s">
        <v>401</v>
      </c>
      <c r="G121" s="199"/>
      <c r="H121" s="199"/>
      <c r="I121" s="202"/>
      <c r="J121" s="213">
        <f>BK121</f>
        <v>0</v>
      </c>
      <c r="K121" s="199"/>
      <c r="L121" s="204"/>
      <c r="M121" s="205"/>
      <c r="N121" s="206"/>
      <c r="O121" s="206"/>
      <c r="P121" s="207">
        <f>SUM(P122:P124)</f>
        <v>0</v>
      </c>
      <c r="Q121" s="206"/>
      <c r="R121" s="207">
        <f>SUM(R122:R124)</f>
        <v>0</v>
      </c>
      <c r="S121" s="206"/>
      <c r="T121" s="208">
        <f>SUM(T122:T124)</f>
        <v>2.7719999999999998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09" t="s">
        <v>81</v>
      </c>
      <c r="AT121" s="210" t="s">
        <v>72</v>
      </c>
      <c r="AU121" s="210" t="s">
        <v>81</v>
      </c>
      <c r="AY121" s="209" t="s">
        <v>160</v>
      </c>
      <c r="BK121" s="211">
        <f>SUM(BK122:BK124)</f>
        <v>0</v>
      </c>
    </row>
    <row r="122" s="2" customFormat="1" ht="16.5" customHeight="1">
      <c r="A122" s="40"/>
      <c r="B122" s="41"/>
      <c r="C122" s="214" t="s">
        <v>229</v>
      </c>
      <c r="D122" s="214" t="s">
        <v>162</v>
      </c>
      <c r="E122" s="215" t="s">
        <v>6467</v>
      </c>
      <c r="F122" s="216" t="s">
        <v>6468</v>
      </c>
      <c r="G122" s="217" t="s">
        <v>175</v>
      </c>
      <c r="H122" s="218">
        <v>1.155</v>
      </c>
      <c r="I122" s="219"/>
      <c r="J122" s="220">
        <f>ROUND(I122*H122,2)</f>
        <v>0</v>
      </c>
      <c r="K122" s="216" t="s">
        <v>166</v>
      </c>
      <c r="L122" s="46"/>
      <c r="M122" s="221" t="s">
        <v>19</v>
      </c>
      <c r="N122" s="222" t="s">
        <v>44</v>
      </c>
      <c r="O122" s="86"/>
      <c r="P122" s="223">
        <f>O122*H122</f>
        <v>0</v>
      </c>
      <c r="Q122" s="223">
        <v>0</v>
      </c>
      <c r="R122" s="223">
        <f>Q122*H122</f>
        <v>0</v>
      </c>
      <c r="S122" s="223">
        <v>2.3999999999999999</v>
      </c>
      <c r="T122" s="224">
        <f>S122*H122</f>
        <v>2.7719999999999998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5" t="s">
        <v>167</v>
      </c>
      <c r="AT122" s="225" t="s">
        <v>162</v>
      </c>
      <c r="AU122" s="225" t="s">
        <v>83</v>
      </c>
      <c r="AY122" s="19" t="s">
        <v>160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9" t="s">
        <v>81</v>
      </c>
      <c r="BK122" s="226">
        <f>ROUND(I122*H122,2)</f>
        <v>0</v>
      </c>
      <c r="BL122" s="19" t="s">
        <v>167</v>
      </c>
      <c r="BM122" s="225" t="s">
        <v>6469</v>
      </c>
    </row>
    <row r="123" s="2" customFormat="1">
      <c r="A123" s="40"/>
      <c r="B123" s="41"/>
      <c r="C123" s="42"/>
      <c r="D123" s="227" t="s">
        <v>169</v>
      </c>
      <c r="E123" s="42"/>
      <c r="F123" s="228" t="s">
        <v>6470</v>
      </c>
      <c r="G123" s="42"/>
      <c r="H123" s="42"/>
      <c r="I123" s="229"/>
      <c r="J123" s="42"/>
      <c r="K123" s="42"/>
      <c r="L123" s="46"/>
      <c r="M123" s="230"/>
      <c r="N123" s="231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169</v>
      </c>
      <c r="AU123" s="19" t="s">
        <v>83</v>
      </c>
    </row>
    <row r="124" s="13" customFormat="1">
      <c r="A124" s="13"/>
      <c r="B124" s="232"/>
      <c r="C124" s="233"/>
      <c r="D124" s="234" t="s">
        <v>171</v>
      </c>
      <c r="E124" s="235" t="s">
        <v>19</v>
      </c>
      <c r="F124" s="236" t="s">
        <v>6471</v>
      </c>
      <c r="G124" s="233"/>
      <c r="H124" s="237">
        <v>1.155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171</v>
      </c>
      <c r="AU124" s="243" t="s">
        <v>83</v>
      </c>
      <c r="AV124" s="13" t="s">
        <v>83</v>
      </c>
      <c r="AW124" s="13" t="s">
        <v>35</v>
      </c>
      <c r="AX124" s="13" t="s">
        <v>81</v>
      </c>
      <c r="AY124" s="243" t="s">
        <v>160</v>
      </c>
    </row>
    <row r="125" s="12" customFormat="1" ht="22.8" customHeight="1">
      <c r="A125" s="12"/>
      <c r="B125" s="198"/>
      <c r="C125" s="199"/>
      <c r="D125" s="200" t="s">
        <v>72</v>
      </c>
      <c r="E125" s="212" t="s">
        <v>891</v>
      </c>
      <c r="F125" s="212" t="s">
        <v>6472</v>
      </c>
      <c r="G125" s="199"/>
      <c r="H125" s="199"/>
      <c r="I125" s="202"/>
      <c r="J125" s="213">
        <f>BK125</f>
        <v>0</v>
      </c>
      <c r="K125" s="199"/>
      <c r="L125" s="204"/>
      <c r="M125" s="205"/>
      <c r="N125" s="206"/>
      <c r="O125" s="206"/>
      <c r="P125" s="207">
        <f>SUM(P126:P135)</f>
        <v>0</v>
      </c>
      <c r="Q125" s="206"/>
      <c r="R125" s="207">
        <f>SUM(R126:R135)</f>
        <v>0</v>
      </c>
      <c r="S125" s="206"/>
      <c r="T125" s="208">
        <f>SUM(T126:T135)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09" t="s">
        <v>81</v>
      </c>
      <c r="AT125" s="210" t="s">
        <v>72</v>
      </c>
      <c r="AU125" s="210" t="s">
        <v>81</v>
      </c>
      <c r="AY125" s="209" t="s">
        <v>160</v>
      </c>
      <c r="BK125" s="211">
        <f>SUM(BK126:BK135)</f>
        <v>0</v>
      </c>
    </row>
    <row r="126" s="2" customFormat="1" ht="33" customHeight="1">
      <c r="A126" s="40"/>
      <c r="B126" s="41"/>
      <c r="C126" s="214" t="s">
        <v>8</v>
      </c>
      <c r="D126" s="214" t="s">
        <v>162</v>
      </c>
      <c r="E126" s="215" t="s">
        <v>6473</v>
      </c>
      <c r="F126" s="216" t="s">
        <v>6474</v>
      </c>
      <c r="G126" s="217" t="s">
        <v>213</v>
      </c>
      <c r="H126" s="218">
        <v>2.7719999999999998</v>
      </c>
      <c r="I126" s="219"/>
      <c r="J126" s="220">
        <f>ROUND(I126*H126,2)</f>
        <v>0</v>
      </c>
      <c r="K126" s="216" t="s">
        <v>166</v>
      </c>
      <c r="L126" s="46"/>
      <c r="M126" s="221" t="s">
        <v>19</v>
      </c>
      <c r="N126" s="222" t="s">
        <v>44</v>
      </c>
      <c r="O126" s="86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5" t="s">
        <v>167</v>
      </c>
      <c r="AT126" s="225" t="s">
        <v>162</v>
      </c>
      <c r="AU126" s="225" t="s">
        <v>83</v>
      </c>
      <c r="AY126" s="19" t="s">
        <v>160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9" t="s">
        <v>81</v>
      </c>
      <c r="BK126" s="226">
        <f>ROUND(I126*H126,2)</f>
        <v>0</v>
      </c>
      <c r="BL126" s="19" t="s">
        <v>167</v>
      </c>
      <c r="BM126" s="225" t="s">
        <v>6475</v>
      </c>
    </row>
    <row r="127" s="2" customFormat="1">
      <c r="A127" s="40"/>
      <c r="B127" s="41"/>
      <c r="C127" s="42"/>
      <c r="D127" s="227" t="s">
        <v>169</v>
      </c>
      <c r="E127" s="42"/>
      <c r="F127" s="228" t="s">
        <v>6476</v>
      </c>
      <c r="G127" s="42"/>
      <c r="H127" s="42"/>
      <c r="I127" s="229"/>
      <c r="J127" s="42"/>
      <c r="K127" s="42"/>
      <c r="L127" s="46"/>
      <c r="M127" s="230"/>
      <c r="N127" s="231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169</v>
      </c>
      <c r="AU127" s="19" t="s">
        <v>83</v>
      </c>
    </row>
    <row r="128" s="2" customFormat="1" ht="33" customHeight="1">
      <c r="A128" s="40"/>
      <c r="B128" s="41"/>
      <c r="C128" s="214" t="s">
        <v>241</v>
      </c>
      <c r="D128" s="214" t="s">
        <v>162</v>
      </c>
      <c r="E128" s="215" t="s">
        <v>6477</v>
      </c>
      <c r="F128" s="216" t="s">
        <v>6478</v>
      </c>
      <c r="G128" s="217" t="s">
        <v>213</v>
      </c>
      <c r="H128" s="218">
        <v>2.7719999999999998</v>
      </c>
      <c r="I128" s="219"/>
      <c r="J128" s="220">
        <f>ROUND(I128*H128,2)</f>
        <v>0</v>
      </c>
      <c r="K128" s="216" t="s">
        <v>166</v>
      </c>
      <c r="L128" s="46"/>
      <c r="M128" s="221" t="s">
        <v>19</v>
      </c>
      <c r="N128" s="222" t="s">
        <v>44</v>
      </c>
      <c r="O128" s="86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5" t="s">
        <v>167</v>
      </c>
      <c r="AT128" s="225" t="s">
        <v>162</v>
      </c>
      <c r="AU128" s="225" t="s">
        <v>83</v>
      </c>
      <c r="AY128" s="19" t="s">
        <v>160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9" t="s">
        <v>81</v>
      </c>
      <c r="BK128" s="226">
        <f>ROUND(I128*H128,2)</f>
        <v>0</v>
      </c>
      <c r="BL128" s="19" t="s">
        <v>167</v>
      </c>
      <c r="BM128" s="225" t="s">
        <v>6479</v>
      </c>
    </row>
    <row r="129" s="2" customFormat="1">
      <c r="A129" s="40"/>
      <c r="B129" s="41"/>
      <c r="C129" s="42"/>
      <c r="D129" s="227" t="s">
        <v>169</v>
      </c>
      <c r="E129" s="42"/>
      <c r="F129" s="228" t="s">
        <v>6480</v>
      </c>
      <c r="G129" s="42"/>
      <c r="H129" s="42"/>
      <c r="I129" s="229"/>
      <c r="J129" s="42"/>
      <c r="K129" s="42"/>
      <c r="L129" s="46"/>
      <c r="M129" s="230"/>
      <c r="N129" s="231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169</v>
      </c>
      <c r="AU129" s="19" t="s">
        <v>83</v>
      </c>
    </row>
    <row r="130" s="2" customFormat="1">
      <c r="A130" s="40"/>
      <c r="B130" s="41"/>
      <c r="C130" s="42"/>
      <c r="D130" s="234" t="s">
        <v>449</v>
      </c>
      <c r="E130" s="42"/>
      <c r="F130" s="276" t="s">
        <v>6481</v>
      </c>
      <c r="G130" s="42"/>
      <c r="H130" s="42"/>
      <c r="I130" s="229"/>
      <c r="J130" s="42"/>
      <c r="K130" s="42"/>
      <c r="L130" s="46"/>
      <c r="M130" s="230"/>
      <c r="N130" s="231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449</v>
      </c>
      <c r="AU130" s="19" t="s">
        <v>83</v>
      </c>
    </row>
    <row r="131" s="2" customFormat="1" ht="24.15" customHeight="1">
      <c r="A131" s="40"/>
      <c r="B131" s="41"/>
      <c r="C131" s="214" t="s">
        <v>247</v>
      </c>
      <c r="D131" s="214" t="s">
        <v>162</v>
      </c>
      <c r="E131" s="215" t="s">
        <v>6482</v>
      </c>
      <c r="F131" s="216" t="s">
        <v>6483</v>
      </c>
      <c r="G131" s="217" t="s">
        <v>213</v>
      </c>
      <c r="H131" s="218">
        <v>0.26100000000000001</v>
      </c>
      <c r="I131" s="219"/>
      <c r="J131" s="220">
        <f>ROUND(I131*H131,2)</f>
        <v>0</v>
      </c>
      <c r="K131" s="216" t="s">
        <v>166</v>
      </c>
      <c r="L131" s="46"/>
      <c r="M131" s="221" t="s">
        <v>19</v>
      </c>
      <c r="N131" s="222" t="s">
        <v>44</v>
      </c>
      <c r="O131" s="86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5" t="s">
        <v>167</v>
      </c>
      <c r="AT131" s="225" t="s">
        <v>162</v>
      </c>
      <c r="AU131" s="225" t="s">
        <v>83</v>
      </c>
      <c r="AY131" s="19" t="s">
        <v>160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9" t="s">
        <v>81</v>
      </c>
      <c r="BK131" s="226">
        <f>ROUND(I131*H131,2)</f>
        <v>0</v>
      </c>
      <c r="BL131" s="19" t="s">
        <v>167</v>
      </c>
      <c r="BM131" s="225" t="s">
        <v>6484</v>
      </c>
    </row>
    <row r="132" s="2" customFormat="1">
      <c r="A132" s="40"/>
      <c r="B132" s="41"/>
      <c r="C132" s="42"/>
      <c r="D132" s="227" t="s">
        <v>169</v>
      </c>
      <c r="E132" s="42"/>
      <c r="F132" s="228" t="s">
        <v>6485</v>
      </c>
      <c r="G132" s="42"/>
      <c r="H132" s="42"/>
      <c r="I132" s="229"/>
      <c r="J132" s="42"/>
      <c r="K132" s="42"/>
      <c r="L132" s="46"/>
      <c r="M132" s="230"/>
      <c r="N132" s="231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169</v>
      </c>
      <c r="AU132" s="19" t="s">
        <v>83</v>
      </c>
    </row>
    <row r="133" s="2" customFormat="1">
      <c r="A133" s="40"/>
      <c r="B133" s="41"/>
      <c r="C133" s="42"/>
      <c r="D133" s="234" t="s">
        <v>449</v>
      </c>
      <c r="E133" s="42"/>
      <c r="F133" s="276" t="s">
        <v>6481</v>
      </c>
      <c r="G133" s="42"/>
      <c r="H133" s="42"/>
      <c r="I133" s="229"/>
      <c r="J133" s="42"/>
      <c r="K133" s="42"/>
      <c r="L133" s="46"/>
      <c r="M133" s="230"/>
      <c r="N133" s="231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449</v>
      </c>
      <c r="AU133" s="19" t="s">
        <v>83</v>
      </c>
    </row>
    <row r="134" s="13" customFormat="1">
      <c r="A134" s="13"/>
      <c r="B134" s="232"/>
      <c r="C134" s="233"/>
      <c r="D134" s="234" t="s">
        <v>171</v>
      </c>
      <c r="E134" s="235" t="s">
        <v>19</v>
      </c>
      <c r="F134" s="236" t="s">
        <v>6486</v>
      </c>
      <c r="G134" s="233"/>
      <c r="H134" s="237">
        <v>0.14099999999999999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171</v>
      </c>
      <c r="AU134" s="243" t="s">
        <v>83</v>
      </c>
      <c r="AV134" s="13" t="s">
        <v>83</v>
      </c>
      <c r="AW134" s="13" t="s">
        <v>35</v>
      </c>
      <c r="AX134" s="13" t="s">
        <v>73</v>
      </c>
      <c r="AY134" s="243" t="s">
        <v>160</v>
      </c>
    </row>
    <row r="135" s="13" customFormat="1">
      <c r="A135" s="13"/>
      <c r="B135" s="232"/>
      <c r="C135" s="233"/>
      <c r="D135" s="234" t="s">
        <v>171</v>
      </c>
      <c r="E135" s="233"/>
      <c r="F135" s="236" t="s">
        <v>6487</v>
      </c>
      <c r="G135" s="233"/>
      <c r="H135" s="237">
        <v>0.26100000000000001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171</v>
      </c>
      <c r="AU135" s="243" t="s">
        <v>83</v>
      </c>
      <c r="AV135" s="13" t="s">
        <v>83</v>
      </c>
      <c r="AW135" s="13" t="s">
        <v>4</v>
      </c>
      <c r="AX135" s="13" t="s">
        <v>81</v>
      </c>
      <c r="AY135" s="243" t="s">
        <v>160</v>
      </c>
    </row>
    <row r="136" s="12" customFormat="1" ht="22.8" customHeight="1">
      <c r="A136" s="12"/>
      <c r="B136" s="198"/>
      <c r="C136" s="199"/>
      <c r="D136" s="200" t="s">
        <v>72</v>
      </c>
      <c r="E136" s="212" t="s">
        <v>425</v>
      </c>
      <c r="F136" s="212" t="s">
        <v>426</v>
      </c>
      <c r="G136" s="199"/>
      <c r="H136" s="199"/>
      <c r="I136" s="202"/>
      <c r="J136" s="213">
        <f>BK136</f>
        <v>0</v>
      </c>
      <c r="K136" s="199"/>
      <c r="L136" s="204"/>
      <c r="M136" s="205"/>
      <c r="N136" s="206"/>
      <c r="O136" s="206"/>
      <c r="P136" s="207">
        <f>SUM(P137:P138)</f>
        <v>0</v>
      </c>
      <c r="Q136" s="206"/>
      <c r="R136" s="207">
        <f>SUM(R137:R138)</f>
        <v>0</v>
      </c>
      <c r="S136" s="206"/>
      <c r="T136" s="208">
        <f>SUM(T137:T138)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09" t="s">
        <v>81</v>
      </c>
      <c r="AT136" s="210" t="s">
        <v>72</v>
      </c>
      <c r="AU136" s="210" t="s">
        <v>81</v>
      </c>
      <c r="AY136" s="209" t="s">
        <v>160</v>
      </c>
      <c r="BK136" s="211">
        <f>SUM(BK137:BK138)</f>
        <v>0</v>
      </c>
    </row>
    <row r="137" s="2" customFormat="1" ht="16.5" customHeight="1">
      <c r="A137" s="40"/>
      <c r="B137" s="41"/>
      <c r="C137" s="214" t="s">
        <v>254</v>
      </c>
      <c r="D137" s="214" t="s">
        <v>162</v>
      </c>
      <c r="E137" s="215" t="s">
        <v>428</v>
      </c>
      <c r="F137" s="216" t="s">
        <v>429</v>
      </c>
      <c r="G137" s="217" t="s">
        <v>213</v>
      </c>
      <c r="H137" s="218">
        <v>3.2240000000000002</v>
      </c>
      <c r="I137" s="219"/>
      <c r="J137" s="220">
        <f>ROUND(I137*H137,2)</f>
        <v>0</v>
      </c>
      <c r="K137" s="216" t="s">
        <v>166</v>
      </c>
      <c r="L137" s="46"/>
      <c r="M137" s="221" t="s">
        <v>19</v>
      </c>
      <c r="N137" s="222" t="s">
        <v>44</v>
      </c>
      <c r="O137" s="86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5" t="s">
        <v>167</v>
      </c>
      <c r="AT137" s="225" t="s">
        <v>162</v>
      </c>
      <c r="AU137" s="225" t="s">
        <v>83</v>
      </c>
      <c r="AY137" s="19" t="s">
        <v>160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9" t="s">
        <v>81</v>
      </c>
      <c r="BK137" s="226">
        <f>ROUND(I137*H137,2)</f>
        <v>0</v>
      </c>
      <c r="BL137" s="19" t="s">
        <v>167</v>
      </c>
      <c r="BM137" s="225" t="s">
        <v>6488</v>
      </c>
    </row>
    <row r="138" s="2" customFormat="1">
      <c r="A138" s="40"/>
      <c r="B138" s="41"/>
      <c r="C138" s="42"/>
      <c r="D138" s="227" t="s">
        <v>169</v>
      </c>
      <c r="E138" s="42"/>
      <c r="F138" s="228" t="s">
        <v>431</v>
      </c>
      <c r="G138" s="42"/>
      <c r="H138" s="42"/>
      <c r="I138" s="229"/>
      <c r="J138" s="42"/>
      <c r="K138" s="42"/>
      <c r="L138" s="46"/>
      <c r="M138" s="230"/>
      <c r="N138" s="231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169</v>
      </c>
      <c r="AU138" s="19" t="s">
        <v>83</v>
      </c>
    </row>
    <row r="139" s="12" customFormat="1" ht="25.92" customHeight="1">
      <c r="A139" s="12"/>
      <c r="B139" s="198"/>
      <c r="C139" s="199"/>
      <c r="D139" s="200" t="s">
        <v>72</v>
      </c>
      <c r="E139" s="201" t="s">
        <v>242</v>
      </c>
      <c r="F139" s="201" t="s">
        <v>6489</v>
      </c>
      <c r="G139" s="199"/>
      <c r="H139" s="199"/>
      <c r="I139" s="202"/>
      <c r="J139" s="203">
        <f>BK139</f>
        <v>0</v>
      </c>
      <c r="K139" s="199"/>
      <c r="L139" s="204"/>
      <c r="M139" s="205"/>
      <c r="N139" s="206"/>
      <c r="O139" s="206"/>
      <c r="P139" s="207">
        <f>P140</f>
        <v>0</v>
      </c>
      <c r="Q139" s="206"/>
      <c r="R139" s="207">
        <f>R140</f>
        <v>0</v>
      </c>
      <c r="S139" s="206"/>
      <c r="T139" s="208">
        <f>T140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09" t="s">
        <v>181</v>
      </c>
      <c r="AT139" s="210" t="s">
        <v>72</v>
      </c>
      <c r="AU139" s="210" t="s">
        <v>73</v>
      </c>
      <c r="AY139" s="209" t="s">
        <v>160</v>
      </c>
      <c r="BK139" s="211">
        <f>BK140</f>
        <v>0</v>
      </c>
    </row>
    <row r="140" s="12" customFormat="1" ht="22.8" customHeight="1">
      <c r="A140" s="12"/>
      <c r="B140" s="198"/>
      <c r="C140" s="199"/>
      <c r="D140" s="200" t="s">
        <v>72</v>
      </c>
      <c r="E140" s="212" t="s">
        <v>6490</v>
      </c>
      <c r="F140" s="212" t="s">
        <v>6491</v>
      </c>
      <c r="G140" s="199"/>
      <c r="H140" s="199"/>
      <c r="I140" s="202"/>
      <c r="J140" s="213">
        <f>BK140</f>
        <v>0</v>
      </c>
      <c r="K140" s="199"/>
      <c r="L140" s="204"/>
      <c r="M140" s="205"/>
      <c r="N140" s="206"/>
      <c r="O140" s="206"/>
      <c r="P140" s="207">
        <f>SUM(P141:P144)</f>
        <v>0</v>
      </c>
      <c r="Q140" s="206"/>
      <c r="R140" s="207">
        <f>SUM(R141:R144)</f>
        <v>0</v>
      </c>
      <c r="S140" s="206"/>
      <c r="T140" s="208">
        <f>SUM(T141:T144)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09" t="s">
        <v>181</v>
      </c>
      <c r="AT140" s="210" t="s">
        <v>72</v>
      </c>
      <c r="AU140" s="210" t="s">
        <v>81</v>
      </c>
      <c r="AY140" s="209" t="s">
        <v>160</v>
      </c>
      <c r="BK140" s="211">
        <f>SUM(BK141:BK144)</f>
        <v>0</v>
      </c>
    </row>
    <row r="141" s="2" customFormat="1" ht="24.15" customHeight="1">
      <c r="A141" s="40"/>
      <c r="B141" s="41"/>
      <c r="C141" s="214" t="s">
        <v>263</v>
      </c>
      <c r="D141" s="214" t="s">
        <v>162</v>
      </c>
      <c r="E141" s="215" t="s">
        <v>6492</v>
      </c>
      <c r="F141" s="216" t="s">
        <v>6493</v>
      </c>
      <c r="G141" s="217" t="s">
        <v>250</v>
      </c>
      <c r="H141" s="218">
        <v>4</v>
      </c>
      <c r="I141" s="219"/>
      <c r="J141" s="220">
        <f>ROUND(I141*H141,2)</f>
        <v>0</v>
      </c>
      <c r="K141" s="216" t="s">
        <v>166</v>
      </c>
      <c r="L141" s="46"/>
      <c r="M141" s="221" t="s">
        <v>19</v>
      </c>
      <c r="N141" s="222" t="s">
        <v>44</v>
      </c>
      <c r="O141" s="86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5" t="s">
        <v>722</v>
      </c>
      <c r="AT141" s="225" t="s">
        <v>162</v>
      </c>
      <c r="AU141" s="225" t="s">
        <v>83</v>
      </c>
      <c r="AY141" s="19" t="s">
        <v>160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9" t="s">
        <v>81</v>
      </c>
      <c r="BK141" s="226">
        <f>ROUND(I141*H141,2)</f>
        <v>0</v>
      </c>
      <c r="BL141" s="19" t="s">
        <v>722</v>
      </c>
      <c r="BM141" s="225" t="s">
        <v>6494</v>
      </c>
    </row>
    <row r="142" s="2" customFormat="1">
      <c r="A142" s="40"/>
      <c r="B142" s="41"/>
      <c r="C142" s="42"/>
      <c r="D142" s="227" t="s">
        <v>169</v>
      </c>
      <c r="E142" s="42"/>
      <c r="F142" s="228" t="s">
        <v>6495</v>
      </c>
      <c r="G142" s="42"/>
      <c r="H142" s="42"/>
      <c r="I142" s="229"/>
      <c r="J142" s="42"/>
      <c r="K142" s="42"/>
      <c r="L142" s="46"/>
      <c r="M142" s="230"/>
      <c r="N142" s="231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169</v>
      </c>
      <c r="AU142" s="19" t="s">
        <v>83</v>
      </c>
    </row>
    <row r="143" s="2" customFormat="1" ht="24.15" customHeight="1">
      <c r="A143" s="40"/>
      <c r="B143" s="41"/>
      <c r="C143" s="214" t="s">
        <v>272</v>
      </c>
      <c r="D143" s="214" t="s">
        <v>162</v>
      </c>
      <c r="E143" s="215" t="s">
        <v>6496</v>
      </c>
      <c r="F143" s="216" t="s">
        <v>6497</v>
      </c>
      <c r="G143" s="217" t="s">
        <v>250</v>
      </c>
      <c r="H143" s="218">
        <v>4</v>
      </c>
      <c r="I143" s="219"/>
      <c r="J143" s="220">
        <f>ROUND(I143*H143,2)</f>
        <v>0</v>
      </c>
      <c r="K143" s="216" t="s">
        <v>166</v>
      </c>
      <c r="L143" s="46"/>
      <c r="M143" s="221" t="s">
        <v>19</v>
      </c>
      <c r="N143" s="222" t="s">
        <v>44</v>
      </c>
      <c r="O143" s="86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722</v>
      </c>
      <c r="AT143" s="225" t="s">
        <v>162</v>
      </c>
      <c r="AU143" s="225" t="s">
        <v>83</v>
      </c>
      <c r="AY143" s="19" t="s">
        <v>160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81</v>
      </c>
      <c r="BK143" s="226">
        <f>ROUND(I143*H143,2)</f>
        <v>0</v>
      </c>
      <c r="BL143" s="19" t="s">
        <v>722</v>
      </c>
      <c r="BM143" s="225" t="s">
        <v>6498</v>
      </c>
    </row>
    <row r="144" s="2" customFormat="1">
      <c r="A144" s="40"/>
      <c r="B144" s="41"/>
      <c r="C144" s="42"/>
      <c r="D144" s="227" t="s">
        <v>169</v>
      </c>
      <c r="E144" s="42"/>
      <c r="F144" s="228" t="s">
        <v>6499</v>
      </c>
      <c r="G144" s="42"/>
      <c r="H144" s="42"/>
      <c r="I144" s="229"/>
      <c r="J144" s="42"/>
      <c r="K144" s="42"/>
      <c r="L144" s="46"/>
      <c r="M144" s="230"/>
      <c r="N144" s="231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169</v>
      </c>
      <c r="AU144" s="19" t="s">
        <v>83</v>
      </c>
    </row>
    <row r="145" s="12" customFormat="1" ht="25.92" customHeight="1">
      <c r="A145" s="12"/>
      <c r="B145" s="198"/>
      <c r="C145" s="199"/>
      <c r="D145" s="200" t="s">
        <v>72</v>
      </c>
      <c r="E145" s="201" t="s">
        <v>5436</v>
      </c>
      <c r="F145" s="201" t="s">
        <v>5437</v>
      </c>
      <c r="G145" s="199"/>
      <c r="H145" s="199"/>
      <c r="I145" s="202"/>
      <c r="J145" s="203">
        <f>BK145</f>
        <v>0</v>
      </c>
      <c r="K145" s="199"/>
      <c r="L145" s="204"/>
      <c r="M145" s="205"/>
      <c r="N145" s="206"/>
      <c r="O145" s="206"/>
      <c r="P145" s="207">
        <f>SUM(P146:P162)</f>
        <v>0</v>
      </c>
      <c r="Q145" s="206"/>
      <c r="R145" s="207">
        <f>SUM(R146:R162)</f>
        <v>0</v>
      </c>
      <c r="S145" s="206"/>
      <c r="T145" s="208">
        <f>SUM(T146:T162)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09" t="s">
        <v>167</v>
      </c>
      <c r="AT145" s="210" t="s">
        <v>72</v>
      </c>
      <c r="AU145" s="210" t="s">
        <v>73</v>
      </c>
      <c r="AY145" s="209" t="s">
        <v>160</v>
      </c>
      <c r="BK145" s="211">
        <f>SUM(BK146:BK162)</f>
        <v>0</v>
      </c>
    </row>
    <row r="146" s="2" customFormat="1" ht="16.5" customHeight="1">
      <c r="A146" s="40"/>
      <c r="B146" s="41"/>
      <c r="C146" s="214" t="s">
        <v>277</v>
      </c>
      <c r="D146" s="214" t="s">
        <v>162</v>
      </c>
      <c r="E146" s="215" t="s">
        <v>4254</v>
      </c>
      <c r="F146" s="216" t="s">
        <v>4255</v>
      </c>
      <c r="G146" s="217" t="s">
        <v>3721</v>
      </c>
      <c r="H146" s="218">
        <v>16</v>
      </c>
      <c r="I146" s="219"/>
      <c r="J146" s="220">
        <f>ROUND(I146*H146,2)</f>
        <v>0</v>
      </c>
      <c r="K146" s="216" t="s">
        <v>166</v>
      </c>
      <c r="L146" s="46"/>
      <c r="M146" s="221" t="s">
        <v>19</v>
      </c>
      <c r="N146" s="222" t="s">
        <v>44</v>
      </c>
      <c r="O146" s="86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5" t="s">
        <v>263</v>
      </c>
      <c r="AT146" s="225" t="s">
        <v>162</v>
      </c>
      <c r="AU146" s="225" t="s">
        <v>81</v>
      </c>
      <c r="AY146" s="19" t="s">
        <v>160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9" t="s">
        <v>81</v>
      </c>
      <c r="BK146" s="226">
        <f>ROUND(I146*H146,2)</f>
        <v>0</v>
      </c>
      <c r="BL146" s="19" t="s">
        <v>263</v>
      </c>
      <c r="BM146" s="225" t="s">
        <v>6500</v>
      </c>
    </row>
    <row r="147" s="2" customFormat="1">
      <c r="A147" s="40"/>
      <c r="B147" s="41"/>
      <c r="C147" s="42"/>
      <c r="D147" s="227" t="s">
        <v>169</v>
      </c>
      <c r="E147" s="42"/>
      <c r="F147" s="228" t="s">
        <v>4257</v>
      </c>
      <c r="G147" s="42"/>
      <c r="H147" s="42"/>
      <c r="I147" s="229"/>
      <c r="J147" s="42"/>
      <c r="K147" s="42"/>
      <c r="L147" s="46"/>
      <c r="M147" s="230"/>
      <c r="N147" s="231"/>
      <c r="O147" s="86"/>
      <c r="P147" s="86"/>
      <c r="Q147" s="86"/>
      <c r="R147" s="86"/>
      <c r="S147" s="86"/>
      <c r="T147" s="87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169</v>
      </c>
      <c r="AU147" s="19" t="s">
        <v>81</v>
      </c>
    </row>
    <row r="148" s="13" customFormat="1">
      <c r="A148" s="13"/>
      <c r="B148" s="232"/>
      <c r="C148" s="233"/>
      <c r="D148" s="234" t="s">
        <v>171</v>
      </c>
      <c r="E148" s="235" t="s">
        <v>19</v>
      </c>
      <c r="F148" s="236" t="s">
        <v>6501</v>
      </c>
      <c r="G148" s="233"/>
      <c r="H148" s="237">
        <v>16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171</v>
      </c>
      <c r="AU148" s="243" t="s">
        <v>81</v>
      </c>
      <c r="AV148" s="13" t="s">
        <v>83</v>
      </c>
      <c r="AW148" s="13" t="s">
        <v>35</v>
      </c>
      <c r="AX148" s="13" t="s">
        <v>81</v>
      </c>
      <c r="AY148" s="243" t="s">
        <v>160</v>
      </c>
    </row>
    <row r="149" s="2" customFormat="1" ht="16.5" customHeight="1">
      <c r="A149" s="40"/>
      <c r="B149" s="41"/>
      <c r="C149" s="255" t="s">
        <v>284</v>
      </c>
      <c r="D149" s="255" t="s">
        <v>242</v>
      </c>
      <c r="E149" s="256" t="s">
        <v>585</v>
      </c>
      <c r="F149" s="257" t="s">
        <v>5440</v>
      </c>
      <c r="G149" s="258" t="s">
        <v>287</v>
      </c>
      <c r="H149" s="259">
        <v>1</v>
      </c>
      <c r="I149" s="260"/>
      <c r="J149" s="261">
        <f>ROUND(I149*H149,2)</f>
        <v>0</v>
      </c>
      <c r="K149" s="257" t="s">
        <v>19</v>
      </c>
      <c r="L149" s="262"/>
      <c r="M149" s="263" t="s">
        <v>19</v>
      </c>
      <c r="N149" s="264" t="s">
        <v>44</v>
      </c>
      <c r="O149" s="86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5" t="s">
        <v>368</v>
      </c>
      <c r="AT149" s="225" t="s">
        <v>242</v>
      </c>
      <c r="AU149" s="225" t="s">
        <v>81</v>
      </c>
      <c r="AY149" s="19" t="s">
        <v>160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9" t="s">
        <v>81</v>
      </c>
      <c r="BK149" s="226">
        <f>ROUND(I149*H149,2)</f>
        <v>0</v>
      </c>
      <c r="BL149" s="19" t="s">
        <v>263</v>
      </c>
      <c r="BM149" s="225" t="s">
        <v>6502</v>
      </c>
    </row>
    <row r="150" s="2" customFormat="1" ht="16.5" customHeight="1">
      <c r="A150" s="40"/>
      <c r="B150" s="41"/>
      <c r="C150" s="214" t="s">
        <v>291</v>
      </c>
      <c r="D150" s="214" t="s">
        <v>162</v>
      </c>
      <c r="E150" s="215" t="s">
        <v>5442</v>
      </c>
      <c r="F150" s="216" t="s">
        <v>5443</v>
      </c>
      <c r="G150" s="217" t="s">
        <v>3721</v>
      </c>
      <c r="H150" s="218">
        <v>8</v>
      </c>
      <c r="I150" s="219"/>
      <c r="J150" s="220">
        <f>ROUND(I150*H150,2)</f>
        <v>0</v>
      </c>
      <c r="K150" s="216" t="s">
        <v>166</v>
      </c>
      <c r="L150" s="46"/>
      <c r="M150" s="221" t="s">
        <v>19</v>
      </c>
      <c r="N150" s="222" t="s">
        <v>44</v>
      </c>
      <c r="O150" s="86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5" t="s">
        <v>5444</v>
      </c>
      <c r="AT150" s="225" t="s">
        <v>162</v>
      </c>
      <c r="AU150" s="225" t="s">
        <v>81</v>
      </c>
      <c r="AY150" s="19" t="s">
        <v>160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9" t="s">
        <v>81</v>
      </c>
      <c r="BK150" s="226">
        <f>ROUND(I150*H150,2)</f>
        <v>0</v>
      </c>
      <c r="BL150" s="19" t="s">
        <v>5444</v>
      </c>
      <c r="BM150" s="225" t="s">
        <v>6503</v>
      </c>
    </row>
    <row r="151" s="2" customFormat="1">
      <c r="A151" s="40"/>
      <c r="B151" s="41"/>
      <c r="C151" s="42"/>
      <c r="D151" s="227" t="s">
        <v>169</v>
      </c>
      <c r="E151" s="42"/>
      <c r="F151" s="228" t="s">
        <v>5446</v>
      </c>
      <c r="G151" s="42"/>
      <c r="H151" s="42"/>
      <c r="I151" s="229"/>
      <c r="J151" s="42"/>
      <c r="K151" s="42"/>
      <c r="L151" s="46"/>
      <c r="M151" s="230"/>
      <c r="N151" s="231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169</v>
      </c>
      <c r="AU151" s="19" t="s">
        <v>81</v>
      </c>
    </row>
    <row r="152" s="13" customFormat="1">
      <c r="A152" s="13"/>
      <c r="B152" s="232"/>
      <c r="C152" s="233"/>
      <c r="D152" s="234" t="s">
        <v>171</v>
      </c>
      <c r="E152" s="235" t="s">
        <v>19</v>
      </c>
      <c r="F152" s="236" t="s">
        <v>5447</v>
      </c>
      <c r="G152" s="233"/>
      <c r="H152" s="237">
        <v>8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171</v>
      </c>
      <c r="AU152" s="243" t="s">
        <v>81</v>
      </c>
      <c r="AV152" s="13" t="s">
        <v>83</v>
      </c>
      <c r="AW152" s="13" t="s">
        <v>35</v>
      </c>
      <c r="AX152" s="13" t="s">
        <v>81</v>
      </c>
      <c r="AY152" s="243" t="s">
        <v>160</v>
      </c>
    </row>
    <row r="153" s="2" customFormat="1" ht="16.5" customHeight="1">
      <c r="A153" s="40"/>
      <c r="B153" s="41"/>
      <c r="C153" s="214" t="s">
        <v>7</v>
      </c>
      <c r="D153" s="214" t="s">
        <v>162</v>
      </c>
      <c r="E153" s="215" t="s">
        <v>5448</v>
      </c>
      <c r="F153" s="216" t="s">
        <v>5449</v>
      </c>
      <c r="G153" s="217" t="s">
        <v>3721</v>
      </c>
      <c r="H153" s="218">
        <v>8</v>
      </c>
      <c r="I153" s="219"/>
      <c r="J153" s="220">
        <f>ROUND(I153*H153,2)</f>
        <v>0</v>
      </c>
      <c r="K153" s="216" t="s">
        <v>166</v>
      </c>
      <c r="L153" s="46"/>
      <c r="M153" s="221" t="s">
        <v>19</v>
      </c>
      <c r="N153" s="222" t="s">
        <v>44</v>
      </c>
      <c r="O153" s="86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5" t="s">
        <v>5444</v>
      </c>
      <c r="AT153" s="225" t="s">
        <v>162</v>
      </c>
      <c r="AU153" s="225" t="s">
        <v>81</v>
      </c>
      <c r="AY153" s="19" t="s">
        <v>160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9" t="s">
        <v>81</v>
      </c>
      <c r="BK153" s="226">
        <f>ROUND(I153*H153,2)</f>
        <v>0</v>
      </c>
      <c r="BL153" s="19" t="s">
        <v>5444</v>
      </c>
      <c r="BM153" s="225" t="s">
        <v>6504</v>
      </c>
    </row>
    <row r="154" s="2" customFormat="1">
      <c r="A154" s="40"/>
      <c r="B154" s="41"/>
      <c r="C154" s="42"/>
      <c r="D154" s="227" t="s">
        <v>169</v>
      </c>
      <c r="E154" s="42"/>
      <c r="F154" s="228" t="s">
        <v>5451</v>
      </c>
      <c r="G154" s="42"/>
      <c r="H154" s="42"/>
      <c r="I154" s="229"/>
      <c r="J154" s="42"/>
      <c r="K154" s="42"/>
      <c r="L154" s="46"/>
      <c r="M154" s="230"/>
      <c r="N154" s="231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169</v>
      </c>
      <c r="AU154" s="19" t="s">
        <v>81</v>
      </c>
    </row>
    <row r="155" s="13" customFormat="1">
      <c r="A155" s="13"/>
      <c r="B155" s="232"/>
      <c r="C155" s="233"/>
      <c r="D155" s="234" t="s">
        <v>171</v>
      </c>
      <c r="E155" s="235" t="s">
        <v>19</v>
      </c>
      <c r="F155" s="236" t="s">
        <v>6505</v>
      </c>
      <c r="G155" s="233"/>
      <c r="H155" s="237">
        <v>8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171</v>
      </c>
      <c r="AU155" s="243" t="s">
        <v>81</v>
      </c>
      <c r="AV155" s="13" t="s">
        <v>83</v>
      </c>
      <c r="AW155" s="13" t="s">
        <v>35</v>
      </c>
      <c r="AX155" s="13" t="s">
        <v>81</v>
      </c>
      <c r="AY155" s="243" t="s">
        <v>160</v>
      </c>
    </row>
    <row r="156" s="2" customFormat="1" ht="16.5" customHeight="1">
      <c r="A156" s="40"/>
      <c r="B156" s="41"/>
      <c r="C156" s="214" t="s">
        <v>302</v>
      </c>
      <c r="D156" s="214" t="s">
        <v>162</v>
      </c>
      <c r="E156" s="215" t="s">
        <v>6506</v>
      </c>
      <c r="F156" s="216" t="s">
        <v>6507</v>
      </c>
      <c r="G156" s="217" t="s">
        <v>3721</v>
      </c>
      <c r="H156" s="218">
        <v>16</v>
      </c>
      <c r="I156" s="219"/>
      <c r="J156" s="220">
        <f>ROUND(I156*H156,2)</f>
        <v>0</v>
      </c>
      <c r="K156" s="216" t="s">
        <v>166</v>
      </c>
      <c r="L156" s="46"/>
      <c r="M156" s="221" t="s">
        <v>19</v>
      </c>
      <c r="N156" s="222" t="s">
        <v>44</v>
      </c>
      <c r="O156" s="86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5" t="s">
        <v>5444</v>
      </c>
      <c r="AT156" s="225" t="s">
        <v>162</v>
      </c>
      <c r="AU156" s="225" t="s">
        <v>81</v>
      </c>
      <c r="AY156" s="19" t="s">
        <v>160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9" t="s">
        <v>81</v>
      </c>
      <c r="BK156" s="226">
        <f>ROUND(I156*H156,2)</f>
        <v>0</v>
      </c>
      <c r="BL156" s="19" t="s">
        <v>5444</v>
      </c>
      <c r="BM156" s="225" t="s">
        <v>6508</v>
      </c>
    </row>
    <row r="157" s="2" customFormat="1">
      <c r="A157" s="40"/>
      <c r="B157" s="41"/>
      <c r="C157" s="42"/>
      <c r="D157" s="227" t="s">
        <v>169</v>
      </c>
      <c r="E157" s="42"/>
      <c r="F157" s="228" t="s">
        <v>6509</v>
      </c>
      <c r="G157" s="42"/>
      <c r="H157" s="42"/>
      <c r="I157" s="229"/>
      <c r="J157" s="42"/>
      <c r="K157" s="42"/>
      <c r="L157" s="46"/>
      <c r="M157" s="230"/>
      <c r="N157" s="231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169</v>
      </c>
      <c r="AU157" s="19" t="s">
        <v>81</v>
      </c>
    </row>
    <row r="158" s="13" customFormat="1">
      <c r="A158" s="13"/>
      <c r="B158" s="232"/>
      <c r="C158" s="233"/>
      <c r="D158" s="234" t="s">
        <v>171</v>
      </c>
      <c r="E158" s="235" t="s">
        <v>19</v>
      </c>
      <c r="F158" s="236" t="s">
        <v>6510</v>
      </c>
      <c r="G158" s="233"/>
      <c r="H158" s="237">
        <v>16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171</v>
      </c>
      <c r="AU158" s="243" t="s">
        <v>81</v>
      </c>
      <c r="AV158" s="13" t="s">
        <v>83</v>
      </c>
      <c r="AW158" s="13" t="s">
        <v>35</v>
      </c>
      <c r="AX158" s="13" t="s">
        <v>81</v>
      </c>
      <c r="AY158" s="243" t="s">
        <v>160</v>
      </c>
    </row>
    <row r="159" s="2" customFormat="1" ht="16.5" customHeight="1">
      <c r="A159" s="40"/>
      <c r="B159" s="41"/>
      <c r="C159" s="214" t="s">
        <v>316</v>
      </c>
      <c r="D159" s="214" t="s">
        <v>162</v>
      </c>
      <c r="E159" s="215" t="s">
        <v>5453</v>
      </c>
      <c r="F159" s="216" t="s">
        <v>5454</v>
      </c>
      <c r="G159" s="217" t="s">
        <v>3721</v>
      </c>
      <c r="H159" s="218">
        <v>16</v>
      </c>
      <c r="I159" s="219"/>
      <c r="J159" s="220">
        <f>ROUND(I159*H159,2)</f>
        <v>0</v>
      </c>
      <c r="K159" s="216" t="s">
        <v>166</v>
      </c>
      <c r="L159" s="46"/>
      <c r="M159" s="221" t="s">
        <v>19</v>
      </c>
      <c r="N159" s="222" t="s">
        <v>44</v>
      </c>
      <c r="O159" s="86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5" t="s">
        <v>5444</v>
      </c>
      <c r="AT159" s="225" t="s">
        <v>162</v>
      </c>
      <c r="AU159" s="225" t="s">
        <v>81</v>
      </c>
      <c r="AY159" s="19" t="s">
        <v>160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9" t="s">
        <v>81</v>
      </c>
      <c r="BK159" s="226">
        <f>ROUND(I159*H159,2)</f>
        <v>0</v>
      </c>
      <c r="BL159" s="19" t="s">
        <v>5444</v>
      </c>
      <c r="BM159" s="225" t="s">
        <v>6511</v>
      </c>
    </row>
    <row r="160" s="2" customFormat="1">
      <c r="A160" s="40"/>
      <c r="B160" s="41"/>
      <c r="C160" s="42"/>
      <c r="D160" s="227" t="s">
        <v>169</v>
      </c>
      <c r="E160" s="42"/>
      <c r="F160" s="228" t="s">
        <v>5456</v>
      </c>
      <c r="G160" s="42"/>
      <c r="H160" s="42"/>
      <c r="I160" s="229"/>
      <c r="J160" s="42"/>
      <c r="K160" s="42"/>
      <c r="L160" s="46"/>
      <c r="M160" s="230"/>
      <c r="N160" s="231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169</v>
      </c>
      <c r="AU160" s="19" t="s">
        <v>81</v>
      </c>
    </row>
    <row r="161" s="13" customFormat="1">
      <c r="A161" s="13"/>
      <c r="B161" s="232"/>
      <c r="C161" s="233"/>
      <c r="D161" s="234" t="s">
        <v>171</v>
      </c>
      <c r="E161" s="235" t="s">
        <v>19</v>
      </c>
      <c r="F161" s="236" t="s">
        <v>6512</v>
      </c>
      <c r="G161" s="233"/>
      <c r="H161" s="237">
        <v>16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171</v>
      </c>
      <c r="AU161" s="243" t="s">
        <v>81</v>
      </c>
      <c r="AV161" s="13" t="s">
        <v>83</v>
      </c>
      <c r="AW161" s="13" t="s">
        <v>35</v>
      </c>
      <c r="AX161" s="13" t="s">
        <v>73</v>
      </c>
      <c r="AY161" s="243" t="s">
        <v>160</v>
      </c>
    </row>
    <row r="162" s="14" customFormat="1">
      <c r="A162" s="14"/>
      <c r="B162" s="244"/>
      <c r="C162" s="245"/>
      <c r="D162" s="234" t="s">
        <v>171</v>
      </c>
      <c r="E162" s="246" t="s">
        <v>19</v>
      </c>
      <c r="F162" s="247" t="s">
        <v>180</v>
      </c>
      <c r="G162" s="245"/>
      <c r="H162" s="248">
        <v>16</v>
      </c>
      <c r="I162" s="249"/>
      <c r="J162" s="245"/>
      <c r="K162" s="245"/>
      <c r="L162" s="250"/>
      <c r="M162" s="281"/>
      <c r="N162" s="282"/>
      <c r="O162" s="282"/>
      <c r="P162" s="282"/>
      <c r="Q162" s="282"/>
      <c r="R162" s="282"/>
      <c r="S162" s="282"/>
      <c r="T162" s="28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171</v>
      </c>
      <c r="AU162" s="254" t="s">
        <v>81</v>
      </c>
      <c r="AV162" s="14" t="s">
        <v>167</v>
      </c>
      <c r="AW162" s="14" t="s">
        <v>35</v>
      </c>
      <c r="AX162" s="14" t="s">
        <v>81</v>
      </c>
      <c r="AY162" s="254" t="s">
        <v>160</v>
      </c>
    </row>
    <row r="163" s="2" customFormat="1" ht="6.96" customHeight="1">
      <c r="A163" s="40"/>
      <c r="B163" s="61"/>
      <c r="C163" s="62"/>
      <c r="D163" s="62"/>
      <c r="E163" s="62"/>
      <c r="F163" s="62"/>
      <c r="G163" s="62"/>
      <c r="H163" s="62"/>
      <c r="I163" s="62"/>
      <c r="J163" s="62"/>
      <c r="K163" s="62"/>
      <c r="L163" s="46"/>
      <c r="M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</sheetData>
  <sheetProtection sheet="1" autoFilter="0" formatColumns="0" formatRows="0" objects="1" scenarios="1" spinCount="100000" saltValue="cnl0vTiYCZPfa8Fnk4OSNbLEWp1yBJlvRybngyvqFCMDhvOK8TYURLZJKGzQ5dUpkvxUAgrTMgTmzaaqbRO4ug==" hashValue="IMZ075Qw0QU5iOMgjG4l9JMdPLC5fC//aGndQCMDPh0e9W6DTOrcfTsSaCaxTmZ7rNzW+EH8goLwppVu5X52OA==" algorithmName="SHA-512" password="CC35"/>
  <autoFilter ref="C87:K162"/>
  <mergeCells count="9">
    <mergeCell ref="E7:H7"/>
    <mergeCell ref="E9:H9"/>
    <mergeCell ref="E18:H18"/>
    <mergeCell ref="E27:H27"/>
    <mergeCell ref="E48:H48"/>
    <mergeCell ref="E50:H50"/>
    <mergeCell ref="E78:H78"/>
    <mergeCell ref="E80:H80"/>
    <mergeCell ref="L2:V2"/>
  </mergeCells>
  <hyperlinks>
    <hyperlink ref="F92" r:id="rId1" display="https://podminky.urs.cz/item/CS_URS_2025_01/133212821"/>
    <hyperlink ref="F95" r:id="rId2" display="https://podminky.urs.cz/item/CS_URS_2025_01/139001101"/>
    <hyperlink ref="F98" r:id="rId3" display="https://podminky.urs.cz/item/CS_URS_2025_01/162351104"/>
    <hyperlink ref="F101" r:id="rId4" display="https://podminky.urs.cz/item/CS_URS_2025_01/162751117"/>
    <hyperlink ref="F104" r:id="rId5" display="https://podminky.urs.cz/item/CS_URS_2025_01/162751119"/>
    <hyperlink ref="F107" r:id="rId6" display="https://podminky.urs.cz/item/CS_URS_2025_01/167111101"/>
    <hyperlink ref="F110" r:id="rId7" display="https://podminky.urs.cz/item/CS_URS_2025_01/171251201"/>
    <hyperlink ref="F112" r:id="rId8" display="https://podminky.urs.cz/item/CS_URS_2025_01/174111101"/>
    <hyperlink ref="F116" r:id="rId9" display="https://podminky.urs.cz/item/CS_URS_2025_01/271532212"/>
    <hyperlink ref="F119" r:id="rId10" display="https://podminky.urs.cz/item/CS_URS_2025_01/275321511"/>
    <hyperlink ref="F123" r:id="rId11" display="https://podminky.urs.cz/item/CS_URS_2025_01/961055111"/>
    <hyperlink ref="F127" r:id="rId12" display="https://podminky.urs.cz/item/CS_URS_2025_01/997013151"/>
    <hyperlink ref="F129" r:id="rId13" display="https://podminky.urs.cz/item/CS_URS_2025_01/997013601"/>
    <hyperlink ref="F132" r:id="rId14" display="https://podminky.urs.cz/item/CS_URS_2025_01/997013655"/>
    <hyperlink ref="F138" r:id="rId15" display="https://podminky.urs.cz/item/CS_URS_2025_01/998011001"/>
    <hyperlink ref="F142" r:id="rId16" display="https://podminky.urs.cz/item/CS_URS_2025_01/460171452"/>
    <hyperlink ref="F144" r:id="rId17" display="https://podminky.urs.cz/item/CS_URS_2025_01/460451472"/>
    <hyperlink ref="F147" r:id="rId18" display="https://podminky.urs.cz/item/CS_URS_2025_01/HZS2231"/>
    <hyperlink ref="F151" r:id="rId19" display="https://podminky.urs.cz/item/CS_URS_2025_01/HZS2232"/>
    <hyperlink ref="F154" r:id="rId20" display="https://podminky.urs.cz/item/CS_URS_2025_01/HZS2492"/>
    <hyperlink ref="F157" r:id="rId21" display="https://podminky.urs.cz/item/CS_URS_2025_01/HZS4211"/>
    <hyperlink ref="F160" r:id="rId22" display="https://podminky.urs.cz/item/CS_URS_2025_01/HZS423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3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117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83</v>
      </c>
    </row>
    <row r="4" s="1" customFormat="1" ht="24.96" customHeight="1">
      <c r="B4" s="22"/>
      <c r="D4" s="142" t="s">
        <v>128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a MŠ Zelené město</v>
      </c>
      <c r="F7" s="144"/>
      <c r="G7" s="144"/>
      <c r="H7" s="144"/>
      <c r="L7" s="22"/>
    </row>
    <row r="8" s="1" customFormat="1" ht="12" customHeight="1">
      <c r="B8" s="22"/>
      <c r="D8" s="144" t="s">
        <v>129</v>
      </c>
      <c r="L8" s="22"/>
    </row>
    <row r="9" s="2" customFormat="1" ht="16.5" customHeight="1">
      <c r="A9" s="40"/>
      <c r="B9" s="46"/>
      <c r="C9" s="40"/>
      <c r="D9" s="40"/>
      <c r="E9" s="145" t="s">
        <v>6513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925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6514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9. 2. 2025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30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31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33</v>
      </c>
      <c r="E22" s="40"/>
      <c r="F22" s="40"/>
      <c r="G22" s="40"/>
      <c r="H22" s="40"/>
      <c r="I22" s="144" t="s">
        <v>26</v>
      </c>
      <c r="J22" s="135" t="str">
        <f>IF('Rekapitulace stavby'!AN16="","",'Rekapitulace stavby'!AN16)</f>
        <v/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tr">
        <f>IF('Rekapitulace stavby'!E17="","",'Rekapitulace stavby'!E17)</f>
        <v xml:space="preserve"> </v>
      </c>
      <c r="F23" s="40"/>
      <c r="G23" s="40"/>
      <c r="H23" s="40"/>
      <c r="I23" s="144" t="s">
        <v>29</v>
      </c>
      <c r="J23" s="135" t="str">
        <f>IF('Rekapitulace stavby'!AN17="","",'Rekapitulace stavby'!AN17)</f>
        <v/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tr">
        <f>IF('Rekapitulace stavby'!AN19="","",'Rekapitulace stavby'!AN19)</f>
        <v/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4" t="s">
        <v>29</v>
      </c>
      <c r="J26" s="135" t="str">
        <f>IF('Rekapitulace stavby'!AN20="","",'Rekapitulace stavby'!AN20)</f>
        <v/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ROUND(J89,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ROUND((SUM(BE89:BE118)),  2)</f>
        <v>0</v>
      </c>
      <c r="G35" s="40"/>
      <c r="H35" s="40"/>
      <c r="I35" s="159">
        <v>0.20999999999999999</v>
      </c>
      <c r="J35" s="158">
        <f>ROUND(((SUM(BE89:BE118))*I35),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ROUND((SUM(BF89:BF118)),  2)</f>
        <v>0</v>
      </c>
      <c r="G36" s="40"/>
      <c r="H36" s="40"/>
      <c r="I36" s="159">
        <v>0.12</v>
      </c>
      <c r="J36" s="158">
        <f>ROUND(((SUM(BF89:BF118))*I36),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ROUND((SUM(BG89:BG118)),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ROUND((SUM(BH89:BH118)),  2)</f>
        <v>0</v>
      </c>
      <c r="G38" s="40"/>
      <c r="H38" s="40"/>
      <c r="I38" s="159">
        <v>0.12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ROUND((SUM(BI89:BI118)),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131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a MŠ Zelené město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129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6513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925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IO06.1 - Areálové osvětlení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Ul. V třešňovce 190 00 Praha 9</v>
      </c>
      <c r="G56" s="42"/>
      <c r="H56" s="42"/>
      <c r="I56" s="34" t="s">
        <v>23</v>
      </c>
      <c r="J56" s="74" t="str">
        <f>IF(J14="","",J14)</f>
        <v>9. 2. 2025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Městská část Praha 9, Sokolovská 14/324, Praha 9</v>
      </c>
      <c r="G58" s="42"/>
      <c r="H58" s="42"/>
      <c r="I58" s="34" t="s">
        <v>33</v>
      </c>
      <c r="J58" s="38" t="str">
        <f>E23</f>
        <v xml:space="preserve"> 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31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132</v>
      </c>
      <c r="D61" s="173"/>
      <c r="E61" s="173"/>
      <c r="F61" s="173"/>
      <c r="G61" s="173"/>
      <c r="H61" s="173"/>
      <c r="I61" s="173"/>
      <c r="J61" s="174" t="s">
        <v>133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J89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134</v>
      </c>
    </row>
    <row r="64" s="9" customFormat="1" ht="24.96" customHeight="1">
      <c r="A64" s="9"/>
      <c r="B64" s="176"/>
      <c r="C64" s="177"/>
      <c r="D64" s="178" t="s">
        <v>143</v>
      </c>
      <c r="E64" s="179"/>
      <c r="F64" s="179"/>
      <c r="G64" s="179"/>
      <c r="H64" s="179"/>
      <c r="I64" s="179"/>
      <c r="J64" s="180">
        <f>J90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2"/>
      <c r="C65" s="127"/>
      <c r="D65" s="183" t="s">
        <v>932</v>
      </c>
      <c r="E65" s="184"/>
      <c r="F65" s="184"/>
      <c r="G65" s="184"/>
      <c r="H65" s="184"/>
      <c r="I65" s="184"/>
      <c r="J65" s="185">
        <f>J91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9" customFormat="1" ht="24.96" customHeight="1">
      <c r="A66" s="9"/>
      <c r="B66" s="176"/>
      <c r="C66" s="177"/>
      <c r="D66" s="178" t="s">
        <v>6433</v>
      </c>
      <c r="E66" s="179"/>
      <c r="F66" s="179"/>
      <c r="G66" s="179"/>
      <c r="H66" s="179"/>
      <c r="I66" s="179"/>
      <c r="J66" s="180">
        <f>J109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2"/>
      <c r="C67" s="127"/>
      <c r="D67" s="183" t="s">
        <v>6434</v>
      </c>
      <c r="E67" s="184"/>
      <c r="F67" s="184"/>
      <c r="G67" s="184"/>
      <c r="H67" s="184"/>
      <c r="I67" s="184"/>
      <c r="J67" s="185">
        <f>J110</f>
        <v>0</v>
      </c>
      <c r="K67" s="127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40"/>
      <c r="B68" s="41"/>
      <c r="C68" s="42"/>
      <c r="D68" s="42"/>
      <c r="E68" s="42"/>
      <c r="F68" s="42"/>
      <c r="G68" s="42"/>
      <c r="H68" s="42"/>
      <c r="I68" s="42"/>
      <c r="J68" s="42"/>
      <c r="K68" s="42"/>
      <c r="L68" s="146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="2" customFormat="1" ht="6.96" customHeight="1">
      <c r="A69" s="40"/>
      <c r="B69" s="61"/>
      <c r="C69" s="62"/>
      <c r="D69" s="62"/>
      <c r="E69" s="62"/>
      <c r="F69" s="62"/>
      <c r="G69" s="62"/>
      <c r="H69" s="62"/>
      <c r="I69" s="62"/>
      <c r="J69" s="62"/>
      <c r="K69" s="62"/>
      <c r="L69" s="146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3" s="2" customFormat="1" ht="6.96" customHeight="1">
      <c r="A73" s="40"/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14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24.96" customHeight="1">
      <c r="A74" s="40"/>
      <c r="B74" s="41"/>
      <c r="C74" s="25" t="s">
        <v>145</v>
      </c>
      <c r="D74" s="42"/>
      <c r="E74" s="42"/>
      <c r="F74" s="42"/>
      <c r="G74" s="42"/>
      <c r="H74" s="42"/>
      <c r="I74" s="42"/>
      <c r="J74" s="42"/>
      <c r="K74" s="42"/>
      <c r="L74" s="14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16</v>
      </c>
      <c r="D76" s="42"/>
      <c r="E76" s="42"/>
      <c r="F76" s="42"/>
      <c r="G76" s="42"/>
      <c r="H76" s="42"/>
      <c r="I76" s="42"/>
      <c r="J76" s="42"/>
      <c r="K76" s="42"/>
      <c r="L76" s="14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6.5" customHeight="1">
      <c r="A77" s="40"/>
      <c r="B77" s="41"/>
      <c r="C77" s="42"/>
      <c r="D77" s="42"/>
      <c r="E77" s="171" t="str">
        <f>E7</f>
        <v>ZŠ a MŠ Zelené město</v>
      </c>
      <c r="F77" s="34"/>
      <c r="G77" s="34"/>
      <c r="H77" s="34"/>
      <c r="I77" s="42"/>
      <c r="J77" s="42"/>
      <c r="K77" s="42"/>
      <c r="L77" s="14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1" customFormat="1" ht="12" customHeight="1">
      <c r="B78" s="23"/>
      <c r="C78" s="34" t="s">
        <v>129</v>
      </c>
      <c r="D78" s="24"/>
      <c r="E78" s="24"/>
      <c r="F78" s="24"/>
      <c r="G78" s="24"/>
      <c r="H78" s="24"/>
      <c r="I78" s="24"/>
      <c r="J78" s="24"/>
      <c r="K78" s="24"/>
      <c r="L78" s="22"/>
    </row>
    <row r="79" s="2" customFormat="1" ht="16.5" customHeight="1">
      <c r="A79" s="40"/>
      <c r="B79" s="41"/>
      <c r="C79" s="42"/>
      <c r="D79" s="42"/>
      <c r="E79" s="171" t="s">
        <v>6513</v>
      </c>
      <c r="F79" s="42"/>
      <c r="G79" s="42"/>
      <c r="H79" s="42"/>
      <c r="I79" s="42"/>
      <c r="J79" s="42"/>
      <c r="K79" s="42"/>
      <c r="L79" s="14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925</v>
      </c>
      <c r="D80" s="42"/>
      <c r="E80" s="42"/>
      <c r="F80" s="42"/>
      <c r="G80" s="42"/>
      <c r="H80" s="42"/>
      <c r="I80" s="42"/>
      <c r="J80" s="42"/>
      <c r="K80" s="42"/>
      <c r="L80" s="14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6.5" customHeight="1">
      <c r="A81" s="40"/>
      <c r="B81" s="41"/>
      <c r="C81" s="42"/>
      <c r="D81" s="42"/>
      <c r="E81" s="71" t="str">
        <f>E11</f>
        <v>IO06.1 - Areálové osvětlení</v>
      </c>
      <c r="F81" s="42"/>
      <c r="G81" s="42"/>
      <c r="H81" s="42"/>
      <c r="I81" s="42"/>
      <c r="J81" s="42"/>
      <c r="K81" s="42"/>
      <c r="L81" s="14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21</v>
      </c>
      <c r="D83" s="42"/>
      <c r="E83" s="42"/>
      <c r="F83" s="29" t="str">
        <f>F14</f>
        <v>Ul. V třešňovce 190 00 Praha 9</v>
      </c>
      <c r="G83" s="42"/>
      <c r="H83" s="42"/>
      <c r="I83" s="34" t="s">
        <v>23</v>
      </c>
      <c r="J83" s="74" t="str">
        <f>IF(J14="","",J14)</f>
        <v>9. 2. 2025</v>
      </c>
      <c r="K83" s="42"/>
      <c r="L83" s="14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5.15" customHeight="1">
      <c r="A85" s="40"/>
      <c r="B85" s="41"/>
      <c r="C85" s="34" t="s">
        <v>25</v>
      </c>
      <c r="D85" s="42"/>
      <c r="E85" s="42"/>
      <c r="F85" s="29" t="str">
        <f>E17</f>
        <v>Městská část Praha 9, Sokolovská 14/324, Praha 9</v>
      </c>
      <c r="G85" s="42"/>
      <c r="H85" s="42"/>
      <c r="I85" s="34" t="s">
        <v>33</v>
      </c>
      <c r="J85" s="38" t="str">
        <f>E23</f>
        <v xml:space="preserve"> </v>
      </c>
      <c r="K85" s="42"/>
      <c r="L85" s="14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5.15" customHeight="1">
      <c r="A86" s="40"/>
      <c r="B86" s="41"/>
      <c r="C86" s="34" t="s">
        <v>31</v>
      </c>
      <c r="D86" s="42"/>
      <c r="E86" s="42"/>
      <c r="F86" s="29" t="str">
        <f>IF(E20="","",E20)</f>
        <v>Vyplň údaj</v>
      </c>
      <c r="G86" s="42"/>
      <c r="H86" s="42"/>
      <c r="I86" s="34" t="s">
        <v>36</v>
      </c>
      <c r="J86" s="38" t="str">
        <f>E26</f>
        <v xml:space="preserve"> </v>
      </c>
      <c r="K86" s="42"/>
      <c r="L86" s="14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0.32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11" customFormat="1" ht="29.28" customHeight="1">
      <c r="A88" s="187"/>
      <c r="B88" s="188"/>
      <c r="C88" s="189" t="s">
        <v>146</v>
      </c>
      <c r="D88" s="190" t="s">
        <v>58</v>
      </c>
      <c r="E88" s="190" t="s">
        <v>54</v>
      </c>
      <c r="F88" s="190" t="s">
        <v>55</v>
      </c>
      <c r="G88" s="190" t="s">
        <v>147</v>
      </c>
      <c r="H88" s="190" t="s">
        <v>148</v>
      </c>
      <c r="I88" s="190" t="s">
        <v>149</v>
      </c>
      <c r="J88" s="190" t="s">
        <v>133</v>
      </c>
      <c r="K88" s="191" t="s">
        <v>150</v>
      </c>
      <c r="L88" s="192"/>
      <c r="M88" s="94" t="s">
        <v>19</v>
      </c>
      <c r="N88" s="95" t="s">
        <v>43</v>
      </c>
      <c r="O88" s="95" t="s">
        <v>151</v>
      </c>
      <c r="P88" s="95" t="s">
        <v>152</v>
      </c>
      <c r="Q88" s="95" t="s">
        <v>153</v>
      </c>
      <c r="R88" s="95" t="s">
        <v>154</v>
      </c>
      <c r="S88" s="95" t="s">
        <v>155</v>
      </c>
      <c r="T88" s="96" t="s">
        <v>156</v>
      </c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</row>
    <row r="89" s="2" customFormat="1" ht="22.8" customHeight="1">
      <c r="A89" s="40"/>
      <c r="B89" s="41"/>
      <c r="C89" s="101" t="s">
        <v>157</v>
      </c>
      <c r="D89" s="42"/>
      <c r="E89" s="42"/>
      <c r="F89" s="42"/>
      <c r="G89" s="42"/>
      <c r="H89" s="42"/>
      <c r="I89" s="42"/>
      <c r="J89" s="193">
        <f>BK89</f>
        <v>0</v>
      </c>
      <c r="K89" s="42"/>
      <c r="L89" s="46"/>
      <c r="M89" s="97"/>
      <c r="N89" s="194"/>
      <c r="O89" s="98"/>
      <c r="P89" s="195">
        <f>P90+P109</f>
        <v>0</v>
      </c>
      <c r="Q89" s="98"/>
      <c r="R89" s="195">
        <f>R90+R109</f>
        <v>15.101471</v>
      </c>
      <c r="S89" s="98"/>
      <c r="T89" s="196">
        <f>T90+T109</f>
        <v>0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T89" s="19" t="s">
        <v>72</v>
      </c>
      <c r="AU89" s="19" t="s">
        <v>134</v>
      </c>
      <c r="BK89" s="197">
        <f>BK90+BK109</f>
        <v>0</v>
      </c>
    </row>
    <row r="90" s="12" customFormat="1" ht="25.92" customHeight="1">
      <c r="A90" s="12"/>
      <c r="B90" s="198"/>
      <c r="C90" s="199"/>
      <c r="D90" s="200" t="s">
        <v>72</v>
      </c>
      <c r="E90" s="201" t="s">
        <v>432</v>
      </c>
      <c r="F90" s="201" t="s">
        <v>433</v>
      </c>
      <c r="G90" s="199"/>
      <c r="H90" s="199"/>
      <c r="I90" s="202"/>
      <c r="J90" s="203">
        <f>BK90</f>
        <v>0</v>
      </c>
      <c r="K90" s="199"/>
      <c r="L90" s="204"/>
      <c r="M90" s="205"/>
      <c r="N90" s="206"/>
      <c r="O90" s="206"/>
      <c r="P90" s="207">
        <f>P91</f>
        <v>0</v>
      </c>
      <c r="Q90" s="206"/>
      <c r="R90" s="207">
        <f>R91</f>
        <v>0.09022100000000001</v>
      </c>
      <c r="S90" s="206"/>
      <c r="T90" s="208">
        <f>T91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83</v>
      </c>
      <c r="AT90" s="210" t="s">
        <v>72</v>
      </c>
      <c r="AU90" s="210" t="s">
        <v>73</v>
      </c>
      <c r="AY90" s="209" t="s">
        <v>160</v>
      </c>
      <c r="BK90" s="211">
        <f>BK91</f>
        <v>0</v>
      </c>
    </row>
    <row r="91" s="12" customFormat="1" ht="22.8" customHeight="1">
      <c r="A91" s="12"/>
      <c r="B91" s="198"/>
      <c r="C91" s="199"/>
      <c r="D91" s="200" t="s">
        <v>72</v>
      </c>
      <c r="E91" s="212" t="s">
        <v>2309</v>
      </c>
      <c r="F91" s="212" t="s">
        <v>98</v>
      </c>
      <c r="G91" s="199"/>
      <c r="H91" s="199"/>
      <c r="I91" s="202"/>
      <c r="J91" s="213">
        <f>BK91</f>
        <v>0</v>
      </c>
      <c r="K91" s="199"/>
      <c r="L91" s="204"/>
      <c r="M91" s="205"/>
      <c r="N91" s="206"/>
      <c r="O91" s="206"/>
      <c r="P91" s="207">
        <f>SUM(P92:P108)</f>
        <v>0</v>
      </c>
      <c r="Q91" s="206"/>
      <c r="R91" s="207">
        <f>SUM(R92:R108)</f>
        <v>0.09022100000000001</v>
      </c>
      <c r="S91" s="206"/>
      <c r="T91" s="208">
        <f>SUM(T92:T108)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83</v>
      </c>
      <c r="AT91" s="210" t="s">
        <v>72</v>
      </c>
      <c r="AU91" s="210" t="s">
        <v>81</v>
      </c>
      <c r="AY91" s="209" t="s">
        <v>160</v>
      </c>
      <c r="BK91" s="211">
        <f>SUM(BK92:BK108)</f>
        <v>0</v>
      </c>
    </row>
    <row r="92" s="2" customFormat="1" ht="24.15" customHeight="1">
      <c r="A92" s="40"/>
      <c r="B92" s="41"/>
      <c r="C92" s="214" t="s">
        <v>81</v>
      </c>
      <c r="D92" s="214" t="s">
        <v>162</v>
      </c>
      <c r="E92" s="215" t="s">
        <v>6515</v>
      </c>
      <c r="F92" s="216" t="s">
        <v>6516</v>
      </c>
      <c r="G92" s="217" t="s">
        <v>250</v>
      </c>
      <c r="H92" s="218">
        <v>50</v>
      </c>
      <c r="I92" s="219"/>
      <c r="J92" s="220">
        <f>ROUND(I92*H92,2)</f>
        <v>0</v>
      </c>
      <c r="K92" s="216" t="s">
        <v>166</v>
      </c>
      <c r="L92" s="46"/>
      <c r="M92" s="221" t="s">
        <v>19</v>
      </c>
      <c r="N92" s="222" t="s">
        <v>44</v>
      </c>
      <c r="O92" s="86"/>
      <c r="P92" s="223">
        <f>O92*H92</f>
        <v>0</v>
      </c>
      <c r="Q92" s="223">
        <v>0</v>
      </c>
      <c r="R92" s="223">
        <f>Q92*H92</f>
        <v>0</v>
      </c>
      <c r="S92" s="223">
        <v>0</v>
      </c>
      <c r="T92" s="224">
        <f>S92*H92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25" t="s">
        <v>263</v>
      </c>
      <c r="AT92" s="225" t="s">
        <v>162</v>
      </c>
      <c r="AU92" s="225" t="s">
        <v>83</v>
      </c>
      <c r="AY92" s="19" t="s">
        <v>160</v>
      </c>
      <c r="BE92" s="226">
        <f>IF(N92="základní",J92,0)</f>
        <v>0</v>
      </c>
      <c r="BF92" s="226">
        <f>IF(N92="snížená",J92,0)</f>
        <v>0</v>
      </c>
      <c r="BG92" s="226">
        <f>IF(N92="zákl. přenesená",J92,0)</f>
        <v>0</v>
      </c>
      <c r="BH92" s="226">
        <f>IF(N92="sníž. přenesená",J92,0)</f>
        <v>0</v>
      </c>
      <c r="BI92" s="226">
        <f>IF(N92="nulová",J92,0)</f>
        <v>0</v>
      </c>
      <c r="BJ92" s="19" t="s">
        <v>81</v>
      </c>
      <c r="BK92" s="226">
        <f>ROUND(I92*H92,2)</f>
        <v>0</v>
      </c>
      <c r="BL92" s="19" t="s">
        <v>263</v>
      </c>
      <c r="BM92" s="225" t="s">
        <v>6517</v>
      </c>
    </row>
    <row r="93" s="2" customFormat="1">
      <c r="A93" s="40"/>
      <c r="B93" s="41"/>
      <c r="C93" s="42"/>
      <c r="D93" s="227" t="s">
        <v>169</v>
      </c>
      <c r="E93" s="42"/>
      <c r="F93" s="228" t="s">
        <v>6518</v>
      </c>
      <c r="G93" s="42"/>
      <c r="H93" s="42"/>
      <c r="I93" s="229"/>
      <c r="J93" s="42"/>
      <c r="K93" s="42"/>
      <c r="L93" s="46"/>
      <c r="M93" s="230"/>
      <c r="N93" s="231"/>
      <c r="O93" s="86"/>
      <c r="P93" s="86"/>
      <c r="Q93" s="86"/>
      <c r="R93" s="86"/>
      <c r="S93" s="86"/>
      <c r="T93" s="87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169</v>
      </c>
      <c r="AU93" s="19" t="s">
        <v>83</v>
      </c>
    </row>
    <row r="94" s="2" customFormat="1" ht="24.15" customHeight="1">
      <c r="A94" s="40"/>
      <c r="B94" s="41"/>
      <c r="C94" s="255" t="s">
        <v>83</v>
      </c>
      <c r="D94" s="255" t="s">
        <v>242</v>
      </c>
      <c r="E94" s="256" t="s">
        <v>6519</v>
      </c>
      <c r="F94" s="257" t="s">
        <v>6520</v>
      </c>
      <c r="G94" s="258" t="s">
        <v>250</v>
      </c>
      <c r="H94" s="259">
        <v>57.5</v>
      </c>
      <c r="I94" s="260"/>
      <c r="J94" s="261">
        <f>ROUND(I94*H94,2)</f>
        <v>0</v>
      </c>
      <c r="K94" s="257" t="s">
        <v>166</v>
      </c>
      <c r="L94" s="262"/>
      <c r="M94" s="263" t="s">
        <v>19</v>
      </c>
      <c r="N94" s="264" t="s">
        <v>44</v>
      </c>
      <c r="O94" s="86"/>
      <c r="P94" s="223">
        <f>O94*H94</f>
        <v>0</v>
      </c>
      <c r="Q94" s="223">
        <v>0.00064000000000000005</v>
      </c>
      <c r="R94" s="223">
        <f>Q94*H94</f>
        <v>0.036800000000000006</v>
      </c>
      <c r="S94" s="223">
        <v>0</v>
      </c>
      <c r="T94" s="224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5" t="s">
        <v>368</v>
      </c>
      <c r="AT94" s="225" t="s">
        <v>242</v>
      </c>
      <c r="AU94" s="225" t="s">
        <v>83</v>
      </c>
      <c r="AY94" s="19" t="s">
        <v>160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9" t="s">
        <v>81</v>
      </c>
      <c r="BK94" s="226">
        <f>ROUND(I94*H94,2)</f>
        <v>0</v>
      </c>
      <c r="BL94" s="19" t="s">
        <v>263</v>
      </c>
      <c r="BM94" s="225" t="s">
        <v>6521</v>
      </c>
    </row>
    <row r="95" s="13" customFormat="1">
      <c r="A95" s="13"/>
      <c r="B95" s="232"/>
      <c r="C95" s="233"/>
      <c r="D95" s="234" t="s">
        <v>171</v>
      </c>
      <c r="E95" s="233"/>
      <c r="F95" s="236" t="s">
        <v>6522</v>
      </c>
      <c r="G95" s="233"/>
      <c r="H95" s="237">
        <v>57.5</v>
      </c>
      <c r="I95" s="238"/>
      <c r="J95" s="233"/>
      <c r="K95" s="233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171</v>
      </c>
      <c r="AU95" s="243" t="s">
        <v>83</v>
      </c>
      <c r="AV95" s="13" t="s">
        <v>83</v>
      </c>
      <c r="AW95" s="13" t="s">
        <v>4</v>
      </c>
      <c r="AX95" s="13" t="s">
        <v>81</v>
      </c>
      <c r="AY95" s="243" t="s">
        <v>160</v>
      </c>
    </row>
    <row r="96" s="2" customFormat="1" ht="33" customHeight="1">
      <c r="A96" s="40"/>
      <c r="B96" s="41"/>
      <c r="C96" s="214" t="s">
        <v>181</v>
      </c>
      <c r="D96" s="214" t="s">
        <v>162</v>
      </c>
      <c r="E96" s="215" t="s">
        <v>5340</v>
      </c>
      <c r="F96" s="216" t="s">
        <v>5341</v>
      </c>
      <c r="G96" s="217" t="s">
        <v>287</v>
      </c>
      <c r="H96" s="218">
        <v>13</v>
      </c>
      <c r="I96" s="219"/>
      <c r="J96" s="220">
        <f>ROUND(I96*H96,2)</f>
        <v>0</v>
      </c>
      <c r="K96" s="216" t="s">
        <v>166</v>
      </c>
      <c r="L96" s="46"/>
      <c r="M96" s="221" t="s">
        <v>19</v>
      </c>
      <c r="N96" s="222" t="s">
        <v>44</v>
      </c>
      <c r="O96" s="86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5" t="s">
        <v>263</v>
      </c>
      <c r="AT96" s="225" t="s">
        <v>162</v>
      </c>
      <c r="AU96" s="225" t="s">
        <v>83</v>
      </c>
      <c r="AY96" s="19" t="s">
        <v>160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9" t="s">
        <v>81</v>
      </c>
      <c r="BK96" s="226">
        <f>ROUND(I96*H96,2)</f>
        <v>0</v>
      </c>
      <c r="BL96" s="19" t="s">
        <v>263</v>
      </c>
      <c r="BM96" s="225" t="s">
        <v>6523</v>
      </c>
    </row>
    <row r="97" s="2" customFormat="1">
      <c r="A97" s="40"/>
      <c r="B97" s="41"/>
      <c r="C97" s="42"/>
      <c r="D97" s="227" t="s">
        <v>169</v>
      </c>
      <c r="E97" s="42"/>
      <c r="F97" s="228" t="s">
        <v>5343</v>
      </c>
      <c r="G97" s="42"/>
      <c r="H97" s="42"/>
      <c r="I97" s="229"/>
      <c r="J97" s="42"/>
      <c r="K97" s="42"/>
      <c r="L97" s="46"/>
      <c r="M97" s="230"/>
      <c r="N97" s="231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169</v>
      </c>
      <c r="AU97" s="19" t="s">
        <v>83</v>
      </c>
    </row>
    <row r="98" s="2" customFormat="1" ht="16.5" customHeight="1">
      <c r="A98" s="40"/>
      <c r="B98" s="41"/>
      <c r="C98" s="255" t="s">
        <v>167</v>
      </c>
      <c r="D98" s="255" t="s">
        <v>242</v>
      </c>
      <c r="E98" s="256" t="s">
        <v>866</v>
      </c>
      <c r="F98" s="257" t="s">
        <v>6524</v>
      </c>
      <c r="G98" s="258" t="s">
        <v>287</v>
      </c>
      <c r="H98" s="259">
        <v>13</v>
      </c>
      <c r="I98" s="260"/>
      <c r="J98" s="261">
        <f>ROUND(I98*H98,2)</f>
        <v>0</v>
      </c>
      <c r="K98" s="257" t="s">
        <v>19</v>
      </c>
      <c r="L98" s="262"/>
      <c r="M98" s="263" t="s">
        <v>19</v>
      </c>
      <c r="N98" s="264" t="s">
        <v>44</v>
      </c>
      <c r="O98" s="86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5" t="s">
        <v>368</v>
      </c>
      <c r="AT98" s="225" t="s">
        <v>242</v>
      </c>
      <c r="AU98" s="225" t="s">
        <v>83</v>
      </c>
      <c r="AY98" s="19" t="s">
        <v>160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9" t="s">
        <v>81</v>
      </c>
      <c r="BK98" s="226">
        <f>ROUND(I98*H98,2)</f>
        <v>0</v>
      </c>
      <c r="BL98" s="19" t="s">
        <v>263</v>
      </c>
      <c r="BM98" s="225" t="s">
        <v>6525</v>
      </c>
    </row>
    <row r="99" s="2" customFormat="1" ht="24.15" customHeight="1">
      <c r="A99" s="40"/>
      <c r="B99" s="41"/>
      <c r="C99" s="214" t="s">
        <v>192</v>
      </c>
      <c r="D99" s="214" t="s">
        <v>162</v>
      </c>
      <c r="E99" s="215" t="s">
        <v>6526</v>
      </c>
      <c r="F99" s="216" t="s">
        <v>6527</v>
      </c>
      <c r="G99" s="217" t="s">
        <v>287</v>
      </c>
      <c r="H99" s="218">
        <v>7</v>
      </c>
      <c r="I99" s="219"/>
      <c r="J99" s="220">
        <f>ROUND(I99*H99,2)</f>
        <v>0</v>
      </c>
      <c r="K99" s="216" t="s">
        <v>166</v>
      </c>
      <c r="L99" s="46"/>
      <c r="M99" s="221" t="s">
        <v>19</v>
      </c>
      <c r="N99" s="222" t="s">
        <v>44</v>
      </c>
      <c r="O99" s="86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263</v>
      </c>
      <c r="AT99" s="225" t="s">
        <v>162</v>
      </c>
      <c r="AU99" s="225" t="s">
        <v>83</v>
      </c>
      <c r="AY99" s="19" t="s">
        <v>160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81</v>
      </c>
      <c r="BK99" s="226">
        <f>ROUND(I99*H99,2)</f>
        <v>0</v>
      </c>
      <c r="BL99" s="19" t="s">
        <v>263</v>
      </c>
      <c r="BM99" s="225" t="s">
        <v>6528</v>
      </c>
    </row>
    <row r="100" s="2" customFormat="1">
      <c r="A100" s="40"/>
      <c r="B100" s="41"/>
      <c r="C100" s="42"/>
      <c r="D100" s="227" t="s">
        <v>169</v>
      </c>
      <c r="E100" s="42"/>
      <c r="F100" s="228" t="s">
        <v>6529</v>
      </c>
      <c r="G100" s="42"/>
      <c r="H100" s="42"/>
      <c r="I100" s="229"/>
      <c r="J100" s="42"/>
      <c r="K100" s="42"/>
      <c r="L100" s="46"/>
      <c r="M100" s="230"/>
      <c r="N100" s="231"/>
      <c r="O100" s="86"/>
      <c r="P100" s="86"/>
      <c r="Q100" s="86"/>
      <c r="R100" s="86"/>
      <c r="S100" s="86"/>
      <c r="T100" s="87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169</v>
      </c>
      <c r="AU100" s="19" t="s">
        <v>83</v>
      </c>
    </row>
    <row r="101" s="2" customFormat="1" ht="16.5" customHeight="1">
      <c r="A101" s="40"/>
      <c r="B101" s="41"/>
      <c r="C101" s="255" t="s">
        <v>198</v>
      </c>
      <c r="D101" s="255" t="s">
        <v>242</v>
      </c>
      <c r="E101" s="256" t="s">
        <v>625</v>
      </c>
      <c r="F101" s="257" t="s">
        <v>6530</v>
      </c>
      <c r="G101" s="258" t="s">
        <v>287</v>
      </c>
      <c r="H101" s="259">
        <v>7</v>
      </c>
      <c r="I101" s="260"/>
      <c r="J101" s="261">
        <f>ROUND(I101*H101,2)</f>
        <v>0</v>
      </c>
      <c r="K101" s="257" t="s">
        <v>19</v>
      </c>
      <c r="L101" s="262"/>
      <c r="M101" s="263" t="s">
        <v>19</v>
      </c>
      <c r="N101" s="264" t="s">
        <v>44</v>
      </c>
      <c r="O101" s="86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5" t="s">
        <v>368</v>
      </c>
      <c r="AT101" s="225" t="s">
        <v>242</v>
      </c>
      <c r="AU101" s="225" t="s">
        <v>83</v>
      </c>
      <c r="AY101" s="19" t="s">
        <v>160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9" t="s">
        <v>81</v>
      </c>
      <c r="BK101" s="226">
        <f>ROUND(I101*H101,2)</f>
        <v>0</v>
      </c>
      <c r="BL101" s="19" t="s">
        <v>263</v>
      </c>
      <c r="BM101" s="225" t="s">
        <v>6531</v>
      </c>
    </row>
    <row r="102" s="2" customFormat="1" ht="24.15" customHeight="1">
      <c r="A102" s="40"/>
      <c r="B102" s="41"/>
      <c r="C102" s="214" t="s">
        <v>204</v>
      </c>
      <c r="D102" s="214" t="s">
        <v>162</v>
      </c>
      <c r="E102" s="215" t="s">
        <v>6532</v>
      </c>
      <c r="F102" s="216" t="s">
        <v>6533</v>
      </c>
      <c r="G102" s="217" t="s">
        <v>250</v>
      </c>
      <c r="H102" s="218">
        <v>50</v>
      </c>
      <c r="I102" s="219"/>
      <c r="J102" s="220">
        <f>ROUND(I102*H102,2)</f>
        <v>0</v>
      </c>
      <c r="K102" s="216" t="s">
        <v>166</v>
      </c>
      <c r="L102" s="46"/>
      <c r="M102" s="221" t="s">
        <v>19</v>
      </c>
      <c r="N102" s="222" t="s">
        <v>44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263</v>
      </c>
      <c r="AT102" s="225" t="s">
        <v>162</v>
      </c>
      <c r="AU102" s="225" t="s">
        <v>83</v>
      </c>
      <c r="AY102" s="19" t="s">
        <v>160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81</v>
      </c>
      <c r="BK102" s="226">
        <f>ROUND(I102*H102,2)</f>
        <v>0</v>
      </c>
      <c r="BL102" s="19" t="s">
        <v>263</v>
      </c>
      <c r="BM102" s="225" t="s">
        <v>6534</v>
      </c>
    </row>
    <row r="103" s="2" customFormat="1">
      <c r="A103" s="40"/>
      <c r="B103" s="41"/>
      <c r="C103" s="42"/>
      <c r="D103" s="227" t="s">
        <v>169</v>
      </c>
      <c r="E103" s="42"/>
      <c r="F103" s="228" t="s">
        <v>6535</v>
      </c>
      <c r="G103" s="42"/>
      <c r="H103" s="42"/>
      <c r="I103" s="229"/>
      <c r="J103" s="42"/>
      <c r="K103" s="42"/>
      <c r="L103" s="46"/>
      <c r="M103" s="230"/>
      <c r="N103" s="231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169</v>
      </c>
      <c r="AU103" s="19" t="s">
        <v>83</v>
      </c>
    </row>
    <row r="104" s="2" customFormat="1" ht="16.5" customHeight="1">
      <c r="A104" s="40"/>
      <c r="B104" s="41"/>
      <c r="C104" s="255" t="s">
        <v>210</v>
      </c>
      <c r="D104" s="255" t="s">
        <v>242</v>
      </c>
      <c r="E104" s="256" t="s">
        <v>5406</v>
      </c>
      <c r="F104" s="257" t="s">
        <v>5407</v>
      </c>
      <c r="G104" s="258" t="s">
        <v>447</v>
      </c>
      <c r="H104" s="259">
        <v>52.381</v>
      </c>
      <c r="I104" s="260"/>
      <c r="J104" s="261">
        <f>ROUND(I104*H104,2)</f>
        <v>0</v>
      </c>
      <c r="K104" s="257" t="s">
        <v>166</v>
      </c>
      <c r="L104" s="262"/>
      <c r="M104" s="263" t="s">
        <v>19</v>
      </c>
      <c r="N104" s="264" t="s">
        <v>44</v>
      </c>
      <c r="O104" s="86"/>
      <c r="P104" s="223">
        <f>O104*H104</f>
        <v>0</v>
      </c>
      <c r="Q104" s="223">
        <v>0.001</v>
      </c>
      <c r="R104" s="223">
        <f>Q104*H104</f>
        <v>0.052381000000000004</v>
      </c>
      <c r="S104" s="223">
        <v>0</v>
      </c>
      <c r="T104" s="224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368</v>
      </c>
      <c r="AT104" s="225" t="s">
        <v>242</v>
      </c>
      <c r="AU104" s="225" t="s">
        <v>83</v>
      </c>
      <c r="AY104" s="19" t="s">
        <v>160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81</v>
      </c>
      <c r="BK104" s="226">
        <f>ROUND(I104*H104,2)</f>
        <v>0</v>
      </c>
      <c r="BL104" s="19" t="s">
        <v>263</v>
      </c>
      <c r="BM104" s="225" t="s">
        <v>6536</v>
      </c>
    </row>
    <row r="105" s="13" customFormat="1">
      <c r="A105" s="13"/>
      <c r="B105" s="232"/>
      <c r="C105" s="233"/>
      <c r="D105" s="234" t="s">
        <v>171</v>
      </c>
      <c r="E105" s="235" t="s">
        <v>19</v>
      </c>
      <c r="F105" s="236" t="s">
        <v>6537</v>
      </c>
      <c r="G105" s="233"/>
      <c r="H105" s="237">
        <v>52.381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171</v>
      </c>
      <c r="AU105" s="243" t="s">
        <v>83</v>
      </c>
      <c r="AV105" s="13" t="s">
        <v>83</v>
      </c>
      <c r="AW105" s="13" t="s">
        <v>35</v>
      </c>
      <c r="AX105" s="13" t="s">
        <v>81</v>
      </c>
      <c r="AY105" s="243" t="s">
        <v>160</v>
      </c>
    </row>
    <row r="106" s="2" customFormat="1" ht="16.5" customHeight="1">
      <c r="A106" s="40"/>
      <c r="B106" s="41"/>
      <c r="C106" s="214" t="s">
        <v>217</v>
      </c>
      <c r="D106" s="214" t="s">
        <v>162</v>
      </c>
      <c r="E106" s="215" t="s">
        <v>6538</v>
      </c>
      <c r="F106" s="216" t="s">
        <v>6539</v>
      </c>
      <c r="G106" s="217" t="s">
        <v>287</v>
      </c>
      <c r="H106" s="218">
        <v>4</v>
      </c>
      <c r="I106" s="219"/>
      <c r="J106" s="220">
        <f>ROUND(I106*H106,2)</f>
        <v>0</v>
      </c>
      <c r="K106" s="216" t="s">
        <v>166</v>
      </c>
      <c r="L106" s="46"/>
      <c r="M106" s="221" t="s">
        <v>19</v>
      </c>
      <c r="N106" s="222" t="s">
        <v>44</v>
      </c>
      <c r="O106" s="86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263</v>
      </c>
      <c r="AT106" s="225" t="s">
        <v>162</v>
      </c>
      <c r="AU106" s="225" t="s">
        <v>83</v>
      </c>
      <c r="AY106" s="19" t="s">
        <v>160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81</v>
      </c>
      <c r="BK106" s="226">
        <f>ROUND(I106*H106,2)</f>
        <v>0</v>
      </c>
      <c r="BL106" s="19" t="s">
        <v>263</v>
      </c>
      <c r="BM106" s="225" t="s">
        <v>6540</v>
      </c>
    </row>
    <row r="107" s="2" customFormat="1">
      <c r="A107" s="40"/>
      <c r="B107" s="41"/>
      <c r="C107" s="42"/>
      <c r="D107" s="227" t="s">
        <v>169</v>
      </c>
      <c r="E107" s="42"/>
      <c r="F107" s="228" t="s">
        <v>6541</v>
      </c>
      <c r="G107" s="42"/>
      <c r="H107" s="42"/>
      <c r="I107" s="229"/>
      <c r="J107" s="42"/>
      <c r="K107" s="42"/>
      <c r="L107" s="46"/>
      <c r="M107" s="230"/>
      <c r="N107" s="231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169</v>
      </c>
      <c r="AU107" s="19" t="s">
        <v>83</v>
      </c>
    </row>
    <row r="108" s="2" customFormat="1" ht="24.15" customHeight="1">
      <c r="A108" s="40"/>
      <c r="B108" s="41"/>
      <c r="C108" s="255" t="s">
        <v>223</v>
      </c>
      <c r="D108" s="255" t="s">
        <v>242</v>
      </c>
      <c r="E108" s="256" t="s">
        <v>6542</v>
      </c>
      <c r="F108" s="257" t="s">
        <v>6543</v>
      </c>
      <c r="G108" s="258" t="s">
        <v>287</v>
      </c>
      <c r="H108" s="259">
        <v>4</v>
      </c>
      <c r="I108" s="260"/>
      <c r="J108" s="261">
        <f>ROUND(I108*H108,2)</f>
        <v>0</v>
      </c>
      <c r="K108" s="257" t="s">
        <v>166</v>
      </c>
      <c r="L108" s="262"/>
      <c r="M108" s="263" t="s">
        <v>19</v>
      </c>
      <c r="N108" s="264" t="s">
        <v>44</v>
      </c>
      <c r="O108" s="86"/>
      <c r="P108" s="223">
        <f>O108*H108</f>
        <v>0</v>
      </c>
      <c r="Q108" s="223">
        <v>0.00025999999999999998</v>
      </c>
      <c r="R108" s="223">
        <f>Q108*H108</f>
        <v>0.0010399999999999999</v>
      </c>
      <c r="S108" s="223">
        <v>0</v>
      </c>
      <c r="T108" s="224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368</v>
      </c>
      <c r="AT108" s="225" t="s">
        <v>242</v>
      </c>
      <c r="AU108" s="225" t="s">
        <v>83</v>
      </c>
      <c r="AY108" s="19" t="s">
        <v>160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81</v>
      </c>
      <c r="BK108" s="226">
        <f>ROUND(I108*H108,2)</f>
        <v>0</v>
      </c>
      <c r="BL108" s="19" t="s">
        <v>263</v>
      </c>
      <c r="BM108" s="225" t="s">
        <v>6544</v>
      </c>
    </row>
    <row r="109" s="12" customFormat="1" ht="25.92" customHeight="1">
      <c r="A109" s="12"/>
      <c r="B109" s="198"/>
      <c r="C109" s="199"/>
      <c r="D109" s="200" t="s">
        <v>72</v>
      </c>
      <c r="E109" s="201" t="s">
        <v>242</v>
      </c>
      <c r="F109" s="201" t="s">
        <v>6489</v>
      </c>
      <c r="G109" s="199"/>
      <c r="H109" s="199"/>
      <c r="I109" s="202"/>
      <c r="J109" s="203">
        <f>BK109</f>
        <v>0</v>
      </c>
      <c r="K109" s="199"/>
      <c r="L109" s="204"/>
      <c r="M109" s="205"/>
      <c r="N109" s="206"/>
      <c r="O109" s="206"/>
      <c r="P109" s="207">
        <f>P110</f>
        <v>0</v>
      </c>
      <c r="Q109" s="206"/>
      <c r="R109" s="207">
        <f>R110</f>
        <v>15.01125</v>
      </c>
      <c r="S109" s="206"/>
      <c r="T109" s="208">
        <f>T110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181</v>
      </c>
      <c r="AT109" s="210" t="s">
        <v>72</v>
      </c>
      <c r="AU109" s="210" t="s">
        <v>73</v>
      </c>
      <c r="AY109" s="209" t="s">
        <v>160</v>
      </c>
      <c r="BK109" s="211">
        <f>BK110</f>
        <v>0</v>
      </c>
    </row>
    <row r="110" s="12" customFormat="1" ht="22.8" customHeight="1">
      <c r="A110" s="12"/>
      <c r="B110" s="198"/>
      <c r="C110" s="199"/>
      <c r="D110" s="200" t="s">
        <v>72</v>
      </c>
      <c r="E110" s="212" t="s">
        <v>6490</v>
      </c>
      <c r="F110" s="212" t="s">
        <v>6491</v>
      </c>
      <c r="G110" s="199"/>
      <c r="H110" s="199"/>
      <c r="I110" s="202"/>
      <c r="J110" s="213">
        <f>BK110</f>
        <v>0</v>
      </c>
      <c r="K110" s="199"/>
      <c r="L110" s="204"/>
      <c r="M110" s="205"/>
      <c r="N110" s="206"/>
      <c r="O110" s="206"/>
      <c r="P110" s="207">
        <f>SUM(P111:P118)</f>
        <v>0</v>
      </c>
      <c r="Q110" s="206"/>
      <c r="R110" s="207">
        <f>SUM(R111:R118)</f>
        <v>15.01125</v>
      </c>
      <c r="S110" s="206"/>
      <c r="T110" s="208">
        <f>SUM(T111:T118)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09" t="s">
        <v>181</v>
      </c>
      <c r="AT110" s="210" t="s">
        <v>72</v>
      </c>
      <c r="AU110" s="210" t="s">
        <v>81</v>
      </c>
      <c r="AY110" s="209" t="s">
        <v>160</v>
      </c>
      <c r="BK110" s="211">
        <f>SUM(BK111:BK118)</f>
        <v>0</v>
      </c>
    </row>
    <row r="111" s="2" customFormat="1" ht="24.15" customHeight="1">
      <c r="A111" s="40"/>
      <c r="B111" s="41"/>
      <c r="C111" s="214" t="s">
        <v>229</v>
      </c>
      <c r="D111" s="214" t="s">
        <v>162</v>
      </c>
      <c r="E111" s="215" t="s">
        <v>6492</v>
      </c>
      <c r="F111" s="216" t="s">
        <v>6493</v>
      </c>
      <c r="G111" s="217" t="s">
        <v>250</v>
      </c>
      <c r="H111" s="218">
        <v>75</v>
      </c>
      <c r="I111" s="219"/>
      <c r="J111" s="220">
        <f>ROUND(I111*H111,2)</f>
        <v>0</v>
      </c>
      <c r="K111" s="216" t="s">
        <v>166</v>
      </c>
      <c r="L111" s="46"/>
      <c r="M111" s="221" t="s">
        <v>19</v>
      </c>
      <c r="N111" s="222" t="s">
        <v>44</v>
      </c>
      <c r="O111" s="86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722</v>
      </c>
      <c r="AT111" s="225" t="s">
        <v>162</v>
      </c>
      <c r="AU111" s="225" t="s">
        <v>83</v>
      </c>
      <c r="AY111" s="19" t="s">
        <v>160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81</v>
      </c>
      <c r="BK111" s="226">
        <f>ROUND(I111*H111,2)</f>
        <v>0</v>
      </c>
      <c r="BL111" s="19" t="s">
        <v>722</v>
      </c>
      <c r="BM111" s="225" t="s">
        <v>6545</v>
      </c>
    </row>
    <row r="112" s="2" customFormat="1">
      <c r="A112" s="40"/>
      <c r="B112" s="41"/>
      <c r="C112" s="42"/>
      <c r="D112" s="227" t="s">
        <v>169</v>
      </c>
      <c r="E112" s="42"/>
      <c r="F112" s="228" t="s">
        <v>6495</v>
      </c>
      <c r="G112" s="42"/>
      <c r="H112" s="42"/>
      <c r="I112" s="229"/>
      <c r="J112" s="42"/>
      <c r="K112" s="42"/>
      <c r="L112" s="46"/>
      <c r="M112" s="230"/>
      <c r="N112" s="231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169</v>
      </c>
      <c r="AU112" s="19" t="s">
        <v>83</v>
      </c>
    </row>
    <row r="113" s="2" customFormat="1" ht="24.15" customHeight="1">
      <c r="A113" s="40"/>
      <c r="B113" s="41"/>
      <c r="C113" s="214" t="s">
        <v>8</v>
      </c>
      <c r="D113" s="214" t="s">
        <v>162</v>
      </c>
      <c r="E113" s="215" t="s">
        <v>6496</v>
      </c>
      <c r="F113" s="216" t="s">
        <v>6497</v>
      </c>
      <c r="G113" s="217" t="s">
        <v>250</v>
      </c>
      <c r="H113" s="218">
        <v>75</v>
      </c>
      <c r="I113" s="219"/>
      <c r="J113" s="220">
        <f>ROUND(I113*H113,2)</f>
        <v>0</v>
      </c>
      <c r="K113" s="216" t="s">
        <v>166</v>
      </c>
      <c r="L113" s="46"/>
      <c r="M113" s="221" t="s">
        <v>19</v>
      </c>
      <c r="N113" s="222" t="s">
        <v>44</v>
      </c>
      <c r="O113" s="86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5" t="s">
        <v>722</v>
      </c>
      <c r="AT113" s="225" t="s">
        <v>162</v>
      </c>
      <c r="AU113" s="225" t="s">
        <v>83</v>
      </c>
      <c r="AY113" s="19" t="s">
        <v>160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9" t="s">
        <v>81</v>
      </c>
      <c r="BK113" s="226">
        <f>ROUND(I113*H113,2)</f>
        <v>0</v>
      </c>
      <c r="BL113" s="19" t="s">
        <v>722</v>
      </c>
      <c r="BM113" s="225" t="s">
        <v>6546</v>
      </c>
    </row>
    <row r="114" s="2" customFormat="1">
      <c r="A114" s="40"/>
      <c r="B114" s="41"/>
      <c r="C114" s="42"/>
      <c r="D114" s="227" t="s">
        <v>169</v>
      </c>
      <c r="E114" s="42"/>
      <c r="F114" s="228" t="s">
        <v>6499</v>
      </c>
      <c r="G114" s="42"/>
      <c r="H114" s="42"/>
      <c r="I114" s="229"/>
      <c r="J114" s="42"/>
      <c r="K114" s="42"/>
      <c r="L114" s="46"/>
      <c r="M114" s="230"/>
      <c r="N114" s="231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169</v>
      </c>
      <c r="AU114" s="19" t="s">
        <v>83</v>
      </c>
    </row>
    <row r="115" s="2" customFormat="1" ht="24.15" customHeight="1">
      <c r="A115" s="40"/>
      <c r="B115" s="41"/>
      <c r="C115" s="214" t="s">
        <v>241</v>
      </c>
      <c r="D115" s="214" t="s">
        <v>162</v>
      </c>
      <c r="E115" s="215" t="s">
        <v>6547</v>
      </c>
      <c r="F115" s="216" t="s">
        <v>6548</v>
      </c>
      <c r="G115" s="217" t="s">
        <v>250</v>
      </c>
      <c r="H115" s="218">
        <v>75</v>
      </c>
      <c r="I115" s="219"/>
      <c r="J115" s="220">
        <f>ROUND(I115*H115,2)</f>
        <v>0</v>
      </c>
      <c r="K115" s="216" t="s">
        <v>166</v>
      </c>
      <c r="L115" s="46"/>
      <c r="M115" s="221" t="s">
        <v>19</v>
      </c>
      <c r="N115" s="222" t="s">
        <v>44</v>
      </c>
      <c r="O115" s="86"/>
      <c r="P115" s="223">
        <f>O115*H115</f>
        <v>0</v>
      </c>
      <c r="Q115" s="223">
        <v>0.20015</v>
      </c>
      <c r="R115" s="223">
        <f>Q115*H115</f>
        <v>15.01125</v>
      </c>
      <c r="S115" s="223">
        <v>0</v>
      </c>
      <c r="T115" s="224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5" t="s">
        <v>722</v>
      </c>
      <c r="AT115" s="225" t="s">
        <v>162</v>
      </c>
      <c r="AU115" s="225" t="s">
        <v>83</v>
      </c>
      <c r="AY115" s="19" t="s">
        <v>160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9" t="s">
        <v>81</v>
      </c>
      <c r="BK115" s="226">
        <f>ROUND(I115*H115,2)</f>
        <v>0</v>
      </c>
      <c r="BL115" s="19" t="s">
        <v>722</v>
      </c>
      <c r="BM115" s="225" t="s">
        <v>6549</v>
      </c>
    </row>
    <row r="116" s="2" customFormat="1">
      <c r="A116" s="40"/>
      <c r="B116" s="41"/>
      <c r="C116" s="42"/>
      <c r="D116" s="227" t="s">
        <v>169</v>
      </c>
      <c r="E116" s="42"/>
      <c r="F116" s="228" t="s">
        <v>6550</v>
      </c>
      <c r="G116" s="42"/>
      <c r="H116" s="42"/>
      <c r="I116" s="229"/>
      <c r="J116" s="42"/>
      <c r="K116" s="42"/>
      <c r="L116" s="46"/>
      <c r="M116" s="230"/>
      <c r="N116" s="231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169</v>
      </c>
      <c r="AU116" s="19" t="s">
        <v>83</v>
      </c>
    </row>
    <row r="117" s="2" customFormat="1" ht="24.15" customHeight="1">
      <c r="A117" s="40"/>
      <c r="B117" s="41"/>
      <c r="C117" s="214" t="s">
        <v>247</v>
      </c>
      <c r="D117" s="214" t="s">
        <v>162</v>
      </c>
      <c r="E117" s="215" t="s">
        <v>6551</v>
      </c>
      <c r="F117" s="216" t="s">
        <v>6552</v>
      </c>
      <c r="G117" s="217" t="s">
        <v>213</v>
      </c>
      <c r="H117" s="218">
        <v>15.010999999999999</v>
      </c>
      <c r="I117" s="219"/>
      <c r="J117" s="220">
        <f>ROUND(I117*H117,2)</f>
        <v>0</v>
      </c>
      <c r="K117" s="216" t="s">
        <v>166</v>
      </c>
      <c r="L117" s="46"/>
      <c r="M117" s="221" t="s">
        <v>19</v>
      </c>
      <c r="N117" s="222" t="s">
        <v>44</v>
      </c>
      <c r="O117" s="86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5" t="s">
        <v>722</v>
      </c>
      <c r="AT117" s="225" t="s">
        <v>162</v>
      </c>
      <c r="AU117" s="225" t="s">
        <v>83</v>
      </c>
      <c r="AY117" s="19" t="s">
        <v>160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9" t="s">
        <v>81</v>
      </c>
      <c r="BK117" s="226">
        <f>ROUND(I117*H117,2)</f>
        <v>0</v>
      </c>
      <c r="BL117" s="19" t="s">
        <v>722</v>
      </c>
      <c r="BM117" s="225" t="s">
        <v>6553</v>
      </c>
    </row>
    <row r="118" s="2" customFormat="1">
      <c r="A118" s="40"/>
      <c r="B118" s="41"/>
      <c r="C118" s="42"/>
      <c r="D118" s="227" t="s">
        <v>169</v>
      </c>
      <c r="E118" s="42"/>
      <c r="F118" s="228" t="s">
        <v>6554</v>
      </c>
      <c r="G118" s="42"/>
      <c r="H118" s="42"/>
      <c r="I118" s="229"/>
      <c r="J118" s="42"/>
      <c r="K118" s="42"/>
      <c r="L118" s="46"/>
      <c r="M118" s="277"/>
      <c r="N118" s="278"/>
      <c r="O118" s="279"/>
      <c r="P118" s="279"/>
      <c r="Q118" s="279"/>
      <c r="R118" s="279"/>
      <c r="S118" s="279"/>
      <c r="T118" s="28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169</v>
      </c>
      <c r="AU118" s="19" t="s">
        <v>83</v>
      </c>
    </row>
    <row r="119" s="2" customFormat="1" ht="6.96" customHeight="1">
      <c r="A119" s="40"/>
      <c r="B119" s="61"/>
      <c r="C119" s="62"/>
      <c r="D119" s="62"/>
      <c r="E119" s="62"/>
      <c r="F119" s="62"/>
      <c r="G119" s="62"/>
      <c r="H119" s="62"/>
      <c r="I119" s="62"/>
      <c r="J119" s="62"/>
      <c r="K119" s="62"/>
      <c r="L119" s="46"/>
      <c r="M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</sheetData>
  <sheetProtection sheet="1" autoFilter="0" formatColumns="0" formatRows="0" objects="1" scenarios="1" spinCount="100000" saltValue="qlhnvML2RR75DHZGLb49Qj8spk9AQuEkJ5LNtHI5cgNyX0q0dc2FUAmiRyzXp5J+2fxI3ITrlmoP0hkuvZCGbA==" hashValue="xcxxi1iZtUH/slvwEqME3ho7vOaJohUqKqI/jt6CvohejAcIWOZ4N6brXNewANFakWyk4dOLS6ECvLtzaV8kVA==" algorithmName="SHA-512" password="CC35"/>
  <autoFilter ref="C88:K11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hyperlinks>
    <hyperlink ref="F93" r:id="rId1" display="https://podminky.urs.cz/item/CS_URS_2025_01/741122222"/>
    <hyperlink ref="F97" r:id="rId2" display="https://podminky.urs.cz/item/CS_URS_2025_01/741372063"/>
    <hyperlink ref="F100" r:id="rId3" display="https://podminky.urs.cz/item/CS_URS_2025_01/741372127"/>
    <hyperlink ref="F103" r:id="rId4" display="https://podminky.urs.cz/item/CS_URS_2025_01/741410021"/>
    <hyperlink ref="F107" r:id="rId5" display="https://podminky.urs.cz/item/CS_URS_2025_01/741420022"/>
    <hyperlink ref="F112" r:id="rId6" display="https://podminky.urs.cz/item/CS_URS_2025_01/460171452"/>
    <hyperlink ref="F114" r:id="rId7" display="https://podminky.urs.cz/item/CS_URS_2025_01/460451472"/>
    <hyperlink ref="F116" r:id="rId8" display="https://podminky.urs.cz/item/CS_URS_2025_01/460661512"/>
    <hyperlink ref="F118" r:id="rId9" display="https://podminky.urs.cz/item/CS_URS_2025_01/4699811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0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120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83</v>
      </c>
    </row>
    <row r="4" s="1" customFormat="1" ht="24.96" customHeight="1">
      <c r="B4" s="22"/>
      <c r="D4" s="142" t="s">
        <v>128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a MŠ Zelené město</v>
      </c>
      <c r="F7" s="144"/>
      <c r="G7" s="144"/>
      <c r="H7" s="144"/>
      <c r="L7" s="22"/>
    </row>
    <row r="8" s="1" customFormat="1" ht="12" customHeight="1">
      <c r="B8" s="22"/>
      <c r="D8" s="144" t="s">
        <v>129</v>
      </c>
      <c r="L8" s="22"/>
    </row>
    <row r="9" s="2" customFormat="1" ht="16.5" customHeight="1">
      <c r="A9" s="40"/>
      <c r="B9" s="46"/>
      <c r="C9" s="40"/>
      <c r="D9" s="40"/>
      <c r="E9" s="145" t="s">
        <v>6513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925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6555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9. 2. 2025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30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31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33</v>
      </c>
      <c r="E22" s="40"/>
      <c r="F22" s="40"/>
      <c r="G22" s="40"/>
      <c r="H22" s="40"/>
      <c r="I22" s="144" t="s">
        <v>26</v>
      </c>
      <c r="J22" s="135" t="str">
        <f>IF('Rekapitulace stavby'!AN16="","",'Rekapitulace stavby'!AN16)</f>
        <v/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tr">
        <f>IF('Rekapitulace stavby'!E17="","",'Rekapitulace stavby'!E17)</f>
        <v xml:space="preserve"> </v>
      </c>
      <c r="F23" s="40"/>
      <c r="G23" s="40"/>
      <c r="H23" s="40"/>
      <c r="I23" s="144" t="s">
        <v>29</v>
      </c>
      <c r="J23" s="135" t="str">
        <f>IF('Rekapitulace stavby'!AN17="","",'Rekapitulace stavby'!AN17)</f>
        <v/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tr">
        <f>IF('Rekapitulace stavby'!AN19="","",'Rekapitulace stavby'!AN19)</f>
        <v/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4" t="s">
        <v>29</v>
      </c>
      <c r="J26" s="135" t="str">
        <f>IF('Rekapitulace stavby'!AN20="","",'Rekapitulace stavby'!AN20)</f>
        <v/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ROUND(J97,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ROUND((SUM(BE97:BE231)),  2)</f>
        <v>0</v>
      </c>
      <c r="G35" s="40"/>
      <c r="H35" s="40"/>
      <c r="I35" s="159">
        <v>0.20999999999999999</v>
      </c>
      <c r="J35" s="158">
        <f>ROUND(((SUM(BE97:BE231))*I35),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ROUND((SUM(BF97:BF231)),  2)</f>
        <v>0</v>
      </c>
      <c r="G36" s="40"/>
      <c r="H36" s="40"/>
      <c r="I36" s="159">
        <v>0.12</v>
      </c>
      <c r="J36" s="158">
        <f>ROUND(((SUM(BF97:BF231))*I36),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ROUND((SUM(BG97:BG231)),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ROUND((SUM(BH97:BH231)),  2)</f>
        <v>0</v>
      </c>
      <c r="G38" s="40"/>
      <c r="H38" s="40"/>
      <c r="I38" s="159">
        <v>0.12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ROUND((SUM(BI97:BI231)),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131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a MŠ Zelené město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129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6513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925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IO06.3 - Přeložka stávajícího VO a ochrana kabelů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Ul. V třešňovce 190 00 Praha 9</v>
      </c>
      <c r="G56" s="42"/>
      <c r="H56" s="42"/>
      <c r="I56" s="34" t="s">
        <v>23</v>
      </c>
      <c r="J56" s="74" t="str">
        <f>IF(J14="","",J14)</f>
        <v>9. 2. 2025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Městská část Praha 9, Sokolovská 14/324, Praha 9</v>
      </c>
      <c r="G58" s="42"/>
      <c r="H58" s="42"/>
      <c r="I58" s="34" t="s">
        <v>33</v>
      </c>
      <c r="J58" s="38" t="str">
        <f>E23</f>
        <v xml:space="preserve"> 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31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132</v>
      </c>
      <c r="D61" s="173"/>
      <c r="E61" s="173"/>
      <c r="F61" s="173"/>
      <c r="G61" s="173"/>
      <c r="H61" s="173"/>
      <c r="I61" s="173"/>
      <c r="J61" s="174" t="s">
        <v>133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J97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134</v>
      </c>
    </row>
    <row r="64" s="9" customFormat="1" ht="24.96" customHeight="1">
      <c r="A64" s="9"/>
      <c r="B64" s="176"/>
      <c r="C64" s="177"/>
      <c r="D64" s="178" t="s">
        <v>135</v>
      </c>
      <c r="E64" s="179"/>
      <c r="F64" s="179"/>
      <c r="G64" s="179"/>
      <c r="H64" s="179"/>
      <c r="I64" s="179"/>
      <c r="J64" s="180">
        <f>J98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2"/>
      <c r="C65" s="127"/>
      <c r="D65" s="183" t="s">
        <v>136</v>
      </c>
      <c r="E65" s="184"/>
      <c r="F65" s="184"/>
      <c r="G65" s="184"/>
      <c r="H65" s="184"/>
      <c r="I65" s="184"/>
      <c r="J65" s="185">
        <f>J99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2"/>
      <c r="C66" s="127"/>
      <c r="D66" s="183" t="s">
        <v>137</v>
      </c>
      <c r="E66" s="184"/>
      <c r="F66" s="184"/>
      <c r="G66" s="184"/>
      <c r="H66" s="184"/>
      <c r="I66" s="184"/>
      <c r="J66" s="185">
        <f>J137</f>
        <v>0</v>
      </c>
      <c r="K66" s="127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2"/>
      <c r="C67" s="127"/>
      <c r="D67" s="183" t="s">
        <v>141</v>
      </c>
      <c r="E67" s="184"/>
      <c r="F67" s="184"/>
      <c r="G67" s="184"/>
      <c r="H67" s="184"/>
      <c r="I67" s="184"/>
      <c r="J67" s="185">
        <f>J155</f>
        <v>0</v>
      </c>
      <c r="K67" s="127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2"/>
      <c r="C68" s="127"/>
      <c r="D68" s="183" t="s">
        <v>6432</v>
      </c>
      <c r="E68" s="184"/>
      <c r="F68" s="184"/>
      <c r="G68" s="184"/>
      <c r="H68" s="184"/>
      <c r="I68" s="184"/>
      <c r="J68" s="185">
        <f>J159</f>
        <v>0</v>
      </c>
      <c r="K68" s="127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4.88" customHeight="1">
      <c r="A69" s="10"/>
      <c r="B69" s="182"/>
      <c r="C69" s="127"/>
      <c r="D69" s="183" t="s">
        <v>6556</v>
      </c>
      <c r="E69" s="184"/>
      <c r="F69" s="184"/>
      <c r="G69" s="184"/>
      <c r="H69" s="184"/>
      <c r="I69" s="184"/>
      <c r="J69" s="185">
        <f>J169</f>
        <v>0</v>
      </c>
      <c r="K69" s="127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6"/>
      <c r="C70" s="177"/>
      <c r="D70" s="178" t="s">
        <v>143</v>
      </c>
      <c r="E70" s="179"/>
      <c r="F70" s="179"/>
      <c r="G70" s="179"/>
      <c r="H70" s="179"/>
      <c r="I70" s="179"/>
      <c r="J70" s="180">
        <f>J172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2"/>
      <c r="C71" s="127"/>
      <c r="D71" s="183" t="s">
        <v>932</v>
      </c>
      <c r="E71" s="184"/>
      <c r="F71" s="184"/>
      <c r="G71" s="184"/>
      <c r="H71" s="184"/>
      <c r="I71" s="184"/>
      <c r="J71" s="185">
        <f>J173</f>
        <v>0</v>
      </c>
      <c r="K71" s="127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6"/>
      <c r="C72" s="177"/>
      <c r="D72" s="178" t="s">
        <v>6433</v>
      </c>
      <c r="E72" s="179"/>
      <c r="F72" s="179"/>
      <c r="G72" s="179"/>
      <c r="H72" s="179"/>
      <c r="I72" s="179"/>
      <c r="J72" s="180">
        <f>J190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2"/>
      <c r="C73" s="127"/>
      <c r="D73" s="183" t="s">
        <v>6557</v>
      </c>
      <c r="E73" s="184"/>
      <c r="F73" s="184"/>
      <c r="G73" s="184"/>
      <c r="H73" s="184"/>
      <c r="I73" s="184"/>
      <c r="J73" s="185">
        <f>J191</f>
        <v>0</v>
      </c>
      <c r="K73" s="127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2"/>
      <c r="C74" s="127"/>
      <c r="D74" s="183" t="s">
        <v>6434</v>
      </c>
      <c r="E74" s="184"/>
      <c r="F74" s="184"/>
      <c r="G74" s="184"/>
      <c r="H74" s="184"/>
      <c r="I74" s="184"/>
      <c r="J74" s="185">
        <f>J199</f>
        <v>0</v>
      </c>
      <c r="K74" s="127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9" customFormat="1" ht="24.96" customHeight="1">
      <c r="A75" s="9"/>
      <c r="B75" s="176"/>
      <c r="C75" s="177"/>
      <c r="D75" s="178" t="s">
        <v>5102</v>
      </c>
      <c r="E75" s="179"/>
      <c r="F75" s="179"/>
      <c r="G75" s="179"/>
      <c r="H75" s="179"/>
      <c r="I75" s="179"/>
      <c r="J75" s="180">
        <f>J208</f>
        <v>0</v>
      </c>
      <c r="K75" s="177"/>
      <c r="L75" s="181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2" customFormat="1" ht="21.84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61"/>
      <c r="C77" s="62"/>
      <c r="D77" s="62"/>
      <c r="E77" s="62"/>
      <c r="F77" s="62"/>
      <c r="G77" s="62"/>
      <c r="H77" s="62"/>
      <c r="I77" s="62"/>
      <c r="J77" s="62"/>
      <c r="K77" s="62"/>
      <c r="L77" s="14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63"/>
      <c r="C81" s="64"/>
      <c r="D81" s="64"/>
      <c r="E81" s="64"/>
      <c r="F81" s="64"/>
      <c r="G81" s="64"/>
      <c r="H81" s="64"/>
      <c r="I81" s="64"/>
      <c r="J81" s="64"/>
      <c r="K81" s="64"/>
      <c r="L81" s="14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5" t="s">
        <v>145</v>
      </c>
      <c r="D82" s="42"/>
      <c r="E82" s="42"/>
      <c r="F82" s="42"/>
      <c r="G82" s="42"/>
      <c r="H82" s="42"/>
      <c r="I82" s="42"/>
      <c r="J82" s="42"/>
      <c r="K82" s="42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14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71" t="str">
        <f>E7</f>
        <v>ZŠ a MŠ Zelené město</v>
      </c>
      <c r="F85" s="34"/>
      <c r="G85" s="34"/>
      <c r="H85" s="34"/>
      <c r="I85" s="42"/>
      <c r="J85" s="42"/>
      <c r="K85" s="42"/>
      <c r="L85" s="14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3"/>
      <c r="C86" s="34" t="s">
        <v>129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2" customFormat="1" ht="16.5" customHeight="1">
      <c r="A87" s="40"/>
      <c r="B87" s="41"/>
      <c r="C87" s="42"/>
      <c r="D87" s="42"/>
      <c r="E87" s="171" t="s">
        <v>6513</v>
      </c>
      <c r="F87" s="42"/>
      <c r="G87" s="42"/>
      <c r="H87" s="42"/>
      <c r="I87" s="42"/>
      <c r="J87" s="42"/>
      <c r="K87" s="42"/>
      <c r="L87" s="14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925</v>
      </c>
      <c r="D88" s="42"/>
      <c r="E88" s="42"/>
      <c r="F88" s="42"/>
      <c r="G88" s="42"/>
      <c r="H88" s="42"/>
      <c r="I88" s="42"/>
      <c r="J88" s="42"/>
      <c r="K88" s="42"/>
      <c r="L88" s="14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1" t="str">
        <f>E11</f>
        <v>IO06.3 - Přeložka stávajícího VO a ochrana kabelů</v>
      </c>
      <c r="F89" s="42"/>
      <c r="G89" s="42"/>
      <c r="H89" s="42"/>
      <c r="I89" s="42"/>
      <c r="J89" s="42"/>
      <c r="K89" s="42"/>
      <c r="L89" s="14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21</v>
      </c>
      <c r="D91" s="42"/>
      <c r="E91" s="42"/>
      <c r="F91" s="29" t="str">
        <f>F14</f>
        <v>Ul. V třešňovce 190 00 Praha 9</v>
      </c>
      <c r="G91" s="42"/>
      <c r="H91" s="42"/>
      <c r="I91" s="34" t="s">
        <v>23</v>
      </c>
      <c r="J91" s="74" t="str">
        <f>IF(J14="","",J14)</f>
        <v>9. 2. 2025</v>
      </c>
      <c r="K91" s="42"/>
      <c r="L91" s="14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5.15" customHeight="1">
      <c r="A93" s="40"/>
      <c r="B93" s="41"/>
      <c r="C93" s="34" t="s">
        <v>25</v>
      </c>
      <c r="D93" s="42"/>
      <c r="E93" s="42"/>
      <c r="F93" s="29" t="str">
        <f>E17</f>
        <v>Městská část Praha 9, Sokolovská 14/324, Praha 9</v>
      </c>
      <c r="G93" s="42"/>
      <c r="H93" s="42"/>
      <c r="I93" s="34" t="s">
        <v>33</v>
      </c>
      <c r="J93" s="38" t="str">
        <f>E23</f>
        <v xml:space="preserve"> </v>
      </c>
      <c r="K93" s="42"/>
      <c r="L93" s="146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4" t="s">
        <v>31</v>
      </c>
      <c r="D94" s="42"/>
      <c r="E94" s="42"/>
      <c r="F94" s="29" t="str">
        <f>IF(E20="","",E20)</f>
        <v>Vyplň údaj</v>
      </c>
      <c r="G94" s="42"/>
      <c r="H94" s="42"/>
      <c r="I94" s="34" t="s">
        <v>36</v>
      </c>
      <c r="J94" s="38" t="str">
        <f>E26</f>
        <v xml:space="preserve"> </v>
      </c>
      <c r="K94" s="42"/>
      <c r="L94" s="146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6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11" customFormat="1" ht="29.28" customHeight="1">
      <c r="A96" s="187"/>
      <c r="B96" s="188"/>
      <c r="C96" s="189" t="s">
        <v>146</v>
      </c>
      <c r="D96" s="190" t="s">
        <v>58</v>
      </c>
      <c r="E96" s="190" t="s">
        <v>54</v>
      </c>
      <c r="F96" s="190" t="s">
        <v>55</v>
      </c>
      <c r="G96" s="190" t="s">
        <v>147</v>
      </c>
      <c r="H96" s="190" t="s">
        <v>148</v>
      </c>
      <c r="I96" s="190" t="s">
        <v>149</v>
      </c>
      <c r="J96" s="190" t="s">
        <v>133</v>
      </c>
      <c r="K96" s="191" t="s">
        <v>150</v>
      </c>
      <c r="L96" s="192"/>
      <c r="M96" s="94" t="s">
        <v>19</v>
      </c>
      <c r="N96" s="95" t="s">
        <v>43</v>
      </c>
      <c r="O96" s="95" t="s">
        <v>151</v>
      </c>
      <c r="P96" s="95" t="s">
        <v>152</v>
      </c>
      <c r="Q96" s="95" t="s">
        <v>153</v>
      </c>
      <c r="R96" s="95" t="s">
        <v>154</v>
      </c>
      <c r="S96" s="95" t="s">
        <v>155</v>
      </c>
      <c r="T96" s="96" t="s">
        <v>156</v>
      </c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</row>
    <row r="97" s="2" customFormat="1" ht="22.8" customHeight="1">
      <c r="A97" s="40"/>
      <c r="B97" s="41"/>
      <c r="C97" s="101" t="s">
        <v>157</v>
      </c>
      <c r="D97" s="42"/>
      <c r="E97" s="42"/>
      <c r="F97" s="42"/>
      <c r="G97" s="42"/>
      <c r="H97" s="42"/>
      <c r="I97" s="42"/>
      <c r="J97" s="193">
        <f>BK97</f>
        <v>0</v>
      </c>
      <c r="K97" s="42"/>
      <c r="L97" s="46"/>
      <c r="M97" s="97"/>
      <c r="N97" s="194"/>
      <c r="O97" s="98"/>
      <c r="P97" s="195">
        <f>P98+P172+P190+P208</f>
        <v>0</v>
      </c>
      <c r="Q97" s="98"/>
      <c r="R97" s="195">
        <f>R98+R172+R190+R208</f>
        <v>22.852943200000002</v>
      </c>
      <c r="S97" s="98"/>
      <c r="T97" s="196">
        <f>T98+T172+T190+T208</f>
        <v>12.172800000000001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72</v>
      </c>
      <c r="AU97" s="19" t="s">
        <v>134</v>
      </c>
      <c r="BK97" s="197">
        <f>BK98+BK172+BK190+BK208</f>
        <v>0</v>
      </c>
    </row>
    <row r="98" s="12" customFormat="1" ht="25.92" customHeight="1">
      <c r="A98" s="12"/>
      <c r="B98" s="198"/>
      <c r="C98" s="199"/>
      <c r="D98" s="200" t="s">
        <v>72</v>
      </c>
      <c r="E98" s="201" t="s">
        <v>158</v>
      </c>
      <c r="F98" s="201" t="s">
        <v>159</v>
      </c>
      <c r="G98" s="199"/>
      <c r="H98" s="199"/>
      <c r="I98" s="202"/>
      <c r="J98" s="203">
        <f>BK98</f>
        <v>0</v>
      </c>
      <c r="K98" s="199"/>
      <c r="L98" s="204"/>
      <c r="M98" s="205"/>
      <c r="N98" s="206"/>
      <c r="O98" s="206"/>
      <c r="P98" s="207">
        <f>P99+P137+P155+P159</f>
        <v>0</v>
      </c>
      <c r="Q98" s="206"/>
      <c r="R98" s="207">
        <f>R99+R137+R155+R159</f>
        <v>17.813062200000001</v>
      </c>
      <c r="S98" s="206"/>
      <c r="T98" s="208">
        <f>T99+T137+T155+T159</f>
        <v>12.172800000000001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81</v>
      </c>
      <c r="AT98" s="210" t="s">
        <v>72</v>
      </c>
      <c r="AU98" s="210" t="s">
        <v>73</v>
      </c>
      <c r="AY98" s="209" t="s">
        <v>160</v>
      </c>
      <c r="BK98" s="211">
        <f>BK99+BK137+BK155+BK159</f>
        <v>0</v>
      </c>
    </row>
    <row r="99" s="12" customFormat="1" ht="22.8" customHeight="1">
      <c r="A99" s="12"/>
      <c r="B99" s="198"/>
      <c r="C99" s="199"/>
      <c r="D99" s="200" t="s">
        <v>72</v>
      </c>
      <c r="E99" s="212" t="s">
        <v>81</v>
      </c>
      <c r="F99" s="212" t="s">
        <v>161</v>
      </c>
      <c r="G99" s="199"/>
      <c r="H99" s="199"/>
      <c r="I99" s="202"/>
      <c r="J99" s="213">
        <f>BK99</f>
        <v>0</v>
      </c>
      <c r="K99" s="199"/>
      <c r="L99" s="204"/>
      <c r="M99" s="205"/>
      <c r="N99" s="206"/>
      <c r="O99" s="206"/>
      <c r="P99" s="207">
        <f>SUM(P100:P136)</f>
        <v>0</v>
      </c>
      <c r="Q99" s="206"/>
      <c r="R99" s="207">
        <f>SUM(R100:R136)</f>
        <v>0.035635199999999999</v>
      </c>
      <c r="S99" s="206"/>
      <c r="T99" s="208">
        <f>SUM(T100:T136)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81</v>
      </c>
      <c r="AT99" s="210" t="s">
        <v>72</v>
      </c>
      <c r="AU99" s="210" t="s">
        <v>81</v>
      </c>
      <c r="AY99" s="209" t="s">
        <v>160</v>
      </c>
      <c r="BK99" s="211">
        <f>SUM(BK100:BK136)</f>
        <v>0</v>
      </c>
    </row>
    <row r="100" s="2" customFormat="1" ht="33" customHeight="1">
      <c r="A100" s="40"/>
      <c r="B100" s="41"/>
      <c r="C100" s="214" t="s">
        <v>81</v>
      </c>
      <c r="D100" s="214" t="s">
        <v>162</v>
      </c>
      <c r="E100" s="215" t="s">
        <v>6435</v>
      </c>
      <c r="F100" s="216" t="s">
        <v>6436</v>
      </c>
      <c r="G100" s="217" t="s">
        <v>175</v>
      </c>
      <c r="H100" s="218">
        <v>12.288</v>
      </c>
      <c r="I100" s="219"/>
      <c r="J100" s="220">
        <f>ROUND(I100*H100,2)</f>
        <v>0</v>
      </c>
      <c r="K100" s="216" t="s">
        <v>166</v>
      </c>
      <c r="L100" s="46"/>
      <c r="M100" s="221" t="s">
        <v>19</v>
      </c>
      <c r="N100" s="222" t="s">
        <v>44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167</v>
      </c>
      <c r="AT100" s="225" t="s">
        <v>162</v>
      </c>
      <c r="AU100" s="225" t="s">
        <v>83</v>
      </c>
      <c r="AY100" s="19" t="s">
        <v>160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81</v>
      </c>
      <c r="BK100" s="226">
        <f>ROUND(I100*H100,2)</f>
        <v>0</v>
      </c>
      <c r="BL100" s="19" t="s">
        <v>167</v>
      </c>
      <c r="BM100" s="225" t="s">
        <v>6558</v>
      </c>
    </row>
    <row r="101" s="2" customFormat="1">
      <c r="A101" s="40"/>
      <c r="B101" s="41"/>
      <c r="C101" s="42"/>
      <c r="D101" s="227" t="s">
        <v>169</v>
      </c>
      <c r="E101" s="42"/>
      <c r="F101" s="228" t="s">
        <v>6438</v>
      </c>
      <c r="G101" s="42"/>
      <c r="H101" s="42"/>
      <c r="I101" s="229"/>
      <c r="J101" s="42"/>
      <c r="K101" s="42"/>
      <c r="L101" s="46"/>
      <c r="M101" s="230"/>
      <c r="N101" s="231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169</v>
      </c>
      <c r="AU101" s="19" t="s">
        <v>83</v>
      </c>
    </row>
    <row r="102" s="13" customFormat="1">
      <c r="A102" s="13"/>
      <c r="B102" s="232"/>
      <c r="C102" s="233"/>
      <c r="D102" s="234" t="s">
        <v>171</v>
      </c>
      <c r="E102" s="235" t="s">
        <v>19</v>
      </c>
      <c r="F102" s="236" t="s">
        <v>6559</v>
      </c>
      <c r="G102" s="233"/>
      <c r="H102" s="237">
        <v>12.288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171</v>
      </c>
      <c r="AU102" s="243" t="s">
        <v>83</v>
      </c>
      <c r="AV102" s="13" t="s">
        <v>83</v>
      </c>
      <c r="AW102" s="13" t="s">
        <v>35</v>
      </c>
      <c r="AX102" s="13" t="s">
        <v>81</v>
      </c>
      <c r="AY102" s="243" t="s">
        <v>160</v>
      </c>
    </row>
    <row r="103" s="2" customFormat="1" ht="24.15" customHeight="1">
      <c r="A103" s="40"/>
      <c r="B103" s="41"/>
      <c r="C103" s="214" t="s">
        <v>83</v>
      </c>
      <c r="D103" s="214" t="s">
        <v>162</v>
      </c>
      <c r="E103" s="215" t="s">
        <v>6440</v>
      </c>
      <c r="F103" s="216" t="s">
        <v>6441</v>
      </c>
      <c r="G103" s="217" t="s">
        <v>175</v>
      </c>
      <c r="H103" s="218">
        <v>12.288</v>
      </c>
      <c r="I103" s="219"/>
      <c r="J103" s="220">
        <f>ROUND(I103*H103,2)</f>
        <v>0</v>
      </c>
      <c r="K103" s="216" t="s">
        <v>166</v>
      </c>
      <c r="L103" s="46"/>
      <c r="M103" s="221" t="s">
        <v>19</v>
      </c>
      <c r="N103" s="222" t="s">
        <v>44</v>
      </c>
      <c r="O103" s="86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167</v>
      </c>
      <c r="AT103" s="225" t="s">
        <v>162</v>
      </c>
      <c r="AU103" s="225" t="s">
        <v>83</v>
      </c>
      <c r="AY103" s="19" t="s">
        <v>160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81</v>
      </c>
      <c r="BK103" s="226">
        <f>ROUND(I103*H103,2)</f>
        <v>0</v>
      </c>
      <c r="BL103" s="19" t="s">
        <v>167</v>
      </c>
      <c r="BM103" s="225" t="s">
        <v>6560</v>
      </c>
    </row>
    <row r="104" s="2" customFormat="1">
      <c r="A104" s="40"/>
      <c r="B104" s="41"/>
      <c r="C104" s="42"/>
      <c r="D104" s="227" t="s">
        <v>169</v>
      </c>
      <c r="E104" s="42"/>
      <c r="F104" s="228" t="s">
        <v>6443</v>
      </c>
      <c r="G104" s="42"/>
      <c r="H104" s="42"/>
      <c r="I104" s="229"/>
      <c r="J104" s="42"/>
      <c r="K104" s="42"/>
      <c r="L104" s="46"/>
      <c r="M104" s="230"/>
      <c r="N104" s="231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169</v>
      </c>
      <c r="AU104" s="19" t="s">
        <v>83</v>
      </c>
    </row>
    <row r="105" s="13" customFormat="1">
      <c r="A105" s="13"/>
      <c r="B105" s="232"/>
      <c r="C105" s="233"/>
      <c r="D105" s="234" t="s">
        <v>171</v>
      </c>
      <c r="E105" s="235" t="s">
        <v>19</v>
      </c>
      <c r="F105" s="236" t="s">
        <v>6561</v>
      </c>
      <c r="G105" s="233"/>
      <c r="H105" s="237">
        <v>12.288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171</v>
      </c>
      <c r="AU105" s="243" t="s">
        <v>83</v>
      </c>
      <c r="AV105" s="13" t="s">
        <v>83</v>
      </c>
      <c r="AW105" s="13" t="s">
        <v>35</v>
      </c>
      <c r="AX105" s="13" t="s">
        <v>81</v>
      </c>
      <c r="AY105" s="243" t="s">
        <v>160</v>
      </c>
    </row>
    <row r="106" s="2" customFormat="1" ht="21.75" customHeight="1">
      <c r="A106" s="40"/>
      <c r="B106" s="41"/>
      <c r="C106" s="214" t="s">
        <v>181</v>
      </c>
      <c r="D106" s="214" t="s">
        <v>162</v>
      </c>
      <c r="E106" s="215" t="s">
        <v>6562</v>
      </c>
      <c r="F106" s="216" t="s">
        <v>6563</v>
      </c>
      <c r="G106" s="217" t="s">
        <v>165</v>
      </c>
      <c r="H106" s="218">
        <v>30.719999999999999</v>
      </c>
      <c r="I106" s="219"/>
      <c r="J106" s="220">
        <f>ROUND(I106*H106,2)</f>
        <v>0</v>
      </c>
      <c r="K106" s="216" t="s">
        <v>166</v>
      </c>
      <c r="L106" s="46"/>
      <c r="M106" s="221" t="s">
        <v>19</v>
      </c>
      <c r="N106" s="222" t="s">
        <v>44</v>
      </c>
      <c r="O106" s="86"/>
      <c r="P106" s="223">
        <f>O106*H106</f>
        <v>0</v>
      </c>
      <c r="Q106" s="223">
        <v>0.00069999999999999999</v>
      </c>
      <c r="R106" s="223">
        <f>Q106*H106</f>
        <v>0.021503999999999999</v>
      </c>
      <c r="S106" s="223">
        <v>0</v>
      </c>
      <c r="T106" s="224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167</v>
      </c>
      <c r="AT106" s="225" t="s">
        <v>162</v>
      </c>
      <c r="AU106" s="225" t="s">
        <v>83</v>
      </c>
      <c r="AY106" s="19" t="s">
        <v>160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81</v>
      </c>
      <c r="BK106" s="226">
        <f>ROUND(I106*H106,2)</f>
        <v>0</v>
      </c>
      <c r="BL106" s="19" t="s">
        <v>167</v>
      </c>
      <c r="BM106" s="225" t="s">
        <v>6564</v>
      </c>
    </row>
    <row r="107" s="2" customFormat="1">
      <c r="A107" s="40"/>
      <c r="B107" s="41"/>
      <c r="C107" s="42"/>
      <c r="D107" s="227" t="s">
        <v>169</v>
      </c>
      <c r="E107" s="42"/>
      <c r="F107" s="228" t="s">
        <v>6565</v>
      </c>
      <c r="G107" s="42"/>
      <c r="H107" s="42"/>
      <c r="I107" s="229"/>
      <c r="J107" s="42"/>
      <c r="K107" s="42"/>
      <c r="L107" s="46"/>
      <c r="M107" s="230"/>
      <c r="N107" s="231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169</v>
      </c>
      <c r="AU107" s="19" t="s">
        <v>83</v>
      </c>
    </row>
    <row r="108" s="13" customFormat="1">
      <c r="A108" s="13"/>
      <c r="B108" s="232"/>
      <c r="C108" s="233"/>
      <c r="D108" s="234" t="s">
        <v>171</v>
      </c>
      <c r="E108" s="235" t="s">
        <v>19</v>
      </c>
      <c r="F108" s="236" t="s">
        <v>6566</v>
      </c>
      <c r="G108" s="233"/>
      <c r="H108" s="237">
        <v>30.719999999999999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171</v>
      </c>
      <c r="AU108" s="243" t="s">
        <v>83</v>
      </c>
      <c r="AV108" s="13" t="s">
        <v>83</v>
      </c>
      <c r="AW108" s="13" t="s">
        <v>35</v>
      </c>
      <c r="AX108" s="13" t="s">
        <v>81</v>
      </c>
      <c r="AY108" s="243" t="s">
        <v>160</v>
      </c>
    </row>
    <row r="109" s="2" customFormat="1" ht="16.5" customHeight="1">
      <c r="A109" s="40"/>
      <c r="B109" s="41"/>
      <c r="C109" s="214" t="s">
        <v>167</v>
      </c>
      <c r="D109" s="214" t="s">
        <v>162</v>
      </c>
      <c r="E109" s="215" t="s">
        <v>6567</v>
      </c>
      <c r="F109" s="216" t="s">
        <v>6568</v>
      </c>
      <c r="G109" s="217" t="s">
        <v>165</v>
      </c>
      <c r="H109" s="218">
        <v>30.719999999999999</v>
      </c>
      <c r="I109" s="219"/>
      <c r="J109" s="220">
        <f>ROUND(I109*H109,2)</f>
        <v>0</v>
      </c>
      <c r="K109" s="216" t="s">
        <v>166</v>
      </c>
      <c r="L109" s="46"/>
      <c r="M109" s="221" t="s">
        <v>19</v>
      </c>
      <c r="N109" s="222" t="s">
        <v>44</v>
      </c>
      <c r="O109" s="86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5" t="s">
        <v>167</v>
      </c>
      <c r="AT109" s="225" t="s">
        <v>162</v>
      </c>
      <c r="AU109" s="225" t="s">
        <v>83</v>
      </c>
      <c r="AY109" s="19" t="s">
        <v>160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9" t="s">
        <v>81</v>
      </c>
      <c r="BK109" s="226">
        <f>ROUND(I109*H109,2)</f>
        <v>0</v>
      </c>
      <c r="BL109" s="19" t="s">
        <v>167</v>
      </c>
      <c r="BM109" s="225" t="s">
        <v>6569</v>
      </c>
    </row>
    <row r="110" s="2" customFormat="1">
      <c r="A110" s="40"/>
      <c r="B110" s="41"/>
      <c r="C110" s="42"/>
      <c r="D110" s="227" t="s">
        <v>169</v>
      </c>
      <c r="E110" s="42"/>
      <c r="F110" s="228" t="s">
        <v>6570</v>
      </c>
      <c r="G110" s="42"/>
      <c r="H110" s="42"/>
      <c r="I110" s="229"/>
      <c r="J110" s="42"/>
      <c r="K110" s="42"/>
      <c r="L110" s="46"/>
      <c r="M110" s="230"/>
      <c r="N110" s="231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169</v>
      </c>
      <c r="AU110" s="19" t="s">
        <v>83</v>
      </c>
    </row>
    <row r="111" s="2" customFormat="1" ht="21.75" customHeight="1">
      <c r="A111" s="40"/>
      <c r="B111" s="41"/>
      <c r="C111" s="214" t="s">
        <v>192</v>
      </c>
      <c r="D111" s="214" t="s">
        <v>162</v>
      </c>
      <c r="E111" s="215" t="s">
        <v>6571</v>
      </c>
      <c r="F111" s="216" t="s">
        <v>6572</v>
      </c>
      <c r="G111" s="217" t="s">
        <v>175</v>
      </c>
      <c r="H111" s="218">
        <v>30.719999999999999</v>
      </c>
      <c r="I111" s="219"/>
      <c r="J111" s="220">
        <f>ROUND(I111*H111,2)</f>
        <v>0</v>
      </c>
      <c r="K111" s="216" t="s">
        <v>166</v>
      </c>
      <c r="L111" s="46"/>
      <c r="M111" s="221" t="s">
        <v>19</v>
      </c>
      <c r="N111" s="222" t="s">
        <v>44</v>
      </c>
      <c r="O111" s="86"/>
      <c r="P111" s="223">
        <f>O111*H111</f>
        <v>0</v>
      </c>
      <c r="Q111" s="223">
        <v>0.00046000000000000001</v>
      </c>
      <c r="R111" s="223">
        <f>Q111*H111</f>
        <v>0.0141312</v>
      </c>
      <c r="S111" s="223">
        <v>0</v>
      </c>
      <c r="T111" s="224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167</v>
      </c>
      <c r="AT111" s="225" t="s">
        <v>162</v>
      </c>
      <c r="AU111" s="225" t="s">
        <v>83</v>
      </c>
      <c r="AY111" s="19" t="s">
        <v>160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81</v>
      </c>
      <c r="BK111" s="226">
        <f>ROUND(I111*H111,2)</f>
        <v>0</v>
      </c>
      <c r="BL111" s="19" t="s">
        <v>167</v>
      </c>
      <c r="BM111" s="225" t="s">
        <v>6573</v>
      </c>
    </row>
    <row r="112" s="2" customFormat="1">
      <c r="A112" s="40"/>
      <c r="B112" s="41"/>
      <c r="C112" s="42"/>
      <c r="D112" s="227" t="s">
        <v>169</v>
      </c>
      <c r="E112" s="42"/>
      <c r="F112" s="228" t="s">
        <v>6574</v>
      </c>
      <c r="G112" s="42"/>
      <c r="H112" s="42"/>
      <c r="I112" s="229"/>
      <c r="J112" s="42"/>
      <c r="K112" s="42"/>
      <c r="L112" s="46"/>
      <c r="M112" s="230"/>
      <c r="N112" s="231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169</v>
      </c>
      <c r="AU112" s="19" t="s">
        <v>83</v>
      </c>
    </row>
    <row r="113" s="13" customFormat="1">
      <c r="A113" s="13"/>
      <c r="B113" s="232"/>
      <c r="C113" s="233"/>
      <c r="D113" s="234" t="s">
        <v>171</v>
      </c>
      <c r="E113" s="235" t="s">
        <v>19</v>
      </c>
      <c r="F113" s="236" t="s">
        <v>6566</v>
      </c>
      <c r="G113" s="233"/>
      <c r="H113" s="237">
        <v>30.719999999999999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171</v>
      </c>
      <c r="AU113" s="243" t="s">
        <v>83</v>
      </c>
      <c r="AV113" s="13" t="s">
        <v>83</v>
      </c>
      <c r="AW113" s="13" t="s">
        <v>35</v>
      </c>
      <c r="AX113" s="13" t="s">
        <v>81</v>
      </c>
      <c r="AY113" s="243" t="s">
        <v>160</v>
      </c>
    </row>
    <row r="114" s="2" customFormat="1" ht="24.15" customHeight="1">
      <c r="A114" s="40"/>
      <c r="B114" s="41"/>
      <c r="C114" s="214" t="s">
        <v>198</v>
      </c>
      <c r="D114" s="214" t="s">
        <v>162</v>
      </c>
      <c r="E114" s="215" t="s">
        <v>6575</v>
      </c>
      <c r="F114" s="216" t="s">
        <v>6576</v>
      </c>
      <c r="G114" s="217" t="s">
        <v>175</v>
      </c>
      <c r="H114" s="218">
        <v>30.719999999999999</v>
      </c>
      <c r="I114" s="219"/>
      <c r="J114" s="220">
        <f>ROUND(I114*H114,2)</f>
        <v>0</v>
      </c>
      <c r="K114" s="216" t="s">
        <v>166</v>
      </c>
      <c r="L114" s="46"/>
      <c r="M114" s="221" t="s">
        <v>19</v>
      </c>
      <c r="N114" s="222" t="s">
        <v>44</v>
      </c>
      <c r="O114" s="86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5" t="s">
        <v>167</v>
      </c>
      <c r="AT114" s="225" t="s">
        <v>162</v>
      </c>
      <c r="AU114" s="225" t="s">
        <v>83</v>
      </c>
      <c r="AY114" s="19" t="s">
        <v>160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9" t="s">
        <v>81</v>
      </c>
      <c r="BK114" s="226">
        <f>ROUND(I114*H114,2)</f>
        <v>0</v>
      </c>
      <c r="BL114" s="19" t="s">
        <v>167</v>
      </c>
      <c r="BM114" s="225" t="s">
        <v>6577</v>
      </c>
    </row>
    <row r="115" s="2" customFormat="1">
      <c r="A115" s="40"/>
      <c r="B115" s="41"/>
      <c r="C115" s="42"/>
      <c r="D115" s="227" t="s">
        <v>169</v>
      </c>
      <c r="E115" s="42"/>
      <c r="F115" s="228" t="s">
        <v>6578</v>
      </c>
      <c r="G115" s="42"/>
      <c r="H115" s="42"/>
      <c r="I115" s="229"/>
      <c r="J115" s="42"/>
      <c r="K115" s="42"/>
      <c r="L115" s="46"/>
      <c r="M115" s="230"/>
      <c r="N115" s="231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169</v>
      </c>
      <c r="AU115" s="19" t="s">
        <v>83</v>
      </c>
    </row>
    <row r="116" s="2" customFormat="1" ht="37.8" customHeight="1">
      <c r="A116" s="40"/>
      <c r="B116" s="41"/>
      <c r="C116" s="214" t="s">
        <v>204</v>
      </c>
      <c r="D116" s="214" t="s">
        <v>162</v>
      </c>
      <c r="E116" s="215" t="s">
        <v>187</v>
      </c>
      <c r="F116" s="216" t="s">
        <v>188</v>
      </c>
      <c r="G116" s="217" t="s">
        <v>175</v>
      </c>
      <c r="H116" s="218">
        <v>10.752000000000001</v>
      </c>
      <c r="I116" s="219"/>
      <c r="J116" s="220">
        <f>ROUND(I116*H116,2)</f>
        <v>0</v>
      </c>
      <c r="K116" s="216" t="s">
        <v>166</v>
      </c>
      <c r="L116" s="46"/>
      <c r="M116" s="221" t="s">
        <v>19</v>
      </c>
      <c r="N116" s="222" t="s">
        <v>44</v>
      </c>
      <c r="O116" s="86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167</v>
      </c>
      <c r="AT116" s="225" t="s">
        <v>162</v>
      </c>
      <c r="AU116" s="225" t="s">
        <v>83</v>
      </c>
      <c r="AY116" s="19" t="s">
        <v>160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81</v>
      </c>
      <c r="BK116" s="226">
        <f>ROUND(I116*H116,2)</f>
        <v>0</v>
      </c>
      <c r="BL116" s="19" t="s">
        <v>167</v>
      </c>
      <c r="BM116" s="225" t="s">
        <v>6579</v>
      </c>
    </row>
    <row r="117" s="2" customFormat="1">
      <c r="A117" s="40"/>
      <c r="B117" s="41"/>
      <c r="C117" s="42"/>
      <c r="D117" s="227" t="s">
        <v>169</v>
      </c>
      <c r="E117" s="42"/>
      <c r="F117" s="228" t="s">
        <v>190</v>
      </c>
      <c r="G117" s="42"/>
      <c r="H117" s="42"/>
      <c r="I117" s="229"/>
      <c r="J117" s="42"/>
      <c r="K117" s="42"/>
      <c r="L117" s="46"/>
      <c r="M117" s="230"/>
      <c r="N117" s="231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169</v>
      </c>
      <c r="AU117" s="19" t="s">
        <v>83</v>
      </c>
    </row>
    <row r="118" s="13" customFormat="1">
      <c r="A118" s="13"/>
      <c r="B118" s="232"/>
      <c r="C118" s="233"/>
      <c r="D118" s="234" t="s">
        <v>171</v>
      </c>
      <c r="E118" s="235" t="s">
        <v>19</v>
      </c>
      <c r="F118" s="236" t="s">
        <v>6580</v>
      </c>
      <c r="G118" s="233"/>
      <c r="H118" s="237">
        <v>10.752000000000001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171</v>
      </c>
      <c r="AU118" s="243" t="s">
        <v>83</v>
      </c>
      <c r="AV118" s="13" t="s">
        <v>83</v>
      </c>
      <c r="AW118" s="13" t="s">
        <v>35</v>
      </c>
      <c r="AX118" s="13" t="s">
        <v>81</v>
      </c>
      <c r="AY118" s="243" t="s">
        <v>160</v>
      </c>
    </row>
    <row r="119" s="2" customFormat="1" ht="37.8" customHeight="1">
      <c r="A119" s="40"/>
      <c r="B119" s="41"/>
      <c r="C119" s="214" t="s">
        <v>210</v>
      </c>
      <c r="D119" s="214" t="s">
        <v>162</v>
      </c>
      <c r="E119" s="215" t="s">
        <v>193</v>
      </c>
      <c r="F119" s="216" t="s">
        <v>194</v>
      </c>
      <c r="G119" s="217" t="s">
        <v>175</v>
      </c>
      <c r="H119" s="218">
        <v>6.9119999999999999</v>
      </c>
      <c r="I119" s="219"/>
      <c r="J119" s="220">
        <f>ROUND(I119*H119,2)</f>
        <v>0</v>
      </c>
      <c r="K119" s="216" t="s">
        <v>166</v>
      </c>
      <c r="L119" s="46"/>
      <c r="M119" s="221" t="s">
        <v>19</v>
      </c>
      <c r="N119" s="222" t="s">
        <v>44</v>
      </c>
      <c r="O119" s="86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5" t="s">
        <v>167</v>
      </c>
      <c r="AT119" s="225" t="s">
        <v>162</v>
      </c>
      <c r="AU119" s="225" t="s">
        <v>83</v>
      </c>
      <c r="AY119" s="19" t="s">
        <v>160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9" t="s">
        <v>81</v>
      </c>
      <c r="BK119" s="226">
        <f>ROUND(I119*H119,2)</f>
        <v>0</v>
      </c>
      <c r="BL119" s="19" t="s">
        <v>167</v>
      </c>
      <c r="BM119" s="225" t="s">
        <v>6581</v>
      </c>
    </row>
    <row r="120" s="2" customFormat="1">
      <c r="A120" s="40"/>
      <c r="B120" s="41"/>
      <c r="C120" s="42"/>
      <c r="D120" s="227" t="s">
        <v>169</v>
      </c>
      <c r="E120" s="42"/>
      <c r="F120" s="228" t="s">
        <v>196</v>
      </c>
      <c r="G120" s="42"/>
      <c r="H120" s="42"/>
      <c r="I120" s="229"/>
      <c r="J120" s="42"/>
      <c r="K120" s="42"/>
      <c r="L120" s="46"/>
      <c r="M120" s="230"/>
      <c r="N120" s="231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169</v>
      </c>
      <c r="AU120" s="19" t="s">
        <v>83</v>
      </c>
    </row>
    <row r="121" s="13" customFormat="1">
      <c r="A121" s="13"/>
      <c r="B121" s="232"/>
      <c r="C121" s="233"/>
      <c r="D121" s="234" t="s">
        <v>171</v>
      </c>
      <c r="E121" s="235" t="s">
        <v>19</v>
      </c>
      <c r="F121" s="236" t="s">
        <v>6582</v>
      </c>
      <c r="G121" s="233"/>
      <c r="H121" s="237">
        <v>6.9119999999999999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171</v>
      </c>
      <c r="AU121" s="243" t="s">
        <v>83</v>
      </c>
      <c r="AV121" s="13" t="s">
        <v>83</v>
      </c>
      <c r="AW121" s="13" t="s">
        <v>35</v>
      </c>
      <c r="AX121" s="13" t="s">
        <v>81</v>
      </c>
      <c r="AY121" s="243" t="s">
        <v>160</v>
      </c>
    </row>
    <row r="122" s="2" customFormat="1" ht="37.8" customHeight="1">
      <c r="A122" s="40"/>
      <c r="B122" s="41"/>
      <c r="C122" s="214" t="s">
        <v>217</v>
      </c>
      <c r="D122" s="214" t="s">
        <v>162</v>
      </c>
      <c r="E122" s="215" t="s">
        <v>199</v>
      </c>
      <c r="F122" s="216" t="s">
        <v>200</v>
      </c>
      <c r="G122" s="217" t="s">
        <v>175</v>
      </c>
      <c r="H122" s="218">
        <v>34.560000000000002</v>
      </c>
      <c r="I122" s="219"/>
      <c r="J122" s="220">
        <f>ROUND(I122*H122,2)</f>
        <v>0</v>
      </c>
      <c r="K122" s="216" t="s">
        <v>166</v>
      </c>
      <c r="L122" s="46"/>
      <c r="M122" s="221" t="s">
        <v>19</v>
      </c>
      <c r="N122" s="222" t="s">
        <v>44</v>
      </c>
      <c r="O122" s="86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5" t="s">
        <v>167</v>
      </c>
      <c r="AT122" s="225" t="s">
        <v>162</v>
      </c>
      <c r="AU122" s="225" t="s">
        <v>83</v>
      </c>
      <c r="AY122" s="19" t="s">
        <v>160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9" t="s">
        <v>81</v>
      </c>
      <c r="BK122" s="226">
        <f>ROUND(I122*H122,2)</f>
        <v>0</v>
      </c>
      <c r="BL122" s="19" t="s">
        <v>167</v>
      </c>
      <c r="BM122" s="225" t="s">
        <v>6583</v>
      </c>
    </row>
    <row r="123" s="2" customFormat="1">
      <c r="A123" s="40"/>
      <c r="B123" s="41"/>
      <c r="C123" s="42"/>
      <c r="D123" s="227" t="s">
        <v>169</v>
      </c>
      <c r="E123" s="42"/>
      <c r="F123" s="228" t="s">
        <v>202</v>
      </c>
      <c r="G123" s="42"/>
      <c r="H123" s="42"/>
      <c r="I123" s="229"/>
      <c r="J123" s="42"/>
      <c r="K123" s="42"/>
      <c r="L123" s="46"/>
      <c r="M123" s="230"/>
      <c r="N123" s="231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169</v>
      </c>
      <c r="AU123" s="19" t="s">
        <v>83</v>
      </c>
    </row>
    <row r="124" s="13" customFormat="1">
      <c r="A124" s="13"/>
      <c r="B124" s="232"/>
      <c r="C124" s="233"/>
      <c r="D124" s="234" t="s">
        <v>171</v>
      </c>
      <c r="E124" s="233"/>
      <c r="F124" s="236" t="s">
        <v>6584</v>
      </c>
      <c r="G124" s="233"/>
      <c r="H124" s="237">
        <v>34.560000000000002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171</v>
      </c>
      <c r="AU124" s="243" t="s">
        <v>83</v>
      </c>
      <c r="AV124" s="13" t="s">
        <v>83</v>
      </c>
      <c r="AW124" s="13" t="s">
        <v>4</v>
      </c>
      <c r="AX124" s="13" t="s">
        <v>81</v>
      </c>
      <c r="AY124" s="243" t="s">
        <v>160</v>
      </c>
    </row>
    <row r="125" s="2" customFormat="1" ht="24.15" customHeight="1">
      <c r="A125" s="40"/>
      <c r="B125" s="41"/>
      <c r="C125" s="214" t="s">
        <v>223</v>
      </c>
      <c r="D125" s="214" t="s">
        <v>162</v>
      </c>
      <c r="E125" s="215" t="s">
        <v>6451</v>
      </c>
      <c r="F125" s="216" t="s">
        <v>6452</v>
      </c>
      <c r="G125" s="217" t="s">
        <v>175</v>
      </c>
      <c r="H125" s="218">
        <v>5.3760000000000003</v>
      </c>
      <c r="I125" s="219"/>
      <c r="J125" s="220">
        <f>ROUND(I125*H125,2)</f>
        <v>0</v>
      </c>
      <c r="K125" s="216" t="s">
        <v>166</v>
      </c>
      <c r="L125" s="46"/>
      <c r="M125" s="221" t="s">
        <v>19</v>
      </c>
      <c r="N125" s="222" t="s">
        <v>44</v>
      </c>
      <c r="O125" s="86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5" t="s">
        <v>167</v>
      </c>
      <c r="AT125" s="225" t="s">
        <v>162</v>
      </c>
      <c r="AU125" s="225" t="s">
        <v>83</v>
      </c>
      <c r="AY125" s="19" t="s">
        <v>160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9" t="s">
        <v>81</v>
      </c>
      <c r="BK125" s="226">
        <f>ROUND(I125*H125,2)</f>
        <v>0</v>
      </c>
      <c r="BL125" s="19" t="s">
        <v>167</v>
      </c>
      <c r="BM125" s="225" t="s">
        <v>6585</v>
      </c>
    </row>
    <row r="126" s="2" customFormat="1">
      <c r="A126" s="40"/>
      <c r="B126" s="41"/>
      <c r="C126" s="42"/>
      <c r="D126" s="227" t="s">
        <v>169</v>
      </c>
      <c r="E126" s="42"/>
      <c r="F126" s="228" t="s">
        <v>6454</v>
      </c>
      <c r="G126" s="42"/>
      <c r="H126" s="42"/>
      <c r="I126" s="229"/>
      <c r="J126" s="42"/>
      <c r="K126" s="42"/>
      <c r="L126" s="46"/>
      <c r="M126" s="230"/>
      <c r="N126" s="231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169</v>
      </c>
      <c r="AU126" s="19" t="s">
        <v>83</v>
      </c>
    </row>
    <row r="127" s="2" customFormat="1" ht="16.5" customHeight="1">
      <c r="A127" s="40"/>
      <c r="B127" s="41"/>
      <c r="C127" s="214" t="s">
        <v>229</v>
      </c>
      <c r="D127" s="214" t="s">
        <v>162</v>
      </c>
      <c r="E127" s="215" t="s">
        <v>218</v>
      </c>
      <c r="F127" s="216" t="s">
        <v>219</v>
      </c>
      <c r="G127" s="217" t="s">
        <v>175</v>
      </c>
      <c r="H127" s="218">
        <v>12.288</v>
      </c>
      <c r="I127" s="219"/>
      <c r="J127" s="220">
        <f>ROUND(I127*H127,2)</f>
        <v>0</v>
      </c>
      <c r="K127" s="216" t="s">
        <v>166</v>
      </c>
      <c r="L127" s="46"/>
      <c r="M127" s="221" t="s">
        <v>19</v>
      </c>
      <c r="N127" s="222" t="s">
        <v>44</v>
      </c>
      <c r="O127" s="86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5" t="s">
        <v>167</v>
      </c>
      <c r="AT127" s="225" t="s">
        <v>162</v>
      </c>
      <c r="AU127" s="225" t="s">
        <v>83</v>
      </c>
      <c r="AY127" s="19" t="s">
        <v>160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9" t="s">
        <v>81</v>
      </c>
      <c r="BK127" s="226">
        <f>ROUND(I127*H127,2)</f>
        <v>0</v>
      </c>
      <c r="BL127" s="19" t="s">
        <v>167</v>
      </c>
      <c r="BM127" s="225" t="s">
        <v>6586</v>
      </c>
    </row>
    <row r="128" s="2" customFormat="1">
      <c r="A128" s="40"/>
      <c r="B128" s="41"/>
      <c r="C128" s="42"/>
      <c r="D128" s="227" t="s">
        <v>169</v>
      </c>
      <c r="E128" s="42"/>
      <c r="F128" s="228" t="s">
        <v>221</v>
      </c>
      <c r="G128" s="42"/>
      <c r="H128" s="42"/>
      <c r="I128" s="229"/>
      <c r="J128" s="42"/>
      <c r="K128" s="42"/>
      <c r="L128" s="46"/>
      <c r="M128" s="230"/>
      <c r="N128" s="231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169</v>
      </c>
      <c r="AU128" s="19" t="s">
        <v>83</v>
      </c>
    </row>
    <row r="129" s="2" customFormat="1" ht="24.15" customHeight="1">
      <c r="A129" s="40"/>
      <c r="B129" s="41"/>
      <c r="C129" s="214" t="s">
        <v>8</v>
      </c>
      <c r="D129" s="214" t="s">
        <v>162</v>
      </c>
      <c r="E129" s="215" t="s">
        <v>6457</v>
      </c>
      <c r="F129" s="216" t="s">
        <v>6458</v>
      </c>
      <c r="G129" s="217" t="s">
        <v>175</v>
      </c>
      <c r="H129" s="218">
        <v>5.3760000000000003</v>
      </c>
      <c r="I129" s="219"/>
      <c r="J129" s="220">
        <f>ROUND(I129*H129,2)</f>
        <v>0</v>
      </c>
      <c r="K129" s="216" t="s">
        <v>166</v>
      </c>
      <c r="L129" s="46"/>
      <c r="M129" s="221" t="s">
        <v>19</v>
      </c>
      <c r="N129" s="222" t="s">
        <v>44</v>
      </c>
      <c r="O129" s="86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5" t="s">
        <v>167</v>
      </c>
      <c r="AT129" s="225" t="s">
        <v>162</v>
      </c>
      <c r="AU129" s="225" t="s">
        <v>83</v>
      </c>
      <c r="AY129" s="19" t="s">
        <v>160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9" t="s">
        <v>81</v>
      </c>
      <c r="BK129" s="226">
        <f>ROUND(I129*H129,2)</f>
        <v>0</v>
      </c>
      <c r="BL129" s="19" t="s">
        <v>167</v>
      </c>
      <c r="BM129" s="225" t="s">
        <v>6587</v>
      </c>
    </row>
    <row r="130" s="2" customFormat="1">
      <c r="A130" s="40"/>
      <c r="B130" s="41"/>
      <c r="C130" s="42"/>
      <c r="D130" s="227" t="s">
        <v>169</v>
      </c>
      <c r="E130" s="42"/>
      <c r="F130" s="228" t="s">
        <v>6460</v>
      </c>
      <c r="G130" s="42"/>
      <c r="H130" s="42"/>
      <c r="I130" s="229"/>
      <c r="J130" s="42"/>
      <c r="K130" s="42"/>
      <c r="L130" s="46"/>
      <c r="M130" s="230"/>
      <c r="N130" s="231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169</v>
      </c>
      <c r="AU130" s="19" t="s">
        <v>83</v>
      </c>
    </row>
    <row r="131" s="13" customFormat="1">
      <c r="A131" s="13"/>
      <c r="B131" s="232"/>
      <c r="C131" s="233"/>
      <c r="D131" s="234" t="s">
        <v>171</v>
      </c>
      <c r="E131" s="235" t="s">
        <v>19</v>
      </c>
      <c r="F131" s="236" t="s">
        <v>6588</v>
      </c>
      <c r="G131" s="233"/>
      <c r="H131" s="237">
        <v>5.3760000000000003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171</v>
      </c>
      <c r="AU131" s="243" t="s">
        <v>83</v>
      </c>
      <c r="AV131" s="13" t="s">
        <v>83</v>
      </c>
      <c r="AW131" s="13" t="s">
        <v>35</v>
      </c>
      <c r="AX131" s="13" t="s">
        <v>81</v>
      </c>
      <c r="AY131" s="243" t="s">
        <v>160</v>
      </c>
    </row>
    <row r="132" s="2" customFormat="1" ht="21.75" customHeight="1">
      <c r="A132" s="40"/>
      <c r="B132" s="41"/>
      <c r="C132" s="214" t="s">
        <v>241</v>
      </c>
      <c r="D132" s="214" t="s">
        <v>162</v>
      </c>
      <c r="E132" s="215" t="s">
        <v>6589</v>
      </c>
      <c r="F132" s="216" t="s">
        <v>6590</v>
      </c>
      <c r="G132" s="217" t="s">
        <v>175</v>
      </c>
      <c r="H132" s="218">
        <v>5.3760000000000003</v>
      </c>
      <c r="I132" s="219"/>
      <c r="J132" s="220">
        <f>ROUND(I132*H132,2)</f>
        <v>0</v>
      </c>
      <c r="K132" s="216" t="s">
        <v>166</v>
      </c>
      <c r="L132" s="46"/>
      <c r="M132" s="221" t="s">
        <v>19</v>
      </c>
      <c r="N132" s="222" t="s">
        <v>44</v>
      </c>
      <c r="O132" s="86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5" t="s">
        <v>167</v>
      </c>
      <c r="AT132" s="225" t="s">
        <v>162</v>
      </c>
      <c r="AU132" s="225" t="s">
        <v>83</v>
      </c>
      <c r="AY132" s="19" t="s">
        <v>160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9" t="s">
        <v>81</v>
      </c>
      <c r="BK132" s="226">
        <f>ROUND(I132*H132,2)</f>
        <v>0</v>
      </c>
      <c r="BL132" s="19" t="s">
        <v>167</v>
      </c>
      <c r="BM132" s="225" t="s">
        <v>6591</v>
      </c>
    </row>
    <row r="133" s="2" customFormat="1">
      <c r="A133" s="40"/>
      <c r="B133" s="41"/>
      <c r="C133" s="42"/>
      <c r="D133" s="227" t="s">
        <v>169</v>
      </c>
      <c r="E133" s="42"/>
      <c r="F133" s="228" t="s">
        <v>6592</v>
      </c>
      <c r="G133" s="42"/>
      <c r="H133" s="42"/>
      <c r="I133" s="229"/>
      <c r="J133" s="42"/>
      <c r="K133" s="42"/>
      <c r="L133" s="46"/>
      <c r="M133" s="230"/>
      <c r="N133" s="231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169</v>
      </c>
      <c r="AU133" s="19" t="s">
        <v>83</v>
      </c>
    </row>
    <row r="134" s="2" customFormat="1" ht="24.15" customHeight="1">
      <c r="A134" s="40"/>
      <c r="B134" s="41"/>
      <c r="C134" s="214" t="s">
        <v>247</v>
      </c>
      <c r="D134" s="214" t="s">
        <v>162</v>
      </c>
      <c r="E134" s="215" t="s">
        <v>1039</v>
      </c>
      <c r="F134" s="216" t="s">
        <v>1040</v>
      </c>
      <c r="G134" s="217" t="s">
        <v>165</v>
      </c>
      <c r="H134" s="218">
        <v>10.24</v>
      </c>
      <c r="I134" s="219"/>
      <c r="J134" s="220">
        <f>ROUND(I134*H134,2)</f>
        <v>0</v>
      </c>
      <c r="K134" s="216" t="s">
        <v>166</v>
      </c>
      <c r="L134" s="46"/>
      <c r="M134" s="221" t="s">
        <v>19</v>
      </c>
      <c r="N134" s="222" t="s">
        <v>44</v>
      </c>
      <c r="O134" s="86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5" t="s">
        <v>167</v>
      </c>
      <c r="AT134" s="225" t="s">
        <v>162</v>
      </c>
      <c r="AU134" s="225" t="s">
        <v>83</v>
      </c>
      <c r="AY134" s="19" t="s">
        <v>160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9" t="s">
        <v>81</v>
      </c>
      <c r="BK134" s="226">
        <f>ROUND(I134*H134,2)</f>
        <v>0</v>
      </c>
      <c r="BL134" s="19" t="s">
        <v>167</v>
      </c>
      <c r="BM134" s="225" t="s">
        <v>6593</v>
      </c>
    </row>
    <row r="135" s="2" customFormat="1">
      <c r="A135" s="40"/>
      <c r="B135" s="41"/>
      <c r="C135" s="42"/>
      <c r="D135" s="227" t="s">
        <v>169</v>
      </c>
      <c r="E135" s="42"/>
      <c r="F135" s="228" t="s">
        <v>1042</v>
      </c>
      <c r="G135" s="42"/>
      <c r="H135" s="42"/>
      <c r="I135" s="229"/>
      <c r="J135" s="42"/>
      <c r="K135" s="42"/>
      <c r="L135" s="46"/>
      <c r="M135" s="230"/>
      <c r="N135" s="231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169</v>
      </c>
      <c r="AU135" s="19" t="s">
        <v>83</v>
      </c>
    </row>
    <row r="136" s="13" customFormat="1">
      <c r="A136" s="13"/>
      <c r="B136" s="232"/>
      <c r="C136" s="233"/>
      <c r="D136" s="234" t="s">
        <v>171</v>
      </c>
      <c r="E136" s="235" t="s">
        <v>19</v>
      </c>
      <c r="F136" s="236" t="s">
        <v>6594</v>
      </c>
      <c r="G136" s="233"/>
      <c r="H136" s="237">
        <v>10.24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171</v>
      </c>
      <c r="AU136" s="243" t="s">
        <v>83</v>
      </c>
      <c r="AV136" s="13" t="s">
        <v>83</v>
      </c>
      <c r="AW136" s="13" t="s">
        <v>35</v>
      </c>
      <c r="AX136" s="13" t="s">
        <v>81</v>
      </c>
      <c r="AY136" s="243" t="s">
        <v>160</v>
      </c>
    </row>
    <row r="137" s="12" customFormat="1" ht="22.8" customHeight="1">
      <c r="A137" s="12"/>
      <c r="B137" s="198"/>
      <c r="C137" s="199"/>
      <c r="D137" s="200" t="s">
        <v>72</v>
      </c>
      <c r="E137" s="212" t="s">
        <v>83</v>
      </c>
      <c r="F137" s="212" t="s">
        <v>235</v>
      </c>
      <c r="G137" s="199"/>
      <c r="H137" s="199"/>
      <c r="I137" s="202"/>
      <c r="J137" s="213">
        <f>BK137</f>
        <v>0</v>
      </c>
      <c r="K137" s="199"/>
      <c r="L137" s="204"/>
      <c r="M137" s="205"/>
      <c r="N137" s="206"/>
      <c r="O137" s="206"/>
      <c r="P137" s="207">
        <f>SUM(P138:P154)</f>
        <v>0</v>
      </c>
      <c r="Q137" s="206"/>
      <c r="R137" s="207">
        <f>SUM(R138:R154)</f>
        <v>17.777426999999999</v>
      </c>
      <c r="S137" s="206"/>
      <c r="T137" s="208">
        <f>SUM(T138:T154)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09" t="s">
        <v>167</v>
      </c>
      <c r="AT137" s="210" t="s">
        <v>72</v>
      </c>
      <c r="AU137" s="210" t="s">
        <v>81</v>
      </c>
      <c r="AY137" s="209" t="s">
        <v>160</v>
      </c>
      <c r="BK137" s="211">
        <f>SUM(BK138:BK154)</f>
        <v>0</v>
      </c>
    </row>
    <row r="138" s="2" customFormat="1" ht="24.15" customHeight="1">
      <c r="A138" s="40"/>
      <c r="B138" s="41"/>
      <c r="C138" s="214" t="s">
        <v>254</v>
      </c>
      <c r="D138" s="214" t="s">
        <v>162</v>
      </c>
      <c r="E138" s="215" t="s">
        <v>1055</v>
      </c>
      <c r="F138" s="216" t="s">
        <v>1056</v>
      </c>
      <c r="G138" s="217" t="s">
        <v>175</v>
      </c>
      <c r="H138" s="218">
        <v>0.28799999999999998</v>
      </c>
      <c r="I138" s="219"/>
      <c r="J138" s="220">
        <f>ROUND(I138*H138,2)</f>
        <v>0</v>
      </c>
      <c r="K138" s="216" t="s">
        <v>166</v>
      </c>
      <c r="L138" s="46"/>
      <c r="M138" s="221" t="s">
        <v>19</v>
      </c>
      <c r="N138" s="222" t="s">
        <v>44</v>
      </c>
      <c r="O138" s="86"/>
      <c r="P138" s="223">
        <f>O138*H138</f>
        <v>0</v>
      </c>
      <c r="Q138" s="223">
        <v>2.1600000000000001</v>
      </c>
      <c r="R138" s="223">
        <f>Q138*H138</f>
        <v>0.62207999999999997</v>
      </c>
      <c r="S138" s="223">
        <v>0</v>
      </c>
      <c r="T138" s="224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5" t="s">
        <v>167</v>
      </c>
      <c r="AT138" s="225" t="s">
        <v>162</v>
      </c>
      <c r="AU138" s="225" t="s">
        <v>83</v>
      </c>
      <c r="AY138" s="19" t="s">
        <v>160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9" t="s">
        <v>81</v>
      </c>
      <c r="BK138" s="226">
        <f>ROUND(I138*H138,2)</f>
        <v>0</v>
      </c>
      <c r="BL138" s="19" t="s">
        <v>167</v>
      </c>
      <c r="BM138" s="225" t="s">
        <v>6595</v>
      </c>
    </row>
    <row r="139" s="2" customFormat="1">
      <c r="A139" s="40"/>
      <c r="B139" s="41"/>
      <c r="C139" s="42"/>
      <c r="D139" s="227" t="s">
        <v>169</v>
      </c>
      <c r="E139" s="42"/>
      <c r="F139" s="228" t="s">
        <v>6463</v>
      </c>
      <c r="G139" s="42"/>
      <c r="H139" s="42"/>
      <c r="I139" s="229"/>
      <c r="J139" s="42"/>
      <c r="K139" s="42"/>
      <c r="L139" s="46"/>
      <c r="M139" s="230"/>
      <c r="N139" s="231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169</v>
      </c>
      <c r="AU139" s="19" t="s">
        <v>83</v>
      </c>
    </row>
    <row r="140" s="13" customFormat="1">
      <c r="A140" s="13"/>
      <c r="B140" s="232"/>
      <c r="C140" s="233"/>
      <c r="D140" s="234" t="s">
        <v>171</v>
      </c>
      <c r="E140" s="235" t="s">
        <v>19</v>
      </c>
      <c r="F140" s="236" t="s">
        <v>6596</v>
      </c>
      <c r="G140" s="233"/>
      <c r="H140" s="237">
        <v>0.28799999999999998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171</v>
      </c>
      <c r="AU140" s="243" t="s">
        <v>83</v>
      </c>
      <c r="AV140" s="13" t="s">
        <v>83</v>
      </c>
      <c r="AW140" s="13" t="s">
        <v>35</v>
      </c>
      <c r="AX140" s="13" t="s">
        <v>81</v>
      </c>
      <c r="AY140" s="243" t="s">
        <v>160</v>
      </c>
    </row>
    <row r="141" s="2" customFormat="1" ht="24.15" customHeight="1">
      <c r="A141" s="40"/>
      <c r="B141" s="41"/>
      <c r="C141" s="214" t="s">
        <v>263</v>
      </c>
      <c r="D141" s="214" t="s">
        <v>162</v>
      </c>
      <c r="E141" s="215" t="s">
        <v>6597</v>
      </c>
      <c r="F141" s="216" t="s">
        <v>6598</v>
      </c>
      <c r="G141" s="217" t="s">
        <v>175</v>
      </c>
      <c r="H141" s="218">
        <v>0.28799999999999998</v>
      </c>
      <c r="I141" s="219"/>
      <c r="J141" s="220">
        <f>ROUND(I141*H141,2)</f>
        <v>0</v>
      </c>
      <c r="K141" s="216" t="s">
        <v>166</v>
      </c>
      <c r="L141" s="46"/>
      <c r="M141" s="221" t="s">
        <v>19</v>
      </c>
      <c r="N141" s="222" t="s">
        <v>44</v>
      </c>
      <c r="O141" s="86"/>
      <c r="P141" s="223">
        <f>O141*H141</f>
        <v>0</v>
      </c>
      <c r="Q141" s="223">
        <v>1.98</v>
      </c>
      <c r="R141" s="223">
        <f>Q141*H141</f>
        <v>0.57023999999999997</v>
      </c>
      <c r="S141" s="223">
        <v>0</v>
      </c>
      <c r="T141" s="224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5" t="s">
        <v>167</v>
      </c>
      <c r="AT141" s="225" t="s">
        <v>162</v>
      </c>
      <c r="AU141" s="225" t="s">
        <v>83</v>
      </c>
      <c r="AY141" s="19" t="s">
        <v>160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9" t="s">
        <v>81</v>
      </c>
      <c r="BK141" s="226">
        <f>ROUND(I141*H141,2)</f>
        <v>0</v>
      </c>
      <c r="BL141" s="19" t="s">
        <v>167</v>
      </c>
      <c r="BM141" s="225" t="s">
        <v>6599</v>
      </c>
    </row>
    <row r="142" s="2" customFormat="1">
      <c r="A142" s="40"/>
      <c r="B142" s="41"/>
      <c r="C142" s="42"/>
      <c r="D142" s="227" t="s">
        <v>169</v>
      </c>
      <c r="E142" s="42"/>
      <c r="F142" s="228" t="s">
        <v>6600</v>
      </c>
      <c r="G142" s="42"/>
      <c r="H142" s="42"/>
      <c r="I142" s="229"/>
      <c r="J142" s="42"/>
      <c r="K142" s="42"/>
      <c r="L142" s="46"/>
      <c r="M142" s="230"/>
      <c r="N142" s="231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169</v>
      </c>
      <c r="AU142" s="19" t="s">
        <v>83</v>
      </c>
    </row>
    <row r="143" s="13" customFormat="1">
      <c r="A143" s="13"/>
      <c r="B143" s="232"/>
      <c r="C143" s="233"/>
      <c r="D143" s="234" t="s">
        <v>171</v>
      </c>
      <c r="E143" s="235" t="s">
        <v>19</v>
      </c>
      <c r="F143" s="236" t="s">
        <v>6596</v>
      </c>
      <c r="G143" s="233"/>
      <c r="H143" s="237">
        <v>0.28799999999999998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171</v>
      </c>
      <c r="AU143" s="243" t="s">
        <v>83</v>
      </c>
      <c r="AV143" s="13" t="s">
        <v>83</v>
      </c>
      <c r="AW143" s="13" t="s">
        <v>35</v>
      </c>
      <c r="AX143" s="13" t="s">
        <v>81</v>
      </c>
      <c r="AY143" s="243" t="s">
        <v>160</v>
      </c>
    </row>
    <row r="144" s="2" customFormat="1" ht="24.15" customHeight="1">
      <c r="A144" s="40"/>
      <c r="B144" s="41"/>
      <c r="C144" s="214" t="s">
        <v>272</v>
      </c>
      <c r="D144" s="214" t="s">
        <v>162</v>
      </c>
      <c r="E144" s="215" t="s">
        <v>1116</v>
      </c>
      <c r="F144" s="216" t="s">
        <v>1117</v>
      </c>
      <c r="G144" s="217" t="s">
        <v>175</v>
      </c>
      <c r="H144" s="218">
        <v>6.3360000000000003</v>
      </c>
      <c r="I144" s="219"/>
      <c r="J144" s="220">
        <f>ROUND(I144*H144,2)</f>
        <v>0</v>
      </c>
      <c r="K144" s="216" t="s">
        <v>166</v>
      </c>
      <c r="L144" s="46"/>
      <c r="M144" s="221" t="s">
        <v>19</v>
      </c>
      <c r="N144" s="222" t="s">
        <v>44</v>
      </c>
      <c r="O144" s="86"/>
      <c r="P144" s="223">
        <f>O144*H144</f>
        <v>0</v>
      </c>
      <c r="Q144" s="223">
        <v>2.5018699999999998</v>
      </c>
      <c r="R144" s="223">
        <f>Q144*H144</f>
        <v>15.85184832</v>
      </c>
      <c r="S144" s="223">
        <v>0</v>
      </c>
      <c r="T144" s="224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5" t="s">
        <v>167</v>
      </c>
      <c r="AT144" s="225" t="s">
        <v>162</v>
      </c>
      <c r="AU144" s="225" t="s">
        <v>83</v>
      </c>
      <c r="AY144" s="19" t="s">
        <v>160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9" t="s">
        <v>81</v>
      </c>
      <c r="BK144" s="226">
        <f>ROUND(I144*H144,2)</f>
        <v>0</v>
      </c>
      <c r="BL144" s="19" t="s">
        <v>167</v>
      </c>
      <c r="BM144" s="225" t="s">
        <v>6601</v>
      </c>
    </row>
    <row r="145" s="2" customFormat="1">
      <c r="A145" s="40"/>
      <c r="B145" s="41"/>
      <c r="C145" s="42"/>
      <c r="D145" s="227" t="s">
        <v>169</v>
      </c>
      <c r="E145" s="42"/>
      <c r="F145" s="228" t="s">
        <v>1119</v>
      </c>
      <c r="G145" s="42"/>
      <c r="H145" s="42"/>
      <c r="I145" s="229"/>
      <c r="J145" s="42"/>
      <c r="K145" s="42"/>
      <c r="L145" s="46"/>
      <c r="M145" s="230"/>
      <c r="N145" s="231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169</v>
      </c>
      <c r="AU145" s="19" t="s">
        <v>83</v>
      </c>
    </row>
    <row r="146" s="13" customFormat="1">
      <c r="A146" s="13"/>
      <c r="B146" s="232"/>
      <c r="C146" s="233"/>
      <c r="D146" s="234" t="s">
        <v>171</v>
      </c>
      <c r="E146" s="235" t="s">
        <v>19</v>
      </c>
      <c r="F146" s="236" t="s">
        <v>6602</v>
      </c>
      <c r="G146" s="233"/>
      <c r="H146" s="237">
        <v>6.3360000000000003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171</v>
      </c>
      <c r="AU146" s="243" t="s">
        <v>83</v>
      </c>
      <c r="AV146" s="13" t="s">
        <v>83</v>
      </c>
      <c r="AW146" s="13" t="s">
        <v>35</v>
      </c>
      <c r="AX146" s="13" t="s">
        <v>81</v>
      </c>
      <c r="AY146" s="243" t="s">
        <v>160</v>
      </c>
    </row>
    <row r="147" s="2" customFormat="1" ht="16.5" customHeight="1">
      <c r="A147" s="40"/>
      <c r="B147" s="41"/>
      <c r="C147" s="214" t="s">
        <v>277</v>
      </c>
      <c r="D147" s="214" t="s">
        <v>162</v>
      </c>
      <c r="E147" s="215" t="s">
        <v>1122</v>
      </c>
      <c r="F147" s="216" t="s">
        <v>1123</v>
      </c>
      <c r="G147" s="217" t="s">
        <v>165</v>
      </c>
      <c r="H147" s="218">
        <v>23.039999999999999</v>
      </c>
      <c r="I147" s="219"/>
      <c r="J147" s="220">
        <f>ROUND(I147*H147,2)</f>
        <v>0</v>
      </c>
      <c r="K147" s="216" t="s">
        <v>166</v>
      </c>
      <c r="L147" s="46"/>
      <c r="M147" s="221" t="s">
        <v>19</v>
      </c>
      <c r="N147" s="222" t="s">
        <v>44</v>
      </c>
      <c r="O147" s="86"/>
      <c r="P147" s="223">
        <f>O147*H147</f>
        <v>0</v>
      </c>
      <c r="Q147" s="223">
        <v>0.00264</v>
      </c>
      <c r="R147" s="223">
        <f>Q147*H147</f>
        <v>0.0608256</v>
      </c>
      <c r="S147" s="223">
        <v>0</v>
      </c>
      <c r="T147" s="224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5" t="s">
        <v>167</v>
      </c>
      <c r="AT147" s="225" t="s">
        <v>162</v>
      </c>
      <c r="AU147" s="225" t="s">
        <v>83</v>
      </c>
      <c r="AY147" s="19" t="s">
        <v>160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9" t="s">
        <v>81</v>
      </c>
      <c r="BK147" s="226">
        <f>ROUND(I147*H147,2)</f>
        <v>0</v>
      </c>
      <c r="BL147" s="19" t="s">
        <v>167</v>
      </c>
      <c r="BM147" s="225" t="s">
        <v>6603</v>
      </c>
    </row>
    <row r="148" s="2" customFormat="1">
      <c r="A148" s="40"/>
      <c r="B148" s="41"/>
      <c r="C148" s="42"/>
      <c r="D148" s="227" t="s">
        <v>169</v>
      </c>
      <c r="E148" s="42"/>
      <c r="F148" s="228" t="s">
        <v>1125</v>
      </c>
      <c r="G148" s="42"/>
      <c r="H148" s="42"/>
      <c r="I148" s="229"/>
      <c r="J148" s="42"/>
      <c r="K148" s="42"/>
      <c r="L148" s="46"/>
      <c r="M148" s="230"/>
      <c r="N148" s="231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169</v>
      </c>
      <c r="AU148" s="19" t="s">
        <v>83</v>
      </c>
    </row>
    <row r="149" s="13" customFormat="1">
      <c r="A149" s="13"/>
      <c r="B149" s="232"/>
      <c r="C149" s="233"/>
      <c r="D149" s="234" t="s">
        <v>171</v>
      </c>
      <c r="E149" s="235" t="s">
        <v>19</v>
      </c>
      <c r="F149" s="236" t="s">
        <v>6604</v>
      </c>
      <c r="G149" s="233"/>
      <c r="H149" s="237">
        <v>23.039999999999999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171</v>
      </c>
      <c r="AU149" s="243" t="s">
        <v>83</v>
      </c>
      <c r="AV149" s="13" t="s">
        <v>83</v>
      </c>
      <c r="AW149" s="13" t="s">
        <v>35</v>
      </c>
      <c r="AX149" s="13" t="s">
        <v>81</v>
      </c>
      <c r="AY149" s="243" t="s">
        <v>160</v>
      </c>
    </row>
    <row r="150" s="2" customFormat="1" ht="16.5" customHeight="1">
      <c r="A150" s="40"/>
      <c r="B150" s="41"/>
      <c r="C150" s="214" t="s">
        <v>284</v>
      </c>
      <c r="D150" s="214" t="s">
        <v>162</v>
      </c>
      <c r="E150" s="215" t="s">
        <v>1128</v>
      </c>
      <c r="F150" s="216" t="s">
        <v>1129</v>
      </c>
      <c r="G150" s="217" t="s">
        <v>165</v>
      </c>
      <c r="H150" s="218">
        <v>23.039999999999999</v>
      </c>
      <c r="I150" s="219"/>
      <c r="J150" s="220">
        <f>ROUND(I150*H150,2)</f>
        <v>0</v>
      </c>
      <c r="K150" s="216" t="s">
        <v>166</v>
      </c>
      <c r="L150" s="46"/>
      <c r="M150" s="221" t="s">
        <v>19</v>
      </c>
      <c r="N150" s="222" t="s">
        <v>44</v>
      </c>
      <c r="O150" s="86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5" t="s">
        <v>167</v>
      </c>
      <c r="AT150" s="225" t="s">
        <v>162</v>
      </c>
      <c r="AU150" s="225" t="s">
        <v>83</v>
      </c>
      <c r="AY150" s="19" t="s">
        <v>160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9" t="s">
        <v>81</v>
      </c>
      <c r="BK150" s="226">
        <f>ROUND(I150*H150,2)</f>
        <v>0</v>
      </c>
      <c r="BL150" s="19" t="s">
        <v>167</v>
      </c>
      <c r="BM150" s="225" t="s">
        <v>6605</v>
      </c>
    </row>
    <row r="151" s="2" customFormat="1">
      <c r="A151" s="40"/>
      <c r="B151" s="41"/>
      <c r="C151" s="42"/>
      <c r="D151" s="227" t="s">
        <v>169</v>
      </c>
      <c r="E151" s="42"/>
      <c r="F151" s="228" t="s">
        <v>1131</v>
      </c>
      <c r="G151" s="42"/>
      <c r="H151" s="42"/>
      <c r="I151" s="229"/>
      <c r="J151" s="42"/>
      <c r="K151" s="42"/>
      <c r="L151" s="46"/>
      <c r="M151" s="230"/>
      <c r="N151" s="231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169</v>
      </c>
      <c r="AU151" s="19" t="s">
        <v>83</v>
      </c>
    </row>
    <row r="152" s="2" customFormat="1" ht="21.75" customHeight="1">
      <c r="A152" s="40"/>
      <c r="B152" s="41"/>
      <c r="C152" s="214" t="s">
        <v>291</v>
      </c>
      <c r="D152" s="214" t="s">
        <v>162</v>
      </c>
      <c r="E152" s="215" t="s">
        <v>1132</v>
      </c>
      <c r="F152" s="216" t="s">
        <v>1133</v>
      </c>
      <c r="G152" s="217" t="s">
        <v>213</v>
      </c>
      <c r="H152" s="218">
        <v>0.63400000000000001</v>
      </c>
      <c r="I152" s="219"/>
      <c r="J152" s="220">
        <f>ROUND(I152*H152,2)</f>
        <v>0</v>
      </c>
      <c r="K152" s="216" t="s">
        <v>166</v>
      </c>
      <c r="L152" s="46"/>
      <c r="M152" s="221" t="s">
        <v>19</v>
      </c>
      <c r="N152" s="222" t="s">
        <v>44</v>
      </c>
      <c r="O152" s="86"/>
      <c r="P152" s="223">
        <f>O152*H152</f>
        <v>0</v>
      </c>
      <c r="Q152" s="223">
        <v>1.0606199999999999</v>
      </c>
      <c r="R152" s="223">
        <f>Q152*H152</f>
        <v>0.67243307999999991</v>
      </c>
      <c r="S152" s="223">
        <v>0</v>
      </c>
      <c r="T152" s="224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5" t="s">
        <v>167</v>
      </c>
      <c r="AT152" s="225" t="s">
        <v>162</v>
      </c>
      <c r="AU152" s="225" t="s">
        <v>83</v>
      </c>
      <c r="AY152" s="19" t="s">
        <v>160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9" t="s">
        <v>81</v>
      </c>
      <c r="BK152" s="226">
        <f>ROUND(I152*H152,2)</f>
        <v>0</v>
      </c>
      <c r="BL152" s="19" t="s">
        <v>167</v>
      </c>
      <c r="BM152" s="225" t="s">
        <v>6606</v>
      </c>
    </row>
    <row r="153" s="2" customFormat="1">
      <c r="A153" s="40"/>
      <c r="B153" s="41"/>
      <c r="C153" s="42"/>
      <c r="D153" s="227" t="s">
        <v>169</v>
      </c>
      <c r="E153" s="42"/>
      <c r="F153" s="228" t="s">
        <v>1135</v>
      </c>
      <c r="G153" s="42"/>
      <c r="H153" s="42"/>
      <c r="I153" s="229"/>
      <c r="J153" s="42"/>
      <c r="K153" s="42"/>
      <c r="L153" s="46"/>
      <c r="M153" s="230"/>
      <c r="N153" s="231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169</v>
      </c>
      <c r="AU153" s="19" t="s">
        <v>83</v>
      </c>
    </row>
    <row r="154" s="13" customFormat="1">
      <c r="A154" s="13"/>
      <c r="B154" s="232"/>
      <c r="C154" s="233"/>
      <c r="D154" s="234" t="s">
        <v>171</v>
      </c>
      <c r="E154" s="235" t="s">
        <v>19</v>
      </c>
      <c r="F154" s="236" t="s">
        <v>6607</v>
      </c>
      <c r="G154" s="233"/>
      <c r="H154" s="237">
        <v>0.63400000000000001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171</v>
      </c>
      <c r="AU154" s="243" t="s">
        <v>83</v>
      </c>
      <c r="AV154" s="13" t="s">
        <v>83</v>
      </c>
      <c r="AW154" s="13" t="s">
        <v>35</v>
      </c>
      <c r="AX154" s="13" t="s">
        <v>81</v>
      </c>
      <c r="AY154" s="243" t="s">
        <v>160</v>
      </c>
    </row>
    <row r="155" s="12" customFormat="1" ht="22.8" customHeight="1">
      <c r="A155" s="12"/>
      <c r="B155" s="198"/>
      <c r="C155" s="199"/>
      <c r="D155" s="200" t="s">
        <v>72</v>
      </c>
      <c r="E155" s="212" t="s">
        <v>217</v>
      </c>
      <c r="F155" s="212" t="s">
        <v>401</v>
      </c>
      <c r="G155" s="199"/>
      <c r="H155" s="199"/>
      <c r="I155" s="202"/>
      <c r="J155" s="213">
        <f>BK155</f>
        <v>0</v>
      </c>
      <c r="K155" s="199"/>
      <c r="L155" s="204"/>
      <c r="M155" s="205"/>
      <c r="N155" s="206"/>
      <c r="O155" s="206"/>
      <c r="P155" s="207">
        <f>SUM(P156:P158)</f>
        <v>0</v>
      </c>
      <c r="Q155" s="206"/>
      <c r="R155" s="207">
        <f>SUM(R156:R158)</f>
        <v>0</v>
      </c>
      <c r="S155" s="206"/>
      <c r="T155" s="208">
        <f>SUM(T156:T158)</f>
        <v>12.172800000000001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09" t="s">
        <v>81</v>
      </c>
      <c r="AT155" s="210" t="s">
        <v>72</v>
      </c>
      <c r="AU155" s="210" t="s">
        <v>81</v>
      </c>
      <c r="AY155" s="209" t="s">
        <v>160</v>
      </c>
      <c r="BK155" s="211">
        <f>SUM(BK156:BK158)</f>
        <v>0</v>
      </c>
    </row>
    <row r="156" s="2" customFormat="1" ht="16.5" customHeight="1">
      <c r="A156" s="40"/>
      <c r="B156" s="41"/>
      <c r="C156" s="214" t="s">
        <v>7</v>
      </c>
      <c r="D156" s="214" t="s">
        <v>162</v>
      </c>
      <c r="E156" s="215" t="s">
        <v>6467</v>
      </c>
      <c r="F156" s="216" t="s">
        <v>6468</v>
      </c>
      <c r="G156" s="217" t="s">
        <v>175</v>
      </c>
      <c r="H156" s="218">
        <v>5.0720000000000001</v>
      </c>
      <c r="I156" s="219"/>
      <c r="J156" s="220">
        <f>ROUND(I156*H156,2)</f>
        <v>0</v>
      </c>
      <c r="K156" s="216" t="s">
        <v>166</v>
      </c>
      <c r="L156" s="46"/>
      <c r="M156" s="221" t="s">
        <v>19</v>
      </c>
      <c r="N156" s="222" t="s">
        <v>44</v>
      </c>
      <c r="O156" s="86"/>
      <c r="P156" s="223">
        <f>O156*H156</f>
        <v>0</v>
      </c>
      <c r="Q156" s="223">
        <v>0</v>
      </c>
      <c r="R156" s="223">
        <f>Q156*H156</f>
        <v>0</v>
      </c>
      <c r="S156" s="223">
        <v>2.3999999999999999</v>
      </c>
      <c r="T156" s="224">
        <f>S156*H156</f>
        <v>12.172800000000001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5" t="s">
        <v>167</v>
      </c>
      <c r="AT156" s="225" t="s">
        <v>162</v>
      </c>
      <c r="AU156" s="225" t="s">
        <v>83</v>
      </c>
      <c r="AY156" s="19" t="s">
        <v>160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9" t="s">
        <v>81</v>
      </c>
      <c r="BK156" s="226">
        <f>ROUND(I156*H156,2)</f>
        <v>0</v>
      </c>
      <c r="BL156" s="19" t="s">
        <v>167</v>
      </c>
      <c r="BM156" s="225" t="s">
        <v>6608</v>
      </c>
    </row>
    <row r="157" s="2" customFormat="1">
      <c r="A157" s="40"/>
      <c r="B157" s="41"/>
      <c r="C157" s="42"/>
      <c r="D157" s="227" t="s">
        <v>169</v>
      </c>
      <c r="E157" s="42"/>
      <c r="F157" s="228" t="s">
        <v>6470</v>
      </c>
      <c r="G157" s="42"/>
      <c r="H157" s="42"/>
      <c r="I157" s="229"/>
      <c r="J157" s="42"/>
      <c r="K157" s="42"/>
      <c r="L157" s="46"/>
      <c r="M157" s="230"/>
      <c r="N157" s="231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169</v>
      </c>
      <c r="AU157" s="19" t="s">
        <v>83</v>
      </c>
    </row>
    <row r="158" s="13" customFormat="1">
      <c r="A158" s="13"/>
      <c r="B158" s="232"/>
      <c r="C158" s="233"/>
      <c r="D158" s="234" t="s">
        <v>171</v>
      </c>
      <c r="E158" s="235" t="s">
        <v>19</v>
      </c>
      <c r="F158" s="236" t="s">
        <v>6609</v>
      </c>
      <c r="G158" s="233"/>
      <c r="H158" s="237">
        <v>5.0720000000000001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171</v>
      </c>
      <c r="AU158" s="243" t="s">
        <v>83</v>
      </c>
      <c r="AV158" s="13" t="s">
        <v>83</v>
      </c>
      <c r="AW158" s="13" t="s">
        <v>35</v>
      </c>
      <c r="AX158" s="13" t="s">
        <v>81</v>
      </c>
      <c r="AY158" s="243" t="s">
        <v>160</v>
      </c>
    </row>
    <row r="159" s="12" customFormat="1" ht="22.8" customHeight="1">
      <c r="A159" s="12"/>
      <c r="B159" s="198"/>
      <c r="C159" s="199"/>
      <c r="D159" s="200" t="s">
        <v>72</v>
      </c>
      <c r="E159" s="212" t="s">
        <v>891</v>
      </c>
      <c r="F159" s="212" t="s">
        <v>6472</v>
      </c>
      <c r="G159" s="199"/>
      <c r="H159" s="199"/>
      <c r="I159" s="202"/>
      <c r="J159" s="213">
        <f>BK159</f>
        <v>0</v>
      </c>
      <c r="K159" s="199"/>
      <c r="L159" s="204"/>
      <c r="M159" s="205"/>
      <c r="N159" s="206"/>
      <c r="O159" s="206"/>
      <c r="P159" s="207">
        <f>P160+SUM(P161:P169)</f>
        <v>0</v>
      </c>
      <c r="Q159" s="206"/>
      <c r="R159" s="207">
        <f>R160+SUM(R161:R169)</f>
        <v>0</v>
      </c>
      <c r="S159" s="206"/>
      <c r="T159" s="208">
        <f>T160+SUM(T161:T169)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09" t="s">
        <v>81</v>
      </c>
      <c r="AT159" s="210" t="s">
        <v>72</v>
      </c>
      <c r="AU159" s="210" t="s">
        <v>81</v>
      </c>
      <c r="AY159" s="209" t="s">
        <v>160</v>
      </c>
      <c r="BK159" s="211">
        <f>BK160+SUM(BK161:BK169)</f>
        <v>0</v>
      </c>
    </row>
    <row r="160" s="2" customFormat="1" ht="33" customHeight="1">
      <c r="A160" s="40"/>
      <c r="B160" s="41"/>
      <c r="C160" s="214" t="s">
        <v>302</v>
      </c>
      <c r="D160" s="214" t="s">
        <v>162</v>
      </c>
      <c r="E160" s="215" t="s">
        <v>6473</v>
      </c>
      <c r="F160" s="216" t="s">
        <v>6474</v>
      </c>
      <c r="G160" s="217" t="s">
        <v>213</v>
      </c>
      <c r="H160" s="218">
        <v>12.173</v>
      </c>
      <c r="I160" s="219"/>
      <c r="J160" s="220">
        <f>ROUND(I160*H160,2)</f>
        <v>0</v>
      </c>
      <c r="K160" s="216" t="s">
        <v>166</v>
      </c>
      <c r="L160" s="46"/>
      <c r="M160" s="221" t="s">
        <v>19</v>
      </c>
      <c r="N160" s="222" t="s">
        <v>44</v>
      </c>
      <c r="O160" s="86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5" t="s">
        <v>167</v>
      </c>
      <c r="AT160" s="225" t="s">
        <v>162</v>
      </c>
      <c r="AU160" s="225" t="s">
        <v>83</v>
      </c>
      <c r="AY160" s="19" t="s">
        <v>160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9" t="s">
        <v>81</v>
      </c>
      <c r="BK160" s="226">
        <f>ROUND(I160*H160,2)</f>
        <v>0</v>
      </c>
      <c r="BL160" s="19" t="s">
        <v>167</v>
      </c>
      <c r="BM160" s="225" t="s">
        <v>6610</v>
      </c>
    </row>
    <row r="161" s="2" customFormat="1">
      <c r="A161" s="40"/>
      <c r="B161" s="41"/>
      <c r="C161" s="42"/>
      <c r="D161" s="227" t="s">
        <v>169</v>
      </c>
      <c r="E161" s="42"/>
      <c r="F161" s="228" t="s">
        <v>6476</v>
      </c>
      <c r="G161" s="42"/>
      <c r="H161" s="42"/>
      <c r="I161" s="229"/>
      <c r="J161" s="42"/>
      <c r="K161" s="42"/>
      <c r="L161" s="46"/>
      <c r="M161" s="230"/>
      <c r="N161" s="231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169</v>
      </c>
      <c r="AU161" s="19" t="s">
        <v>83</v>
      </c>
    </row>
    <row r="162" s="2" customFormat="1" ht="33" customHeight="1">
      <c r="A162" s="40"/>
      <c r="B162" s="41"/>
      <c r="C162" s="214" t="s">
        <v>316</v>
      </c>
      <c r="D162" s="214" t="s">
        <v>162</v>
      </c>
      <c r="E162" s="215" t="s">
        <v>6477</v>
      </c>
      <c r="F162" s="216" t="s">
        <v>6478</v>
      </c>
      <c r="G162" s="217" t="s">
        <v>213</v>
      </c>
      <c r="H162" s="218">
        <v>12.173</v>
      </c>
      <c r="I162" s="219"/>
      <c r="J162" s="220">
        <f>ROUND(I162*H162,2)</f>
        <v>0</v>
      </c>
      <c r="K162" s="216" t="s">
        <v>166</v>
      </c>
      <c r="L162" s="46"/>
      <c r="M162" s="221" t="s">
        <v>19</v>
      </c>
      <c r="N162" s="222" t="s">
        <v>44</v>
      </c>
      <c r="O162" s="86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5" t="s">
        <v>167</v>
      </c>
      <c r="AT162" s="225" t="s">
        <v>162</v>
      </c>
      <c r="AU162" s="225" t="s">
        <v>83</v>
      </c>
      <c r="AY162" s="19" t="s">
        <v>160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9" t="s">
        <v>81</v>
      </c>
      <c r="BK162" s="226">
        <f>ROUND(I162*H162,2)</f>
        <v>0</v>
      </c>
      <c r="BL162" s="19" t="s">
        <v>167</v>
      </c>
      <c r="BM162" s="225" t="s">
        <v>6611</v>
      </c>
    </row>
    <row r="163" s="2" customFormat="1">
      <c r="A163" s="40"/>
      <c r="B163" s="41"/>
      <c r="C163" s="42"/>
      <c r="D163" s="227" t="s">
        <v>169</v>
      </c>
      <c r="E163" s="42"/>
      <c r="F163" s="228" t="s">
        <v>6480</v>
      </c>
      <c r="G163" s="42"/>
      <c r="H163" s="42"/>
      <c r="I163" s="229"/>
      <c r="J163" s="42"/>
      <c r="K163" s="42"/>
      <c r="L163" s="46"/>
      <c r="M163" s="230"/>
      <c r="N163" s="231"/>
      <c r="O163" s="86"/>
      <c r="P163" s="86"/>
      <c r="Q163" s="86"/>
      <c r="R163" s="86"/>
      <c r="S163" s="86"/>
      <c r="T163" s="87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169</v>
      </c>
      <c r="AU163" s="19" t="s">
        <v>83</v>
      </c>
    </row>
    <row r="164" s="2" customFormat="1">
      <c r="A164" s="40"/>
      <c r="B164" s="41"/>
      <c r="C164" s="42"/>
      <c r="D164" s="234" t="s">
        <v>449</v>
      </c>
      <c r="E164" s="42"/>
      <c r="F164" s="276" t="s">
        <v>6481</v>
      </c>
      <c r="G164" s="42"/>
      <c r="H164" s="42"/>
      <c r="I164" s="229"/>
      <c r="J164" s="42"/>
      <c r="K164" s="42"/>
      <c r="L164" s="46"/>
      <c r="M164" s="230"/>
      <c r="N164" s="231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449</v>
      </c>
      <c r="AU164" s="19" t="s">
        <v>83</v>
      </c>
    </row>
    <row r="165" s="2" customFormat="1" ht="24.15" customHeight="1">
      <c r="A165" s="40"/>
      <c r="B165" s="41"/>
      <c r="C165" s="214" t="s">
        <v>321</v>
      </c>
      <c r="D165" s="214" t="s">
        <v>162</v>
      </c>
      <c r="E165" s="215" t="s">
        <v>6482</v>
      </c>
      <c r="F165" s="216" t="s">
        <v>6483</v>
      </c>
      <c r="G165" s="217" t="s">
        <v>213</v>
      </c>
      <c r="H165" s="218">
        <v>12.787000000000001</v>
      </c>
      <c r="I165" s="219"/>
      <c r="J165" s="220">
        <f>ROUND(I165*H165,2)</f>
        <v>0</v>
      </c>
      <c r="K165" s="216" t="s">
        <v>166</v>
      </c>
      <c r="L165" s="46"/>
      <c r="M165" s="221" t="s">
        <v>19</v>
      </c>
      <c r="N165" s="222" t="s">
        <v>44</v>
      </c>
      <c r="O165" s="86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5" t="s">
        <v>167</v>
      </c>
      <c r="AT165" s="225" t="s">
        <v>162</v>
      </c>
      <c r="AU165" s="225" t="s">
        <v>83</v>
      </c>
      <c r="AY165" s="19" t="s">
        <v>160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9" t="s">
        <v>81</v>
      </c>
      <c r="BK165" s="226">
        <f>ROUND(I165*H165,2)</f>
        <v>0</v>
      </c>
      <c r="BL165" s="19" t="s">
        <v>167</v>
      </c>
      <c r="BM165" s="225" t="s">
        <v>6612</v>
      </c>
    </row>
    <row r="166" s="2" customFormat="1">
      <c r="A166" s="40"/>
      <c r="B166" s="41"/>
      <c r="C166" s="42"/>
      <c r="D166" s="227" t="s">
        <v>169</v>
      </c>
      <c r="E166" s="42"/>
      <c r="F166" s="228" t="s">
        <v>6485</v>
      </c>
      <c r="G166" s="42"/>
      <c r="H166" s="42"/>
      <c r="I166" s="229"/>
      <c r="J166" s="42"/>
      <c r="K166" s="42"/>
      <c r="L166" s="46"/>
      <c r="M166" s="230"/>
      <c r="N166" s="231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169</v>
      </c>
      <c r="AU166" s="19" t="s">
        <v>83</v>
      </c>
    </row>
    <row r="167" s="2" customFormat="1">
      <c r="A167" s="40"/>
      <c r="B167" s="41"/>
      <c r="C167" s="42"/>
      <c r="D167" s="234" t="s">
        <v>449</v>
      </c>
      <c r="E167" s="42"/>
      <c r="F167" s="276" t="s">
        <v>6481</v>
      </c>
      <c r="G167" s="42"/>
      <c r="H167" s="42"/>
      <c r="I167" s="229"/>
      <c r="J167" s="42"/>
      <c r="K167" s="42"/>
      <c r="L167" s="46"/>
      <c r="M167" s="230"/>
      <c r="N167" s="231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449</v>
      </c>
      <c r="AU167" s="19" t="s">
        <v>83</v>
      </c>
    </row>
    <row r="168" s="13" customFormat="1">
      <c r="A168" s="13"/>
      <c r="B168" s="232"/>
      <c r="C168" s="233"/>
      <c r="D168" s="234" t="s">
        <v>171</v>
      </c>
      <c r="E168" s="235" t="s">
        <v>19</v>
      </c>
      <c r="F168" s="236" t="s">
        <v>6613</v>
      </c>
      <c r="G168" s="233"/>
      <c r="H168" s="237">
        <v>12.787000000000001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171</v>
      </c>
      <c r="AU168" s="243" t="s">
        <v>83</v>
      </c>
      <c r="AV168" s="13" t="s">
        <v>83</v>
      </c>
      <c r="AW168" s="13" t="s">
        <v>35</v>
      </c>
      <c r="AX168" s="13" t="s">
        <v>73</v>
      </c>
      <c r="AY168" s="243" t="s">
        <v>160</v>
      </c>
    </row>
    <row r="169" s="12" customFormat="1" ht="20.88" customHeight="1">
      <c r="A169" s="12"/>
      <c r="B169" s="198"/>
      <c r="C169" s="199"/>
      <c r="D169" s="200" t="s">
        <v>72</v>
      </c>
      <c r="E169" s="212" t="s">
        <v>425</v>
      </c>
      <c r="F169" s="212" t="s">
        <v>426</v>
      </c>
      <c r="G169" s="199"/>
      <c r="H169" s="199"/>
      <c r="I169" s="202"/>
      <c r="J169" s="213">
        <f>BK169</f>
        <v>0</v>
      </c>
      <c r="K169" s="199"/>
      <c r="L169" s="204"/>
      <c r="M169" s="205"/>
      <c r="N169" s="206"/>
      <c r="O169" s="206"/>
      <c r="P169" s="207">
        <f>SUM(P170:P171)</f>
        <v>0</v>
      </c>
      <c r="Q169" s="206"/>
      <c r="R169" s="207">
        <f>SUM(R170:R171)</f>
        <v>0</v>
      </c>
      <c r="S169" s="206"/>
      <c r="T169" s="208">
        <f>SUM(T170:T171)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09" t="s">
        <v>81</v>
      </c>
      <c r="AT169" s="210" t="s">
        <v>72</v>
      </c>
      <c r="AU169" s="210" t="s">
        <v>83</v>
      </c>
      <c r="AY169" s="209" t="s">
        <v>160</v>
      </c>
      <c r="BK169" s="211">
        <f>SUM(BK170:BK171)</f>
        <v>0</v>
      </c>
    </row>
    <row r="170" s="2" customFormat="1" ht="16.5" customHeight="1">
      <c r="A170" s="40"/>
      <c r="B170" s="41"/>
      <c r="C170" s="214" t="s">
        <v>327</v>
      </c>
      <c r="D170" s="214" t="s">
        <v>162</v>
      </c>
      <c r="E170" s="215" t="s">
        <v>428</v>
      </c>
      <c r="F170" s="216" t="s">
        <v>429</v>
      </c>
      <c r="G170" s="217" t="s">
        <v>213</v>
      </c>
      <c r="H170" s="218">
        <v>17.812999999999999</v>
      </c>
      <c r="I170" s="219"/>
      <c r="J170" s="220">
        <f>ROUND(I170*H170,2)</f>
        <v>0</v>
      </c>
      <c r="K170" s="216" t="s">
        <v>166</v>
      </c>
      <c r="L170" s="46"/>
      <c r="M170" s="221" t="s">
        <v>19</v>
      </c>
      <c r="N170" s="222" t="s">
        <v>44</v>
      </c>
      <c r="O170" s="86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5" t="s">
        <v>167</v>
      </c>
      <c r="AT170" s="225" t="s">
        <v>162</v>
      </c>
      <c r="AU170" s="225" t="s">
        <v>181</v>
      </c>
      <c r="AY170" s="19" t="s">
        <v>160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9" t="s">
        <v>81</v>
      </c>
      <c r="BK170" s="226">
        <f>ROUND(I170*H170,2)</f>
        <v>0</v>
      </c>
      <c r="BL170" s="19" t="s">
        <v>167</v>
      </c>
      <c r="BM170" s="225" t="s">
        <v>6614</v>
      </c>
    </row>
    <row r="171" s="2" customFormat="1">
      <c r="A171" s="40"/>
      <c r="B171" s="41"/>
      <c r="C171" s="42"/>
      <c r="D171" s="227" t="s">
        <v>169</v>
      </c>
      <c r="E171" s="42"/>
      <c r="F171" s="228" t="s">
        <v>431</v>
      </c>
      <c r="G171" s="42"/>
      <c r="H171" s="42"/>
      <c r="I171" s="229"/>
      <c r="J171" s="42"/>
      <c r="K171" s="42"/>
      <c r="L171" s="46"/>
      <c r="M171" s="230"/>
      <c r="N171" s="231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169</v>
      </c>
      <c r="AU171" s="19" t="s">
        <v>181</v>
      </c>
    </row>
    <row r="172" s="12" customFormat="1" ht="25.92" customHeight="1">
      <c r="A172" s="12"/>
      <c r="B172" s="198"/>
      <c r="C172" s="199"/>
      <c r="D172" s="200" t="s">
        <v>72</v>
      </c>
      <c r="E172" s="201" t="s">
        <v>432</v>
      </c>
      <c r="F172" s="201" t="s">
        <v>433</v>
      </c>
      <c r="G172" s="199"/>
      <c r="H172" s="199"/>
      <c r="I172" s="202"/>
      <c r="J172" s="203">
        <f>BK172</f>
        <v>0</v>
      </c>
      <c r="K172" s="199"/>
      <c r="L172" s="204"/>
      <c r="M172" s="205"/>
      <c r="N172" s="206"/>
      <c r="O172" s="206"/>
      <c r="P172" s="207">
        <f>P173</f>
        <v>0</v>
      </c>
      <c r="Q172" s="206"/>
      <c r="R172" s="207">
        <f>R173</f>
        <v>0.036130999999999996</v>
      </c>
      <c r="S172" s="206"/>
      <c r="T172" s="208">
        <f>T173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09" t="s">
        <v>83</v>
      </c>
      <c r="AT172" s="210" t="s">
        <v>72</v>
      </c>
      <c r="AU172" s="210" t="s">
        <v>73</v>
      </c>
      <c r="AY172" s="209" t="s">
        <v>160</v>
      </c>
      <c r="BK172" s="211">
        <f>BK173</f>
        <v>0</v>
      </c>
    </row>
    <row r="173" s="12" customFormat="1" ht="22.8" customHeight="1">
      <c r="A173" s="12"/>
      <c r="B173" s="198"/>
      <c r="C173" s="199"/>
      <c r="D173" s="200" t="s">
        <v>72</v>
      </c>
      <c r="E173" s="212" t="s">
        <v>2309</v>
      </c>
      <c r="F173" s="212" t="s">
        <v>98</v>
      </c>
      <c r="G173" s="199"/>
      <c r="H173" s="199"/>
      <c r="I173" s="202"/>
      <c r="J173" s="213">
        <f>BK173</f>
        <v>0</v>
      </c>
      <c r="K173" s="199"/>
      <c r="L173" s="204"/>
      <c r="M173" s="205"/>
      <c r="N173" s="206"/>
      <c r="O173" s="206"/>
      <c r="P173" s="207">
        <f>SUM(P174:P189)</f>
        <v>0</v>
      </c>
      <c r="Q173" s="206"/>
      <c r="R173" s="207">
        <f>SUM(R174:R189)</f>
        <v>0.036130999999999996</v>
      </c>
      <c r="S173" s="206"/>
      <c r="T173" s="208">
        <f>SUM(T174:T189)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09" t="s">
        <v>83</v>
      </c>
      <c r="AT173" s="210" t="s">
        <v>72</v>
      </c>
      <c r="AU173" s="210" t="s">
        <v>81</v>
      </c>
      <c r="AY173" s="209" t="s">
        <v>160</v>
      </c>
      <c r="BK173" s="211">
        <f>SUM(BK174:BK189)</f>
        <v>0</v>
      </c>
    </row>
    <row r="174" s="2" customFormat="1" ht="21.75" customHeight="1">
      <c r="A174" s="40"/>
      <c r="B174" s="41"/>
      <c r="C174" s="214" t="s">
        <v>332</v>
      </c>
      <c r="D174" s="214" t="s">
        <v>162</v>
      </c>
      <c r="E174" s="215" t="s">
        <v>6615</v>
      </c>
      <c r="F174" s="216" t="s">
        <v>6616</v>
      </c>
      <c r="G174" s="217" t="s">
        <v>287</v>
      </c>
      <c r="H174" s="218">
        <v>4</v>
      </c>
      <c r="I174" s="219"/>
      <c r="J174" s="220">
        <f>ROUND(I174*H174,2)</f>
        <v>0</v>
      </c>
      <c r="K174" s="216" t="s">
        <v>166</v>
      </c>
      <c r="L174" s="46"/>
      <c r="M174" s="221" t="s">
        <v>19</v>
      </c>
      <c r="N174" s="222" t="s">
        <v>44</v>
      </c>
      <c r="O174" s="86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5" t="s">
        <v>263</v>
      </c>
      <c r="AT174" s="225" t="s">
        <v>162</v>
      </c>
      <c r="AU174" s="225" t="s">
        <v>83</v>
      </c>
      <c r="AY174" s="19" t="s">
        <v>160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9" t="s">
        <v>81</v>
      </c>
      <c r="BK174" s="226">
        <f>ROUND(I174*H174,2)</f>
        <v>0</v>
      </c>
      <c r="BL174" s="19" t="s">
        <v>263</v>
      </c>
      <c r="BM174" s="225" t="s">
        <v>6617</v>
      </c>
    </row>
    <row r="175" s="2" customFormat="1">
      <c r="A175" s="40"/>
      <c r="B175" s="41"/>
      <c r="C175" s="42"/>
      <c r="D175" s="227" t="s">
        <v>169</v>
      </c>
      <c r="E175" s="42"/>
      <c r="F175" s="228" t="s">
        <v>6618</v>
      </c>
      <c r="G175" s="42"/>
      <c r="H175" s="42"/>
      <c r="I175" s="229"/>
      <c r="J175" s="42"/>
      <c r="K175" s="42"/>
      <c r="L175" s="46"/>
      <c r="M175" s="230"/>
      <c r="N175" s="231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169</v>
      </c>
      <c r="AU175" s="19" t="s">
        <v>83</v>
      </c>
    </row>
    <row r="176" s="2" customFormat="1" ht="37.8" customHeight="1">
      <c r="A176" s="40"/>
      <c r="B176" s="41"/>
      <c r="C176" s="214" t="s">
        <v>337</v>
      </c>
      <c r="D176" s="214" t="s">
        <v>162</v>
      </c>
      <c r="E176" s="215" t="s">
        <v>6619</v>
      </c>
      <c r="F176" s="216" t="s">
        <v>6620</v>
      </c>
      <c r="G176" s="217" t="s">
        <v>287</v>
      </c>
      <c r="H176" s="218">
        <v>4</v>
      </c>
      <c r="I176" s="219"/>
      <c r="J176" s="220">
        <f>ROUND(I176*H176,2)</f>
        <v>0</v>
      </c>
      <c r="K176" s="216" t="s">
        <v>166</v>
      </c>
      <c r="L176" s="46"/>
      <c r="M176" s="221" t="s">
        <v>19</v>
      </c>
      <c r="N176" s="222" t="s">
        <v>44</v>
      </c>
      <c r="O176" s="86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5" t="s">
        <v>263</v>
      </c>
      <c r="AT176" s="225" t="s">
        <v>162</v>
      </c>
      <c r="AU176" s="225" t="s">
        <v>83</v>
      </c>
      <c r="AY176" s="19" t="s">
        <v>160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9" t="s">
        <v>81</v>
      </c>
      <c r="BK176" s="226">
        <f>ROUND(I176*H176,2)</f>
        <v>0</v>
      </c>
      <c r="BL176" s="19" t="s">
        <v>263</v>
      </c>
      <c r="BM176" s="225" t="s">
        <v>6621</v>
      </c>
    </row>
    <row r="177" s="2" customFormat="1">
      <c r="A177" s="40"/>
      <c r="B177" s="41"/>
      <c r="C177" s="42"/>
      <c r="D177" s="227" t="s">
        <v>169</v>
      </c>
      <c r="E177" s="42"/>
      <c r="F177" s="228" t="s">
        <v>6622</v>
      </c>
      <c r="G177" s="42"/>
      <c r="H177" s="42"/>
      <c r="I177" s="229"/>
      <c r="J177" s="42"/>
      <c r="K177" s="42"/>
      <c r="L177" s="46"/>
      <c r="M177" s="230"/>
      <c r="N177" s="231"/>
      <c r="O177" s="86"/>
      <c r="P177" s="86"/>
      <c r="Q177" s="86"/>
      <c r="R177" s="86"/>
      <c r="S177" s="86"/>
      <c r="T177" s="87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169</v>
      </c>
      <c r="AU177" s="19" t="s">
        <v>83</v>
      </c>
    </row>
    <row r="178" s="2" customFormat="1" ht="24.15" customHeight="1">
      <c r="A178" s="40"/>
      <c r="B178" s="41"/>
      <c r="C178" s="214" t="s">
        <v>344</v>
      </c>
      <c r="D178" s="214" t="s">
        <v>162</v>
      </c>
      <c r="E178" s="215" t="s">
        <v>6532</v>
      </c>
      <c r="F178" s="216" t="s">
        <v>6533</v>
      </c>
      <c r="G178" s="217" t="s">
        <v>250</v>
      </c>
      <c r="H178" s="218">
        <v>33</v>
      </c>
      <c r="I178" s="219"/>
      <c r="J178" s="220">
        <f>ROUND(I178*H178,2)</f>
        <v>0</v>
      </c>
      <c r="K178" s="216" t="s">
        <v>166</v>
      </c>
      <c r="L178" s="46"/>
      <c r="M178" s="221" t="s">
        <v>19</v>
      </c>
      <c r="N178" s="222" t="s">
        <v>44</v>
      </c>
      <c r="O178" s="86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5" t="s">
        <v>263</v>
      </c>
      <c r="AT178" s="225" t="s">
        <v>162</v>
      </c>
      <c r="AU178" s="225" t="s">
        <v>83</v>
      </c>
      <c r="AY178" s="19" t="s">
        <v>160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9" t="s">
        <v>81</v>
      </c>
      <c r="BK178" s="226">
        <f>ROUND(I178*H178,2)</f>
        <v>0</v>
      </c>
      <c r="BL178" s="19" t="s">
        <v>263</v>
      </c>
      <c r="BM178" s="225" t="s">
        <v>6623</v>
      </c>
    </row>
    <row r="179" s="2" customFormat="1">
      <c r="A179" s="40"/>
      <c r="B179" s="41"/>
      <c r="C179" s="42"/>
      <c r="D179" s="227" t="s">
        <v>169</v>
      </c>
      <c r="E179" s="42"/>
      <c r="F179" s="228" t="s">
        <v>6535</v>
      </c>
      <c r="G179" s="42"/>
      <c r="H179" s="42"/>
      <c r="I179" s="229"/>
      <c r="J179" s="42"/>
      <c r="K179" s="42"/>
      <c r="L179" s="46"/>
      <c r="M179" s="230"/>
      <c r="N179" s="231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169</v>
      </c>
      <c r="AU179" s="19" t="s">
        <v>83</v>
      </c>
    </row>
    <row r="180" s="13" customFormat="1">
      <c r="A180" s="13"/>
      <c r="B180" s="232"/>
      <c r="C180" s="233"/>
      <c r="D180" s="234" t="s">
        <v>171</v>
      </c>
      <c r="E180" s="235" t="s">
        <v>19</v>
      </c>
      <c r="F180" s="236" t="s">
        <v>6624</v>
      </c>
      <c r="G180" s="233"/>
      <c r="H180" s="237">
        <v>33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171</v>
      </c>
      <c r="AU180" s="243" t="s">
        <v>83</v>
      </c>
      <c r="AV180" s="13" t="s">
        <v>83</v>
      </c>
      <c r="AW180" s="13" t="s">
        <v>35</v>
      </c>
      <c r="AX180" s="13" t="s">
        <v>81</v>
      </c>
      <c r="AY180" s="243" t="s">
        <v>160</v>
      </c>
    </row>
    <row r="181" s="2" customFormat="1" ht="16.5" customHeight="1">
      <c r="A181" s="40"/>
      <c r="B181" s="41"/>
      <c r="C181" s="255" t="s">
        <v>350</v>
      </c>
      <c r="D181" s="255" t="s">
        <v>242</v>
      </c>
      <c r="E181" s="256" t="s">
        <v>5406</v>
      </c>
      <c r="F181" s="257" t="s">
        <v>5407</v>
      </c>
      <c r="G181" s="258" t="s">
        <v>447</v>
      </c>
      <c r="H181" s="259">
        <v>34.570999999999998</v>
      </c>
      <c r="I181" s="260"/>
      <c r="J181" s="261">
        <f>ROUND(I181*H181,2)</f>
        <v>0</v>
      </c>
      <c r="K181" s="257" t="s">
        <v>166</v>
      </c>
      <c r="L181" s="262"/>
      <c r="M181" s="263" t="s">
        <v>19</v>
      </c>
      <c r="N181" s="264" t="s">
        <v>44</v>
      </c>
      <c r="O181" s="86"/>
      <c r="P181" s="223">
        <f>O181*H181</f>
        <v>0</v>
      </c>
      <c r="Q181" s="223">
        <v>0.001</v>
      </c>
      <c r="R181" s="223">
        <f>Q181*H181</f>
        <v>0.034570999999999998</v>
      </c>
      <c r="S181" s="223">
        <v>0</v>
      </c>
      <c r="T181" s="224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5" t="s">
        <v>368</v>
      </c>
      <c r="AT181" s="225" t="s">
        <v>242</v>
      </c>
      <c r="AU181" s="225" t="s">
        <v>83</v>
      </c>
      <c r="AY181" s="19" t="s">
        <v>160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9" t="s">
        <v>81</v>
      </c>
      <c r="BK181" s="226">
        <f>ROUND(I181*H181,2)</f>
        <v>0</v>
      </c>
      <c r="BL181" s="19" t="s">
        <v>263</v>
      </c>
      <c r="BM181" s="225" t="s">
        <v>6625</v>
      </c>
    </row>
    <row r="182" s="2" customFormat="1" ht="16.5" customHeight="1">
      <c r="A182" s="40"/>
      <c r="B182" s="41"/>
      <c r="C182" s="214" t="s">
        <v>356</v>
      </c>
      <c r="D182" s="214" t="s">
        <v>162</v>
      </c>
      <c r="E182" s="215" t="s">
        <v>6538</v>
      </c>
      <c r="F182" s="216" t="s">
        <v>6539</v>
      </c>
      <c r="G182" s="217" t="s">
        <v>287</v>
      </c>
      <c r="H182" s="218">
        <v>4</v>
      </c>
      <c r="I182" s="219"/>
      <c r="J182" s="220">
        <f>ROUND(I182*H182,2)</f>
        <v>0</v>
      </c>
      <c r="K182" s="216" t="s">
        <v>166</v>
      </c>
      <c r="L182" s="46"/>
      <c r="M182" s="221" t="s">
        <v>19</v>
      </c>
      <c r="N182" s="222" t="s">
        <v>44</v>
      </c>
      <c r="O182" s="86"/>
      <c r="P182" s="223">
        <f>O182*H182</f>
        <v>0</v>
      </c>
      <c r="Q182" s="223">
        <v>0</v>
      </c>
      <c r="R182" s="223">
        <f>Q182*H182</f>
        <v>0</v>
      </c>
      <c r="S182" s="223">
        <v>0</v>
      </c>
      <c r="T182" s="224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5" t="s">
        <v>263</v>
      </c>
      <c r="AT182" s="225" t="s">
        <v>162</v>
      </c>
      <c r="AU182" s="225" t="s">
        <v>83</v>
      </c>
      <c r="AY182" s="19" t="s">
        <v>160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9" t="s">
        <v>81</v>
      </c>
      <c r="BK182" s="226">
        <f>ROUND(I182*H182,2)</f>
        <v>0</v>
      </c>
      <c r="BL182" s="19" t="s">
        <v>263</v>
      </c>
      <c r="BM182" s="225" t="s">
        <v>6626</v>
      </c>
    </row>
    <row r="183" s="2" customFormat="1">
      <c r="A183" s="40"/>
      <c r="B183" s="41"/>
      <c r="C183" s="42"/>
      <c r="D183" s="227" t="s">
        <v>169</v>
      </c>
      <c r="E183" s="42"/>
      <c r="F183" s="228" t="s">
        <v>6541</v>
      </c>
      <c r="G183" s="42"/>
      <c r="H183" s="42"/>
      <c r="I183" s="229"/>
      <c r="J183" s="42"/>
      <c r="K183" s="42"/>
      <c r="L183" s="46"/>
      <c r="M183" s="230"/>
      <c r="N183" s="231"/>
      <c r="O183" s="86"/>
      <c r="P183" s="86"/>
      <c r="Q183" s="86"/>
      <c r="R183" s="86"/>
      <c r="S183" s="86"/>
      <c r="T183" s="87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169</v>
      </c>
      <c r="AU183" s="19" t="s">
        <v>83</v>
      </c>
    </row>
    <row r="184" s="2" customFormat="1" ht="24.15" customHeight="1">
      <c r="A184" s="40"/>
      <c r="B184" s="41"/>
      <c r="C184" s="255" t="s">
        <v>362</v>
      </c>
      <c r="D184" s="255" t="s">
        <v>242</v>
      </c>
      <c r="E184" s="256" t="s">
        <v>6542</v>
      </c>
      <c r="F184" s="257" t="s">
        <v>6543</v>
      </c>
      <c r="G184" s="258" t="s">
        <v>287</v>
      </c>
      <c r="H184" s="259">
        <v>4</v>
      </c>
      <c r="I184" s="260"/>
      <c r="J184" s="261">
        <f>ROUND(I184*H184,2)</f>
        <v>0</v>
      </c>
      <c r="K184" s="257" t="s">
        <v>166</v>
      </c>
      <c r="L184" s="262"/>
      <c r="M184" s="263" t="s">
        <v>19</v>
      </c>
      <c r="N184" s="264" t="s">
        <v>44</v>
      </c>
      <c r="O184" s="86"/>
      <c r="P184" s="223">
        <f>O184*H184</f>
        <v>0</v>
      </c>
      <c r="Q184" s="223">
        <v>0.00025999999999999998</v>
      </c>
      <c r="R184" s="223">
        <f>Q184*H184</f>
        <v>0.0010399999999999999</v>
      </c>
      <c r="S184" s="223">
        <v>0</v>
      </c>
      <c r="T184" s="224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5" t="s">
        <v>368</v>
      </c>
      <c r="AT184" s="225" t="s">
        <v>242</v>
      </c>
      <c r="AU184" s="225" t="s">
        <v>83</v>
      </c>
      <c r="AY184" s="19" t="s">
        <v>160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9" t="s">
        <v>81</v>
      </c>
      <c r="BK184" s="226">
        <f>ROUND(I184*H184,2)</f>
        <v>0</v>
      </c>
      <c r="BL184" s="19" t="s">
        <v>263</v>
      </c>
      <c r="BM184" s="225" t="s">
        <v>6627</v>
      </c>
    </row>
    <row r="185" s="2" customFormat="1" ht="16.5" customHeight="1">
      <c r="A185" s="40"/>
      <c r="B185" s="41"/>
      <c r="C185" s="214" t="s">
        <v>368</v>
      </c>
      <c r="D185" s="214" t="s">
        <v>162</v>
      </c>
      <c r="E185" s="215" t="s">
        <v>6628</v>
      </c>
      <c r="F185" s="216" t="s">
        <v>6629</v>
      </c>
      <c r="G185" s="217" t="s">
        <v>287</v>
      </c>
      <c r="H185" s="218">
        <v>4</v>
      </c>
      <c r="I185" s="219"/>
      <c r="J185" s="220">
        <f>ROUND(I185*H185,2)</f>
        <v>0</v>
      </c>
      <c r="K185" s="216" t="s">
        <v>166</v>
      </c>
      <c r="L185" s="46"/>
      <c r="M185" s="221" t="s">
        <v>19</v>
      </c>
      <c r="N185" s="222" t="s">
        <v>44</v>
      </c>
      <c r="O185" s="86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5" t="s">
        <v>263</v>
      </c>
      <c r="AT185" s="225" t="s">
        <v>162</v>
      </c>
      <c r="AU185" s="225" t="s">
        <v>83</v>
      </c>
      <c r="AY185" s="19" t="s">
        <v>160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9" t="s">
        <v>81</v>
      </c>
      <c r="BK185" s="226">
        <f>ROUND(I185*H185,2)</f>
        <v>0</v>
      </c>
      <c r="BL185" s="19" t="s">
        <v>263</v>
      </c>
      <c r="BM185" s="225" t="s">
        <v>6630</v>
      </c>
    </row>
    <row r="186" s="2" customFormat="1">
      <c r="A186" s="40"/>
      <c r="B186" s="41"/>
      <c r="C186" s="42"/>
      <c r="D186" s="227" t="s">
        <v>169</v>
      </c>
      <c r="E186" s="42"/>
      <c r="F186" s="228" t="s">
        <v>6631</v>
      </c>
      <c r="G186" s="42"/>
      <c r="H186" s="42"/>
      <c r="I186" s="229"/>
      <c r="J186" s="42"/>
      <c r="K186" s="42"/>
      <c r="L186" s="46"/>
      <c r="M186" s="230"/>
      <c r="N186" s="231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169</v>
      </c>
      <c r="AU186" s="19" t="s">
        <v>83</v>
      </c>
    </row>
    <row r="187" s="2" customFormat="1" ht="16.5" customHeight="1">
      <c r="A187" s="40"/>
      <c r="B187" s="41"/>
      <c r="C187" s="255" t="s">
        <v>377</v>
      </c>
      <c r="D187" s="255" t="s">
        <v>242</v>
      </c>
      <c r="E187" s="256" t="s">
        <v>6632</v>
      </c>
      <c r="F187" s="257" t="s">
        <v>6633</v>
      </c>
      <c r="G187" s="258" t="s">
        <v>287</v>
      </c>
      <c r="H187" s="259">
        <v>4</v>
      </c>
      <c r="I187" s="260"/>
      <c r="J187" s="261">
        <f>ROUND(I187*H187,2)</f>
        <v>0</v>
      </c>
      <c r="K187" s="257" t="s">
        <v>166</v>
      </c>
      <c r="L187" s="262"/>
      <c r="M187" s="263" t="s">
        <v>19</v>
      </c>
      <c r="N187" s="264" t="s">
        <v>44</v>
      </c>
      <c r="O187" s="86"/>
      <c r="P187" s="223">
        <f>O187*H187</f>
        <v>0</v>
      </c>
      <c r="Q187" s="223">
        <v>0.00012999999999999999</v>
      </c>
      <c r="R187" s="223">
        <f>Q187*H187</f>
        <v>0.00051999999999999995</v>
      </c>
      <c r="S187" s="223">
        <v>0</v>
      </c>
      <c r="T187" s="224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5" t="s">
        <v>368</v>
      </c>
      <c r="AT187" s="225" t="s">
        <v>242</v>
      </c>
      <c r="AU187" s="225" t="s">
        <v>83</v>
      </c>
      <c r="AY187" s="19" t="s">
        <v>160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9" t="s">
        <v>81</v>
      </c>
      <c r="BK187" s="226">
        <f>ROUND(I187*H187,2)</f>
        <v>0</v>
      </c>
      <c r="BL187" s="19" t="s">
        <v>263</v>
      </c>
      <c r="BM187" s="225" t="s">
        <v>6634</v>
      </c>
    </row>
    <row r="188" s="2" customFormat="1" ht="24.15" customHeight="1">
      <c r="A188" s="40"/>
      <c r="B188" s="41"/>
      <c r="C188" s="214" t="s">
        <v>386</v>
      </c>
      <c r="D188" s="214" t="s">
        <v>162</v>
      </c>
      <c r="E188" s="215" t="s">
        <v>6635</v>
      </c>
      <c r="F188" s="216" t="s">
        <v>6636</v>
      </c>
      <c r="G188" s="217" t="s">
        <v>213</v>
      </c>
      <c r="H188" s="218">
        <v>0.035999999999999997</v>
      </c>
      <c r="I188" s="219"/>
      <c r="J188" s="220">
        <f>ROUND(I188*H188,2)</f>
        <v>0</v>
      </c>
      <c r="K188" s="216" t="s">
        <v>166</v>
      </c>
      <c r="L188" s="46"/>
      <c r="M188" s="221" t="s">
        <v>19</v>
      </c>
      <c r="N188" s="222" t="s">
        <v>44</v>
      </c>
      <c r="O188" s="86"/>
      <c r="P188" s="223">
        <f>O188*H188</f>
        <v>0</v>
      </c>
      <c r="Q188" s="223">
        <v>0</v>
      </c>
      <c r="R188" s="223">
        <f>Q188*H188</f>
        <v>0</v>
      </c>
      <c r="S188" s="223">
        <v>0</v>
      </c>
      <c r="T188" s="224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5" t="s">
        <v>263</v>
      </c>
      <c r="AT188" s="225" t="s">
        <v>162</v>
      </c>
      <c r="AU188" s="225" t="s">
        <v>83</v>
      </c>
      <c r="AY188" s="19" t="s">
        <v>160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9" t="s">
        <v>81</v>
      </c>
      <c r="BK188" s="226">
        <f>ROUND(I188*H188,2)</f>
        <v>0</v>
      </c>
      <c r="BL188" s="19" t="s">
        <v>263</v>
      </c>
      <c r="BM188" s="225" t="s">
        <v>6637</v>
      </c>
    </row>
    <row r="189" s="2" customFormat="1">
      <c r="A189" s="40"/>
      <c r="B189" s="41"/>
      <c r="C189" s="42"/>
      <c r="D189" s="227" t="s">
        <v>169</v>
      </c>
      <c r="E189" s="42"/>
      <c r="F189" s="228" t="s">
        <v>6638</v>
      </c>
      <c r="G189" s="42"/>
      <c r="H189" s="42"/>
      <c r="I189" s="229"/>
      <c r="J189" s="42"/>
      <c r="K189" s="42"/>
      <c r="L189" s="46"/>
      <c r="M189" s="230"/>
      <c r="N189" s="231"/>
      <c r="O189" s="86"/>
      <c r="P189" s="86"/>
      <c r="Q189" s="86"/>
      <c r="R189" s="86"/>
      <c r="S189" s="86"/>
      <c r="T189" s="87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169</v>
      </c>
      <c r="AU189" s="19" t="s">
        <v>83</v>
      </c>
    </row>
    <row r="190" s="12" customFormat="1" ht="25.92" customHeight="1">
      <c r="A190" s="12"/>
      <c r="B190" s="198"/>
      <c r="C190" s="199"/>
      <c r="D190" s="200" t="s">
        <v>72</v>
      </c>
      <c r="E190" s="201" t="s">
        <v>242</v>
      </c>
      <c r="F190" s="201" t="s">
        <v>6489</v>
      </c>
      <c r="G190" s="199"/>
      <c r="H190" s="199"/>
      <c r="I190" s="202"/>
      <c r="J190" s="203">
        <f>BK190</f>
        <v>0</v>
      </c>
      <c r="K190" s="199"/>
      <c r="L190" s="204"/>
      <c r="M190" s="205"/>
      <c r="N190" s="206"/>
      <c r="O190" s="206"/>
      <c r="P190" s="207">
        <f>P191+P199</f>
        <v>0</v>
      </c>
      <c r="Q190" s="206"/>
      <c r="R190" s="207">
        <f>R191+R199</f>
        <v>5.0037500000000001</v>
      </c>
      <c r="S190" s="206"/>
      <c r="T190" s="208">
        <f>T191+T199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09" t="s">
        <v>181</v>
      </c>
      <c r="AT190" s="210" t="s">
        <v>72</v>
      </c>
      <c r="AU190" s="210" t="s">
        <v>73</v>
      </c>
      <c r="AY190" s="209" t="s">
        <v>160</v>
      </c>
      <c r="BK190" s="211">
        <f>BK191+BK199</f>
        <v>0</v>
      </c>
    </row>
    <row r="191" s="12" customFormat="1" ht="22.8" customHeight="1">
      <c r="A191" s="12"/>
      <c r="B191" s="198"/>
      <c r="C191" s="199"/>
      <c r="D191" s="200" t="s">
        <v>72</v>
      </c>
      <c r="E191" s="212" t="s">
        <v>6639</v>
      </c>
      <c r="F191" s="212" t="s">
        <v>6640</v>
      </c>
      <c r="G191" s="199"/>
      <c r="H191" s="199"/>
      <c r="I191" s="202"/>
      <c r="J191" s="213">
        <f>BK191</f>
        <v>0</v>
      </c>
      <c r="K191" s="199"/>
      <c r="L191" s="204"/>
      <c r="M191" s="205"/>
      <c r="N191" s="206"/>
      <c r="O191" s="206"/>
      <c r="P191" s="207">
        <f>SUM(P192:P198)</f>
        <v>0</v>
      </c>
      <c r="Q191" s="206"/>
      <c r="R191" s="207">
        <f>SUM(R192:R198)</f>
        <v>0</v>
      </c>
      <c r="S191" s="206"/>
      <c r="T191" s="208">
        <f>SUM(T192:T198)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09" t="s">
        <v>181</v>
      </c>
      <c r="AT191" s="210" t="s">
        <v>72</v>
      </c>
      <c r="AU191" s="210" t="s">
        <v>81</v>
      </c>
      <c r="AY191" s="209" t="s">
        <v>160</v>
      </c>
      <c r="BK191" s="211">
        <f>SUM(BK192:BK198)</f>
        <v>0</v>
      </c>
    </row>
    <row r="192" s="2" customFormat="1" ht="24.15" customHeight="1">
      <c r="A192" s="40"/>
      <c r="B192" s="41"/>
      <c r="C192" s="214" t="s">
        <v>391</v>
      </c>
      <c r="D192" s="214" t="s">
        <v>162</v>
      </c>
      <c r="E192" s="215" t="s">
        <v>6641</v>
      </c>
      <c r="F192" s="216" t="s">
        <v>6642</v>
      </c>
      <c r="G192" s="217" t="s">
        <v>287</v>
      </c>
      <c r="H192" s="218">
        <v>4</v>
      </c>
      <c r="I192" s="219"/>
      <c r="J192" s="220">
        <f>ROUND(I192*H192,2)</f>
        <v>0</v>
      </c>
      <c r="K192" s="216" t="s">
        <v>166</v>
      </c>
      <c r="L192" s="46"/>
      <c r="M192" s="221" t="s">
        <v>19</v>
      </c>
      <c r="N192" s="222" t="s">
        <v>44</v>
      </c>
      <c r="O192" s="86"/>
      <c r="P192" s="223">
        <f>O192*H192</f>
        <v>0</v>
      </c>
      <c r="Q192" s="223">
        <v>0</v>
      </c>
      <c r="R192" s="223">
        <f>Q192*H192</f>
        <v>0</v>
      </c>
      <c r="S192" s="223">
        <v>0</v>
      </c>
      <c r="T192" s="224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5" t="s">
        <v>722</v>
      </c>
      <c r="AT192" s="225" t="s">
        <v>162</v>
      </c>
      <c r="AU192" s="225" t="s">
        <v>83</v>
      </c>
      <c r="AY192" s="19" t="s">
        <v>160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9" t="s">
        <v>81</v>
      </c>
      <c r="BK192" s="226">
        <f>ROUND(I192*H192,2)</f>
        <v>0</v>
      </c>
      <c r="BL192" s="19" t="s">
        <v>722</v>
      </c>
      <c r="BM192" s="225" t="s">
        <v>6643</v>
      </c>
    </row>
    <row r="193" s="2" customFormat="1">
      <c r="A193" s="40"/>
      <c r="B193" s="41"/>
      <c r="C193" s="42"/>
      <c r="D193" s="227" t="s">
        <v>169</v>
      </c>
      <c r="E193" s="42"/>
      <c r="F193" s="228" t="s">
        <v>6644</v>
      </c>
      <c r="G193" s="42"/>
      <c r="H193" s="42"/>
      <c r="I193" s="229"/>
      <c r="J193" s="42"/>
      <c r="K193" s="42"/>
      <c r="L193" s="46"/>
      <c r="M193" s="230"/>
      <c r="N193" s="231"/>
      <c r="O193" s="86"/>
      <c r="P193" s="86"/>
      <c r="Q193" s="86"/>
      <c r="R193" s="86"/>
      <c r="S193" s="86"/>
      <c r="T193" s="87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169</v>
      </c>
      <c r="AU193" s="19" t="s">
        <v>83</v>
      </c>
    </row>
    <row r="194" s="2" customFormat="1" ht="24.15" customHeight="1">
      <c r="A194" s="40"/>
      <c r="B194" s="41"/>
      <c r="C194" s="214" t="s">
        <v>397</v>
      </c>
      <c r="D194" s="214" t="s">
        <v>162</v>
      </c>
      <c r="E194" s="215" t="s">
        <v>6645</v>
      </c>
      <c r="F194" s="216" t="s">
        <v>6646</v>
      </c>
      <c r="G194" s="217" t="s">
        <v>287</v>
      </c>
      <c r="H194" s="218">
        <v>4</v>
      </c>
      <c r="I194" s="219"/>
      <c r="J194" s="220">
        <f>ROUND(I194*H194,2)</f>
        <v>0</v>
      </c>
      <c r="K194" s="216" t="s">
        <v>166</v>
      </c>
      <c r="L194" s="46"/>
      <c r="M194" s="221" t="s">
        <v>19</v>
      </c>
      <c r="N194" s="222" t="s">
        <v>44</v>
      </c>
      <c r="O194" s="86"/>
      <c r="P194" s="223">
        <f>O194*H194</f>
        <v>0</v>
      </c>
      <c r="Q194" s="223">
        <v>0</v>
      </c>
      <c r="R194" s="223">
        <f>Q194*H194</f>
        <v>0</v>
      </c>
      <c r="S194" s="223">
        <v>0</v>
      </c>
      <c r="T194" s="224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5" t="s">
        <v>722</v>
      </c>
      <c r="AT194" s="225" t="s">
        <v>162</v>
      </c>
      <c r="AU194" s="225" t="s">
        <v>83</v>
      </c>
      <c r="AY194" s="19" t="s">
        <v>160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9" t="s">
        <v>81</v>
      </c>
      <c r="BK194" s="226">
        <f>ROUND(I194*H194,2)</f>
        <v>0</v>
      </c>
      <c r="BL194" s="19" t="s">
        <v>722</v>
      </c>
      <c r="BM194" s="225" t="s">
        <v>6647</v>
      </c>
    </row>
    <row r="195" s="2" customFormat="1">
      <c r="A195" s="40"/>
      <c r="B195" s="41"/>
      <c r="C195" s="42"/>
      <c r="D195" s="227" t="s">
        <v>169</v>
      </c>
      <c r="E195" s="42"/>
      <c r="F195" s="228" t="s">
        <v>6648</v>
      </c>
      <c r="G195" s="42"/>
      <c r="H195" s="42"/>
      <c r="I195" s="229"/>
      <c r="J195" s="42"/>
      <c r="K195" s="42"/>
      <c r="L195" s="46"/>
      <c r="M195" s="230"/>
      <c r="N195" s="231"/>
      <c r="O195" s="86"/>
      <c r="P195" s="86"/>
      <c r="Q195" s="86"/>
      <c r="R195" s="86"/>
      <c r="S195" s="86"/>
      <c r="T195" s="87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169</v>
      </c>
      <c r="AU195" s="19" t="s">
        <v>83</v>
      </c>
    </row>
    <row r="196" s="2" customFormat="1" ht="24.15" customHeight="1">
      <c r="A196" s="40"/>
      <c r="B196" s="41"/>
      <c r="C196" s="214" t="s">
        <v>402</v>
      </c>
      <c r="D196" s="214" t="s">
        <v>162</v>
      </c>
      <c r="E196" s="215" t="s">
        <v>6649</v>
      </c>
      <c r="F196" s="216" t="s">
        <v>6650</v>
      </c>
      <c r="G196" s="217" t="s">
        <v>287</v>
      </c>
      <c r="H196" s="218">
        <v>16</v>
      </c>
      <c r="I196" s="219"/>
      <c r="J196" s="220">
        <f>ROUND(I196*H196,2)</f>
        <v>0</v>
      </c>
      <c r="K196" s="216" t="s">
        <v>166</v>
      </c>
      <c r="L196" s="46"/>
      <c r="M196" s="221" t="s">
        <v>19</v>
      </c>
      <c r="N196" s="222" t="s">
        <v>44</v>
      </c>
      <c r="O196" s="86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5" t="s">
        <v>722</v>
      </c>
      <c r="AT196" s="225" t="s">
        <v>162</v>
      </c>
      <c r="AU196" s="225" t="s">
        <v>83</v>
      </c>
      <c r="AY196" s="19" t="s">
        <v>160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9" t="s">
        <v>81</v>
      </c>
      <c r="BK196" s="226">
        <f>ROUND(I196*H196,2)</f>
        <v>0</v>
      </c>
      <c r="BL196" s="19" t="s">
        <v>722</v>
      </c>
      <c r="BM196" s="225" t="s">
        <v>6651</v>
      </c>
    </row>
    <row r="197" s="2" customFormat="1">
      <c r="A197" s="40"/>
      <c r="B197" s="41"/>
      <c r="C197" s="42"/>
      <c r="D197" s="227" t="s">
        <v>169</v>
      </c>
      <c r="E197" s="42"/>
      <c r="F197" s="228" t="s">
        <v>6652</v>
      </c>
      <c r="G197" s="42"/>
      <c r="H197" s="42"/>
      <c r="I197" s="229"/>
      <c r="J197" s="42"/>
      <c r="K197" s="42"/>
      <c r="L197" s="46"/>
      <c r="M197" s="230"/>
      <c r="N197" s="231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169</v>
      </c>
      <c r="AU197" s="19" t="s">
        <v>83</v>
      </c>
    </row>
    <row r="198" s="13" customFormat="1">
      <c r="A198" s="13"/>
      <c r="B198" s="232"/>
      <c r="C198" s="233"/>
      <c r="D198" s="234" t="s">
        <v>171</v>
      </c>
      <c r="E198" s="235" t="s">
        <v>19</v>
      </c>
      <c r="F198" s="236" t="s">
        <v>6653</v>
      </c>
      <c r="G198" s="233"/>
      <c r="H198" s="237">
        <v>16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171</v>
      </c>
      <c r="AU198" s="243" t="s">
        <v>83</v>
      </c>
      <c r="AV198" s="13" t="s">
        <v>83</v>
      </c>
      <c r="AW198" s="13" t="s">
        <v>35</v>
      </c>
      <c r="AX198" s="13" t="s">
        <v>81</v>
      </c>
      <c r="AY198" s="243" t="s">
        <v>160</v>
      </c>
    </row>
    <row r="199" s="12" customFormat="1" ht="22.8" customHeight="1">
      <c r="A199" s="12"/>
      <c r="B199" s="198"/>
      <c r="C199" s="199"/>
      <c r="D199" s="200" t="s">
        <v>72</v>
      </c>
      <c r="E199" s="212" t="s">
        <v>6490</v>
      </c>
      <c r="F199" s="212" t="s">
        <v>6491</v>
      </c>
      <c r="G199" s="199"/>
      <c r="H199" s="199"/>
      <c r="I199" s="202"/>
      <c r="J199" s="213">
        <f>BK199</f>
        <v>0</v>
      </c>
      <c r="K199" s="199"/>
      <c r="L199" s="204"/>
      <c r="M199" s="205"/>
      <c r="N199" s="206"/>
      <c r="O199" s="206"/>
      <c r="P199" s="207">
        <f>SUM(P200:P207)</f>
        <v>0</v>
      </c>
      <c r="Q199" s="206"/>
      <c r="R199" s="207">
        <f>SUM(R200:R207)</f>
        <v>5.0037500000000001</v>
      </c>
      <c r="S199" s="206"/>
      <c r="T199" s="208">
        <f>SUM(T200:T207)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09" t="s">
        <v>181</v>
      </c>
      <c r="AT199" s="210" t="s">
        <v>72</v>
      </c>
      <c r="AU199" s="210" t="s">
        <v>81</v>
      </c>
      <c r="AY199" s="209" t="s">
        <v>160</v>
      </c>
      <c r="BK199" s="211">
        <f>SUM(BK200:BK207)</f>
        <v>0</v>
      </c>
    </row>
    <row r="200" s="2" customFormat="1" ht="24.15" customHeight="1">
      <c r="A200" s="40"/>
      <c r="B200" s="41"/>
      <c r="C200" s="214" t="s">
        <v>408</v>
      </c>
      <c r="D200" s="214" t="s">
        <v>162</v>
      </c>
      <c r="E200" s="215" t="s">
        <v>6492</v>
      </c>
      <c r="F200" s="216" t="s">
        <v>6493</v>
      </c>
      <c r="G200" s="217" t="s">
        <v>250</v>
      </c>
      <c r="H200" s="218">
        <v>25</v>
      </c>
      <c r="I200" s="219"/>
      <c r="J200" s="220">
        <f>ROUND(I200*H200,2)</f>
        <v>0</v>
      </c>
      <c r="K200" s="216" t="s">
        <v>166</v>
      </c>
      <c r="L200" s="46"/>
      <c r="M200" s="221" t="s">
        <v>19</v>
      </c>
      <c r="N200" s="222" t="s">
        <v>44</v>
      </c>
      <c r="O200" s="86"/>
      <c r="P200" s="223">
        <f>O200*H200</f>
        <v>0</v>
      </c>
      <c r="Q200" s="223">
        <v>0</v>
      </c>
      <c r="R200" s="223">
        <f>Q200*H200</f>
        <v>0</v>
      </c>
      <c r="S200" s="223">
        <v>0</v>
      </c>
      <c r="T200" s="224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5" t="s">
        <v>722</v>
      </c>
      <c r="AT200" s="225" t="s">
        <v>162</v>
      </c>
      <c r="AU200" s="225" t="s">
        <v>83</v>
      </c>
      <c r="AY200" s="19" t="s">
        <v>160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9" t="s">
        <v>81</v>
      </c>
      <c r="BK200" s="226">
        <f>ROUND(I200*H200,2)</f>
        <v>0</v>
      </c>
      <c r="BL200" s="19" t="s">
        <v>722</v>
      </c>
      <c r="BM200" s="225" t="s">
        <v>6654</v>
      </c>
    </row>
    <row r="201" s="2" customFormat="1">
      <c r="A201" s="40"/>
      <c r="B201" s="41"/>
      <c r="C201" s="42"/>
      <c r="D201" s="227" t="s">
        <v>169</v>
      </c>
      <c r="E201" s="42"/>
      <c r="F201" s="228" t="s">
        <v>6495</v>
      </c>
      <c r="G201" s="42"/>
      <c r="H201" s="42"/>
      <c r="I201" s="229"/>
      <c r="J201" s="42"/>
      <c r="K201" s="42"/>
      <c r="L201" s="46"/>
      <c r="M201" s="230"/>
      <c r="N201" s="231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169</v>
      </c>
      <c r="AU201" s="19" t="s">
        <v>83</v>
      </c>
    </row>
    <row r="202" s="2" customFormat="1" ht="24.15" customHeight="1">
      <c r="A202" s="40"/>
      <c r="B202" s="41"/>
      <c r="C202" s="214" t="s">
        <v>413</v>
      </c>
      <c r="D202" s="214" t="s">
        <v>162</v>
      </c>
      <c r="E202" s="215" t="s">
        <v>6496</v>
      </c>
      <c r="F202" s="216" t="s">
        <v>6497</v>
      </c>
      <c r="G202" s="217" t="s">
        <v>250</v>
      </c>
      <c r="H202" s="218">
        <v>25</v>
      </c>
      <c r="I202" s="219"/>
      <c r="J202" s="220">
        <f>ROUND(I202*H202,2)</f>
        <v>0</v>
      </c>
      <c r="K202" s="216" t="s">
        <v>166</v>
      </c>
      <c r="L202" s="46"/>
      <c r="M202" s="221" t="s">
        <v>19</v>
      </c>
      <c r="N202" s="222" t="s">
        <v>44</v>
      </c>
      <c r="O202" s="86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5" t="s">
        <v>722</v>
      </c>
      <c r="AT202" s="225" t="s">
        <v>162</v>
      </c>
      <c r="AU202" s="225" t="s">
        <v>83</v>
      </c>
      <c r="AY202" s="19" t="s">
        <v>160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9" t="s">
        <v>81</v>
      </c>
      <c r="BK202" s="226">
        <f>ROUND(I202*H202,2)</f>
        <v>0</v>
      </c>
      <c r="BL202" s="19" t="s">
        <v>722</v>
      </c>
      <c r="BM202" s="225" t="s">
        <v>6655</v>
      </c>
    </row>
    <row r="203" s="2" customFormat="1">
      <c r="A203" s="40"/>
      <c r="B203" s="41"/>
      <c r="C203" s="42"/>
      <c r="D203" s="227" t="s">
        <v>169</v>
      </c>
      <c r="E203" s="42"/>
      <c r="F203" s="228" t="s">
        <v>6499</v>
      </c>
      <c r="G203" s="42"/>
      <c r="H203" s="42"/>
      <c r="I203" s="229"/>
      <c r="J203" s="42"/>
      <c r="K203" s="42"/>
      <c r="L203" s="46"/>
      <c r="M203" s="230"/>
      <c r="N203" s="231"/>
      <c r="O203" s="86"/>
      <c r="P203" s="86"/>
      <c r="Q203" s="86"/>
      <c r="R203" s="86"/>
      <c r="S203" s="86"/>
      <c r="T203" s="87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169</v>
      </c>
      <c r="AU203" s="19" t="s">
        <v>83</v>
      </c>
    </row>
    <row r="204" s="2" customFormat="1" ht="24.15" customHeight="1">
      <c r="A204" s="40"/>
      <c r="B204" s="41"/>
      <c r="C204" s="214" t="s">
        <v>417</v>
      </c>
      <c r="D204" s="214" t="s">
        <v>162</v>
      </c>
      <c r="E204" s="215" t="s">
        <v>6547</v>
      </c>
      <c r="F204" s="216" t="s">
        <v>6548</v>
      </c>
      <c r="G204" s="217" t="s">
        <v>250</v>
      </c>
      <c r="H204" s="218">
        <v>25</v>
      </c>
      <c r="I204" s="219"/>
      <c r="J204" s="220">
        <f>ROUND(I204*H204,2)</f>
        <v>0</v>
      </c>
      <c r="K204" s="216" t="s">
        <v>166</v>
      </c>
      <c r="L204" s="46"/>
      <c r="M204" s="221" t="s">
        <v>19</v>
      </c>
      <c r="N204" s="222" t="s">
        <v>44</v>
      </c>
      <c r="O204" s="86"/>
      <c r="P204" s="223">
        <f>O204*H204</f>
        <v>0</v>
      </c>
      <c r="Q204" s="223">
        <v>0.20015</v>
      </c>
      <c r="R204" s="223">
        <f>Q204*H204</f>
        <v>5.0037500000000001</v>
      </c>
      <c r="S204" s="223">
        <v>0</v>
      </c>
      <c r="T204" s="224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5" t="s">
        <v>722</v>
      </c>
      <c r="AT204" s="225" t="s">
        <v>162</v>
      </c>
      <c r="AU204" s="225" t="s">
        <v>83</v>
      </c>
      <c r="AY204" s="19" t="s">
        <v>160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9" t="s">
        <v>81</v>
      </c>
      <c r="BK204" s="226">
        <f>ROUND(I204*H204,2)</f>
        <v>0</v>
      </c>
      <c r="BL204" s="19" t="s">
        <v>722</v>
      </c>
      <c r="BM204" s="225" t="s">
        <v>6656</v>
      </c>
    </row>
    <row r="205" s="2" customFormat="1">
      <c r="A205" s="40"/>
      <c r="B205" s="41"/>
      <c r="C205" s="42"/>
      <c r="D205" s="227" t="s">
        <v>169</v>
      </c>
      <c r="E205" s="42"/>
      <c r="F205" s="228" t="s">
        <v>6550</v>
      </c>
      <c r="G205" s="42"/>
      <c r="H205" s="42"/>
      <c r="I205" s="229"/>
      <c r="J205" s="42"/>
      <c r="K205" s="42"/>
      <c r="L205" s="46"/>
      <c r="M205" s="230"/>
      <c r="N205" s="231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169</v>
      </c>
      <c r="AU205" s="19" t="s">
        <v>83</v>
      </c>
    </row>
    <row r="206" s="2" customFormat="1" ht="24.15" customHeight="1">
      <c r="A206" s="40"/>
      <c r="B206" s="41"/>
      <c r="C206" s="214" t="s">
        <v>427</v>
      </c>
      <c r="D206" s="214" t="s">
        <v>162</v>
      </c>
      <c r="E206" s="215" t="s">
        <v>6551</v>
      </c>
      <c r="F206" s="216" t="s">
        <v>6552</v>
      </c>
      <c r="G206" s="217" t="s">
        <v>213</v>
      </c>
      <c r="H206" s="218">
        <v>5.0039999999999996</v>
      </c>
      <c r="I206" s="219"/>
      <c r="J206" s="220">
        <f>ROUND(I206*H206,2)</f>
        <v>0</v>
      </c>
      <c r="K206" s="216" t="s">
        <v>166</v>
      </c>
      <c r="L206" s="46"/>
      <c r="M206" s="221" t="s">
        <v>19</v>
      </c>
      <c r="N206" s="222" t="s">
        <v>44</v>
      </c>
      <c r="O206" s="86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5" t="s">
        <v>722</v>
      </c>
      <c r="AT206" s="225" t="s">
        <v>162</v>
      </c>
      <c r="AU206" s="225" t="s">
        <v>83</v>
      </c>
      <c r="AY206" s="19" t="s">
        <v>160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9" t="s">
        <v>81</v>
      </c>
      <c r="BK206" s="226">
        <f>ROUND(I206*H206,2)</f>
        <v>0</v>
      </c>
      <c r="BL206" s="19" t="s">
        <v>722</v>
      </c>
      <c r="BM206" s="225" t="s">
        <v>6657</v>
      </c>
    </row>
    <row r="207" s="2" customFormat="1">
      <c r="A207" s="40"/>
      <c r="B207" s="41"/>
      <c r="C207" s="42"/>
      <c r="D207" s="227" t="s">
        <v>169</v>
      </c>
      <c r="E207" s="42"/>
      <c r="F207" s="228" t="s">
        <v>6554</v>
      </c>
      <c r="G207" s="42"/>
      <c r="H207" s="42"/>
      <c r="I207" s="229"/>
      <c r="J207" s="42"/>
      <c r="K207" s="42"/>
      <c r="L207" s="46"/>
      <c r="M207" s="230"/>
      <c r="N207" s="231"/>
      <c r="O207" s="86"/>
      <c r="P207" s="86"/>
      <c r="Q207" s="86"/>
      <c r="R207" s="86"/>
      <c r="S207" s="86"/>
      <c r="T207" s="87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169</v>
      </c>
      <c r="AU207" s="19" t="s">
        <v>83</v>
      </c>
    </row>
    <row r="208" s="12" customFormat="1" ht="25.92" customHeight="1">
      <c r="A208" s="12"/>
      <c r="B208" s="198"/>
      <c r="C208" s="199"/>
      <c r="D208" s="200" t="s">
        <v>72</v>
      </c>
      <c r="E208" s="201" t="s">
        <v>5436</v>
      </c>
      <c r="F208" s="201" t="s">
        <v>5437</v>
      </c>
      <c r="G208" s="199"/>
      <c r="H208" s="199"/>
      <c r="I208" s="202"/>
      <c r="J208" s="203">
        <f>BK208</f>
        <v>0</v>
      </c>
      <c r="K208" s="199"/>
      <c r="L208" s="204"/>
      <c r="M208" s="205"/>
      <c r="N208" s="206"/>
      <c r="O208" s="206"/>
      <c r="P208" s="207">
        <f>SUM(P209:P231)</f>
        <v>0</v>
      </c>
      <c r="Q208" s="206"/>
      <c r="R208" s="207">
        <f>SUM(R209:R231)</f>
        <v>0</v>
      </c>
      <c r="S208" s="206"/>
      <c r="T208" s="208">
        <f>SUM(T209:T231)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09" t="s">
        <v>167</v>
      </c>
      <c r="AT208" s="210" t="s">
        <v>72</v>
      </c>
      <c r="AU208" s="210" t="s">
        <v>73</v>
      </c>
      <c r="AY208" s="209" t="s">
        <v>160</v>
      </c>
      <c r="BK208" s="211">
        <f>SUM(BK209:BK231)</f>
        <v>0</v>
      </c>
    </row>
    <row r="209" s="2" customFormat="1" ht="16.5" customHeight="1">
      <c r="A209" s="40"/>
      <c r="B209" s="41"/>
      <c r="C209" s="214" t="s">
        <v>436</v>
      </c>
      <c r="D209" s="214" t="s">
        <v>162</v>
      </c>
      <c r="E209" s="215" t="s">
        <v>4254</v>
      </c>
      <c r="F209" s="216" t="s">
        <v>4255</v>
      </c>
      <c r="G209" s="217" t="s">
        <v>3721</v>
      </c>
      <c r="H209" s="218">
        <v>96</v>
      </c>
      <c r="I209" s="219"/>
      <c r="J209" s="220">
        <f>ROUND(I209*H209,2)</f>
        <v>0</v>
      </c>
      <c r="K209" s="216" t="s">
        <v>166</v>
      </c>
      <c r="L209" s="46"/>
      <c r="M209" s="221" t="s">
        <v>19</v>
      </c>
      <c r="N209" s="222" t="s">
        <v>44</v>
      </c>
      <c r="O209" s="86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4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5" t="s">
        <v>5444</v>
      </c>
      <c r="AT209" s="225" t="s">
        <v>162</v>
      </c>
      <c r="AU209" s="225" t="s">
        <v>81</v>
      </c>
      <c r="AY209" s="19" t="s">
        <v>160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9" t="s">
        <v>81</v>
      </c>
      <c r="BK209" s="226">
        <f>ROUND(I209*H209,2)</f>
        <v>0</v>
      </c>
      <c r="BL209" s="19" t="s">
        <v>5444</v>
      </c>
      <c r="BM209" s="225" t="s">
        <v>6658</v>
      </c>
    </row>
    <row r="210" s="2" customFormat="1">
      <c r="A210" s="40"/>
      <c r="B210" s="41"/>
      <c r="C210" s="42"/>
      <c r="D210" s="227" t="s">
        <v>169</v>
      </c>
      <c r="E210" s="42"/>
      <c r="F210" s="228" t="s">
        <v>4257</v>
      </c>
      <c r="G210" s="42"/>
      <c r="H210" s="42"/>
      <c r="I210" s="229"/>
      <c r="J210" s="42"/>
      <c r="K210" s="42"/>
      <c r="L210" s="46"/>
      <c r="M210" s="230"/>
      <c r="N210" s="231"/>
      <c r="O210" s="86"/>
      <c r="P210" s="86"/>
      <c r="Q210" s="86"/>
      <c r="R210" s="86"/>
      <c r="S210" s="86"/>
      <c r="T210" s="87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169</v>
      </c>
      <c r="AU210" s="19" t="s">
        <v>81</v>
      </c>
    </row>
    <row r="211" s="2" customFormat="1">
      <c r="A211" s="40"/>
      <c r="B211" s="41"/>
      <c r="C211" s="42"/>
      <c r="D211" s="234" t="s">
        <v>449</v>
      </c>
      <c r="E211" s="42"/>
      <c r="F211" s="276" t="s">
        <v>6659</v>
      </c>
      <c r="G211" s="42"/>
      <c r="H211" s="42"/>
      <c r="I211" s="229"/>
      <c r="J211" s="42"/>
      <c r="K211" s="42"/>
      <c r="L211" s="46"/>
      <c r="M211" s="230"/>
      <c r="N211" s="231"/>
      <c r="O211" s="86"/>
      <c r="P211" s="86"/>
      <c r="Q211" s="86"/>
      <c r="R211" s="86"/>
      <c r="S211" s="86"/>
      <c r="T211" s="87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449</v>
      </c>
      <c r="AU211" s="19" t="s">
        <v>81</v>
      </c>
    </row>
    <row r="212" s="13" customFormat="1">
      <c r="A212" s="13"/>
      <c r="B212" s="232"/>
      <c r="C212" s="233"/>
      <c r="D212" s="234" t="s">
        <v>171</v>
      </c>
      <c r="E212" s="235" t="s">
        <v>19</v>
      </c>
      <c r="F212" s="236" t="s">
        <v>6660</v>
      </c>
      <c r="G212" s="233"/>
      <c r="H212" s="237">
        <v>96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171</v>
      </c>
      <c r="AU212" s="243" t="s">
        <v>81</v>
      </c>
      <c r="AV212" s="13" t="s">
        <v>83</v>
      </c>
      <c r="AW212" s="13" t="s">
        <v>35</v>
      </c>
      <c r="AX212" s="13" t="s">
        <v>81</v>
      </c>
      <c r="AY212" s="243" t="s">
        <v>160</v>
      </c>
    </row>
    <row r="213" s="2" customFormat="1" ht="16.5" customHeight="1">
      <c r="A213" s="40"/>
      <c r="B213" s="41"/>
      <c r="C213" s="214" t="s">
        <v>444</v>
      </c>
      <c r="D213" s="214" t="s">
        <v>162</v>
      </c>
      <c r="E213" s="215" t="s">
        <v>5448</v>
      </c>
      <c r="F213" s="216" t="s">
        <v>5449</v>
      </c>
      <c r="G213" s="217" t="s">
        <v>3721</v>
      </c>
      <c r="H213" s="218">
        <v>16</v>
      </c>
      <c r="I213" s="219"/>
      <c r="J213" s="220">
        <f>ROUND(I213*H213,2)</f>
        <v>0</v>
      </c>
      <c r="K213" s="216" t="s">
        <v>166</v>
      </c>
      <c r="L213" s="46"/>
      <c r="M213" s="221" t="s">
        <v>19</v>
      </c>
      <c r="N213" s="222" t="s">
        <v>44</v>
      </c>
      <c r="O213" s="86"/>
      <c r="P213" s="223">
        <f>O213*H213</f>
        <v>0</v>
      </c>
      <c r="Q213" s="223">
        <v>0</v>
      </c>
      <c r="R213" s="223">
        <f>Q213*H213</f>
        <v>0</v>
      </c>
      <c r="S213" s="223">
        <v>0</v>
      </c>
      <c r="T213" s="224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5" t="s">
        <v>5444</v>
      </c>
      <c r="AT213" s="225" t="s">
        <v>162</v>
      </c>
      <c r="AU213" s="225" t="s">
        <v>81</v>
      </c>
      <c r="AY213" s="19" t="s">
        <v>160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9" t="s">
        <v>81</v>
      </c>
      <c r="BK213" s="226">
        <f>ROUND(I213*H213,2)</f>
        <v>0</v>
      </c>
      <c r="BL213" s="19" t="s">
        <v>5444</v>
      </c>
      <c r="BM213" s="225" t="s">
        <v>6661</v>
      </c>
    </row>
    <row r="214" s="2" customFormat="1">
      <c r="A214" s="40"/>
      <c r="B214" s="41"/>
      <c r="C214" s="42"/>
      <c r="D214" s="227" t="s">
        <v>169</v>
      </c>
      <c r="E214" s="42"/>
      <c r="F214" s="228" t="s">
        <v>5451</v>
      </c>
      <c r="G214" s="42"/>
      <c r="H214" s="42"/>
      <c r="I214" s="229"/>
      <c r="J214" s="42"/>
      <c r="K214" s="42"/>
      <c r="L214" s="46"/>
      <c r="M214" s="230"/>
      <c r="N214" s="231"/>
      <c r="O214" s="86"/>
      <c r="P214" s="86"/>
      <c r="Q214" s="86"/>
      <c r="R214" s="86"/>
      <c r="S214" s="86"/>
      <c r="T214" s="87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169</v>
      </c>
      <c r="AU214" s="19" t="s">
        <v>81</v>
      </c>
    </row>
    <row r="215" s="2" customFormat="1" ht="16.5" customHeight="1">
      <c r="A215" s="40"/>
      <c r="B215" s="41"/>
      <c r="C215" s="214" t="s">
        <v>461</v>
      </c>
      <c r="D215" s="214" t="s">
        <v>162</v>
      </c>
      <c r="E215" s="215" t="s">
        <v>6662</v>
      </c>
      <c r="F215" s="216" t="s">
        <v>6663</v>
      </c>
      <c r="G215" s="217" t="s">
        <v>3721</v>
      </c>
      <c r="H215" s="218">
        <v>16</v>
      </c>
      <c r="I215" s="219"/>
      <c r="J215" s="220">
        <f>ROUND(I215*H215,2)</f>
        <v>0</v>
      </c>
      <c r="K215" s="216" t="s">
        <v>166</v>
      </c>
      <c r="L215" s="46"/>
      <c r="M215" s="221" t="s">
        <v>19</v>
      </c>
      <c r="N215" s="222" t="s">
        <v>44</v>
      </c>
      <c r="O215" s="86"/>
      <c r="P215" s="223">
        <f>O215*H215</f>
        <v>0</v>
      </c>
      <c r="Q215" s="223">
        <v>0</v>
      </c>
      <c r="R215" s="223">
        <f>Q215*H215</f>
        <v>0</v>
      </c>
      <c r="S215" s="223">
        <v>0</v>
      </c>
      <c r="T215" s="224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5" t="s">
        <v>5444</v>
      </c>
      <c r="AT215" s="225" t="s">
        <v>162</v>
      </c>
      <c r="AU215" s="225" t="s">
        <v>81</v>
      </c>
      <c r="AY215" s="19" t="s">
        <v>160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9" t="s">
        <v>81</v>
      </c>
      <c r="BK215" s="226">
        <f>ROUND(I215*H215,2)</f>
        <v>0</v>
      </c>
      <c r="BL215" s="19" t="s">
        <v>5444</v>
      </c>
      <c r="BM215" s="225" t="s">
        <v>6664</v>
      </c>
    </row>
    <row r="216" s="2" customFormat="1">
      <c r="A216" s="40"/>
      <c r="B216" s="41"/>
      <c r="C216" s="42"/>
      <c r="D216" s="227" t="s">
        <v>169</v>
      </c>
      <c r="E216" s="42"/>
      <c r="F216" s="228" t="s">
        <v>6665</v>
      </c>
      <c r="G216" s="42"/>
      <c r="H216" s="42"/>
      <c r="I216" s="229"/>
      <c r="J216" s="42"/>
      <c r="K216" s="42"/>
      <c r="L216" s="46"/>
      <c r="M216" s="230"/>
      <c r="N216" s="231"/>
      <c r="O216" s="86"/>
      <c r="P216" s="86"/>
      <c r="Q216" s="86"/>
      <c r="R216" s="86"/>
      <c r="S216" s="86"/>
      <c r="T216" s="87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169</v>
      </c>
      <c r="AU216" s="19" t="s">
        <v>81</v>
      </c>
    </row>
    <row r="217" s="2" customFormat="1">
      <c r="A217" s="40"/>
      <c r="B217" s="41"/>
      <c r="C217" s="42"/>
      <c r="D217" s="234" t="s">
        <v>449</v>
      </c>
      <c r="E217" s="42"/>
      <c r="F217" s="276" t="s">
        <v>6659</v>
      </c>
      <c r="G217" s="42"/>
      <c r="H217" s="42"/>
      <c r="I217" s="229"/>
      <c r="J217" s="42"/>
      <c r="K217" s="42"/>
      <c r="L217" s="46"/>
      <c r="M217" s="230"/>
      <c r="N217" s="231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449</v>
      </c>
      <c r="AU217" s="19" t="s">
        <v>81</v>
      </c>
    </row>
    <row r="218" s="13" customFormat="1">
      <c r="A218" s="13"/>
      <c r="B218" s="232"/>
      <c r="C218" s="233"/>
      <c r="D218" s="234" t="s">
        <v>171</v>
      </c>
      <c r="E218" s="235" t="s">
        <v>19</v>
      </c>
      <c r="F218" s="236" t="s">
        <v>6653</v>
      </c>
      <c r="G218" s="233"/>
      <c r="H218" s="237">
        <v>16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171</v>
      </c>
      <c r="AU218" s="243" t="s">
        <v>81</v>
      </c>
      <c r="AV218" s="13" t="s">
        <v>83</v>
      </c>
      <c r="AW218" s="13" t="s">
        <v>35</v>
      </c>
      <c r="AX218" s="13" t="s">
        <v>81</v>
      </c>
      <c r="AY218" s="243" t="s">
        <v>160</v>
      </c>
    </row>
    <row r="219" s="2" customFormat="1" ht="16.5" customHeight="1">
      <c r="A219" s="40"/>
      <c r="B219" s="41"/>
      <c r="C219" s="214" t="s">
        <v>631</v>
      </c>
      <c r="D219" s="214" t="s">
        <v>162</v>
      </c>
      <c r="E219" s="215" t="s">
        <v>6666</v>
      </c>
      <c r="F219" s="216" t="s">
        <v>6667</v>
      </c>
      <c r="G219" s="217" t="s">
        <v>3721</v>
      </c>
      <c r="H219" s="218">
        <v>16</v>
      </c>
      <c r="I219" s="219"/>
      <c r="J219" s="220">
        <f>ROUND(I219*H219,2)</f>
        <v>0</v>
      </c>
      <c r="K219" s="216" t="s">
        <v>166</v>
      </c>
      <c r="L219" s="46"/>
      <c r="M219" s="221" t="s">
        <v>19</v>
      </c>
      <c r="N219" s="222" t="s">
        <v>44</v>
      </c>
      <c r="O219" s="86"/>
      <c r="P219" s="223">
        <f>O219*H219</f>
        <v>0</v>
      </c>
      <c r="Q219" s="223">
        <v>0</v>
      </c>
      <c r="R219" s="223">
        <f>Q219*H219</f>
        <v>0</v>
      </c>
      <c r="S219" s="223">
        <v>0</v>
      </c>
      <c r="T219" s="224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5" t="s">
        <v>5444</v>
      </c>
      <c r="AT219" s="225" t="s">
        <v>162</v>
      </c>
      <c r="AU219" s="225" t="s">
        <v>81</v>
      </c>
      <c r="AY219" s="19" t="s">
        <v>160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9" t="s">
        <v>81</v>
      </c>
      <c r="BK219" s="226">
        <f>ROUND(I219*H219,2)</f>
        <v>0</v>
      </c>
      <c r="BL219" s="19" t="s">
        <v>5444</v>
      </c>
      <c r="BM219" s="225" t="s">
        <v>6668</v>
      </c>
    </row>
    <row r="220" s="2" customFormat="1">
      <c r="A220" s="40"/>
      <c r="B220" s="41"/>
      <c r="C220" s="42"/>
      <c r="D220" s="227" t="s">
        <v>169</v>
      </c>
      <c r="E220" s="42"/>
      <c r="F220" s="228" t="s">
        <v>6669</v>
      </c>
      <c r="G220" s="42"/>
      <c r="H220" s="42"/>
      <c r="I220" s="229"/>
      <c r="J220" s="42"/>
      <c r="K220" s="42"/>
      <c r="L220" s="46"/>
      <c r="M220" s="230"/>
      <c r="N220" s="231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169</v>
      </c>
      <c r="AU220" s="19" t="s">
        <v>81</v>
      </c>
    </row>
    <row r="221" s="2" customFormat="1">
      <c r="A221" s="40"/>
      <c r="B221" s="41"/>
      <c r="C221" s="42"/>
      <c r="D221" s="234" t="s">
        <v>449</v>
      </c>
      <c r="E221" s="42"/>
      <c r="F221" s="276" t="s">
        <v>6659</v>
      </c>
      <c r="G221" s="42"/>
      <c r="H221" s="42"/>
      <c r="I221" s="229"/>
      <c r="J221" s="42"/>
      <c r="K221" s="42"/>
      <c r="L221" s="46"/>
      <c r="M221" s="230"/>
      <c r="N221" s="231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449</v>
      </c>
      <c r="AU221" s="19" t="s">
        <v>81</v>
      </c>
    </row>
    <row r="222" s="13" customFormat="1">
      <c r="A222" s="13"/>
      <c r="B222" s="232"/>
      <c r="C222" s="233"/>
      <c r="D222" s="234" t="s">
        <v>171</v>
      </c>
      <c r="E222" s="235" t="s">
        <v>19</v>
      </c>
      <c r="F222" s="236" t="s">
        <v>6653</v>
      </c>
      <c r="G222" s="233"/>
      <c r="H222" s="237">
        <v>16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171</v>
      </c>
      <c r="AU222" s="243" t="s">
        <v>81</v>
      </c>
      <c r="AV222" s="13" t="s">
        <v>83</v>
      </c>
      <c r="AW222" s="13" t="s">
        <v>35</v>
      </c>
      <c r="AX222" s="13" t="s">
        <v>81</v>
      </c>
      <c r="AY222" s="243" t="s">
        <v>160</v>
      </c>
    </row>
    <row r="223" s="2" customFormat="1" ht="16.5" customHeight="1">
      <c r="A223" s="40"/>
      <c r="B223" s="41"/>
      <c r="C223" s="214" t="s">
        <v>636</v>
      </c>
      <c r="D223" s="214" t="s">
        <v>162</v>
      </c>
      <c r="E223" s="215" t="s">
        <v>6666</v>
      </c>
      <c r="F223" s="216" t="s">
        <v>6667</v>
      </c>
      <c r="G223" s="217" t="s">
        <v>3721</v>
      </c>
      <c r="H223" s="218">
        <v>16</v>
      </c>
      <c r="I223" s="219"/>
      <c r="J223" s="220">
        <f>ROUND(I223*H223,2)</f>
        <v>0</v>
      </c>
      <c r="K223" s="216" t="s">
        <v>166</v>
      </c>
      <c r="L223" s="46"/>
      <c r="M223" s="221" t="s">
        <v>19</v>
      </c>
      <c r="N223" s="222" t="s">
        <v>44</v>
      </c>
      <c r="O223" s="86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5" t="s">
        <v>5444</v>
      </c>
      <c r="AT223" s="225" t="s">
        <v>162</v>
      </c>
      <c r="AU223" s="225" t="s">
        <v>81</v>
      </c>
      <c r="AY223" s="19" t="s">
        <v>160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9" t="s">
        <v>81</v>
      </c>
      <c r="BK223" s="226">
        <f>ROUND(I223*H223,2)</f>
        <v>0</v>
      </c>
      <c r="BL223" s="19" t="s">
        <v>5444</v>
      </c>
      <c r="BM223" s="225" t="s">
        <v>6670</v>
      </c>
    </row>
    <row r="224" s="2" customFormat="1">
      <c r="A224" s="40"/>
      <c r="B224" s="41"/>
      <c r="C224" s="42"/>
      <c r="D224" s="227" t="s">
        <v>169</v>
      </c>
      <c r="E224" s="42"/>
      <c r="F224" s="228" t="s">
        <v>6669</v>
      </c>
      <c r="G224" s="42"/>
      <c r="H224" s="42"/>
      <c r="I224" s="229"/>
      <c r="J224" s="42"/>
      <c r="K224" s="42"/>
      <c r="L224" s="46"/>
      <c r="M224" s="230"/>
      <c r="N224" s="231"/>
      <c r="O224" s="86"/>
      <c r="P224" s="86"/>
      <c r="Q224" s="86"/>
      <c r="R224" s="86"/>
      <c r="S224" s="86"/>
      <c r="T224" s="87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169</v>
      </c>
      <c r="AU224" s="19" t="s">
        <v>81</v>
      </c>
    </row>
    <row r="225" s="2" customFormat="1" ht="16.5" customHeight="1">
      <c r="A225" s="40"/>
      <c r="B225" s="41"/>
      <c r="C225" s="214" t="s">
        <v>642</v>
      </c>
      <c r="D225" s="214" t="s">
        <v>162</v>
      </c>
      <c r="E225" s="215" t="s">
        <v>6506</v>
      </c>
      <c r="F225" s="216" t="s">
        <v>6507</v>
      </c>
      <c r="G225" s="217" t="s">
        <v>3721</v>
      </c>
      <c r="H225" s="218">
        <v>16</v>
      </c>
      <c r="I225" s="219"/>
      <c r="J225" s="220">
        <f>ROUND(I225*H225,2)</f>
        <v>0</v>
      </c>
      <c r="K225" s="216" t="s">
        <v>166</v>
      </c>
      <c r="L225" s="46"/>
      <c r="M225" s="221" t="s">
        <v>19</v>
      </c>
      <c r="N225" s="222" t="s">
        <v>44</v>
      </c>
      <c r="O225" s="86"/>
      <c r="P225" s="223">
        <f>O225*H225</f>
        <v>0</v>
      </c>
      <c r="Q225" s="223">
        <v>0</v>
      </c>
      <c r="R225" s="223">
        <f>Q225*H225</f>
        <v>0</v>
      </c>
      <c r="S225" s="223">
        <v>0</v>
      </c>
      <c r="T225" s="224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5" t="s">
        <v>5444</v>
      </c>
      <c r="AT225" s="225" t="s">
        <v>162</v>
      </c>
      <c r="AU225" s="225" t="s">
        <v>81</v>
      </c>
      <c r="AY225" s="19" t="s">
        <v>160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9" t="s">
        <v>81</v>
      </c>
      <c r="BK225" s="226">
        <f>ROUND(I225*H225,2)</f>
        <v>0</v>
      </c>
      <c r="BL225" s="19" t="s">
        <v>5444</v>
      </c>
      <c r="BM225" s="225" t="s">
        <v>6671</v>
      </c>
    </row>
    <row r="226" s="2" customFormat="1">
      <c r="A226" s="40"/>
      <c r="B226" s="41"/>
      <c r="C226" s="42"/>
      <c r="D226" s="227" t="s">
        <v>169</v>
      </c>
      <c r="E226" s="42"/>
      <c r="F226" s="228" t="s">
        <v>6509</v>
      </c>
      <c r="G226" s="42"/>
      <c r="H226" s="42"/>
      <c r="I226" s="229"/>
      <c r="J226" s="42"/>
      <c r="K226" s="42"/>
      <c r="L226" s="46"/>
      <c r="M226" s="230"/>
      <c r="N226" s="231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169</v>
      </c>
      <c r="AU226" s="19" t="s">
        <v>81</v>
      </c>
    </row>
    <row r="227" s="13" customFormat="1">
      <c r="A227" s="13"/>
      <c r="B227" s="232"/>
      <c r="C227" s="233"/>
      <c r="D227" s="234" t="s">
        <v>171</v>
      </c>
      <c r="E227" s="235" t="s">
        <v>19</v>
      </c>
      <c r="F227" s="236" t="s">
        <v>6510</v>
      </c>
      <c r="G227" s="233"/>
      <c r="H227" s="237">
        <v>16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171</v>
      </c>
      <c r="AU227" s="243" t="s">
        <v>81</v>
      </c>
      <c r="AV227" s="13" t="s">
        <v>83</v>
      </c>
      <c r="AW227" s="13" t="s">
        <v>35</v>
      </c>
      <c r="AX227" s="13" t="s">
        <v>81</v>
      </c>
      <c r="AY227" s="243" t="s">
        <v>160</v>
      </c>
    </row>
    <row r="228" s="2" customFormat="1" ht="16.5" customHeight="1">
      <c r="A228" s="40"/>
      <c r="B228" s="41"/>
      <c r="C228" s="214" t="s">
        <v>647</v>
      </c>
      <c r="D228" s="214" t="s">
        <v>162</v>
      </c>
      <c r="E228" s="215" t="s">
        <v>5453</v>
      </c>
      <c r="F228" s="216" t="s">
        <v>5454</v>
      </c>
      <c r="G228" s="217" t="s">
        <v>3721</v>
      </c>
      <c r="H228" s="218">
        <v>16</v>
      </c>
      <c r="I228" s="219"/>
      <c r="J228" s="220">
        <f>ROUND(I228*H228,2)</f>
        <v>0</v>
      </c>
      <c r="K228" s="216" t="s">
        <v>166</v>
      </c>
      <c r="L228" s="46"/>
      <c r="M228" s="221" t="s">
        <v>19</v>
      </c>
      <c r="N228" s="222" t="s">
        <v>44</v>
      </c>
      <c r="O228" s="86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5" t="s">
        <v>5444</v>
      </c>
      <c r="AT228" s="225" t="s">
        <v>162</v>
      </c>
      <c r="AU228" s="225" t="s">
        <v>81</v>
      </c>
      <c r="AY228" s="19" t="s">
        <v>160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9" t="s">
        <v>81</v>
      </c>
      <c r="BK228" s="226">
        <f>ROUND(I228*H228,2)</f>
        <v>0</v>
      </c>
      <c r="BL228" s="19" t="s">
        <v>5444</v>
      </c>
      <c r="BM228" s="225" t="s">
        <v>6672</v>
      </c>
    </row>
    <row r="229" s="2" customFormat="1">
      <c r="A229" s="40"/>
      <c r="B229" s="41"/>
      <c r="C229" s="42"/>
      <c r="D229" s="227" t="s">
        <v>169</v>
      </c>
      <c r="E229" s="42"/>
      <c r="F229" s="228" t="s">
        <v>5456</v>
      </c>
      <c r="G229" s="42"/>
      <c r="H229" s="42"/>
      <c r="I229" s="229"/>
      <c r="J229" s="42"/>
      <c r="K229" s="42"/>
      <c r="L229" s="46"/>
      <c r="M229" s="230"/>
      <c r="N229" s="231"/>
      <c r="O229" s="86"/>
      <c r="P229" s="86"/>
      <c r="Q229" s="86"/>
      <c r="R229" s="86"/>
      <c r="S229" s="86"/>
      <c r="T229" s="87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169</v>
      </c>
      <c r="AU229" s="19" t="s">
        <v>81</v>
      </c>
    </row>
    <row r="230" s="13" customFormat="1">
      <c r="A230" s="13"/>
      <c r="B230" s="232"/>
      <c r="C230" s="233"/>
      <c r="D230" s="234" t="s">
        <v>171</v>
      </c>
      <c r="E230" s="235" t="s">
        <v>19</v>
      </c>
      <c r="F230" s="236" t="s">
        <v>6673</v>
      </c>
      <c r="G230" s="233"/>
      <c r="H230" s="237">
        <v>16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171</v>
      </c>
      <c r="AU230" s="243" t="s">
        <v>81</v>
      </c>
      <c r="AV230" s="13" t="s">
        <v>83</v>
      </c>
      <c r="AW230" s="13" t="s">
        <v>35</v>
      </c>
      <c r="AX230" s="13" t="s">
        <v>81</v>
      </c>
      <c r="AY230" s="243" t="s">
        <v>160</v>
      </c>
    </row>
    <row r="231" s="2" customFormat="1" ht="16.5" customHeight="1">
      <c r="A231" s="40"/>
      <c r="B231" s="41"/>
      <c r="C231" s="214" t="s">
        <v>651</v>
      </c>
      <c r="D231" s="214" t="s">
        <v>162</v>
      </c>
      <c r="E231" s="215" t="s">
        <v>6674</v>
      </c>
      <c r="F231" s="216" t="s">
        <v>6675</v>
      </c>
      <c r="G231" s="217" t="s">
        <v>6676</v>
      </c>
      <c r="H231" s="218">
        <v>2</v>
      </c>
      <c r="I231" s="219"/>
      <c r="J231" s="220">
        <f>ROUND(I231*H231,2)</f>
        <v>0</v>
      </c>
      <c r="K231" s="216" t="s">
        <v>19</v>
      </c>
      <c r="L231" s="46"/>
      <c r="M231" s="284" t="s">
        <v>19</v>
      </c>
      <c r="N231" s="285" t="s">
        <v>44</v>
      </c>
      <c r="O231" s="279"/>
      <c r="P231" s="286">
        <f>O231*H231</f>
        <v>0</v>
      </c>
      <c r="Q231" s="286">
        <v>0</v>
      </c>
      <c r="R231" s="286">
        <f>Q231*H231</f>
        <v>0</v>
      </c>
      <c r="S231" s="286">
        <v>0</v>
      </c>
      <c r="T231" s="287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5" t="s">
        <v>5444</v>
      </c>
      <c r="AT231" s="225" t="s">
        <v>162</v>
      </c>
      <c r="AU231" s="225" t="s">
        <v>81</v>
      </c>
      <c r="AY231" s="19" t="s">
        <v>160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9" t="s">
        <v>81</v>
      </c>
      <c r="BK231" s="226">
        <f>ROUND(I231*H231,2)</f>
        <v>0</v>
      </c>
      <c r="BL231" s="19" t="s">
        <v>5444</v>
      </c>
      <c r="BM231" s="225" t="s">
        <v>6677</v>
      </c>
    </row>
    <row r="232" s="2" customFormat="1" ht="6.96" customHeight="1">
      <c r="A232" s="40"/>
      <c r="B232" s="61"/>
      <c r="C232" s="62"/>
      <c r="D232" s="62"/>
      <c r="E232" s="62"/>
      <c r="F232" s="62"/>
      <c r="G232" s="62"/>
      <c r="H232" s="62"/>
      <c r="I232" s="62"/>
      <c r="J232" s="62"/>
      <c r="K232" s="62"/>
      <c r="L232" s="46"/>
      <c r="M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</sheetData>
  <sheetProtection sheet="1" autoFilter="0" formatColumns="0" formatRows="0" objects="1" scenarios="1" spinCount="100000" saltValue="mnQQHLDjedTs3yNKdAwdxhDaOHcr0a5v36HIVxYF7p6rzXGtUyqiAxJp7Gj32ftsdxSczr7qCplX8fEy+GWWgg==" hashValue="1XHM52ko/EoqsdPePgPB26+tulJ4XNNEVEUOx8+O8chHncnS+mvEQo3BuA0NttwKhdYGQ8Z49WB54MkjNYZMVA==" algorithmName="SHA-512" password="CC35"/>
  <autoFilter ref="C96:K23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5_01/133212821"/>
    <hyperlink ref="F104" r:id="rId2" display="https://podminky.urs.cz/item/CS_URS_2025_01/139001101"/>
    <hyperlink ref="F107" r:id="rId3" display="https://podminky.urs.cz/item/CS_URS_2025_01/151101201"/>
    <hyperlink ref="F110" r:id="rId4" display="https://podminky.urs.cz/item/CS_URS_2025_01/151101211"/>
    <hyperlink ref="F112" r:id="rId5" display="https://podminky.urs.cz/item/CS_URS_2025_01/151101301"/>
    <hyperlink ref="F115" r:id="rId6" display="https://podminky.urs.cz/item/CS_URS_2025_01/151101311"/>
    <hyperlink ref="F117" r:id="rId7" display="https://podminky.urs.cz/item/CS_URS_2025_01/162351104"/>
    <hyperlink ref="F120" r:id="rId8" display="https://podminky.urs.cz/item/CS_URS_2025_01/162751117"/>
    <hyperlink ref="F123" r:id="rId9" display="https://podminky.urs.cz/item/CS_URS_2025_01/162751119"/>
    <hyperlink ref="F126" r:id="rId10" display="https://podminky.urs.cz/item/CS_URS_2025_01/167111101"/>
    <hyperlink ref="F128" r:id="rId11" display="https://podminky.urs.cz/item/CS_URS_2025_01/171251201"/>
    <hyperlink ref="F130" r:id="rId12" display="https://podminky.urs.cz/item/CS_URS_2025_01/174111101"/>
    <hyperlink ref="F133" r:id="rId13" display="https://podminky.urs.cz/item/CS_URS_2025_01/174111109"/>
    <hyperlink ref="F135" r:id="rId14" display="https://podminky.urs.cz/item/CS_URS_2025_01/181912112"/>
    <hyperlink ref="F139" r:id="rId15" display="https://podminky.urs.cz/item/CS_URS_2025_01/271532212"/>
    <hyperlink ref="F142" r:id="rId16" display="https://podminky.urs.cz/item/CS_URS_2025_01/271562211"/>
    <hyperlink ref="F145" r:id="rId17" display="https://podminky.urs.cz/item/CS_URS_2025_01/275321511"/>
    <hyperlink ref="F148" r:id="rId18" display="https://podminky.urs.cz/item/CS_URS_2025_01/275351121"/>
    <hyperlink ref="F151" r:id="rId19" display="https://podminky.urs.cz/item/CS_URS_2025_01/275351122"/>
    <hyperlink ref="F153" r:id="rId20" display="https://podminky.urs.cz/item/CS_URS_2025_01/275361821"/>
    <hyperlink ref="F157" r:id="rId21" display="https://podminky.urs.cz/item/CS_URS_2025_01/961055111"/>
    <hyperlink ref="F161" r:id="rId22" display="https://podminky.urs.cz/item/CS_URS_2025_01/997013151"/>
    <hyperlink ref="F163" r:id="rId23" display="https://podminky.urs.cz/item/CS_URS_2025_01/997013601"/>
    <hyperlink ref="F166" r:id="rId24" display="https://podminky.urs.cz/item/CS_URS_2025_01/997013655"/>
    <hyperlink ref="F171" r:id="rId25" display="https://podminky.urs.cz/item/CS_URS_2025_01/998011001"/>
    <hyperlink ref="F175" r:id="rId26" display="https://podminky.urs.cz/item/CS_URS_2025_01/741373002"/>
    <hyperlink ref="F177" r:id="rId27" display="https://podminky.urs.cz/item/CS_URS_2025_01/741375833"/>
    <hyperlink ref="F179" r:id="rId28" display="https://podminky.urs.cz/item/CS_URS_2025_01/741410021"/>
    <hyperlink ref="F183" r:id="rId29" display="https://podminky.urs.cz/item/CS_URS_2025_01/741420022"/>
    <hyperlink ref="F186" r:id="rId30" display="https://podminky.urs.cz/item/CS_URS_2025_01/741420902"/>
    <hyperlink ref="F189" r:id="rId31" display="https://podminky.urs.cz/item/CS_URS_2025_01/998741101"/>
    <hyperlink ref="F193" r:id="rId32" display="https://podminky.urs.cz/item/CS_URS_2025_01/210204011"/>
    <hyperlink ref="F195" r:id="rId33" display="https://podminky.urs.cz/item/CS_URS_2025_01/210204100"/>
    <hyperlink ref="F197" r:id="rId34" display="https://podminky.urs.cz/item/CS_URS_2025_01/218100096"/>
    <hyperlink ref="F201" r:id="rId35" display="https://podminky.urs.cz/item/CS_URS_2025_01/460171452"/>
    <hyperlink ref="F203" r:id="rId36" display="https://podminky.urs.cz/item/CS_URS_2025_01/460451472"/>
    <hyperlink ref="F205" r:id="rId37" display="https://podminky.urs.cz/item/CS_URS_2025_01/460661512"/>
    <hyperlink ref="F207" r:id="rId38" display="https://podminky.urs.cz/item/CS_URS_2025_01/469981111"/>
    <hyperlink ref="F210" r:id="rId39" display="https://podminky.urs.cz/item/CS_URS_2025_01/HZS2231"/>
    <hyperlink ref="F214" r:id="rId40" display="https://podminky.urs.cz/item/CS_URS_2025_01/HZS2492"/>
    <hyperlink ref="F216" r:id="rId41" display="https://podminky.urs.cz/item/CS_URS_2025_01/HZS4131"/>
    <hyperlink ref="F220" r:id="rId42" display="https://podminky.urs.cz/item/CS_URS_2025_01/HZS4141"/>
    <hyperlink ref="F224" r:id="rId43" display="https://podminky.urs.cz/item/CS_URS_2025_01/HZS4141"/>
    <hyperlink ref="F226" r:id="rId44" display="https://podminky.urs.cz/item/CS_URS_2025_01/HZS4211"/>
    <hyperlink ref="F229" r:id="rId45" display="https://podminky.urs.cz/item/CS_URS_2025_01/HZS423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46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123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83</v>
      </c>
    </row>
    <row r="4" s="1" customFormat="1" ht="24.96" customHeight="1">
      <c r="B4" s="22"/>
      <c r="D4" s="142" t="s">
        <v>128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a MŠ Zelené město</v>
      </c>
      <c r="F7" s="144"/>
      <c r="G7" s="144"/>
      <c r="H7" s="144"/>
      <c r="L7" s="22"/>
    </row>
    <row r="8" s="2" customFormat="1" ht="12" customHeight="1">
      <c r="A8" s="40"/>
      <c r="B8" s="46"/>
      <c r="C8" s="40"/>
      <c r="D8" s="144" t="s">
        <v>129</v>
      </c>
      <c r="E8" s="40"/>
      <c r="F8" s="40"/>
      <c r="G8" s="40"/>
      <c r="H8" s="40"/>
      <c r="I8" s="40"/>
      <c r="J8" s="40"/>
      <c r="K8" s="40"/>
      <c r="L8" s="14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7" t="s">
        <v>6678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4" t="s">
        <v>18</v>
      </c>
      <c r="E11" s="40"/>
      <c r="F11" s="135" t="s">
        <v>19</v>
      </c>
      <c r="G11" s="40"/>
      <c r="H11" s="40"/>
      <c r="I11" s="144" t="s">
        <v>20</v>
      </c>
      <c r="J11" s="135" t="s">
        <v>19</v>
      </c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4" t="s">
        <v>21</v>
      </c>
      <c r="E12" s="40"/>
      <c r="F12" s="135" t="s">
        <v>22</v>
      </c>
      <c r="G12" s="40"/>
      <c r="H12" s="40"/>
      <c r="I12" s="144" t="s">
        <v>23</v>
      </c>
      <c r="J12" s="148" t="str">
        <f>'Rekapitulace stavby'!AN8</f>
        <v>9. 2. 2025</v>
      </c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25</v>
      </c>
      <c r="E14" s="40"/>
      <c r="F14" s="40"/>
      <c r="G14" s="40"/>
      <c r="H14" s="40"/>
      <c r="I14" s="144" t="s">
        <v>26</v>
      </c>
      <c r="J14" s="135" t="s">
        <v>27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28</v>
      </c>
      <c r="F15" s="40"/>
      <c r="G15" s="40"/>
      <c r="H15" s="40"/>
      <c r="I15" s="144" t="s">
        <v>29</v>
      </c>
      <c r="J15" s="135" t="s">
        <v>30</v>
      </c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4" t="s">
        <v>31</v>
      </c>
      <c r="E17" s="40"/>
      <c r="F17" s="40"/>
      <c r="G17" s="40"/>
      <c r="H17" s="40"/>
      <c r="I17" s="144" t="s">
        <v>26</v>
      </c>
      <c r="J17" s="35" t="str">
        <f>'Rekapitulace stavby'!AN13</f>
        <v>Vyplň údaj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4" t="s">
        <v>29</v>
      </c>
      <c r="J18" s="35" t="str">
        <f>'Rekapitulace stavby'!AN14</f>
        <v>Vyplň údaj</v>
      </c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4" t="s">
        <v>33</v>
      </c>
      <c r="E20" s="40"/>
      <c r="F20" s="40"/>
      <c r="G20" s="40"/>
      <c r="H20" s="40"/>
      <c r="I20" s="144" t="s">
        <v>26</v>
      </c>
      <c r="J20" s="135" t="str">
        <f>IF('Rekapitulace stavby'!AN16="","",'Rekapitulace stavby'!AN16)</f>
        <v/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tr">
        <f>IF('Rekapitulace stavby'!E17="","",'Rekapitulace stavby'!E17)</f>
        <v xml:space="preserve"> </v>
      </c>
      <c r="F21" s="40"/>
      <c r="G21" s="40"/>
      <c r="H21" s="40"/>
      <c r="I21" s="144" t="s">
        <v>29</v>
      </c>
      <c r="J21" s="135" t="str">
        <f>IF('Rekapitulace stavby'!AN17="","",'Rekapitulace stavby'!AN17)</f>
        <v/>
      </c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4" t="s">
        <v>36</v>
      </c>
      <c r="E23" s="40"/>
      <c r="F23" s="40"/>
      <c r="G23" s="40"/>
      <c r="H23" s="40"/>
      <c r="I23" s="144" t="s">
        <v>26</v>
      </c>
      <c r="J23" s="135" t="str">
        <f>IF('Rekapitulace stavby'!AN19="","",'Rekapitulace stavby'!AN19)</f>
        <v/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tr">
        <f>IF('Rekapitulace stavby'!E20="","",'Rekapitulace stavby'!E20)</f>
        <v xml:space="preserve"> </v>
      </c>
      <c r="F24" s="40"/>
      <c r="G24" s="40"/>
      <c r="H24" s="40"/>
      <c r="I24" s="144" t="s">
        <v>29</v>
      </c>
      <c r="J24" s="135" t="str">
        <f>IF('Rekapitulace stavby'!AN20="","",'Rekapitulace stavby'!AN20)</f>
        <v/>
      </c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4" t="s">
        <v>37</v>
      </c>
      <c r="E26" s="40"/>
      <c r="F26" s="40"/>
      <c r="G26" s="40"/>
      <c r="H26" s="40"/>
      <c r="I26" s="40"/>
      <c r="J26" s="40"/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16.5" customHeight="1">
      <c r="A27" s="149"/>
      <c r="B27" s="150"/>
      <c r="C27" s="149"/>
      <c r="D27" s="149"/>
      <c r="E27" s="151" t="s">
        <v>19</v>
      </c>
      <c r="F27" s="151"/>
      <c r="G27" s="151"/>
      <c r="H27" s="151"/>
      <c r="I27" s="149"/>
      <c r="J27" s="149"/>
      <c r="K27" s="149"/>
      <c r="L27" s="152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3"/>
      <c r="E29" s="153"/>
      <c r="F29" s="153"/>
      <c r="G29" s="153"/>
      <c r="H29" s="153"/>
      <c r="I29" s="153"/>
      <c r="J29" s="153"/>
      <c r="K29" s="153"/>
      <c r="L29" s="14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4" t="s">
        <v>39</v>
      </c>
      <c r="E30" s="40"/>
      <c r="F30" s="40"/>
      <c r="G30" s="40"/>
      <c r="H30" s="40"/>
      <c r="I30" s="40"/>
      <c r="J30" s="155">
        <f>ROUND(J82, 2)</f>
        <v>0</v>
      </c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6" t="s">
        <v>41</v>
      </c>
      <c r="G32" s="40"/>
      <c r="H32" s="40"/>
      <c r="I32" s="156" t="s">
        <v>40</v>
      </c>
      <c r="J32" s="156" t="s">
        <v>42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57" t="s">
        <v>43</v>
      </c>
      <c r="E33" s="144" t="s">
        <v>44</v>
      </c>
      <c r="F33" s="158">
        <f>ROUND((SUM(BE82:BE110)),  2)</f>
        <v>0</v>
      </c>
      <c r="G33" s="40"/>
      <c r="H33" s="40"/>
      <c r="I33" s="159">
        <v>0.20999999999999999</v>
      </c>
      <c r="J33" s="158">
        <f>ROUND(((SUM(BE82:BE110))*I33),  2)</f>
        <v>0</v>
      </c>
      <c r="K33" s="40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4" t="s">
        <v>45</v>
      </c>
      <c r="F34" s="158">
        <f>ROUND((SUM(BF82:BF110)),  2)</f>
        <v>0</v>
      </c>
      <c r="G34" s="40"/>
      <c r="H34" s="40"/>
      <c r="I34" s="159">
        <v>0.12</v>
      </c>
      <c r="J34" s="158">
        <f>ROUND(((SUM(BF82:BF110))*I34),  2)</f>
        <v>0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4" t="s">
        <v>46</v>
      </c>
      <c r="F35" s="158">
        <f>ROUND((SUM(BG82:BG110)),  2)</f>
        <v>0</v>
      </c>
      <c r="G35" s="40"/>
      <c r="H35" s="40"/>
      <c r="I35" s="159">
        <v>0.20999999999999999</v>
      </c>
      <c r="J35" s="158">
        <f>0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4" t="s">
        <v>47</v>
      </c>
      <c r="F36" s="158">
        <f>ROUND((SUM(BH82:BH110)),  2)</f>
        <v>0</v>
      </c>
      <c r="G36" s="40"/>
      <c r="H36" s="40"/>
      <c r="I36" s="159">
        <v>0.12</v>
      </c>
      <c r="J36" s="158">
        <f>0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48</v>
      </c>
      <c r="F37" s="158">
        <f>ROUND((SUM(BI82:BI110)),  2)</f>
        <v>0</v>
      </c>
      <c r="G37" s="40"/>
      <c r="H37" s="40"/>
      <c r="I37" s="159">
        <v>0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0"/>
      <c r="D39" s="161" t="s">
        <v>49</v>
      </c>
      <c r="E39" s="162"/>
      <c r="F39" s="162"/>
      <c r="G39" s="163" t="s">
        <v>50</v>
      </c>
      <c r="H39" s="164" t="s">
        <v>51</v>
      </c>
      <c r="I39" s="162"/>
      <c r="J39" s="165">
        <f>SUM(J30:J37)</f>
        <v>0</v>
      </c>
      <c r="K39" s="166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7"/>
      <c r="C40" s="168"/>
      <c r="D40" s="168"/>
      <c r="E40" s="168"/>
      <c r="F40" s="168"/>
      <c r="G40" s="168"/>
      <c r="H40" s="168"/>
      <c r="I40" s="168"/>
      <c r="J40" s="168"/>
      <c r="K40" s="168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131</v>
      </c>
      <c r="D45" s="42"/>
      <c r="E45" s="42"/>
      <c r="F45" s="42"/>
      <c r="G45" s="42"/>
      <c r="H45" s="42"/>
      <c r="I45" s="42"/>
      <c r="J45" s="42"/>
      <c r="K45" s="42"/>
      <c r="L45" s="14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1" t="str">
        <f>E7</f>
        <v>ZŠ a MŠ Zelené město</v>
      </c>
      <c r="F48" s="34"/>
      <c r="G48" s="34"/>
      <c r="H48" s="34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129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IO09 - Kabelové rozvody NN</v>
      </c>
      <c r="F50" s="42"/>
      <c r="G50" s="42"/>
      <c r="H50" s="42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Ul. V třešňovce 190 00 Praha 9</v>
      </c>
      <c r="G52" s="42"/>
      <c r="H52" s="42"/>
      <c r="I52" s="34" t="s">
        <v>23</v>
      </c>
      <c r="J52" s="74" t="str">
        <f>IF(J12="","",J12)</f>
        <v>9. 2. 2025</v>
      </c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Městská část Praha 9, Sokolovská 14/324, Praha 9</v>
      </c>
      <c r="G54" s="42"/>
      <c r="H54" s="42"/>
      <c r="I54" s="34" t="s">
        <v>33</v>
      </c>
      <c r="J54" s="38" t="str">
        <f>E21</f>
        <v xml:space="preserve"> </v>
      </c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31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 xml:space="preserve"> </v>
      </c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2" t="s">
        <v>132</v>
      </c>
      <c r="D57" s="173"/>
      <c r="E57" s="173"/>
      <c r="F57" s="173"/>
      <c r="G57" s="173"/>
      <c r="H57" s="173"/>
      <c r="I57" s="173"/>
      <c r="J57" s="174" t="s">
        <v>133</v>
      </c>
      <c r="K57" s="173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5" t="s">
        <v>71</v>
      </c>
      <c r="D59" s="42"/>
      <c r="E59" s="42"/>
      <c r="F59" s="42"/>
      <c r="G59" s="42"/>
      <c r="H59" s="42"/>
      <c r="I59" s="42"/>
      <c r="J59" s="104">
        <f>J82</f>
        <v>0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134</v>
      </c>
    </row>
    <row r="60" s="9" customFormat="1" ht="24.96" customHeight="1">
      <c r="A60" s="9"/>
      <c r="B60" s="176"/>
      <c r="C60" s="177"/>
      <c r="D60" s="178" t="s">
        <v>6433</v>
      </c>
      <c r="E60" s="179"/>
      <c r="F60" s="179"/>
      <c r="G60" s="179"/>
      <c r="H60" s="179"/>
      <c r="I60" s="179"/>
      <c r="J60" s="180">
        <f>J83</f>
        <v>0</v>
      </c>
      <c r="K60" s="177"/>
      <c r="L60" s="181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2"/>
      <c r="C61" s="127"/>
      <c r="D61" s="183" t="s">
        <v>6557</v>
      </c>
      <c r="E61" s="184"/>
      <c r="F61" s="184"/>
      <c r="G61" s="184"/>
      <c r="H61" s="184"/>
      <c r="I61" s="184"/>
      <c r="J61" s="185">
        <f>J84</f>
        <v>0</v>
      </c>
      <c r="K61" s="127"/>
      <c r="L61" s="186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2"/>
      <c r="C62" s="127"/>
      <c r="D62" s="183" t="s">
        <v>6434</v>
      </c>
      <c r="E62" s="184"/>
      <c r="F62" s="184"/>
      <c r="G62" s="184"/>
      <c r="H62" s="184"/>
      <c r="I62" s="184"/>
      <c r="J62" s="185">
        <f>J101</f>
        <v>0</v>
      </c>
      <c r="K62" s="127"/>
      <c r="L62" s="186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2" customFormat="1" ht="21.84" customHeight="1">
      <c r="A63" s="40"/>
      <c r="B63" s="41"/>
      <c r="C63" s="42"/>
      <c r="D63" s="42"/>
      <c r="E63" s="42"/>
      <c r="F63" s="42"/>
      <c r="G63" s="42"/>
      <c r="H63" s="42"/>
      <c r="I63" s="42"/>
      <c r="J63" s="42"/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6.96" customHeight="1">
      <c r="A64" s="40"/>
      <c r="B64" s="61"/>
      <c r="C64" s="62"/>
      <c r="D64" s="62"/>
      <c r="E64" s="62"/>
      <c r="F64" s="62"/>
      <c r="G64" s="62"/>
      <c r="H64" s="62"/>
      <c r="I64" s="62"/>
      <c r="J64" s="62"/>
      <c r="K64" s="62"/>
      <c r="L64" s="146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8" s="2" customFormat="1" ht="6.96" customHeight="1">
      <c r="A68" s="40"/>
      <c r="B68" s="63"/>
      <c r="C68" s="64"/>
      <c r="D68" s="64"/>
      <c r="E68" s="64"/>
      <c r="F68" s="64"/>
      <c r="G68" s="64"/>
      <c r="H68" s="64"/>
      <c r="I68" s="64"/>
      <c r="J68" s="64"/>
      <c r="K68" s="64"/>
      <c r="L68" s="146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="2" customFormat="1" ht="24.96" customHeight="1">
      <c r="A69" s="40"/>
      <c r="B69" s="41"/>
      <c r="C69" s="25" t="s">
        <v>145</v>
      </c>
      <c r="D69" s="42"/>
      <c r="E69" s="42"/>
      <c r="F69" s="42"/>
      <c r="G69" s="42"/>
      <c r="H69" s="42"/>
      <c r="I69" s="42"/>
      <c r="J69" s="42"/>
      <c r="K69" s="42"/>
      <c r="L69" s="146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6.96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6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12" customHeight="1">
      <c r="A71" s="40"/>
      <c r="B71" s="41"/>
      <c r="C71" s="34" t="s">
        <v>16</v>
      </c>
      <c r="D71" s="42"/>
      <c r="E71" s="42"/>
      <c r="F71" s="42"/>
      <c r="G71" s="42"/>
      <c r="H71" s="42"/>
      <c r="I71" s="42"/>
      <c r="J71" s="42"/>
      <c r="K71" s="42"/>
      <c r="L71" s="14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16.5" customHeight="1">
      <c r="A72" s="40"/>
      <c r="B72" s="41"/>
      <c r="C72" s="42"/>
      <c r="D72" s="42"/>
      <c r="E72" s="171" t="str">
        <f>E7</f>
        <v>ZŠ a MŠ Zelené město</v>
      </c>
      <c r="F72" s="34"/>
      <c r="G72" s="34"/>
      <c r="H72" s="34"/>
      <c r="I72" s="42"/>
      <c r="J72" s="42"/>
      <c r="K72" s="42"/>
      <c r="L72" s="14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12" customHeight="1">
      <c r="A73" s="40"/>
      <c r="B73" s="41"/>
      <c r="C73" s="34" t="s">
        <v>129</v>
      </c>
      <c r="D73" s="42"/>
      <c r="E73" s="42"/>
      <c r="F73" s="42"/>
      <c r="G73" s="42"/>
      <c r="H73" s="42"/>
      <c r="I73" s="42"/>
      <c r="J73" s="42"/>
      <c r="K73" s="42"/>
      <c r="L73" s="14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6.5" customHeight="1">
      <c r="A74" s="40"/>
      <c r="B74" s="41"/>
      <c r="C74" s="42"/>
      <c r="D74" s="42"/>
      <c r="E74" s="71" t="str">
        <f>E9</f>
        <v>IO09 - Kabelové rozvody NN</v>
      </c>
      <c r="F74" s="42"/>
      <c r="G74" s="42"/>
      <c r="H74" s="42"/>
      <c r="I74" s="42"/>
      <c r="J74" s="42"/>
      <c r="K74" s="42"/>
      <c r="L74" s="14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21</v>
      </c>
      <c r="D76" s="42"/>
      <c r="E76" s="42"/>
      <c r="F76" s="29" t="str">
        <f>F12</f>
        <v>Ul. V třešňovce 190 00 Praha 9</v>
      </c>
      <c r="G76" s="42"/>
      <c r="H76" s="42"/>
      <c r="I76" s="34" t="s">
        <v>23</v>
      </c>
      <c r="J76" s="74" t="str">
        <f>IF(J12="","",J12)</f>
        <v>9. 2. 2025</v>
      </c>
      <c r="K76" s="42"/>
      <c r="L76" s="14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5.15" customHeight="1">
      <c r="A78" s="40"/>
      <c r="B78" s="41"/>
      <c r="C78" s="34" t="s">
        <v>25</v>
      </c>
      <c r="D78" s="42"/>
      <c r="E78" s="42"/>
      <c r="F78" s="29" t="str">
        <f>E15</f>
        <v>Městská část Praha 9, Sokolovská 14/324, Praha 9</v>
      </c>
      <c r="G78" s="42"/>
      <c r="H78" s="42"/>
      <c r="I78" s="34" t="s">
        <v>33</v>
      </c>
      <c r="J78" s="38" t="str">
        <f>E21</f>
        <v xml:space="preserve"> </v>
      </c>
      <c r="K78" s="42"/>
      <c r="L78" s="14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5.15" customHeight="1">
      <c r="A79" s="40"/>
      <c r="B79" s="41"/>
      <c r="C79" s="34" t="s">
        <v>31</v>
      </c>
      <c r="D79" s="42"/>
      <c r="E79" s="42"/>
      <c r="F79" s="29" t="str">
        <f>IF(E18="","",E18)</f>
        <v>Vyplň údaj</v>
      </c>
      <c r="G79" s="42"/>
      <c r="H79" s="42"/>
      <c r="I79" s="34" t="s">
        <v>36</v>
      </c>
      <c r="J79" s="38" t="str">
        <f>E24</f>
        <v xml:space="preserve"> </v>
      </c>
      <c r="K79" s="42"/>
      <c r="L79" s="14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0.32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1" customFormat="1" ht="29.28" customHeight="1">
      <c r="A81" s="187"/>
      <c r="B81" s="188"/>
      <c r="C81" s="189" t="s">
        <v>146</v>
      </c>
      <c r="D81" s="190" t="s">
        <v>58</v>
      </c>
      <c r="E81" s="190" t="s">
        <v>54</v>
      </c>
      <c r="F81" s="190" t="s">
        <v>55</v>
      </c>
      <c r="G81" s="190" t="s">
        <v>147</v>
      </c>
      <c r="H81" s="190" t="s">
        <v>148</v>
      </c>
      <c r="I81" s="190" t="s">
        <v>149</v>
      </c>
      <c r="J81" s="190" t="s">
        <v>133</v>
      </c>
      <c r="K81" s="191" t="s">
        <v>150</v>
      </c>
      <c r="L81" s="192"/>
      <c r="M81" s="94" t="s">
        <v>19</v>
      </c>
      <c r="N81" s="95" t="s">
        <v>43</v>
      </c>
      <c r="O81" s="95" t="s">
        <v>151</v>
      </c>
      <c r="P81" s="95" t="s">
        <v>152</v>
      </c>
      <c r="Q81" s="95" t="s">
        <v>153</v>
      </c>
      <c r="R81" s="95" t="s">
        <v>154</v>
      </c>
      <c r="S81" s="95" t="s">
        <v>155</v>
      </c>
      <c r="T81" s="96" t="s">
        <v>156</v>
      </c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</row>
    <row r="82" s="2" customFormat="1" ht="22.8" customHeight="1">
      <c r="A82" s="40"/>
      <c r="B82" s="41"/>
      <c r="C82" s="101" t="s">
        <v>157</v>
      </c>
      <c r="D82" s="42"/>
      <c r="E82" s="42"/>
      <c r="F82" s="42"/>
      <c r="G82" s="42"/>
      <c r="H82" s="42"/>
      <c r="I82" s="42"/>
      <c r="J82" s="193">
        <f>BK82</f>
        <v>0</v>
      </c>
      <c r="K82" s="42"/>
      <c r="L82" s="46"/>
      <c r="M82" s="97"/>
      <c r="N82" s="194"/>
      <c r="O82" s="98"/>
      <c r="P82" s="195">
        <f>P83</f>
        <v>0</v>
      </c>
      <c r="Q82" s="98"/>
      <c r="R82" s="195">
        <f>R83</f>
        <v>20.78021</v>
      </c>
      <c r="S82" s="98"/>
      <c r="T82" s="196">
        <f>T83</f>
        <v>0</v>
      </c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T82" s="19" t="s">
        <v>72</v>
      </c>
      <c r="AU82" s="19" t="s">
        <v>134</v>
      </c>
      <c r="BK82" s="197">
        <f>BK83</f>
        <v>0</v>
      </c>
    </row>
    <row r="83" s="12" customFormat="1" ht="25.92" customHeight="1">
      <c r="A83" s="12"/>
      <c r="B83" s="198"/>
      <c r="C83" s="199"/>
      <c r="D83" s="200" t="s">
        <v>72</v>
      </c>
      <c r="E83" s="201" t="s">
        <v>242</v>
      </c>
      <c r="F83" s="201" t="s">
        <v>6489</v>
      </c>
      <c r="G83" s="199"/>
      <c r="H83" s="199"/>
      <c r="I83" s="202"/>
      <c r="J83" s="203">
        <f>BK83</f>
        <v>0</v>
      </c>
      <c r="K83" s="199"/>
      <c r="L83" s="204"/>
      <c r="M83" s="205"/>
      <c r="N83" s="206"/>
      <c r="O83" s="206"/>
      <c r="P83" s="207">
        <f>P84+P101</f>
        <v>0</v>
      </c>
      <c r="Q83" s="206"/>
      <c r="R83" s="207">
        <f>R84+R101</f>
        <v>20.78021</v>
      </c>
      <c r="S83" s="206"/>
      <c r="T83" s="208">
        <f>T84+T101</f>
        <v>0</v>
      </c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R83" s="209" t="s">
        <v>181</v>
      </c>
      <c r="AT83" s="210" t="s">
        <v>72</v>
      </c>
      <c r="AU83" s="210" t="s">
        <v>73</v>
      </c>
      <c r="AY83" s="209" t="s">
        <v>160</v>
      </c>
      <c r="BK83" s="211">
        <f>BK84+BK101</f>
        <v>0</v>
      </c>
    </row>
    <row r="84" s="12" customFormat="1" ht="22.8" customHeight="1">
      <c r="A84" s="12"/>
      <c r="B84" s="198"/>
      <c r="C84" s="199"/>
      <c r="D84" s="200" t="s">
        <v>72</v>
      </c>
      <c r="E84" s="212" t="s">
        <v>6639</v>
      </c>
      <c r="F84" s="212" t="s">
        <v>6640</v>
      </c>
      <c r="G84" s="199"/>
      <c r="H84" s="199"/>
      <c r="I84" s="202"/>
      <c r="J84" s="213">
        <f>BK84</f>
        <v>0</v>
      </c>
      <c r="K84" s="199"/>
      <c r="L84" s="204"/>
      <c r="M84" s="205"/>
      <c r="N84" s="206"/>
      <c r="O84" s="206"/>
      <c r="P84" s="207">
        <f>SUM(P85:P100)</f>
        <v>0</v>
      </c>
      <c r="Q84" s="206"/>
      <c r="R84" s="207">
        <f>SUM(R85:R100)</f>
        <v>0.76520999999999995</v>
      </c>
      <c r="S84" s="206"/>
      <c r="T84" s="208">
        <f>SUM(T85:T100)</f>
        <v>0</v>
      </c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R84" s="209" t="s">
        <v>181</v>
      </c>
      <c r="AT84" s="210" t="s">
        <v>72</v>
      </c>
      <c r="AU84" s="210" t="s">
        <v>81</v>
      </c>
      <c r="AY84" s="209" t="s">
        <v>160</v>
      </c>
      <c r="BK84" s="211">
        <f>SUM(BK85:BK100)</f>
        <v>0</v>
      </c>
    </row>
    <row r="85" s="2" customFormat="1" ht="37.8" customHeight="1">
      <c r="A85" s="40"/>
      <c r="B85" s="41"/>
      <c r="C85" s="214" t="s">
        <v>81</v>
      </c>
      <c r="D85" s="214" t="s">
        <v>162</v>
      </c>
      <c r="E85" s="215" t="s">
        <v>6679</v>
      </c>
      <c r="F85" s="216" t="s">
        <v>6680</v>
      </c>
      <c r="G85" s="217" t="s">
        <v>250</v>
      </c>
      <c r="H85" s="218">
        <v>45</v>
      </c>
      <c r="I85" s="219"/>
      <c r="J85" s="220">
        <f>ROUND(I85*H85,2)</f>
        <v>0</v>
      </c>
      <c r="K85" s="216" t="s">
        <v>166</v>
      </c>
      <c r="L85" s="46"/>
      <c r="M85" s="221" t="s">
        <v>19</v>
      </c>
      <c r="N85" s="222" t="s">
        <v>44</v>
      </c>
      <c r="O85" s="86"/>
      <c r="P85" s="223">
        <f>O85*H85</f>
        <v>0</v>
      </c>
      <c r="Q85" s="223">
        <v>0</v>
      </c>
      <c r="R85" s="223">
        <f>Q85*H85</f>
        <v>0</v>
      </c>
      <c r="S85" s="223">
        <v>0</v>
      </c>
      <c r="T85" s="224">
        <f>S85*H85</f>
        <v>0</v>
      </c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R85" s="225" t="s">
        <v>722</v>
      </c>
      <c r="AT85" s="225" t="s">
        <v>162</v>
      </c>
      <c r="AU85" s="225" t="s">
        <v>83</v>
      </c>
      <c r="AY85" s="19" t="s">
        <v>160</v>
      </c>
      <c r="BE85" s="226">
        <f>IF(N85="základní",J85,0)</f>
        <v>0</v>
      </c>
      <c r="BF85" s="226">
        <f>IF(N85="snížená",J85,0)</f>
        <v>0</v>
      </c>
      <c r="BG85" s="226">
        <f>IF(N85="zákl. přenesená",J85,0)</f>
        <v>0</v>
      </c>
      <c r="BH85" s="226">
        <f>IF(N85="sníž. přenesená",J85,0)</f>
        <v>0</v>
      </c>
      <c r="BI85" s="226">
        <f>IF(N85="nulová",J85,0)</f>
        <v>0</v>
      </c>
      <c r="BJ85" s="19" t="s">
        <v>81</v>
      </c>
      <c r="BK85" s="226">
        <f>ROUND(I85*H85,2)</f>
        <v>0</v>
      </c>
      <c r="BL85" s="19" t="s">
        <v>722</v>
      </c>
      <c r="BM85" s="225" t="s">
        <v>6681</v>
      </c>
    </row>
    <row r="86" s="2" customFormat="1">
      <c r="A86" s="40"/>
      <c r="B86" s="41"/>
      <c r="C86" s="42"/>
      <c r="D86" s="227" t="s">
        <v>169</v>
      </c>
      <c r="E86" s="42"/>
      <c r="F86" s="228" t="s">
        <v>6682</v>
      </c>
      <c r="G86" s="42"/>
      <c r="H86" s="42"/>
      <c r="I86" s="229"/>
      <c r="J86" s="42"/>
      <c r="K86" s="42"/>
      <c r="L86" s="46"/>
      <c r="M86" s="230"/>
      <c r="N86" s="231"/>
      <c r="O86" s="86"/>
      <c r="P86" s="86"/>
      <c r="Q86" s="86"/>
      <c r="R86" s="86"/>
      <c r="S86" s="86"/>
      <c r="T86" s="87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T86" s="19" t="s">
        <v>169</v>
      </c>
      <c r="AU86" s="19" t="s">
        <v>83</v>
      </c>
    </row>
    <row r="87" s="2" customFormat="1" ht="24.15" customHeight="1">
      <c r="A87" s="40"/>
      <c r="B87" s="41"/>
      <c r="C87" s="255" t="s">
        <v>83</v>
      </c>
      <c r="D87" s="255" t="s">
        <v>242</v>
      </c>
      <c r="E87" s="256" t="s">
        <v>6683</v>
      </c>
      <c r="F87" s="257" t="s">
        <v>6684</v>
      </c>
      <c r="G87" s="258" t="s">
        <v>250</v>
      </c>
      <c r="H87" s="259">
        <v>51.75</v>
      </c>
      <c r="I87" s="260"/>
      <c r="J87" s="261">
        <f>ROUND(I87*H87,2)</f>
        <v>0</v>
      </c>
      <c r="K87" s="257" t="s">
        <v>166</v>
      </c>
      <c r="L87" s="262"/>
      <c r="M87" s="263" t="s">
        <v>19</v>
      </c>
      <c r="N87" s="264" t="s">
        <v>44</v>
      </c>
      <c r="O87" s="86"/>
      <c r="P87" s="223">
        <f>O87*H87</f>
        <v>0</v>
      </c>
      <c r="Q87" s="223">
        <v>0.00059000000000000003</v>
      </c>
      <c r="R87" s="223">
        <f>Q87*H87</f>
        <v>0.030532500000000001</v>
      </c>
      <c r="S87" s="223">
        <v>0</v>
      </c>
      <c r="T87" s="224">
        <f>S87*H87</f>
        <v>0</v>
      </c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R87" s="225" t="s">
        <v>1809</v>
      </c>
      <c r="AT87" s="225" t="s">
        <v>242</v>
      </c>
      <c r="AU87" s="225" t="s">
        <v>83</v>
      </c>
      <c r="AY87" s="19" t="s">
        <v>160</v>
      </c>
      <c r="BE87" s="226">
        <f>IF(N87="základní",J87,0)</f>
        <v>0</v>
      </c>
      <c r="BF87" s="226">
        <f>IF(N87="snížená",J87,0)</f>
        <v>0</v>
      </c>
      <c r="BG87" s="226">
        <f>IF(N87="zákl. přenesená",J87,0)</f>
        <v>0</v>
      </c>
      <c r="BH87" s="226">
        <f>IF(N87="sníž. přenesená",J87,0)</f>
        <v>0</v>
      </c>
      <c r="BI87" s="226">
        <f>IF(N87="nulová",J87,0)</f>
        <v>0</v>
      </c>
      <c r="BJ87" s="19" t="s">
        <v>81</v>
      </c>
      <c r="BK87" s="226">
        <f>ROUND(I87*H87,2)</f>
        <v>0</v>
      </c>
      <c r="BL87" s="19" t="s">
        <v>1809</v>
      </c>
      <c r="BM87" s="225" t="s">
        <v>6685</v>
      </c>
    </row>
    <row r="88" s="13" customFormat="1">
      <c r="A88" s="13"/>
      <c r="B88" s="232"/>
      <c r="C88" s="233"/>
      <c r="D88" s="234" t="s">
        <v>171</v>
      </c>
      <c r="E88" s="233"/>
      <c r="F88" s="236" t="s">
        <v>6686</v>
      </c>
      <c r="G88" s="233"/>
      <c r="H88" s="237">
        <v>51.75</v>
      </c>
      <c r="I88" s="238"/>
      <c r="J88" s="233"/>
      <c r="K88" s="233"/>
      <c r="L88" s="239"/>
      <c r="M88" s="240"/>
      <c r="N88" s="241"/>
      <c r="O88" s="241"/>
      <c r="P88" s="241"/>
      <c r="Q88" s="241"/>
      <c r="R88" s="241"/>
      <c r="S88" s="241"/>
      <c r="T88" s="242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T88" s="243" t="s">
        <v>171</v>
      </c>
      <c r="AU88" s="243" t="s">
        <v>83</v>
      </c>
      <c r="AV88" s="13" t="s">
        <v>83</v>
      </c>
      <c r="AW88" s="13" t="s">
        <v>4</v>
      </c>
      <c r="AX88" s="13" t="s">
        <v>81</v>
      </c>
      <c r="AY88" s="243" t="s">
        <v>160</v>
      </c>
    </row>
    <row r="89" s="2" customFormat="1" ht="37.8" customHeight="1">
      <c r="A89" s="40"/>
      <c r="B89" s="41"/>
      <c r="C89" s="214" t="s">
        <v>181</v>
      </c>
      <c r="D89" s="214" t="s">
        <v>162</v>
      </c>
      <c r="E89" s="215" t="s">
        <v>6687</v>
      </c>
      <c r="F89" s="216" t="s">
        <v>6688</v>
      </c>
      <c r="G89" s="217" t="s">
        <v>250</v>
      </c>
      <c r="H89" s="218">
        <v>55</v>
      </c>
      <c r="I89" s="219"/>
      <c r="J89" s="220">
        <f>ROUND(I89*H89,2)</f>
        <v>0</v>
      </c>
      <c r="K89" s="216" t="s">
        <v>166</v>
      </c>
      <c r="L89" s="46"/>
      <c r="M89" s="221" t="s">
        <v>19</v>
      </c>
      <c r="N89" s="222" t="s">
        <v>44</v>
      </c>
      <c r="O89" s="86"/>
      <c r="P89" s="223">
        <f>O89*H89</f>
        <v>0</v>
      </c>
      <c r="Q89" s="223">
        <v>0</v>
      </c>
      <c r="R89" s="223">
        <f>Q89*H89</f>
        <v>0</v>
      </c>
      <c r="S89" s="223">
        <v>0</v>
      </c>
      <c r="T89" s="224">
        <f>S89*H89</f>
        <v>0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R89" s="225" t="s">
        <v>722</v>
      </c>
      <c r="AT89" s="225" t="s">
        <v>162</v>
      </c>
      <c r="AU89" s="225" t="s">
        <v>83</v>
      </c>
      <c r="AY89" s="19" t="s">
        <v>160</v>
      </c>
      <c r="BE89" s="226">
        <f>IF(N89="základní",J89,0)</f>
        <v>0</v>
      </c>
      <c r="BF89" s="226">
        <f>IF(N89="snížená",J89,0)</f>
        <v>0</v>
      </c>
      <c r="BG89" s="226">
        <f>IF(N89="zákl. přenesená",J89,0)</f>
        <v>0</v>
      </c>
      <c r="BH89" s="226">
        <f>IF(N89="sníž. přenesená",J89,0)</f>
        <v>0</v>
      </c>
      <c r="BI89" s="226">
        <f>IF(N89="nulová",J89,0)</f>
        <v>0</v>
      </c>
      <c r="BJ89" s="19" t="s">
        <v>81</v>
      </c>
      <c r="BK89" s="226">
        <f>ROUND(I89*H89,2)</f>
        <v>0</v>
      </c>
      <c r="BL89" s="19" t="s">
        <v>722</v>
      </c>
      <c r="BM89" s="225" t="s">
        <v>6689</v>
      </c>
    </row>
    <row r="90" s="2" customFormat="1">
      <c r="A90" s="40"/>
      <c r="B90" s="41"/>
      <c r="C90" s="42"/>
      <c r="D90" s="227" t="s">
        <v>169</v>
      </c>
      <c r="E90" s="42"/>
      <c r="F90" s="228" t="s">
        <v>6690</v>
      </c>
      <c r="G90" s="42"/>
      <c r="H90" s="42"/>
      <c r="I90" s="229"/>
      <c r="J90" s="42"/>
      <c r="K90" s="42"/>
      <c r="L90" s="46"/>
      <c r="M90" s="230"/>
      <c r="N90" s="231"/>
      <c r="O90" s="86"/>
      <c r="P90" s="86"/>
      <c r="Q90" s="86"/>
      <c r="R90" s="86"/>
      <c r="S90" s="86"/>
      <c r="T90" s="87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169</v>
      </c>
      <c r="AU90" s="19" t="s">
        <v>83</v>
      </c>
    </row>
    <row r="91" s="2" customFormat="1" ht="24.15" customHeight="1">
      <c r="A91" s="40"/>
      <c r="B91" s="41"/>
      <c r="C91" s="255" t="s">
        <v>167</v>
      </c>
      <c r="D91" s="255" t="s">
        <v>242</v>
      </c>
      <c r="E91" s="256" t="s">
        <v>6691</v>
      </c>
      <c r="F91" s="257" t="s">
        <v>6692</v>
      </c>
      <c r="G91" s="258" t="s">
        <v>250</v>
      </c>
      <c r="H91" s="259">
        <v>63.25</v>
      </c>
      <c r="I91" s="260"/>
      <c r="J91" s="261">
        <f>ROUND(I91*H91,2)</f>
        <v>0</v>
      </c>
      <c r="K91" s="257" t="s">
        <v>166</v>
      </c>
      <c r="L91" s="262"/>
      <c r="M91" s="263" t="s">
        <v>19</v>
      </c>
      <c r="N91" s="264" t="s">
        <v>44</v>
      </c>
      <c r="O91" s="86"/>
      <c r="P91" s="223">
        <f>O91*H91</f>
        <v>0</v>
      </c>
      <c r="Q91" s="223">
        <v>0.00109</v>
      </c>
      <c r="R91" s="223">
        <f>Q91*H91</f>
        <v>0.068942500000000004</v>
      </c>
      <c r="S91" s="223">
        <v>0</v>
      </c>
      <c r="T91" s="224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5" t="s">
        <v>1809</v>
      </c>
      <c r="AT91" s="225" t="s">
        <v>242</v>
      </c>
      <c r="AU91" s="225" t="s">
        <v>83</v>
      </c>
      <c r="AY91" s="19" t="s">
        <v>160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9" t="s">
        <v>81</v>
      </c>
      <c r="BK91" s="226">
        <f>ROUND(I91*H91,2)</f>
        <v>0</v>
      </c>
      <c r="BL91" s="19" t="s">
        <v>1809</v>
      </c>
      <c r="BM91" s="225" t="s">
        <v>6693</v>
      </c>
    </row>
    <row r="92" s="13" customFormat="1">
      <c r="A92" s="13"/>
      <c r="B92" s="232"/>
      <c r="C92" s="233"/>
      <c r="D92" s="234" t="s">
        <v>171</v>
      </c>
      <c r="E92" s="233"/>
      <c r="F92" s="236" t="s">
        <v>6694</v>
      </c>
      <c r="G92" s="233"/>
      <c r="H92" s="237">
        <v>63.25</v>
      </c>
      <c r="I92" s="238"/>
      <c r="J92" s="233"/>
      <c r="K92" s="233"/>
      <c r="L92" s="239"/>
      <c r="M92" s="240"/>
      <c r="N92" s="241"/>
      <c r="O92" s="241"/>
      <c r="P92" s="241"/>
      <c r="Q92" s="241"/>
      <c r="R92" s="241"/>
      <c r="S92" s="241"/>
      <c r="T92" s="242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T92" s="243" t="s">
        <v>171</v>
      </c>
      <c r="AU92" s="243" t="s">
        <v>83</v>
      </c>
      <c r="AV92" s="13" t="s">
        <v>83</v>
      </c>
      <c r="AW92" s="13" t="s">
        <v>4</v>
      </c>
      <c r="AX92" s="13" t="s">
        <v>81</v>
      </c>
      <c r="AY92" s="243" t="s">
        <v>160</v>
      </c>
    </row>
    <row r="93" s="2" customFormat="1" ht="37.8" customHeight="1">
      <c r="A93" s="40"/>
      <c r="B93" s="41"/>
      <c r="C93" s="214" t="s">
        <v>192</v>
      </c>
      <c r="D93" s="214" t="s">
        <v>162</v>
      </c>
      <c r="E93" s="215" t="s">
        <v>6695</v>
      </c>
      <c r="F93" s="216" t="s">
        <v>6696</v>
      </c>
      <c r="G93" s="217" t="s">
        <v>250</v>
      </c>
      <c r="H93" s="218">
        <v>45</v>
      </c>
      <c r="I93" s="219"/>
      <c r="J93" s="220">
        <f>ROUND(I93*H93,2)</f>
        <v>0</v>
      </c>
      <c r="K93" s="216" t="s">
        <v>166</v>
      </c>
      <c r="L93" s="46"/>
      <c r="M93" s="221" t="s">
        <v>19</v>
      </c>
      <c r="N93" s="222" t="s">
        <v>44</v>
      </c>
      <c r="O93" s="86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5" t="s">
        <v>722</v>
      </c>
      <c r="AT93" s="225" t="s">
        <v>162</v>
      </c>
      <c r="AU93" s="225" t="s">
        <v>83</v>
      </c>
      <c r="AY93" s="19" t="s">
        <v>160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9" t="s">
        <v>81</v>
      </c>
      <c r="BK93" s="226">
        <f>ROUND(I93*H93,2)</f>
        <v>0</v>
      </c>
      <c r="BL93" s="19" t="s">
        <v>722</v>
      </c>
      <c r="BM93" s="225" t="s">
        <v>6697</v>
      </c>
    </row>
    <row r="94" s="2" customFormat="1">
      <c r="A94" s="40"/>
      <c r="B94" s="41"/>
      <c r="C94" s="42"/>
      <c r="D94" s="227" t="s">
        <v>169</v>
      </c>
      <c r="E94" s="42"/>
      <c r="F94" s="228" t="s">
        <v>6698</v>
      </c>
      <c r="G94" s="42"/>
      <c r="H94" s="42"/>
      <c r="I94" s="229"/>
      <c r="J94" s="42"/>
      <c r="K94" s="42"/>
      <c r="L94" s="46"/>
      <c r="M94" s="230"/>
      <c r="N94" s="231"/>
      <c r="O94" s="86"/>
      <c r="P94" s="86"/>
      <c r="Q94" s="86"/>
      <c r="R94" s="86"/>
      <c r="S94" s="86"/>
      <c r="T94" s="87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169</v>
      </c>
      <c r="AU94" s="19" t="s">
        <v>83</v>
      </c>
    </row>
    <row r="95" s="2" customFormat="1" ht="24.15" customHeight="1">
      <c r="A95" s="40"/>
      <c r="B95" s="41"/>
      <c r="C95" s="255" t="s">
        <v>198</v>
      </c>
      <c r="D95" s="255" t="s">
        <v>242</v>
      </c>
      <c r="E95" s="256" t="s">
        <v>6699</v>
      </c>
      <c r="F95" s="257" t="s">
        <v>6700</v>
      </c>
      <c r="G95" s="258" t="s">
        <v>250</v>
      </c>
      <c r="H95" s="259">
        <v>51.75</v>
      </c>
      <c r="I95" s="260"/>
      <c r="J95" s="261">
        <f>ROUND(I95*H95,2)</f>
        <v>0</v>
      </c>
      <c r="K95" s="257" t="s">
        <v>166</v>
      </c>
      <c r="L95" s="262"/>
      <c r="M95" s="263" t="s">
        <v>19</v>
      </c>
      <c r="N95" s="264" t="s">
        <v>44</v>
      </c>
      <c r="O95" s="86"/>
      <c r="P95" s="223">
        <f>O95*H95</f>
        <v>0</v>
      </c>
      <c r="Q95" s="223">
        <v>0.00316</v>
      </c>
      <c r="R95" s="223">
        <f>Q95*H95</f>
        <v>0.16353000000000001</v>
      </c>
      <c r="S95" s="223">
        <v>0</v>
      </c>
      <c r="T95" s="224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5" t="s">
        <v>1809</v>
      </c>
      <c r="AT95" s="225" t="s">
        <v>242</v>
      </c>
      <c r="AU95" s="225" t="s">
        <v>83</v>
      </c>
      <c r="AY95" s="19" t="s">
        <v>160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9" t="s">
        <v>81</v>
      </c>
      <c r="BK95" s="226">
        <f>ROUND(I95*H95,2)</f>
        <v>0</v>
      </c>
      <c r="BL95" s="19" t="s">
        <v>1809</v>
      </c>
      <c r="BM95" s="225" t="s">
        <v>6701</v>
      </c>
    </row>
    <row r="96" s="13" customFormat="1">
      <c r="A96" s="13"/>
      <c r="B96" s="232"/>
      <c r="C96" s="233"/>
      <c r="D96" s="234" t="s">
        <v>171</v>
      </c>
      <c r="E96" s="233"/>
      <c r="F96" s="236" t="s">
        <v>6686</v>
      </c>
      <c r="G96" s="233"/>
      <c r="H96" s="237">
        <v>51.75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171</v>
      </c>
      <c r="AU96" s="243" t="s">
        <v>83</v>
      </c>
      <c r="AV96" s="13" t="s">
        <v>83</v>
      </c>
      <c r="AW96" s="13" t="s">
        <v>4</v>
      </c>
      <c r="AX96" s="13" t="s">
        <v>81</v>
      </c>
      <c r="AY96" s="243" t="s">
        <v>160</v>
      </c>
    </row>
    <row r="97" s="2" customFormat="1" ht="37.8" customHeight="1">
      <c r="A97" s="40"/>
      <c r="B97" s="41"/>
      <c r="C97" s="214" t="s">
        <v>204</v>
      </c>
      <c r="D97" s="214" t="s">
        <v>162</v>
      </c>
      <c r="E97" s="215" t="s">
        <v>6702</v>
      </c>
      <c r="F97" s="216" t="s">
        <v>6703</v>
      </c>
      <c r="G97" s="217" t="s">
        <v>250</v>
      </c>
      <c r="H97" s="218">
        <v>55</v>
      </c>
      <c r="I97" s="219"/>
      <c r="J97" s="220">
        <f>ROUND(I97*H97,2)</f>
        <v>0</v>
      </c>
      <c r="K97" s="216" t="s">
        <v>166</v>
      </c>
      <c r="L97" s="46"/>
      <c r="M97" s="221" t="s">
        <v>19</v>
      </c>
      <c r="N97" s="222" t="s">
        <v>44</v>
      </c>
      <c r="O97" s="86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722</v>
      </c>
      <c r="AT97" s="225" t="s">
        <v>162</v>
      </c>
      <c r="AU97" s="225" t="s">
        <v>83</v>
      </c>
      <c r="AY97" s="19" t="s">
        <v>160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81</v>
      </c>
      <c r="BK97" s="226">
        <f>ROUND(I97*H97,2)</f>
        <v>0</v>
      </c>
      <c r="BL97" s="19" t="s">
        <v>722</v>
      </c>
      <c r="BM97" s="225" t="s">
        <v>6704</v>
      </c>
    </row>
    <row r="98" s="2" customFormat="1">
      <c r="A98" s="40"/>
      <c r="B98" s="41"/>
      <c r="C98" s="42"/>
      <c r="D98" s="227" t="s">
        <v>169</v>
      </c>
      <c r="E98" s="42"/>
      <c r="F98" s="228" t="s">
        <v>6705</v>
      </c>
      <c r="G98" s="42"/>
      <c r="H98" s="42"/>
      <c r="I98" s="229"/>
      <c r="J98" s="42"/>
      <c r="K98" s="42"/>
      <c r="L98" s="46"/>
      <c r="M98" s="230"/>
      <c r="N98" s="231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169</v>
      </c>
      <c r="AU98" s="19" t="s">
        <v>83</v>
      </c>
    </row>
    <row r="99" s="2" customFormat="1" ht="33" customHeight="1">
      <c r="A99" s="40"/>
      <c r="B99" s="41"/>
      <c r="C99" s="255" t="s">
        <v>210</v>
      </c>
      <c r="D99" s="255" t="s">
        <v>242</v>
      </c>
      <c r="E99" s="256" t="s">
        <v>6706</v>
      </c>
      <c r="F99" s="257" t="s">
        <v>6707</v>
      </c>
      <c r="G99" s="258" t="s">
        <v>250</v>
      </c>
      <c r="H99" s="259">
        <v>63.25</v>
      </c>
      <c r="I99" s="260"/>
      <c r="J99" s="261">
        <f>ROUND(I99*H99,2)</f>
        <v>0</v>
      </c>
      <c r="K99" s="257" t="s">
        <v>166</v>
      </c>
      <c r="L99" s="262"/>
      <c r="M99" s="263" t="s">
        <v>19</v>
      </c>
      <c r="N99" s="264" t="s">
        <v>44</v>
      </c>
      <c r="O99" s="86"/>
      <c r="P99" s="223">
        <f>O99*H99</f>
        <v>0</v>
      </c>
      <c r="Q99" s="223">
        <v>0.0079399999999999991</v>
      </c>
      <c r="R99" s="223">
        <f>Q99*H99</f>
        <v>0.5022049999999999</v>
      </c>
      <c r="S99" s="223">
        <v>0</v>
      </c>
      <c r="T99" s="224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1809</v>
      </c>
      <c r="AT99" s="225" t="s">
        <v>242</v>
      </c>
      <c r="AU99" s="225" t="s">
        <v>83</v>
      </c>
      <c r="AY99" s="19" t="s">
        <v>160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81</v>
      </c>
      <c r="BK99" s="226">
        <f>ROUND(I99*H99,2)</f>
        <v>0</v>
      </c>
      <c r="BL99" s="19" t="s">
        <v>1809</v>
      </c>
      <c r="BM99" s="225" t="s">
        <v>6708</v>
      </c>
    </row>
    <row r="100" s="13" customFormat="1">
      <c r="A100" s="13"/>
      <c r="B100" s="232"/>
      <c r="C100" s="233"/>
      <c r="D100" s="234" t="s">
        <v>171</v>
      </c>
      <c r="E100" s="233"/>
      <c r="F100" s="236" t="s">
        <v>6694</v>
      </c>
      <c r="G100" s="233"/>
      <c r="H100" s="237">
        <v>63.25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171</v>
      </c>
      <c r="AU100" s="243" t="s">
        <v>83</v>
      </c>
      <c r="AV100" s="13" t="s">
        <v>83</v>
      </c>
      <c r="AW100" s="13" t="s">
        <v>4</v>
      </c>
      <c r="AX100" s="13" t="s">
        <v>81</v>
      </c>
      <c r="AY100" s="243" t="s">
        <v>160</v>
      </c>
    </row>
    <row r="101" s="12" customFormat="1" ht="22.8" customHeight="1">
      <c r="A101" s="12"/>
      <c r="B101" s="198"/>
      <c r="C101" s="199"/>
      <c r="D101" s="200" t="s">
        <v>72</v>
      </c>
      <c r="E101" s="212" t="s">
        <v>6490</v>
      </c>
      <c r="F101" s="212" t="s">
        <v>6491</v>
      </c>
      <c r="G101" s="199"/>
      <c r="H101" s="199"/>
      <c r="I101" s="202"/>
      <c r="J101" s="213">
        <f>BK101</f>
        <v>0</v>
      </c>
      <c r="K101" s="199"/>
      <c r="L101" s="204"/>
      <c r="M101" s="205"/>
      <c r="N101" s="206"/>
      <c r="O101" s="206"/>
      <c r="P101" s="207">
        <f>SUM(P102:P110)</f>
        <v>0</v>
      </c>
      <c r="Q101" s="206"/>
      <c r="R101" s="207">
        <f>SUM(R102:R110)</f>
        <v>20.015000000000001</v>
      </c>
      <c r="S101" s="206"/>
      <c r="T101" s="208">
        <f>SUM(T102:T110)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09" t="s">
        <v>181</v>
      </c>
      <c r="AT101" s="210" t="s">
        <v>72</v>
      </c>
      <c r="AU101" s="210" t="s">
        <v>81</v>
      </c>
      <c r="AY101" s="209" t="s">
        <v>160</v>
      </c>
      <c r="BK101" s="211">
        <f>SUM(BK102:BK110)</f>
        <v>0</v>
      </c>
    </row>
    <row r="102" s="2" customFormat="1" ht="24.15" customHeight="1">
      <c r="A102" s="40"/>
      <c r="B102" s="41"/>
      <c r="C102" s="214" t="s">
        <v>217</v>
      </c>
      <c r="D102" s="214" t="s">
        <v>162</v>
      </c>
      <c r="E102" s="215" t="s">
        <v>6492</v>
      </c>
      <c r="F102" s="216" t="s">
        <v>6493</v>
      </c>
      <c r="G102" s="217" t="s">
        <v>250</v>
      </c>
      <c r="H102" s="218">
        <v>100</v>
      </c>
      <c r="I102" s="219"/>
      <c r="J102" s="220">
        <f>ROUND(I102*H102,2)</f>
        <v>0</v>
      </c>
      <c r="K102" s="216" t="s">
        <v>166</v>
      </c>
      <c r="L102" s="46"/>
      <c r="M102" s="221" t="s">
        <v>19</v>
      </c>
      <c r="N102" s="222" t="s">
        <v>44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722</v>
      </c>
      <c r="AT102" s="225" t="s">
        <v>162</v>
      </c>
      <c r="AU102" s="225" t="s">
        <v>83</v>
      </c>
      <c r="AY102" s="19" t="s">
        <v>160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81</v>
      </c>
      <c r="BK102" s="226">
        <f>ROUND(I102*H102,2)</f>
        <v>0</v>
      </c>
      <c r="BL102" s="19" t="s">
        <v>722</v>
      </c>
      <c r="BM102" s="225" t="s">
        <v>6709</v>
      </c>
    </row>
    <row r="103" s="2" customFormat="1">
      <c r="A103" s="40"/>
      <c r="B103" s="41"/>
      <c r="C103" s="42"/>
      <c r="D103" s="227" t="s">
        <v>169</v>
      </c>
      <c r="E103" s="42"/>
      <c r="F103" s="228" t="s">
        <v>6495</v>
      </c>
      <c r="G103" s="42"/>
      <c r="H103" s="42"/>
      <c r="I103" s="229"/>
      <c r="J103" s="42"/>
      <c r="K103" s="42"/>
      <c r="L103" s="46"/>
      <c r="M103" s="230"/>
      <c r="N103" s="231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169</v>
      </c>
      <c r="AU103" s="19" t="s">
        <v>83</v>
      </c>
    </row>
    <row r="104" s="13" customFormat="1">
      <c r="A104" s="13"/>
      <c r="B104" s="232"/>
      <c r="C104" s="233"/>
      <c r="D104" s="234" t="s">
        <v>171</v>
      </c>
      <c r="E104" s="235" t="s">
        <v>19</v>
      </c>
      <c r="F104" s="236" t="s">
        <v>6710</v>
      </c>
      <c r="G104" s="233"/>
      <c r="H104" s="237">
        <v>100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171</v>
      </c>
      <c r="AU104" s="243" t="s">
        <v>83</v>
      </c>
      <c r="AV104" s="13" t="s">
        <v>83</v>
      </c>
      <c r="AW104" s="13" t="s">
        <v>35</v>
      </c>
      <c r="AX104" s="13" t="s">
        <v>81</v>
      </c>
      <c r="AY104" s="243" t="s">
        <v>160</v>
      </c>
    </row>
    <row r="105" s="2" customFormat="1" ht="24.15" customHeight="1">
      <c r="A105" s="40"/>
      <c r="B105" s="41"/>
      <c r="C105" s="214" t="s">
        <v>223</v>
      </c>
      <c r="D105" s="214" t="s">
        <v>162</v>
      </c>
      <c r="E105" s="215" t="s">
        <v>6496</v>
      </c>
      <c r="F105" s="216" t="s">
        <v>6497</v>
      </c>
      <c r="G105" s="217" t="s">
        <v>250</v>
      </c>
      <c r="H105" s="218">
        <v>100</v>
      </c>
      <c r="I105" s="219"/>
      <c r="J105" s="220">
        <f>ROUND(I105*H105,2)</f>
        <v>0</v>
      </c>
      <c r="K105" s="216" t="s">
        <v>166</v>
      </c>
      <c r="L105" s="46"/>
      <c r="M105" s="221" t="s">
        <v>19</v>
      </c>
      <c r="N105" s="222" t="s">
        <v>44</v>
      </c>
      <c r="O105" s="86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722</v>
      </c>
      <c r="AT105" s="225" t="s">
        <v>162</v>
      </c>
      <c r="AU105" s="225" t="s">
        <v>83</v>
      </c>
      <c r="AY105" s="19" t="s">
        <v>160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81</v>
      </c>
      <c r="BK105" s="226">
        <f>ROUND(I105*H105,2)</f>
        <v>0</v>
      </c>
      <c r="BL105" s="19" t="s">
        <v>722</v>
      </c>
      <c r="BM105" s="225" t="s">
        <v>6711</v>
      </c>
    </row>
    <row r="106" s="2" customFormat="1">
      <c r="A106" s="40"/>
      <c r="B106" s="41"/>
      <c r="C106" s="42"/>
      <c r="D106" s="227" t="s">
        <v>169</v>
      </c>
      <c r="E106" s="42"/>
      <c r="F106" s="228" t="s">
        <v>6499</v>
      </c>
      <c r="G106" s="42"/>
      <c r="H106" s="42"/>
      <c r="I106" s="229"/>
      <c r="J106" s="42"/>
      <c r="K106" s="42"/>
      <c r="L106" s="46"/>
      <c r="M106" s="230"/>
      <c r="N106" s="231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169</v>
      </c>
      <c r="AU106" s="19" t="s">
        <v>83</v>
      </c>
    </row>
    <row r="107" s="2" customFormat="1" ht="24.15" customHeight="1">
      <c r="A107" s="40"/>
      <c r="B107" s="41"/>
      <c r="C107" s="214" t="s">
        <v>229</v>
      </c>
      <c r="D107" s="214" t="s">
        <v>162</v>
      </c>
      <c r="E107" s="215" t="s">
        <v>6547</v>
      </c>
      <c r="F107" s="216" t="s">
        <v>6548</v>
      </c>
      <c r="G107" s="217" t="s">
        <v>250</v>
      </c>
      <c r="H107" s="218">
        <v>100</v>
      </c>
      <c r="I107" s="219"/>
      <c r="J107" s="220">
        <f>ROUND(I107*H107,2)</f>
        <v>0</v>
      </c>
      <c r="K107" s="216" t="s">
        <v>166</v>
      </c>
      <c r="L107" s="46"/>
      <c r="M107" s="221" t="s">
        <v>19</v>
      </c>
      <c r="N107" s="222" t="s">
        <v>44</v>
      </c>
      <c r="O107" s="86"/>
      <c r="P107" s="223">
        <f>O107*H107</f>
        <v>0</v>
      </c>
      <c r="Q107" s="223">
        <v>0.20015</v>
      </c>
      <c r="R107" s="223">
        <f>Q107*H107</f>
        <v>20.015000000000001</v>
      </c>
      <c r="S107" s="223">
        <v>0</v>
      </c>
      <c r="T107" s="224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722</v>
      </c>
      <c r="AT107" s="225" t="s">
        <v>162</v>
      </c>
      <c r="AU107" s="225" t="s">
        <v>83</v>
      </c>
      <c r="AY107" s="19" t="s">
        <v>160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81</v>
      </c>
      <c r="BK107" s="226">
        <f>ROUND(I107*H107,2)</f>
        <v>0</v>
      </c>
      <c r="BL107" s="19" t="s">
        <v>722</v>
      </c>
      <c r="BM107" s="225" t="s">
        <v>6712</v>
      </c>
    </row>
    <row r="108" s="2" customFormat="1">
      <c r="A108" s="40"/>
      <c r="B108" s="41"/>
      <c r="C108" s="42"/>
      <c r="D108" s="227" t="s">
        <v>169</v>
      </c>
      <c r="E108" s="42"/>
      <c r="F108" s="228" t="s">
        <v>6550</v>
      </c>
      <c r="G108" s="42"/>
      <c r="H108" s="42"/>
      <c r="I108" s="229"/>
      <c r="J108" s="42"/>
      <c r="K108" s="42"/>
      <c r="L108" s="46"/>
      <c r="M108" s="230"/>
      <c r="N108" s="231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169</v>
      </c>
      <c r="AU108" s="19" t="s">
        <v>83</v>
      </c>
    </row>
    <row r="109" s="2" customFormat="1" ht="24.15" customHeight="1">
      <c r="A109" s="40"/>
      <c r="B109" s="41"/>
      <c r="C109" s="214" t="s">
        <v>8</v>
      </c>
      <c r="D109" s="214" t="s">
        <v>162</v>
      </c>
      <c r="E109" s="215" t="s">
        <v>6551</v>
      </c>
      <c r="F109" s="216" t="s">
        <v>6552</v>
      </c>
      <c r="G109" s="217" t="s">
        <v>213</v>
      </c>
      <c r="H109" s="218">
        <v>20.015000000000001</v>
      </c>
      <c r="I109" s="219"/>
      <c r="J109" s="220">
        <f>ROUND(I109*H109,2)</f>
        <v>0</v>
      </c>
      <c r="K109" s="216" t="s">
        <v>166</v>
      </c>
      <c r="L109" s="46"/>
      <c r="M109" s="221" t="s">
        <v>19</v>
      </c>
      <c r="N109" s="222" t="s">
        <v>44</v>
      </c>
      <c r="O109" s="86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5" t="s">
        <v>722</v>
      </c>
      <c r="AT109" s="225" t="s">
        <v>162</v>
      </c>
      <c r="AU109" s="225" t="s">
        <v>83</v>
      </c>
      <c r="AY109" s="19" t="s">
        <v>160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9" t="s">
        <v>81</v>
      </c>
      <c r="BK109" s="226">
        <f>ROUND(I109*H109,2)</f>
        <v>0</v>
      </c>
      <c r="BL109" s="19" t="s">
        <v>722</v>
      </c>
      <c r="BM109" s="225" t="s">
        <v>6713</v>
      </c>
    </row>
    <row r="110" s="2" customFormat="1">
      <c r="A110" s="40"/>
      <c r="B110" s="41"/>
      <c r="C110" s="42"/>
      <c r="D110" s="227" t="s">
        <v>169</v>
      </c>
      <c r="E110" s="42"/>
      <c r="F110" s="228" t="s">
        <v>6554</v>
      </c>
      <c r="G110" s="42"/>
      <c r="H110" s="42"/>
      <c r="I110" s="229"/>
      <c r="J110" s="42"/>
      <c r="K110" s="42"/>
      <c r="L110" s="46"/>
      <c r="M110" s="277"/>
      <c r="N110" s="278"/>
      <c r="O110" s="279"/>
      <c r="P110" s="279"/>
      <c r="Q110" s="279"/>
      <c r="R110" s="279"/>
      <c r="S110" s="279"/>
      <c r="T110" s="28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169</v>
      </c>
      <c r="AU110" s="19" t="s">
        <v>83</v>
      </c>
    </row>
    <row r="111" s="2" customFormat="1" ht="6.96" customHeight="1">
      <c r="A111" s="40"/>
      <c r="B111" s="61"/>
      <c r="C111" s="62"/>
      <c r="D111" s="62"/>
      <c r="E111" s="62"/>
      <c r="F111" s="62"/>
      <c r="G111" s="62"/>
      <c r="H111" s="62"/>
      <c r="I111" s="62"/>
      <c r="J111" s="62"/>
      <c r="K111" s="62"/>
      <c r="L111" s="46"/>
      <c r="M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</sheetData>
  <sheetProtection sheet="1" autoFilter="0" formatColumns="0" formatRows="0" objects="1" scenarios="1" spinCount="100000" saltValue="4yX8UUuAvwJ2zViwMuwKe8lBED/sKetd+qMQKxay+4RZw0KrLFgc3jb7qpD2Hz1BJSjzbK2W2rq5Fs04LiHxTQ==" hashValue="NuoNGEfaeOPRh+BHNqBLjio5YbdNfAf1RK1bcMEU2l+YR5oSgdWIhhlojqWIjFwLkmqeALTqCJB/WzJVWTZrQw==" algorithmName="SHA-512" password="CC35"/>
  <autoFilter ref="C81:K110"/>
  <mergeCells count="9">
    <mergeCell ref="E7:H7"/>
    <mergeCell ref="E9:H9"/>
    <mergeCell ref="E18:H18"/>
    <mergeCell ref="E27:H27"/>
    <mergeCell ref="E48:H48"/>
    <mergeCell ref="E50:H50"/>
    <mergeCell ref="E72:H72"/>
    <mergeCell ref="E74:H74"/>
    <mergeCell ref="L2:V2"/>
  </mergeCells>
  <hyperlinks>
    <hyperlink ref="F86" r:id="rId1" display="https://podminky.urs.cz/item/CS_URS_2025_01/210801315"/>
    <hyperlink ref="F90" r:id="rId2" display="https://podminky.urs.cz/item/CS_URS_2025_01/210801317"/>
    <hyperlink ref="F94" r:id="rId3" display="https://podminky.urs.cz/item/CS_URS_2025_01/210813043"/>
    <hyperlink ref="F98" r:id="rId4" display="https://podminky.urs.cz/item/CS_URS_2025_01/210813045"/>
    <hyperlink ref="F103" r:id="rId5" display="https://podminky.urs.cz/item/CS_URS_2025_01/460171452"/>
    <hyperlink ref="F106" r:id="rId6" display="https://podminky.urs.cz/item/CS_URS_2025_01/460451472"/>
    <hyperlink ref="F108" r:id="rId7" display="https://podminky.urs.cz/item/CS_URS_2025_01/460661512"/>
    <hyperlink ref="F110" r:id="rId8" display="https://podminky.urs.cz/item/CS_URS_2025_01/4699811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127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83</v>
      </c>
    </row>
    <row r="4" s="1" customFormat="1" ht="24.96" customHeight="1">
      <c r="B4" s="22"/>
      <c r="D4" s="142" t="s">
        <v>128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a MŠ Zelené město</v>
      </c>
      <c r="F7" s="144"/>
      <c r="G7" s="144"/>
      <c r="H7" s="144"/>
      <c r="L7" s="22"/>
    </row>
    <row r="8" s="2" customFormat="1" ht="12" customHeight="1">
      <c r="A8" s="40"/>
      <c r="B8" s="46"/>
      <c r="C8" s="40"/>
      <c r="D8" s="144" t="s">
        <v>129</v>
      </c>
      <c r="E8" s="40"/>
      <c r="F8" s="40"/>
      <c r="G8" s="40"/>
      <c r="H8" s="40"/>
      <c r="I8" s="40"/>
      <c r="J8" s="40"/>
      <c r="K8" s="40"/>
      <c r="L8" s="14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7" t="s">
        <v>6714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4" t="s">
        <v>18</v>
      </c>
      <c r="E11" s="40"/>
      <c r="F11" s="135" t="s">
        <v>19</v>
      </c>
      <c r="G11" s="40"/>
      <c r="H11" s="40"/>
      <c r="I11" s="144" t="s">
        <v>20</v>
      </c>
      <c r="J11" s="135" t="s">
        <v>19</v>
      </c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4" t="s">
        <v>21</v>
      </c>
      <c r="E12" s="40"/>
      <c r="F12" s="135" t="s">
        <v>22</v>
      </c>
      <c r="G12" s="40"/>
      <c r="H12" s="40"/>
      <c r="I12" s="144" t="s">
        <v>23</v>
      </c>
      <c r="J12" s="148" t="str">
        <f>'Rekapitulace stavby'!AN8</f>
        <v>9. 2. 2025</v>
      </c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25</v>
      </c>
      <c r="E14" s="40"/>
      <c r="F14" s="40"/>
      <c r="G14" s="40"/>
      <c r="H14" s="40"/>
      <c r="I14" s="144" t="s">
        <v>26</v>
      </c>
      <c r="J14" s="135" t="s">
        <v>27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28</v>
      </c>
      <c r="F15" s="40"/>
      <c r="G15" s="40"/>
      <c r="H15" s="40"/>
      <c r="I15" s="144" t="s">
        <v>29</v>
      </c>
      <c r="J15" s="135" t="s">
        <v>30</v>
      </c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4" t="s">
        <v>31</v>
      </c>
      <c r="E17" s="40"/>
      <c r="F17" s="40"/>
      <c r="G17" s="40"/>
      <c r="H17" s="40"/>
      <c r="I17" s="144" t="s">
        <v>26</v>
      </c>
      <c r="J17" s="35" t="str">
        <f>'Rekapitulace stavby'!AN13</f>
        <v>Vyplň údaj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4" t="s">
        <v>29</v>
      </c>
      <c r="J18" s="35" t="str">
        <f>'Rekapitulace stavby'!AN14</f>
        <v>Vyplň údaj</v>
      </c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4" t="s">
        <v>33</v>
      </c>
      <c r="E20" s="40"/>
      <c r="F20" s="40"/>
      <c r="G20" s="40"/>
      <c r="H20" s="40"/>
      <c r="I20" s="144" t="s">
        <v>26</v>
      </c>
      <c r="J20" s="135" t="str">
        <f>IF('Rekapitulace stavby'!AN16="","",'Rekapitulace stavby'!AN16)</f>
        <v/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tr">
        <f>IF('Rekapitulace stavby'!E17="","",'Rekapitulace stavby'!E17)</f>
        <v xml:space="preserve"> </v>
      </c>
      <c r="F21" s="40"/>
      <c r="G21" s="40"/>
      <c r="H21" s="40"/>
      <c r="I21" s="144" t="s">
        <v>29</v>
      </c>
      <c r="J21" s="135" t="str">
        <f>IF('Rekapitulace stavby'!AN17="","",'Rekapitulace stavby'!AN17)</f>
        <v/>
      </c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4" t="s">
        <v>36</v>
      </c>
      <c r="E23" s="40"/>
      <c r="F23" s="40"/>
      <c r="G23" s="40"/>
      <c r="H23" s="40"/>
      <c r="I23" s="144" t="s">
        <v>26</v>
      </c>
      <c r="J23" s="135" t="str">
        <f>IF('Rekapitulace stavby'!AN19="","",'Rekapitulace stavby'!AN19)</f>
        <v/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tr">
        <f>IF('Rekapitulace stavby'!E20="","",'Rekapitulace stavby'!E20)</f>
        <v xml:space="preserve"> </v>
      </c>
      <c r="F24" s="40"/>
      <c r="G24" s="40"/>
      <c r="H24" s="40"/>
      <c r="I24" s="144" t="s">
        <v>29</v>
      </c>
      <c r="J24" s="135" t="str">
        <f>IF('Rekapitulace stavby'!AN20="","",'Rekapitulace stavby'!AN20)</f>
        <v/>
      </c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4" t="s">
        <v>37</v>
      </c>
      <c r="E26" s="40"/>
      <c r="F26" s="40"/>
      <c r="G26" s="40"/>
      <c r="H26" s="40"/>
      <c r="I26" s="40"/>
      <c r="J26" s="40"/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16.5" customHeight="1">
      <c r="A27" s="149"/>
      <c r="B27" s="150"/>
      <c r="C27" s="149"/>
      <c r="D27" s="149"/>
      <c r="E27" s="151" t="s">
        <v>19</v>
      </c>
      <c r="F27" s="151"/>
      <c r="G27" s="151"/>
      <c r="H27" s="151"/>
      <c r="I27" s="149"/>
      <c r="J27" s="149"/>
      <c r="K27" s="149"/>
      <c r="L27" s="152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3"/>
      <c r="E29" s="153"/>
      <c r="F29" s="153"/>
      <c r="G29" s="153"/>
      <c r="H29" s="153"/>
      <c r="I29" s="153"/>
      <c r="J29" s="153"/>
      <c r="K29" s="153"/>
      <c r="L29" s="14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4" t="s">
        <v>39</v>
      </c>
      <c r="E30" s="40"/>
      <c r="F30" s="40"/>
      <c r="G30" s="40"/>
      <c r="H30" s="40"/>
      <c r="I30" s="40"/>
      <c r="J30" s="155">
        <f>ROUND(J82, 2)</f>
        <v>0</v>
      </c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6" t="s">
        <v>41</v>
      </c>
      <c r="G32" s="40"/>
      <c r="H32" s="40"/>
      <c r="I32" s="156" t="s">
        <v>40</v>
      </c>
      <c r="J32" s="156" t="s">
        <v>42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57" t="s">
        <v>43</v>
      </c>
      <c r="E33" s="144" t="s">
        <v>44</v>
      </c>
      <c r="F33" s="158">
        <f>ROUND((SUM(BE82:BE97)),  2)</f>
        <v>0</v>
      </c>
      <c r="G33" s="40"/>
      <c r="H33" s="40"/>
      <c r="I33" s="159">
        <v>0.20999999999999999</v>
      </c>
      <c r="J33" s="158">
        <f>ROUND(((SUM(BE82:BE97))*I33),  2)</f>
        <v>0</v>
      </c>
      <c r="K33" s="40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4" t="s">
        <v>45</v>
      </c>
      <c r="F34" s="158">
        <f>ROUND((SUM(BF82:BF97)),  2)</f>
        <v>0</v>
      </c>
      <c r="G34" s="40"/>
      <c r="H34" s="40"/>
      <c r="I34" s="159">
        <v>0.12</v>
      </c>
      <c r="J34" s="158">
        <f>ROUND(((SUM(BF82:BF97))*I34),  2)</f>
        <v>0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4" t="s">
        <v>46</v>
      </c>
      <c r="F35" s="158">
        <f>ROUND((SUM(BG82:BG97)),  2)</f>
        <v>0</v>
      </c>
      <c r="G35" s="40"/>
      <c r="H35" s="40"/>
      <c r="I35" s="159">
        <v>0.20999999999999999</v>
      </c>
      <c r="J35" s="158">
        <f>0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4" t="s">
        <v>47</v>
      </c>
      <c r="F36" s="158">
        <f>ROUND((SUM(BH82:BH97)),  2)</f>
        <v>0</v>
      </c>
      <c r="G36" s="40"/>
      <c r="H36" s="40"/>
      <c r="I36" s="159">
        <v>0.12</v>
      </c>
      <c r="J36" s="158">
        <f>0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48</v>
      </c>
      <c r="F37" s="158">
        <f>ROUND((SUM(BI82:BI97)),  2)</f>
        <v>0</v>
      </c>
      <c r="G37" s="40"/>
      <c r="H37" s="40"/>
      <c r="I37" s="159">
        <v>0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0"/>
      <c r="D39" s="161" t="s">
        <v>49</v>
      </c>
      <c r="E39" s="162"/>
      <c r="F39" s="162"/>
      <c r="G39" s="163" t="s">
        <v>50</v>
      </c>
      <c r="H39" s="164" t="s">
        <v>51</v>
      </c>
      <c r="I39" s="162"/>
      <c r="J39" s="165">
        <f>SUM(J30:J37)</f>
        <v>0</v>
      </c>
      <c r="K39" s="166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7"/>
      <c r="C40" s="168"/>
      <c r="D40" s="168"/>
      <c r="E40" s="168"/>
      <c r="F40" s="168"/>
      <c r="G40" s="168"/>
      <c r="H40" s="168"/>
      <c r="I40" s="168"/>
      <c r="J40" s="168"/>
      <c r="K40" s="168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131</v>
      </c>
      <c r="D45" s="42"/>
      <c r="E45" s="42"/>
      <c r="F45" s="42"/>
      <c r="G45" s="42"/>
      <c r="H45" s="42"/>
      <c r="I45" s="42"/>
      <c r="J45" s="42"/>
      <c r="K45" s="42"/>
      <c r="L45" s="14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1" t="str">
        <f>E7</f>
        <v>ZŠ a MŠ Zelené město</v>
      </c>
      <c r="F48" s="34"/>
      <c r="G48" s="34"/>
      <c r="H48" s="34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129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OST - Vedlejší a ostatní náklady</v>
      </c>
      <c r="F50" s="42"/>
      <c r="G50" s="42"/>
      <c r="H50" s="42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Ul. V třešňovce 190 00 Praha 9</v>
      </c>
      <c r="G52" s="42"/>
      <c r="H52" s="42"/>
      <c r="I52" s="34" t="s">
        <v>23</v>
      </c>
      <c r="J52" s="74" t="str">
        <f>IF(J12="","",J12)</f>
        <v>9. 2. 2025</v>
      </c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Městská část Praha 9, Sokolovská 14/324, Praha 9</v>
      </c>
      <c r="G54" s="42"/>
      <c r="H54" s="42"/>
      <c r="I54" s="34" t="s">
        <v>33</v>
      </c>
      <c r="J54" s="38" t="str">
        <f>E21</f>
        <v xml:space="preserve"> </v>
      </c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31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 xml:space="preserve"> </v>
      </c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2" t="s">
        <v>132</v>
      </c>
      <c r="D57" s="173"/>
      <c r="E57" s="173"/>
      <c r="F57" s="173"/>
      <c r="G57" s="173"/>
      <c r="H57" s="173"/>
      <c r="I57" s="173"/>
      <c r="J57" s="174" t="s">
        <v>133</v>
      </c>
      <c r="K57" s="173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5" t="s">
        <v>71</v>
      </c>
      <c r="D59" s="42"/>
      <c r="E59" s="42"/>
      <c r="F59" s="42"/>
      <c r="G59" s="42"/>
      <c r="H59" s="42"/>
      <c r="I59" s="42"/>
      <c r="J59" s="104">
        <f>J82</f>
        <v>0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134</v>
      </c>
    </row>
    <row r="60" s="9" customFormat="1" ht="24.96" customHeight="1">
      <c r="A60" s="9"/>
      <c r="B60" s="176"/>
      <c r="C60" s="177"/>
      <c r="D60" s="178" t="s">
        <v>6715</v>
      </c>
      <c r="E60" s="179"/>
      <c r="F60" s="179"/>
      <c r="G60" s="179"/>
      <c r="H60" s="179"/>
      <c r="I60" s="179"/>
      <c r="J60" s="180">
        <f>J83</f>
        <v>0</v>
      </c>
      <c r="K60" s="177"/>
      <c r="L60" s="181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2"/>
      <c r="C61" s="127"/>
      <c r="D61" s="183" t="s">
        <v>6716</v>
      </c>
      <c r="E61" s="184"/>
      <c r="F61" s="184"/>
      <c r="G61" s="184"/>
      <c r="H61" s="184"/>
      <c r="I61" s="184"/>
      <c r="J61" s="185">
        <f>J84</f>
        <v>0</v>
      </c>
      <c r="K61" s="127"/>
      <c r="L61" s="186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2"/>
      <c r="C62" s="127"/>
      <c r="D62" s="183" t="s">
        <v>6717</v>
      </c>
      <c r="E62" s="184"/>
      <c r="F62" s="184"/>
      <c r="G62" s="184"/>
      <c r="H62" s="184"/>
      <c r="I62" s="184"/>
      <c r="J62" s="185">
        <f>J95</f>
        <v>0</v>
      </c>
      <c r="K62" s="127"/>
      <c r="L62" s="186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2" customFormat="1" ht="21.84" customHeight="1">
      <c r="A63" s="40"/>
      <c r="B63" s="41"/>
      <c r="C63" s="42"/>
      <c r="D63" s="42"/>
      <c r="E63" s="42"/>
      <c r="F63" s="42"/>
      <c r="G63" s="42"/>
      <c r="H63" s="42"/>
      <c r="I63" s="42"/>
      <c r="J63" s="42"/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6.96" customHeight="1">
      <c r="A64" s="40"/>
      <c r="B64" s="61"/>
      <c r="C64" s="62"/>
      <c r="D64" s="62"/>
      <c r="E64" s="62"/>
      <c r="F64" s="62"/>
      <c r="G64" s="62"/>
      <c r="H64" s="62"/>
      <c r="I64" s="62"/>
      <c r="J64" s="62"/>
      <c r="K64" s="62"/>
      <c r="L64" s="146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8" s="2" customFormat="1" ht="6.96" customHeight="1">
      <c r="A68" s="40"/>
      <c r="B68" s="63"/>
      <c r="C68" s="64"/>
      <c r="D68" s="64"/>
      <c r="E68" s="64"/>
      <c r="F68" s="64"/>
      <c r="G68" s="64"/>
      <c r="H68" s="64"/>
      <c r="I68" s="64"/>
      <c r="J68" s="64"/>
      <c r="K68" s="64"/>
      <c r="L68" s="146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="2" customFormat="1" ht="24.96" customHeight="1">
      <c r="A69" s="40"/>
      <c r="B69" s="41"/>
      <c r="C69" s="25" t="s">
        <v>145</v>
      </c>
      <c r="D69" s="42"/>
      <c r="E69" s="42"/>
      <c r="F69" s="42"/>
      <c r="G69" s="42"/>
      <c r="H69" s="42"/>
      <c r="I69" s="42"/>
      <c r="J69" s="42"/>
      <c r="K69" s="42"/>
      <c r="L69" s="146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6.96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6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12" customHeight="1">
      <c r="A71" s="40"/>
      <c r="B71" s="41"/>
      <c r="C71" s="34" t="s">
        <v>16</v>
      </c>
      <c r="D71" s="42"/>
      <c r="E71" s="42"/>
      <c r="F71" s="42"/>
      <c r="G71" s="42"/>
      <c r="H71" s="42"/>
      <c r="I71" s="42"/>
      <c r="J71" s="42"/>
      <c r="K71" s="42"/>
      <c r="L71" s="14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16.5" customHeight="1">
      <c r="A72" s="40"/>
      <c r="B72" s="41"/>
      <c r="C72" s="42"/>
      <c r="D72" s="42"/>
      <c r="E72" s="171" t="str">
        <f>E7</f>
        <v>ZŠ a MŠ Zelené město</v>
      </c>
      <c r="F72" s="34"/>
      <c r="G72" s="34"/>
      <c r="H72" s="34"/>
      <c r="I72" s="42"/>
      <c r="J72" s="42"/>
      <c r="K72" s="42"/>
      <c r="L72" s="14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12" customHeight="1">
      <c r="A73" s="40"/>
      <c r="B73" s="41"/>
      <c r="C73" s="34" t="s">
        <v>129</v>
      </c>
      <c r="D73" s="42"/>
      <c r="E73" s="42"/>
      <c r="F73" s="42"/>
      <c r="G73" s="42"/>
      <c r="H73" s="42"/>
      <c r="I73" s="42"/>
      <c r="J73" s="42"/>
      <c r="K73" s="42"/>
      <c r="L73" s="14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6.5" customHeight="1">
      <c r="A74" s="40"/>
      <c r="B74" s="41"/>
      <c r="C74" s="42"/>
      <c r="D74" s="42"/>
      <c r="E74" s="71" t="str">
        <f>E9</f>
        <v>OST - Vedlejší a ostatní náklady</v>
      </c>
      <c r="F74" s="42"/>
      <c r="G74" s="42"/>
      <c r="H74" s="42"/>
      <c r="I74" s="42"/>
      <c r="J74" s="42"/>
      <c r="K74" s="42"/>
      <c r="L74" s="14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21</v>
      </c>
      <c r="D76" s="42"/>
      <c r="E76" s="42"/>
      <c r="F76" s="29" t="str">
        <f>F12</f>
        <v>Ul. V třešňovce 190 00 Praha 9</v>
      </c>
      <c r="G76" s="42"/>
      <c r="H76" s="42"/>
      <c r="I76" s="34" t="s">
        <v>23</v>
      </c>
      <c r="J76" s="74" t="str">
        <f>IF(J12="","",J12)</f>
        <v>9. 2. 2025</v>
      </c>
      <c r="K76" s="42"/>
      <c r="L76" s="14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5.15" customHeight="1">
      <c r="A78" s="40"/>
      <c r="B78" s="41"/>
      <c r="C78" s="34" t="s">
        <v>25</v>
      </c>
      <c r="D78" s="42"/>
      <c r="E78" s="42"/>
      <c r="F78" s="29" t="str">
        <f>E15</f>
        <v>Městská část Praha 9, Sokolovská 14/324, Praha 9</v>
      </c>
      <c r="G78" s="42"/>
      <c r="H78" s="42"/>
      <c r="I78" s="34" t="s">
        <v>33</v>
      </c>
      <c r="J78" s="38" t="str">
        <f>E21</f>
        <v xml:space="preserve"> </v>
      </c>
      <c r="K78" s="42"/>
      <c r="L78" s="14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5.15" customHeight="1">
      <c r="A79" s="40"/>
      <c r="B79" s="41"/>
      <c r="C79" s="34" t="s">
        <v>31</v>
      </c>
      <c r="D79" s="42"/>
      <c r="E79" s="42"/>
      <c r="F79" s="29" t="str">
        <f>IF(E18="","",E18)</f>
        <v>Vyplň údaj</v>
      </c>
      <c r="G79" s="42"/>
      <c r="H79" s="42"/>
      <c r="I79" s="34" t="s">
        <v>36</v>
      </c>
      <c r="J79" s="38" t="str">
        <f>E24</f>
        <v xml:space="preserve"> </v>
      </c>
      <c r="K79" s="42"/>
      <c r="L79" s="14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0.32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1" customFormat="1" ht="29.28" customHeight="1">
      <c r="A81" s="187"/>
      <c r="B81" s="188"/>
      <c r="C81" s="189" t="s">
        <v>146</v>
      </c>
      <c r="D81" s="190" t="s">
        <v>58</v>
      </c>
      <c r="E81" s="190" t="s">
        <v>54</v>
      </c>
      <c r="F81" s="190" t="s">
        <v>55</v>
      </c>
      <c r="G81" s="190" t="s">
        <v>147</v>
      </c>
      <c r="H81" s="190" t="s">
        <v>148</v>
      </c>
      <c r="I81" s="190" t="s">
        <v>149</v>
      </c>
      <c r="J81" s="190" t="s">
        <v>133</v>
      </c>
      <c r="K81" s="191" t="s">
        <v>150</v>
      </c>
      <c r="L81" s="192"/>
      <c r="M81" s="94" t="s">
        <v>19</v>
      </c>
      <c r="N81" s="95" t="s">
        <v>43</v>
      </c>
      <c r="O81" s="95" t="s">
        <v>151</v>
      </c>
      <c r="P81" s="95" t="s">
        <v>152</v>
      </c>
      <c r="Q81" s="95" t="s">
        <v>153</v>
      </c>
      <c r="R81" s="95" t="s">
        <v>154</v>
      </c>
      <c r="S81" s="95" t="s">
        <v>155</v>
      </c>
      <c r="T81" s="96" t="s">
        <v>156</v>
      </c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</row>
    <row r="82" s="2" customFormat="1" ht="22.8" customHeight="1">
      <c r="A82" s="40"/>
      <c r="B82" s="41"/>
      <c r="C82" s="101" t="s">
        <v>157</v>
      </c>
      <c r="D82" s="42"/>
      <c r="E82" s="42"/>
      <c r="F82" s="42"/>
      <c r="G82" s="42"/>
      <c r="H82" s="42"/>
      <c r="I82" s="42"/>
      <c r="J82" s="193">
        <f>BK82</f>
        <v>0</v>
      </c>
      <c r="K82" s="42"/>
      <c r="L82" s="46"/>
      <c r="M82" s="97"/>
      <c r="N82" s="194"/>
      <c r="O82" s="98"/>
      <c r="P82" s="195">
        <f>P83</f>
        <v>0</v>
      </c>
      <c r="Q82" s="98"/>
      <c r="R82" s="195">
        <f>R83</f>
        <v>0</v>
      </c>
      <c r="S82" s="98"/>
      <c r="T82" s="196">
        <f>T83</f>
        <v>0</v>
      </c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T82" s="19" t="s">
        <v>72</v>
      </c>
      <c r="AU82" s="19" t="s">
        <v>134</v>
      </c>
      <c r="BK82" s="197">
        <f>BK83</f>
        <v>0</v>
      </c>
    </row>
    <row r="83" s="12" customFormat="1" ht="25.92" customHeight="1">
      <c r="A83" s="12"/>
      <c r="B83" s="198"/>
      <c r="C83" s="199"/>
      <c r="D83" s="200" t="s">
        <v>72</v>
      </c>
      <c r="E83" s="201" t="s">
        <v>6718</v>
      </c>
      <c r="F83" s="201" t="s">
        <v>6719</v>
      </c>
      <c r="G83" s="199"/>
      <c r="H83" s="199"/>
      <c r="I83" s="202"/>
      <c r="J83" s="203">
        <f>BK83</f>
        <v>0</v>
      </c>
      <c r="K83" s="199"/>
      <c r="L83" s="204"/>
      <c r="M83" s="205"/>
      <c r="N83" s="206"/>
      <c r="O83" s="206"/>
      <c r="P83" s="207">
        <f>P84+P95</f>
        <v>0</v>
      </c>
      <c r="Q83" s="206"/>
      <c r="R83" s="207">
        <f>R84+R95</f>
        <v>0</v>
      </c>
      <c r="S83" s="206"/>
      <c r="T83" s="208">
        <f>T84+T95</f>
        <v>0</v>
      </c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R83" s="209" t="s">
        <v>192</v>
      </c>
      <c r="AT83" s="210" t="s">
        <v>72</v>
      </c>
      <c r="AU83" s="210" t="s">
        <v>73</v>
      </c>
      <c r="AY83" s="209" t="s">
        <v>160</v>
      </c>
      <c r="BK83" s="211">
        <f>BK84+BK95</f>
        <v>0</v>
      </c>
    </row>
    <row r="84" s="12" customFormat="1" ht="22.8" customHeight="1">
      <c r="A84" s="12"/>
      <c r="B84" s="198"/>
      <c r="C84" s="199"/>
      <c r="D84" s="200" t="s">
        <v>72</v>
      </c>
      <c r="E84" s="212" t="s">
        <v>6720</v>
      </c>
      <c r="F84" s="212" t="s">
        <v>6721</v>
      </c>
      <c r="G84" s="199"/>
      <c r="H84" s="199"/>
      <c r="I84" s="202"/>
      <c r="J84" s="213">
        <f>BK84</f>
        <v>0</v>
      </c>
      <c r="K84" s="199"/>
      <c r="L84" s="204"/>
      <c r="M84" s="205"/>
      <c r="N84" s="206"/>
      <c r="O84" s="206"/>
      <c r="P84" s="207">
        <f>SUM(P85:P94)</f>
        <v>0</v>
      </c>
      <c r="Q84" s="206"/>
      <c r="R84" s="207">
        <f>SUM(R85:R94)</f>
        <v>0</v>
      </c>
      <c r="S84" s="206"/>
      <c r="T84" s="208">
        <f>SUM(T85:T94)</f>
        <v>0</v>
      </c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R84" s="209" t="s">
        <v>192</v>
      </c>
      <c r="AT84" s="210" t="s">
        <v>72</v>
      </c>
      <c r="AU84" s="210" t="s">
        <v>81</v>
      </c>
      <c r="AY84" s="209" t="s">
        <v>160</v>
      </c>
      <c r="BK84" s="211">
        <f>SUM(BK85:BK94)</f>
        <v>0</v>
      </c>
    </row>
    <row r="85" s="2" customFormat="1" ht="16.5" customHeight="1">
      <c r="A85" s="40"/>
      <c r="B85" s="41"/>
      <c r="C85" s="214" t="s">
        <v>81</v>
      </c>
      <c r="D85" s="214" t="s">
        <v>162</v>
      </c>
      <c r="E85" s="215" t="s">
        <v>6722</v>
      </c>
      <c r="F85" s="216" t="s">
        <v>6723</v>
      </c>
      <c r="G85" s="217" t="s">
        <v>4975</v>
      </c>
      <c r="H85" s="218">
        <v>1</v>
      </c>
      <c r="I85" s="219"/>
      <c r="J85" s="220">
        <f>ROUND(I85*H85,2)</f>
        <v>0</v>
      </c>
      <c r="K85" s="216" t="s">
        <v>166</v>
      </c>
      <c r="L85" s="46"/>
      <c r="M85" s="221" t="s">
        <v>19</v>
      </c>
      <c r="N85" s="222" t="s">
        <v>44</v>
      </c>
      <c r="O85" s="86"/>
      <c r="P85" s="223">
        <f>O85*H85</f>
        <v>0</v>
      </c>
      <c r="Q85" s="223">
        <v>0</v>
      </c>
      <c r="R85" s="223">
        <f>Q85*H85</f>
        <v>0</v>
      </c>
      <c r="S85" s="223">
        <v>0</v>
      </c>
      <c r="T85" s="224">
        <f>S85*H85</f>
        <v>0</v>
      </c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R85" s="225" t="s">
        <v>6724</v>
      </c>
      <c r="AT85" s="225" t="s">
        <v>162</v>
      </c>
      <c r="AU85" s="225" t="s">
        <v>83</v>
      </c>
      <c r="AY85" s="19" t="s">
        <v>160</v>
      </c>
      <c r="BE85" s="226">
        <f>IF(N85="základní",J85,0)</f>
        <v>0</v>
      </c>
      <c r="BF85" s="226">
        <f>IF(N85="snížená",J85,0)</f>
        <v>0</v>
      </c>
      <c r="BG85" s="226">
        <f>IF(N85="zákl. přenesená",J85,0)</f>
        <v>0</v>
      </c>
      <c r="BH85" s="226">
        <f>IF(N85="sníž. přenesená",J85,0)</f>
        <v>0</v>
      </c>
      <c r="BI85" s="226">
        <f>IF(N85="nulová",J85,0)</f>
        <v>0</v>
      </c>
      <c r="BJ85" s="19" t="s">
        <v>81</v>
      </c>
      <c r="BK85" s="226">
        <f>ROUND(I85*H85,2)</f>
        <v>0</v>
      </c>
      <c r="BL85" s="19" t="s">
        <v>6724</v>
      </c>
      <c r="BM85" s="225" t="s">
        <v>6725</v>
      </c>
    </row>
    <row r="86" s="2" customFormat="1">
      <c r="A86" s="40"/>
      <c r="B86" s="41"/>
      <c r="C86" s="42"/>
      <c r="D86" s="227" t="s">
        <v>169</v>
      </c>
      <c r="E86" s="42"/>
      <c r="F86" s="228" t="s">
        <v>6726</v>
      </c>
      <c r="G86" s="42"/>
      <c r="H86" s="42"/>
      <c r="I86" s="229"/>
      <c r="J86" s="42"/>
      <c r="K86" s="42"/>
      <c r="L86" s="46"/>
      <c r="M86" s="230"/>
      <c r="N86" s="231"/>
      <c r="O86" s="86"/>
      <c r="P86" s="86"/>
      <c r="Q86" s="86"/>
      <c r="R86" s="86"/>
      <c r="S86" s="86"/>
      <c r="T86" s="87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T86" s="19" t="s">
        <v>169</v>
      </c>
      <c r="AU86" s="19" t="s">
        <v>83</v>
      </c>
    </row>
    <row r="87" s="2" customFormat="1" ht="16.5" customHeight="1">
      <c r="A87" s="40"/>
      <c r="B87" s="41"/>
      <c r="C87" s="214" t="s">
        <v>83</v>
      </c>
      <c r="D87" s="214" t="s">
        <v>162</v>
      </c>
      <c r="E87" s="215" t="s">
        <v>6727</v>
      </c>
      <c r="F87" s="216" t="s">
        <v>6728</v>
      </c>
      <c r="G87" s="217" t="s">
        <v>4975</v>
      </c>
      <c r="H87" s="218">
        <v>1</v>
      </c>
      <c r="I87" s="219"/>
      <c r="J87" s="220">
        <f>ROUND(I87*H87,2)</f>
        <v>0</v>
      </c>
      <c r="K87" s="216" t="s">
        <v>166</v>
      </c>
      <c r="L87" s="46"/>
      <c r="M87" s="221" t="s">
        <v>19</v>
      </c>
      <c r="N87" s="222" t="s">
        <v>44</v>
      </c>
      <c r="O87" s="86"/>
      <c r="P87" s="223">
        <f>O87*H87</f>
        <v>0</v>
      </c>
      <c r="Q87" s="223">
        <v>0</v>
      </c>
      <c r="R87" s="223">
        <f>Q87*H87</f>
        <v>0</v>
      </c>
      <c r="S87" s="223">
        <v>0</v>
      </c>
      <c r="T87" s="224">
        <f>S87*H87</f>
        <v>0</v>
      </c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R87" s="225" t="s">
        <v>6724</v>
      </c>
      <c r="AT87" s="225" t="s">
        <v>162</v>
      </c>
      <c r="AU87" s="225" t="s">
        <v>83</v>
      </c>
      <c r="AY87" s="19" t="s">
        <v>160</v>
      </c>
      <c r="BE87" s="226">
        <f>IF(N87="základní",J87,0)</f>
        <v>0</v>
      </c>
      <c r="BF87" s="226">
        <f>IF(N87="snížená",J87,0)</f>
        <v>0</v>
      </c>
      <c r="BG87" s="226">
        <f>IF(N87="zákl. přenesená",J87,0)</f>
        <v>0</v>
      </c>
      <c r="BH87" s="226">
        <f>IF(N87="sníž. přenesená",J87,0)</f>
        <v>0</v>
      </c>
      <c r="BI87" s="226">
        <f>IF(N87="nulová",J87,0)</f>
        <v>0</v>
      </c>
      <c r="BJ87" s="19" t="s">
        <v>81</v>
      </c>
      <c r="BK87" s="226">
        <f>ROUND(I87*H87,2)</f>
        <v>0</v>
      </c>
      <c r="BL87" s="19" t="s">
        <v>6724</v>
      </c>
      <c r="BM87" s="225" t="s">
        <v>6729</v>
      </c>
    </row>
    <row r="88" s="2" customFormat="1">
      <c r="A88" s="40"/>
      <c r="B88" s="41"/>
      <c r="C88" s="42"/>
      <c r="D88" s="227" t="s">
        <v>169</v>
      </c>
      <c r="E88" s="42"/>
      <c r="F88" s="228" t="s">
        <v>6730</v>
      </c>
      <c r="G88" s="42"/>
      <c r="H88" s="42"/>
      <c r="I88" s="229"/>
      <c r="J88" s="42"/>
      <c r="K88" s="42"/>
      <c r="L88" s="46"/>
      <c r="M88" s="230"/>
      <c r="N88" s="231"/>
      <c r="O88" s="86"/>
      <c r="P88" s="86"/>
      <c r="Q88" s="86"/>
      <c r="R88" s="86"/>
      <c r="S88" s="86"/>
      <c r="T88" s="87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T88" s="19" t="s">
        <v>169</v>
      </c>
      <c r="AU88" s="19" t="s">
        <v>83</v>
      </c>
    </row>
    <row r="89" s="2" customFormat="1" ht="16.5" customHeight="1">
      <c r="A89" s="40"/>
      <c r="B89" s="41"/>
      <c r="C89" s="214" t="s">
        <v>181</v>
      </c>
      <c r="D89" s="214" t="s">
        <v>162</v>
      </c>
      <c r="E89" s="215" t="s">
        <v>6731</v>
      </c>
      <c r="F89" s="216" t="s">
        <v>6732</v>
      </c>
      <c r="G89" s="217" t="s">
        <v>4975</v>
      </c>
      <c r="H89" s="218">
        <v>1</v>
      </c>
      <c r="I89" s="219"/>
      <c r="J89" s="220">
        <f>ROUND(I89*H89,2)</f>
        <v>0</v>
      </c>
      <c r="K89" s="216" t="s">
        <v>166</v>
      </c>
      <c r="L89" s="46"/>
      <c r="M89" s="221" t="s">
        <v>19</v>
      </c>
      <c r="N89" s="222" t="s">
        <v>44</v>
      </c>
      <c r="O89" s="86"/>
      <c r="P89" s="223">
        <f>O89*H89</f>
        <v>0</v>
      </c>
      <c r="Q89" s="223">
        <v>0</v>
      </c>
      <c r="R89" s="223">
        <f>Q89*H89</f>
        <v>0</v>
      </c>
      <c r="S89" s="223">
        <v>0</v>
      </c>
      <c r="T89" s="224">
        <f>S89*H89</f>
        <v>0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R89" s="225" t="s">
        <v>6724</v>
      </c>
      <c r="AT89" s="225" t="s">
        <v>162</v>
      </c>
      <c r="AU89" s="225" t="s">
        <v>83</v>
      </c>
      <c r="AY89" s="19" t="s">
        <v>160</v>
      </c>
      <c r="BE89" s="226">
        <f>IF(N89="základní",J89,0)</f>
        <v>0</v>
      </c>
      <c r="BF89" s="226">
        <f>IF(N89="snížená",J89,0)</f>
        <v>0</v>
      </c>
      <c r="BG89" s="226">
        <f>IF(N89="zákl. přenesená",J89,0)</f>
        <v>0</v>
      </c>
      <c r="BH89" s="226">
        <f>IF(N89="sníž. přenesená",J89,0)</f>
        <v>0</v>
      </c>
      <c r="BI89" s="226">
        <f>IF(N89="nulová",J89,0)</f>
        <v>0</v>
      </c>
      <c r="BJ89" s="19" t="s">
        <v>81</v>
      </c>
      <c r="BK89" s="226">
        <f>ROUND(I89*H89,2)</f>
        <v>0</v>
      </c>
      <c r="BL89" s="19" t="s">
        <v>6724</v>
      </c>
      <c r="BM89" s="225" t="s">
        <v>6733</v>
      </c>
    </row>
    <row r="90" s="2" customFormat="1">
      <c r="A90" s="40"/>
      <c r="B90" s="41"/>
      <c r="C90" s="42"/>
      <c r="D90" s="227" t="s">
        <v>169</v>
      </c>
      <c r="E90" s="42"/>
      <c r="F90" s="228" t="s">
        <v>6734</v>
      </c>
      <c r="G90" s="42"/>
      <c r="H90" s="42"/>
      <c r="I90" s="229"/>
      <c r="J90" s="42"/>
      <c r="K90" s="42"/>
      <c r="L90" s="46"/>
      <c r="M90" s="230"/>
      <c r="N90" s="231"/>
      <c r="O90" s="86"/>
      <c r="P90" s="86"/>
      <c r="Q90" s="86"/>
      <c r="R90" s="86"/>
      <c r="S90" s="86"/>
      <c r="T90" s="87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169</v>
      </c>
      <c r="AU90" s="19" t="s">
        <v>83</v>
      </c>
    </row>
    <row r="91" s="2" customFormat="1" ht="16.5" customHeight="1">
      <c r="A91" s="40"/>
      <c r="B91" s="41"/>
      <c r="C91" s="214" t="s">
        <v>167</v>
      </c>
      <c r="D91" s="214" t="s">
        <v>162</v>
      </c>
      <c r="E91" s="215" t="s">
        <v>6735</v>
      </c>
      <c r="F91" s="216" t="s">
        <v>6736</v>
      </c>
      <c r="G91" s="217" t="s">
        <v>4975</v>
      </c>
      <c r="H91" s="218">
        <v>1</v>
      </c>
      <c r="I91" s="219"/>
      <c r="J91" s="220">
        <f>ROUND(I91*H91,2)</f>
        <v>0</v>
      </c>
      <c r="K91" s="216" t="s">
        <v>166</v>
      </c>
      <c r="L91" s="46"/>
      <c r="M91" s="221" t="s">
        <v>19</v>
      </c>
      <c r="N91" s="222" t="s">
        <v>44</v>
      </c>
      <c r="O91" s="86"/>
      <c r="P91" s="223">
        <f>O91*H91</f>
        <v>0</v>
      </c>
      <c r="Q91" s="223">
        <v>0</v>
      </c>
      <c r="R91" s="223">
        <f>Q91*H91</f>
        <v>0</v>
      </c>
      <c r="S91" s="223">
        <v>0</v>
      </c>
      <c r="T91" s="224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5" t="s">
        <v>6724</v>
      </c>
      <c r="AT91" s="225" t="s">
        <v>162</v>
      </c>
      <c r="AU91" s="225" t="s">
        <v>83</v>
      </c>
      <c r="AY91" s="19" t="s">
        <v>160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9" t="s">
        <v>81</v>
      </c>
      <c r="BK91" s="226">
        <f>ROUND(I91*H91,2)</f>
        <v>0</v>
      </c>
      <c r="BL91" s="19" t="s">
        <v>6724</v>
      </c>
      <c r="BM91" s="225" t="s">
        <v>6737</v>
      </c>
    </row>
    <row r="92" s="2" customFormat="1">
      <c r="A92" s="40"/>
      <c r="B92" s="41"/>
      <c r="C92" s="42"/>
      <c r="D92" s="227" t="s">
        <v>169</v>
      </c>
      <c r="E92" s="42"/>
      <c r="F92" s="228" t="s">
        <v>6738</v>
      </c>
      <c r="G92" s="42"/>
      <c r="H92" s="42"/>
      <c r="I92" s="229"/>
      <c r="J92" s="42"/>
      <c r="K92" s="42"/>
      <c r="L92" s="46"/>
      <c r="M92" s="230"/>
      <c r="N92" s="231"/>
      <c r="O92" s="86"/>
      <c r="P92" s="86"/>
      <c r="Q92" s="86"/>
      <c r="R92" s="86"/>
      <c r="S92" s="86"/>
      <c r="T92" s="87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169</v>
      </c>
      <c r="AU92" s="19" t="s">
        <v>83</v>
      </c>
    </row>
    <row r="93" s="2" customFormat="1" ht="16.5" customHeight="1">
      <c r="A93" s="40"/>
      <c r="B93" s="41"/>
      <c r="C93" s="214" t="s">
        <v>192</v>
      </c>
      <c r="D93" s="214" t="s">
        <v>162</v>
      </c>
      <c r="E93" s="215" t="s">
        <v>6739</v>
      </c>
      <c r="F93" s="216" t="s">
        <v>6740</v>
      </c>
      <c r="G93" s="217" t="s">
        <v>4975</v>
      </c>
      <c r="H93" s="218">
        <v>1</v>
      </c>
      <c r="I93" s="219"/>
      <c r="J93" s="220">
        <f>ROUND(I93*H93,2)</f>
        <v>0</v>
      </c>
      <c r="K93" s="216" t="s">
        <v>166</v>
      </c>
      <c r="L93" s="46"/>
      <c r="M93" s="221" t="s">
        <v>19</v>
      </c>
      <c r="N93" s="222" t="s">
        <v>44</v>
      </c>
      <c r="O93" s="86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5" t="s">
        <v>6724</v>
      </c>
      <c r="AT93" s="225" t="s">
        <v>162</v>
      </c>
      <c r="AU93" s="225" t="s">
        <v>83</v>
      </c>
      <c r="AY93" s="19" t="s">
        <v>160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9" t="s">
        <v>81</v>
      </c>
      <c r="BK93" s="226">
        <f>ROUND(I93*H93,2)</f>
        <v>0</v>
      </c>
      <c r="BL93" s="19" t="s">
        <v>6724</v>
      </c>
      <c r="BM93" s="225" t="s">
        <v>6741</v>
      </c>
    </row>
    <row r="94" s="2" customFormat="1">
      <c r="A94" s="40"/>
      <c r="B94" s="41"/>
      <c r="C94" s="42"/>
      <c r="D94" s="227" t="s">
        <v>169</v>
      </c>
      <c r="E94" s="42"/>
      <c r="F94" s="228" t="s">
        <v>6742</v>
      </c>
      <c r="G94" s="42"/>
      <c r="H94" s="42"/>
      <c r="I94" s="229"/>
      <c r="J94" s="42"/>
      <c r="K94" s="42"/>
      <c r="L94" s="46"/>
      <c r="M94" s="230"/>
      <c r="N94" s="231"/>
      <c r="O94" s="86"/>
      <c r="P94" s="86"/>
      <c r="Q94" s="86"/>
      <c r="R94" s="86"/>
      <c r="S94" s="86"/>
      <c r="T94" s="87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169</v>
      </c>
      <c r="AU94" s="19" t="s">
        <v>83</v>
      </c>
    </row>
    <row r="95" s="12" customFormat="1" ht="22.8" customHeight="1">
      <c r="A95" s="12"/>
      <c r="B95" s="198"/>
      <c r="C95" s="199"/>
      <c r="D95" s="200" t="s">
        <v>72</v>
      </c>
      <c r="E95" s="212" t="s">
        <v>6743</v>
      </c>
      <c r="F95" s="212" t="s">
        <v>6744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SUM(P96:P97)</f>
        <v>0</v>
      </c>
      <c r="Q95" s="206"/>
      <c r="R95" s="207">
        <f>SUM(R96:R97)</f>
        <v>0</v>
      </c>
      <c r="S95" s="206"/>
      <c r="T95" s="208">
        <f>SUM(T96:T97)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192</v>
      </c>
      <c r="AT95" s="210" t="s">
        <v>72</v>
      </c>
      <c r="AU95" s="210" t="s">
        <v>81</v>
      </c>
      <c r="AY95" s="209" t="s">
        <v>160</v>
      </c>
      <c r="BK95" s="211">
        <f>SUM(BK96:BK97)</f>
        <v>0</v>
      </c>
    </row>
    <row r="96" s="2" customFormat="1" ht="16.5" customHeight="1">
      <c r="A96" s="40"/>
      <c r="B96" s="41"/>
      <c r="C96" s="214" t="s">
        <v>198</v>
      </c>
      <c r="D96" s="214" t="s">
        <v>162</v>
      </c>
      <c r="E96" s="215" t="s">
        <v>6745</v>
      </c>
      <c r="F96" s="216" t="s">
        <v>6744</v>
      </c>
      <c r="G96" s="217" t="s">
        <v>4975</v>
      </c>
      <c r="H96" s="218">
        <v>1</v>
      </c>
      <c r="I96" s="219"/>
      <c r="J96" s="220">
        <f>ROUND(I96*H96,2)</f>
        <v>0</v>
      </c>
      <c r="K96" s="216" t="s">
        <v>166</v>
      </c>
      <c r="L96" s="46"/>
      <c r="M96" s="221" t="s">
        <v>19</v>
      </c>
      <c r="N96" s="222" t="s">
        <v>44</v>
      </c>
      <c r="O96" s="86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5" t="s">
        <v>6724</v>
      </c>
      <c r="AT96" s="225" t="s">
        <v>162</v>
      </c>
      <c r="AU96" s="225" t="s">
        <v>83</v>
      </c>
      <c r="AY96" s="19" t="s">
        <v>160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9" t="s">
        <v>81</v>
      </c>
      <c r="BK96" s="226">
        <f>ROUND(I96*H96,2)</f>
        <v>0</v>
      </c>
      <c r="BL96" s="19" t="s">
        <v>6724</v>
      </c>
      <c r="BM96" s="225" t="s">
        <v>6746</v>
      </c>
    </row>
    <row r="97" s="2" customFormat="1">
      <c r="A97" s="40"/>
      <c r="B97" s="41"/>
      <c r="C97" s="42"/>
      <c r="D97" s="227" t="s">
        <v>169</v>
      </c>
      <c r="E97" s="42"/>
      <c r="F97" s="228" t="s">
        <v>6747</v>
      </c>
      <c r="G97" s="42"/>
      <c r="H97" s="42"/>
      <c r="I97" s="229"/>
      <c r="J97" s="42"/>
      <c r="K97" s="42"/>
      <c r="L97" s="46"/>
      <c r="M97" s="277"/>
      <c r="N97" s="278"/>
      <c r="O97" s="279"/>
      <c r="P97" s="279"/>
      <c r="Q97" s="279"/>
      <c r="R97" s="279"/>
      <c r="S97" s="279"/>
      <c r="T97" s="28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169</v>
      </c>
      <c r="AU97" s="19" t="s">
        <v>83</v>
      </c>
    </row>
    <row r="98" s="2" customFormat="1" ht="6.96" customHeight="1">
      <c r="A98" s="40"/>
      <c r="B98" s="61"/>
      <c r="C98" s="62"/>
      <c r="D98" s="62"/>
      <c r="E98" s="62"/>
      <c r="F98" s="62"/>
      <c r="G98" s="62"/>
      <c r="H98" s="62"/>
      <c r="I98" s="62"/>
      <c r="J98" s="62"/>
      <c r="K98" s="62"/>
      <c r="L98" s="46"/>
      <c r="M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</sheetData>
  <sheetProtection sheet="1" autoFilter="0" formatColumns="0" formatRows="0" objects="1" scenarios="1" spinCount="100000" saltValue="Fv5lhtAcht4VnUBu3epoJ8P675TUTIDBRTQfwuVpYDpTc3AI4t1CGvbO8KMUqQu/S6CpPE5GIWgbox+B1OXKbg==" hashValue="+BNX1BSlEwCinDxgveIPm5kN4YPZcTZs8+XYo/YNi9kzbcxTKoJrapgGuTazPP+DaKMZypjlaYERSUCVDZYgtA==" algorithmName="SHA-512" password="CC35"/>
  <autoFilter ref="C81:K97"/>
  <mergeCells count="9">
    <mergeCell ref="E7:H7"/>
    <mergeCell ref="E9:H9"/>
    <mergeCell ref="E18:H18"/>
    <mergeCell ref="E27:H27"/>
    <mergeCell ref="E48:H48"/>
    <mergeCell ref="E50:H50"/>
    <mergeCell ref="E72:H72"/>
    <mergeCell ref="E74:H74"/>
    <mergeCell ref="L2:V2"/>
  </mergeCells>
  <hyperlinks>
    <hyperlink ref="F86" r:id="rId1" display="https://podminky.urs.cz/item/CS_URS_2025_01/011124000"/>
    <hyperlink ref="F88" r:id="rId2" display="https://podminky.urs.cz/item/CS_URS_2025_01/012344000"/>
    <hyperlink ref="F90" r:id="rId3" display="https://podminky.urs.cz/item/CS_URS_2025_01/012444000"/>
    <hyperlink ref="F92" r:id="rId4" display="https://podminky.urs.cz/item/CS_URS_2025_01/013254000"/>
    <hyperlink ref="F94" r:id="rId5" display="https://podminky.urs.cz/item/CS_URS_2025_01/013294000"/>
    <hyperlink ref="F97" r:id="rId6" display="https://podminky.urs.cz/item/CS_URS_2025_01/030001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7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291" customWidth="1"/>
    <col min="2" max="2" width="1.667969" style="291" customWidth="1"/>
    <col min="3" max="4" width="5" style="291" customWidth="1"/>
    <col min="5" max="5" width="11.66016" style="291" customWidth="1"/>
    <col min="6" max="6" width="9.160156" style="291" customWidth="1"/>
    <col min="7" max="7" width="5" style="291" customWidth="1"/>
    <col min="8" max="8" width="77.83203" style="291" customWidth="1"/>
    <col min="9" max="10" width="20" style="291" customWidth="1"/>
    <col min="11" max="11" width="1.667969" style="291" customWidth="1"/>
  </cols>
  <sheetData>
    <row r="1" s="1" customFormat="1" ht="37.5" customHeight="1"/>
    <row r="2" s="1" customFormat="1" ht="7.5" customHeight="1">
      <c r="B2" s="292"/>
      <c r="C2" s="293"/>
      <c r="D2" s="293"/>
      <c r="E2" s="293"/>
      <c r="F2" s="293"/>
      <c r="G2" s="293"/>
      <c r="H2" s="293"/>
      <c r="I2" s="293"/>
      <c r="J2" s="293"/>
      <c r="K2" s="294"/>
    </row>
    <row r="3" s="16" customFormat="1" ht="45" customHeight="1">
      <c r="B3" s="295"/>
      <c r="C3" s="296" t="s">
        <v>6748</v>
      </c>
      <c r="D3" s="296"/>
      <c r="E3" s="296"/>
      <c r="F3" s="296"/>
      <c r="G3" s="296"/>
      <c r="H3" s="296"/>
      <c r="I3" s="296"/>
      <c r="J3" s="296"/>
      <c r="K3" s="297"/>
    </row>
    <row r="4" s="1" customFormat="1" ht="25.5" customHeight="1">
      <c r="B4" s="298"/>
      <c r="C4" s="299" t="s">
        <v>6749</v>
      </c>
      <c r="D4" s="299"/>
      <c r="E4" s="299"/>
      <c r="F4" s="299"/>
      <c r="G4" s="299"/>
      <c r="H4" s="299"/>
      <c r="I4" s="299"/>
      <c r="J4" s="299"/>
      <c r="K4" s="300"/>
    </row>
    <row r="5" s="1" customFormat="1" ht="5.25" customHeight="1">
      <c r="B5" s="298"/>
      <c r="C5" s="301"/>
      <c r="D5" s="301"/>
      <c r="E5" s="301"/>
      <c r="F5" s="301"/>
      <c r="G5" s="301"/>
      <c r="H5" s="301"/>
      <c r="I5" s="301"/>
      <c r="J5" s="301"/>
      <c r="K5" s="300"/>
    </row>
    <row r="6" s="1" customFormat="1" ht="15" customHeight="1">
      <c r="B6" s="298"/>
      <c r="C6" s="302" t="s">
        <v>6750</v>
      </c>
      <c r="D6" s="302"/>
      <c r="E6" s="302"/>
      <c r="F6" s="302"/>
      <c r="G6" s="302"/>
      <c r="H6" s="302"/>
      <c r="I6" s="302"/>
      <c r="J6" s="302"/>
      <c r="K6" s="300"/>
    </row>
    <row r="7" s="1" customFormat="1" ht="15" customHeight="1">
      <c r="B7" s="303"/>
      <c r="C7" s="302" t="s">
        <v>6751</v>
      </c>
      <c r="D7" s="302"/>
      <c r="E7" s="302"/>
      <c r="F7" s="302"/>
      <c r="G7" s="302"/>
      <c r="H7" s="302"/>
      <c r="I7" s="302"/>
      <c r="J7" s="302"/>
      <c r="K7" s="300"/>
    </row>
    <row r="8" s="1" customFormat="1" ht="12.75" customHeight="1">
      <c r="B8" s="303"/>
      <c r="C8" s="302"/>
      <c r="D8" s="302"/>
      <c r="E8" s="302"/>
      <c r="F8" s="302"/>
      <c r="G8" s="302"/>
      <c r="H8" s="302"/>
      <c r="I8" s="302"/>
      <c r="J8" s="302"/>
      <c r="K8" s="300"/>
    </row>
    <row r="9" s="1" customFormat="1" ht="15" customHeight="1">
      <c r="B9" s="303"/>
      <c r="C9" s="302" t="s">
        <v>6752</v>
      </c>
      <c r="D9" s="302"/>
      <c r="E9" s="302"/>
      <c r="F9" s="302"/>
      <c r="G9" s="302"/>
      <c r="H9" s="302"/>
      <c r="I9" s="302"/>
      <c r="J9" s="302"/>
      <c r="K9" s="300"/>
    </row>
    <row r="10" s="1" customFormat="1" ht="15" customHeight="1">
      <c r="B10" s="303"/>
      <c r="C10" s="302"/>
      <c r="D10" s="302" t="s">
        <v>6753</v>
      </c>
      <c r="E10" s="302"/>
      <c r="F10" s="302"/>
      <c r="G10" s="302"/>
      <c r="H10" s="302"/>
      <c r="I10" s="302"/>
      <c r="J10" s="302"/>
      <c r="K10" s="300"/>
    </row>
    <row r="11" s="1" customFormat="1" ht="15" customHeight="1">
      <c r="B11" s="303"/>
      <c r="C11" s="304"/>
      <c r="D11" s="302" t="s">
        <v>6754</v>
      </c>
      <c r="E11" s="302"/>
      <c r="F11" s="302"/>
      <c r="G11" s="302"/>
      <c r="H11" s="302"/>
      <c r="I11" s="302"/>
      <c r="J11" s="302"/>
      <c r="K11" s="300"/>
    </row>
    <row r="12" s="1" customFormat="1" ht="15" customHeight="1">
      <c r="B12" s="303"/>
      <c r="C12" s="304"/>
      <c r="D12" s="302"/>
      <c r="E12" s="302"/>
      <c r="F12" s="302"/>
      <c r="G12" s="302"/>
      <c r="H12" s="302"/>
      <c r="I12" s="302"/>
      <c r="J12" s="302"/>
      <c r="K12" s="300"/>
    </row>
    <row r="13" s="1" customFormat="1" ht="15" customHeight="1">
      <c r="B13" s="303"/>
      <c r="C13" s="304"/>
      <c r="D13" s="305" t="s">
        <v>6755</v>
      </c>
      <c r="E13" s="302"/>
      <c r="F13" s="302"/>
      <c r="G13" s="302"/>
      <c r="H13" s="302"/>
      <c r="I13" s="302"/>
      <c r="J13" s="302"/>
      <c r="K13" s="300"/>
    </row>
    <row r="14" s="1" customFormat="1" ht="12.75" customHeight="1">
      <c r="B14" s="303"/>
      <c r="C14" s="304"/>
      <c r="D14" s="304"/>
      <c r="E14" s="304"/>
      <c r="F14" s="304"/>
      <c r="G14" s="304"/>
      <c r="H14" s="304"/>
      <c r="I14" s="304"/>
      <c r="J14" s="304"/>
      <c r="K14" s="300"/>
    </row>
    <row r="15" s="1" customFormat="1" ht="15" customHeight="1">
      <c r="B15" s="303"/>
      <c r="C15" s="304"/>
      <c r="D15" s="302" t="s">
        <v>6756</v>
      </c>
      <c r="E15" s="302"/>
      <c r="F15" s="302"/>
      <c r="G15" s="302"/>
      <c r="H15" s="302"/>
      <c r="I15" s="302"/>
      <c r="J15" s="302"/>
      <c r="K15" s="300"/>
    </row>
    <row r="16" s="1" customFormat="1" ht="15" customHeight="1">
      <c r="B16" s="303"/>
      <c r="C16" s="304"/>
      <c r="D16" s="302" t="s">
        <v>6757</v>
      </c>
      <c r="E16" s="302"/>
      <c r="F16" s="302"/>
      <c r="G16" s="302"/>
      <c r="H16" s="302"/>
      <c r="I16" s="302"/>
      <c r="J16" s="302"/>
      <c r="K16" s="300"/>
    </row>
    <row r="17" s="1" customFormat="1" ht="15" customHeight="1">
      <c r="B17" s="303"/>
      <c r="C17" s="304"/>
      <c r="D17" s="302" t="s">
        <v>6758</v>
      </c>
      <c r="E17" s="302"/>
      <c r="F17" s="302"/>
      <c r="G17" s="302"/>
      <c r="H17" s="302"/>
      <c r="I17" s="302"/>
      <c r="J17" s="302"/>
      <c r="K17" s="300"/>
    </row>
    <row r="18" s="1" customFormat="1" ht="15" customHeight="1">
      <c r="B18" s="303"/>
      <c r="C18" s="304"/>
      <c r="D18" s="304"/>
      <c r="E18" s="306" t="s">
        <v>80</v>
      </c>
      <c r="F18" s="302" t="s">
        <v>6759</v>
      </c>
      <c r="G18" s="302"/>
      <c r="H18" s="302"/>
      <c r="I18" s="302"/>
      <c r="J18" s="302"/>
      <c r="K18" s="300"/>
    </row>
    <row r="19" s="1" customFormat="1" ht="15" customHeight="1">
      <c r="B19" s="303"/>
      <c r="C19" s="304"/>
      <c r="D19" s="304"/>
      <c r="E19" s="306" t="s">
        <v>111</v>
      </c>
      <c r="F19" s="302" t="s">
        <v>6760</v>
      </c>
      <c r="G19" s="302"/>
      <c r="H19" s="302"/>
      <c r="I19" s="302"/>
      <c r="J19" s="302"/>
      <c r="K19" s="300"/>
    </row>
    <row r="20" s="1" customFormat="1" ht="15" customHeight="1">
      <c r="B20" s="303"/>
      <c r="C20" s="304"/>
      <c r="D20" s="304"/>
      <c r="E20" s="306" t="s">
        <v>6761</v>
      </c>
      <c r="F20" s="302" t="s">
        <v>6762</v>
      </c>
      <c r="G20" s="302"/>
      <c r="H20" s="302"/>
      <c r="I20" s="302"/>
      <c r="J20" s="302"/>
      <c r="K20" s="300"/>
    </row>
    <row r="21" s="1" customFormat="1" ht="15" customHeight="1">
      <c r="B21" s="303"/>
      <c r="C21" s="304"/>
      <c r="D21" s="304"/>
      <c r="E21" s="306" t="s">
        <v>126</v>
      </c>
      <c r="F21" s="302" t="s">
        <v>125</v>
      </c>
      <c r="G21" s="302"/>
      <c r="H21" s="302"/>
      <c r="I21" s="302"/>
      <c r="J21" s="302"/>
      <c r="K21" s="300"/>
    </row>
    <row r="22" s="1" customFormat="1" ht="15" customHeight="1">
      <c r="B22" s="303"/>
      <c r="C22" s="304"/>
      <c r="D22" s="304"/>
      <c r="E22" s="306" t="s">
        <v>124</v>
      </c>
      <c r="F22" s="302" t="s">
        <v>6763</v>
      </c>
      <c r="G22" s="302"/>
      <c r="H22" s="302"/>
      <c r="I22" s="302"/>
      <c r="J22" s="302"/>
      <c r="K22" s="300"/>
    </row>
    <row r="23" s="1" customFormat="1" ht="15" customHeight="1">
      <c r="B23" s="303"/>
      <c r="C23" s="304"/>
      <c r="D23" s="304"/>
      <c r="E23" s="306" t="s">
        <v>92</v>
      </c>
      <c r="F23" s="302" t="s">
        <v>6764</v>
      </c>
      <c r="G23" s="302"/>
      <c r="H23" s="302"/>
      <c r="I23" s="302"/>
      <c r="J23" s="302"/>
      <c r="K23" s="300"/>
    </row>
    <row r="24" s="1" customFormat="1" ht="12.75" customHeight="1">
      <c r="B24" s="303"/>
      <c r="C24" s="304"/>
      <c r="D24" s="304"/>
      <c r="E24" s="304"/>
      <c r="F24" s="304"/>
      <c r="G24" s="304"/>
      <c r="H24" s="304"/>
      <c r="I24" s="304"/>
      <c r="J24" s="304"/>
      <c r="K24" s="300"/>
    </row>
    <row r="25" s="1" customFormat="1" ht="15" customHeight="1">
      <c r="B25" s="303"/>
      <c r="C25" s="302" t="s">
        <v>6765</v>
      </c>
      <c r="D25" s="302"/>
      <c r="E25" s="302"/>
      <c r="F25" s="302"/>
      <c r="G25" s="302"/>
      <c r="H25" s="302"/>
      <c r="I25" s="302"/>
      <c r="J25" s="302"/>
      <c r="K25" s="300"/>
    </row>
    <row r="26" s="1" customFormat="1" ht="15" customHeight="1">
      <c r="B26" s="303"/>
      <c r="C26" s="302" t="s">
        <v>6766</v>
      </c>
      <c r="D26" s="302"/>
      <c r="E26" s="302"/>
      <c r="F26" s="302"/>
      <c r="G26" s="302"/>
      <c r="H26" s="302"/>
      <c r="I26" s="302"/>
      <c r="J26" s="302"/>
      <c r="K26" s="300"/>
    </row>
    <row r="27" s="1" customFormat="1" ht="15" customHeight="1">
      <c r="B27" s="303"/>
      <c r="C27" s="302"/>
      <c r="D27" s="302" t="s">
        <v>6767</v>
      </c>
      <c r="E27" s="302"/>
      <c r="F27" s="302"/>
      <c r="G27" s="302"/>
      <c r="H27" s="302"/>
      <c r="I27" s="302"/>
      <c r="J27" s="302"/>
      <c r="K27" s="300"/>
    </row>
    <row r="28" s="1" customFormat="1" ht="15" customHeight="1">
      <c r="B28" s="303"/>
      <c r="C28" s="304"/>
      <c r="D28" s="302" t="s">
        <v>6768</v>
      </c>
      <c r="E28" s="302"/>
      <c r="F28" s="302"/>
      <c r="G28" s="302"/>
      <c r="H28" s="302"/>
      <c r="I28" s="302"/>
      <c r="J28" s="302"/>
      <c r="K28" s="300"/>
    </row>
    <row r="29" s="1" customFormat="1" ht="12.75" customHeight="1">
      <c r="B29" s="303"/>
      <c r="C29" s="304"/>
      <c r="D29" s="304"/>
      <c r="E29" s="304"/>
      <c r="F29" s="304"/>
      <c r="G29" s="304"/>
      <c r="H29" s="304"/>
      <c r="I29" s="304"/>
      <c r="J29" s="304"/>
      <c r="K29" s="300"/>
    </row>
    <row r="30" s="1" customFormat="1" ht="15" customHeight="1">
      <c r="B30" s="303"/>
      <c r="C30" s="304"/>
      <c r="D30" s="302" t="s">
        <v>6769</v>
      </c>
      <c r="E30" s="302"/>
      <c r="F30" s="302"/>
      <c r="G30" s="302"/>
      <c r="H30" s="302"/>
      <c r="I30" s="302"/>
      <c r="J30" s="302"/>
      <c r="K30" s="300"/>
    </row>
    <row r="31" s="1" customFormat="1" ht="15" customHeight="1">
      <c r="B31" s="303"/>
      <c r="C31" s="304"/>
      <c r="D31" s="302" t="s">
        <v>6770</v>
      </c>
      <c r="E31" s="302"/>
      <c r="F31" s="302"/>
      <c r="G31" s="302"/>
      <c r="H31" s="302"/>
      <c r="I31" s="302"/>
      <c r="J31" s="302"/>
      <c r="K31" s="300"/>
    </row>
    <row r="32" s="1" customFormat="1" ht="12.75" customHeight="1">
      <c r="B32" s="303"/>
      <c r="C32" s="304"/>
      <c r="D32" s="304"/>
      <c r="E32" s="304"/>
      <c r="F32" s="304"/>
      <c r="G32" s="304"/>
      <c r="H32" s="304"/>
      <c r="I32" s="304"/>
      <c r="J32" s="304"/>
      <c r="K32" s="300"/>
    </row>
    <row r="33" s="1" customFormat="1" ht="15" customHeight="1">
      <c r="B33" s="303"/>
      <c r="C33" s="304"/>
      <c r="D33" s="302" t="s">
        <v>6771</v>
      </c>
      <c r="E33" s="302"/>
      <c r="F33" s="302"/>
      <c r="G33" s="302"/>
      <c r="H33" s="302"/>
      <c r="I33" s="302"/>
      <c r="J33" s="302"/>
      <c r="K33" s="300"/>
    </row>
    <row r="34" s="1" customFormat="1" ht="15" customHeight="1">
      <c r="B34" s="303"/>
      <c r="C34" s="304"/>
      <c r="D34" s="302" t="s">
        <v>6772</v>
      </c>
      <c r="E34" s="302"/>
      <c r="F34" s="302"/>
      <c r="G34" s="302"/>
      <c r="H34" s="302"/>
      <c r="I34" s="302"/>
      <c r="J34" s="302"/>
      <c r="K34" s="300"/>
    </row>
    <row r="35" s="1" customFormat="1" ht="15" customHeight="1">
      <c r="B35" s="303"/>
      <c r="C35" s="304"/>
      <c r="D35" s="302" t="s">
        <v>6773</v>
      </c>
      <c r="E35" s="302"/>
      <c r="F35" s="302"/>
      <c r="G35" s="302"/>
      <c r="H35" s="302"/>
      <c r="I35" s="302"/>
      <c r="J35" s="302"/>
      <c r="K35" s="300"/>
    </row>
    <row r="36" s="1" customFormat="1" ht="15" customHeight="1">
      <c r="B36" s="303"/>
      <c r="C36" s="304"/>
      <c r="D36" s="302"/>
      <c r="E36" s="305" t="s">
        <v>146</v>
      </c>
      <c r="F36" s="302"/>
      <c r="G36" s="302" t="s">
        <v>6774</v>
      </c>
      <c r="H36" s="302"/>
      <c r="I36" s="302"/>
      <c r="J36" s="302"/>
      <c r="K36" s="300"/>
    </row>
    <row r="37" s="1" customFormat="1" ht="30.75" customHeight="1">
      <c r="B37" s="303"/>
      <c r="C37" s="304"/>
      <c r="D37" s="302"/>
      <c r="E37" s="305" t="s">
        <v>6775</v>
      </c>
      <c r="F37" s="302"/>
      <c r="G37" s="302" t="s">
        <v>6776</v>
      </c>
      <c r="H37" s="302"/>
      <c r="I37" s="302"/>
      <c r="J37" s="302"/>
      <c r="K37" s="300"/>
    </row>
    <row r="38" s="1" customFormat="1" ht="15" customHeight="1">
      <c r="B38" s="303"/>
      <c r="C38" s="304"/>
      <c r="D38" s="302"/>
      <c r="E38" s="305" t="s">
        <v>54</v>
      </c>
      <c r="F38" s="302"/>
      <c r="G38" s="302" t="s">
        <v>6777</v>
      </c>
      <c r="H38" s="302"/>
      <c r="I38" s="302"/>
      <c r="J38" s="302"/>
      <c r="K38" s="300"/>
    </row>
    <row r="39" s="1" customFormat="1" ht="15" customHeight="1">
      <c r="B39" s="303"/>
      <c r="C39" s="304"/>
      <c r="D39" s="302"/>
      <c r="E39" s="305" t="s">
        <v>55</v>
      </c>
      <c r="F39" s="302"/>
      <c r="G39" s="302" t="s">
        <v>6778</v>
      </c>
      <c r="H39" s="302"/>
      <c r="I39" s="302"/>
      <c r="J39" s="302"/>
      <c r="K39" s="300"/>
    </row>
    <row r="40" s="1" customFormat="1" ht="15" customHeight="1">
      <c r="B40" s="303"/>
      <c r="C40" s="304"/>
      <c r="D40" s="302"/>
      <c r="E40" s="305" t="s">
        <v>147</v>
      </c>
      <c r="F40" s="302"/>
      <c r="G40" s="302" t="s">
        <v>6779</v>
      </c>
      <c r="H40" s="302"/>
      <c r="I40" s="302"/>
      <c r="J40" s="302"/>
      <c r="K40" s="300"/>
    </row>
    <row r="41" s="1" customFormat="1" ht="15" customHeight="1">
      <c r="B41" s="303"/>
      <c r="C41" s="304"/>
      <c r="D41" s="302"/>
      <c r="E41" s="305" t="s">
        <v>148</v>
      </c>
      <c r="F41" s="302"/>
      <c r="G41" s="302" t="s">
        <v>6780</v>
      </c>
      <c r="H41" s="302"/>
      <c r="I41" s="302"/>
      <c r="J41" s="302"/>
      <c r="K41" s="300"/>
    </row>
    <row r="42" s="1" customFormat="1" ht="15" customHeight="1">
      <c r="B42" s="303"/>
      <c r="C42" s="304"/>
      <c r="D42" s="302"/>
      <c r="E42" s="305" t="s">
        <v>6781</v>
      </c>
      <c r="F42" s="302"/>
      <c r="G42" s="302" t="s">
        <v>6782</v>
      </c>
      <c r="H42" s="302"/>
      <c r="I42" s="302"/>
      <c r="J42" s="302"/>
      <c r="K42" s="300"/>
    </row>
    <row r="43" s="1" customFormat="1" ht="15" customHeight="1">
      <c r="B43" s="303"/>
      <c r="C43" s="304"/>
      <c r="D43" s="302"/>
      <c r="E43" s="305"/>
      <c r="F43" s="302"/>
      <c r="G43" s="302" t="s">
        <v>6783</v>
      </c>
      <c r="H43" s="302"/>
      <c r="I43" s="302"/>
      <c r="J43" s="302"/>
      <c r="K43" s="300"/>
    </row>
    <row r="44" s="1" customFormat="1" ht="15" customHeight="1">
      <c r="B44" s="303"/>
      <c r="C44" s="304"/>
      <c r="D44" s="302"/>
      <c r="E44" s="305" t="s">
        <v>6784</v>
      </c>
      <c r="F44" s="302"/>
      <c r="G44" s="302" t="s">
        <v>6785</v>
      </c>
      <c r="H44" s="302"/>
      <c r="I44" s="302"/>
      <c r="J44" s="302"/>
      <c r="K44" s="300"/>
    </row>
    <row r="45" s="1" customFormat="1" ht="15" customHeight="1">
      <c r="B45" s="303"/>
      <c r="C45" s="304"/>
      <c r="D45" s="302"/>
      <c r="E45" s="305" t="s">
        <v>150</v>
      </c>
      <c r="F45" s="302"/>
      <c r="G45" s="302" t="s">
        <v>6786</v>
      </c>
      <c r="H45" s="302"/>
      <c r="I45" s="302"/>
      <c r="J45" s="302"/>
      <c r="K45" s="300"/>
    </row>
    <row r="46" s="1" customFormat="1" ht="12.75" customHeight="1">
      <c r="B46" s="303"/>
      <c r="C46" s="304"/>
      <c r="D46" s="302"/>
      <c r="E46" s="302"/>
      <c r="F46" s="302"/>
      <c r="G46" s="302"/>
      <c r="H46" s="302"/>
      <c r="I46" s="302"/>
      <c r="J46" s="302"/>
      <c r="K46" s="300"/>
    </row>
    <row r="47" s="1" customFormat="1" ht="15" customHeight="1">
      <c r="B47" s="303"/>
      <c r="C47" s="304"/>
      <c r="D47" s="302" t="s">
        <v>6787</v>
      </c>
      <c r="E47" s="302"/>
      <c r="F47" s="302"/>
      <c r="G47" s="302"/>
      <c r="H47" s="302"/>
      <c r="I47" s="302"/>
      <c r="J47" s="302"/>
      <c r="K47" s="300"/>
    </row>
    <row r="48" s="1" customFormat="1" ht="15" customHeight="1">
      <c r="B48" s="303"/>
      <c r="C48" s="304"/>
      <c r="D48" s="304"/>
      <c r="E48" s="302" t="s">
        <v>6788</v>
      </c>
      <c r="F48" s="302"/>
      <c r="G48" s="302"/>
      <c r="H48" s="302"/>
      <c r="I48" s="302"/>
      <c r="J48" s="302"/>
      <c r="K48" s="300"/>
    </row>
    <row r="49" s="1" customFormat="1" ht="15" customHeight="1">
      <c r="B49" s="303"/>
      <c r="C49" s="304"/>
      <c r="D49" s="304"/>
      <c r="E49" s="302" t="s">
        <v>6789</v>
      </c>
      <c r="F49" s="302"/>
      <c r="G49" s="302"/>
      <c r="H49" s="302"/>
      <c r="I49" s="302"/>
      <c r="J49" s="302"/>
      <c r="K49" s="300"/>
    </row>
    <row r="50" s="1" customFormat="1" ht="15" customHeight="1">
      <c r="B50" s="303"/>
      <c r="C50" s="304"/>
      <c r="D50" s="304"/>
      <c r="E50" s="302" t="s">
        <v>6790</v>
      </c>
      <c r="F50" s="302"/>
      <c r="G50" s="302"/>
      <c r="H50" s="302"/>
      <c r="I50" s="302"/>
      <c r="J50" s="302"/>
      <c r="K50" s="300"/>
    </row>
    <row r="51" s="1" customFormat="1" ht="15" customHeight="1">
      <c r="B51" s="303"/>
      <c r="C51" s="304"/>
      <c r="D51" s="302" t="s">
        <v>6791</v>
      </c>
      <c r="E51" s="302"/>
      <c r="F51" s="302"/>
      <c r="G51" s="302"/>
      <c r="H51" s="302"/>
      <c r="I51" s="302"/>
      <c r="J51" s="302"/>
      <c r="K51" s="300"/>
    </row>
    <row r="52" s="1" customFormat="1" ht="25.5" customHeight="1">
      <c r="B52" s="298"/>
      <c r="C52" s="299" t="s">
        <v>6792</v>
      </c>
      <c r="D52" s="299"/>
      <c r="E52" s="299"/>
      <c r="F52" s="299"/>
      <c r="G52" s="299"/>
      <c r="H52" s="299"/>
      <c r="I52" s="299"/>
      <c r="J52" s="299"/>
      <c r="K52" s="300"/>
    </row>
    <row r="53" s="1" customFormat="1" ht="5.25" customHeight="1">
      <c r="B53" s="298"/>
      <c r="C53" s="301"/>
      <c r="D53" s="301"/>
      <c r="E53" s="301"/>
      <c r="F53" s="301"/>
      <c r="G53" s="301"/>
      <c r="H53" s="301"/>
      <c r="I53" s="301"/>
      <c r="J53" s="301"/>
      <c r="K53" s="300"/>
    </row>
    <row r="54" s="1" customFormat="1" ht="15" customHeight="1">
      <c r="B54" s="298"/>
      <c r="C54" s="302" t="s">
        <v>6793</v>
      </c>
      <c r="D54" s="302"/>
      <c r="E54" s="302"/>
      <c r="F54" s="302"/>
      <c r="G54" s="302"/>
      <c r="H54" s="302"/>
      <c r="I54" s="302"/>
      <c r="J54" s="302"/>
      <c r="K54" s="300"/>
    </row>
    <row r="55" s="1" customFormat="1" ht="15" customHeight="1">
      <c r="B55" s="298"/>
      <c r="C55" s="302" t="s">
        <v>6794</v>
      </c>
      <c r="D55" s="302"/>
      <c r="E55" s="302"/>
      <c r="F55" s="302"/>
      <c r="G55" s="302"/>
      <c r="H55" s="302"/>
      <c r="I55" s="302"/>
      <c r="J55" s="302"/>
      <c r="K55" s="300"/>
    </row>
    <row r="56" s="1" customFormat="1" ht="12.75" customHeight="1">
      <c r="B56" s="298"/>
      <c r="C56" s="302"/>
      <c r="D56" s="302"/>
      <c r="E56" s="302"/>
      <c r="F56" s="302"/>
      <c r="G56" s="302"/>
      <c r="H56" s="302"/>
      <c r="I56" s="302"/>
      <c r="J56" s="302"/>
      <c r="K56" s="300"/>
    </row>
    <row r="57" s="1" customFormat="1" ht="15" customHeight="1">
      <c r="B57" s="298"/>
      <c r="C57" s="302" t="s">
        <v>6795</v>
      </c>
      <c r="D57" s="302"/>
      <c r="E57" s="302"/>
      <c r="F57" s="302"/>
      <c r="G57" s="302"/>
      <c r="H57" s="302"/>
      <c r="I57" s="302"/>
      <c r="J57" s="302"/>
      <c r="K57" s="300"/>
    </row>
    <row r="58" s="1" customFormat="1" ht="15" customHeight="1">
      <c r="B58" s="298"/>
      <c r="C58" s="304"/>
      <c r="D58" s="302" t="s">
        <v>6796</v>
      </c>
      <c r="E58" s="302"/>
      <c r="F58" s="302"/>
      <c r="G58" s="302"/>
      <c r="H58" s="302"/>
      <c r="I58" s="302"/>
      <c r="J58" s="302"/>
      <c r="K58" s="300"/>
    </row>
    <row r="59" s="1" customFormat="1" ht="15" customHeight="1">
      <c r="B59" s="298"/>
      <c r="C59" s="304"/>
      <c r="D59" s="302" t="s">
        <v>6797</v>
      </c>
      <c r="E59" s="302"/>
      <c r="F59" s="302"/>
      <c r="G59" s="302"/>
      <c r="H59" s="302"/>
      <c r="I59" s="302"/>
      <c r="J59" s="302"/>
      <c r="K59" s="300"/>
    </row>
    <row r="60" s="1" customFormat="1" ht="15" customHeight="1">
      <c r="B60" s="298"/>
      <c r="C60" s="304"/>
      <c r="D60" s="302" t="s">
        <v>6798</v>
      </c>
      <c r="E60" s="302"/>
      <c r="F60" s="302"/>
      <c r="G60" s="302"/>
      <c r="H60" s="302"/>
      <c r="I60" s="302"/>
      <c r="J60" s="302"/>
      <c r="K60" s="300"/>
    </row>
    <row r="61" s="1" customFormat="1" ht="15" customHeight="1">
      <c r="B61" s="298"/>
      <c r="C61" s="304"/>
      <c r="D61" s="302" t="s">
        <v>6799</v>
      </c>
      <c r="E61" s="302"/>
      <c r="F61" s="302"/>
      <c r="G61" s="302"/>
      <c r="H61" s="302"/>
      <c r="I61" s="302"/>
      <c r="J61" s="302"/>
      <c r="K61" s="300"/>
    </row>
    <row r="62" s="1" customFormat="1" ht="15" customHeight="1">
      <c r="B62" s="298"/>
      <c r="C62" s="304"/>
      <c r="D62" s="307" t="s">
        <v>6800</v>
      </c>
      <c r="E62" s="307"/>
      <c r="F62" s="307"/>
      <c r="G62" s="307"/>
      <c r="H62" s="307"/>
      <c r="I62" s="307"/>
      <c r="J62" s="307"/>
      <c r="K62" s="300"/>
    </row>
    <row r="63" s="1" customFormat="1" ht="15" customHeight="1">
      <c r="B63" s="298"/>
      <c r="C63" s="304"/>
      <c r="D63" s="302" t="s">
        <v>6801</v>
      </c>
      <c r="E63" s="302"/>
      <c r="F63" s="302"/>
      <c r="G63" s="302"/>
      <c r="H63" s="302"/>
      <c r="I63" s="302"/>
      <c r="J63" s="302"/>
      <c r="K63" s="300"/>
    </row>
    <row r="64" s="1" customFormat="1" ht="12.75" customHeight="1">
      <c r="B64" s="298"/>
      <c r="C64" s="304"/>
      <c r="D64" s="304"/>
      <c r="E64" s="308"/>
      <c r="F64" s="304"/>
      <c r="G64" s="304"/>
      <c r="H64" s="304"/>
      <c r="I64" s="304"/>
      <c r="J64" s="304"/>
      <c r="K64" s="300"/>
    </row>
    <row r="65" s="1" customFormat="1" ht="15" customHeight="1">
      <c r="B65" s="298"/>
      <c r="C65" s="304"/>
      <c r="D65" s="302" t="s">
        <v>6802</v>
      </c>
      <c r="E65" s="302"/>
      <c r="F65" s="302"/>
      <c r="G65" s="302"/>
      <c r="H65" s="302"/>
      <c r="I65" s="302"/>
      <c r="J65" s="302"/>
      <c r="K65" s="300"/>
    </row>
    <row r="66" s="1" customFormat="1" ht="15" customHeight="1">
      <c r="B66" s="298"/>
      <c r="C66" s="304"/>
      <c r="D66" s="307" t="s">
        <v>6803</v>
      </c>
      <c r="E66" s="307"/>
      <c r="F66" s="307"/>
      <c r="G66" s="307"/>
      <c r="H66" s="307"/>
      <c r="I66" s="307"/>
      <c r="J66" s="307"/>
      <c r="K66" s="300"/>
    </row>
    <row r="67" s="1" customFormat="1" ht="15" customHeight="1">
      <c r="B67" s="298"/>
      <c r="C67" s="304"/>
      <c r="D67" s="302" t="s">
        <v>6804</v>
      </c>
      <c r="E67" s="302"/>
      <c r="F67" s="302"/>
      <c r="G67" s="302"/>
      <c r="H67" s="302"/>
      <c r="I67" s="302"/>
      <c r="J67" s="302"/>
      <c r="K67" s="300"/>
    </row>
    <row r="68" s="1" customFormat="1" ht="15" customHeight="1">
      <c r="B68" s="298"/>
      <c r="C68" s="304"/>
      <c r="D68" s="302" t="s">
        <v>6805</v>
      </c>
      <c r="E68" s="302"/>
      <c r="F68" s="302"/>
      <c r="G68" s="302"/>
      <c r="H68" s="302"/>
      <c r="I68" s="302"/>
      <c r="J68" s="302"/>
      <c r="K68" s="300"/>
    </row>
    <row r="69" s="1" customFormat="1" ht="15" customHeight="1">
      <c r="B69" s="298"/>
      <c r="C69" s="304"/>
      <c r="D69" s="302" t="s">
        <v>6806</v>
      </c>
      <c r="E69" s="302"/>
      <c r="F69" s="302"/>
      <c r="G69" s="302"/>
      <c r="H69" s="302"/>
      <c r="I69" s="302"/>
      <c r="J69" s="302"/>
      <c r="K69" s="300"/>
    </row>
    <row r="70" s="1" customFormat="1" ht="15" customHeight="1">
      <c r="B70" s="298"/>
      <c r="C70" s="304"/>
      <c r="D70" s="302" t="s">
        <v>6807</v>
      </c>
      <c r="E70" s="302"/>
      <c r="F70" s="302"/>
      <c r="G70" s="302"/>
      <c r="H70" s="302"/>
      <c r="I70" s="302"/>
      <c r="J70" s="302"/>
      <c r="K70" s="300"/>
    </row>
    <row r="71" s="1" customFormat="1" ht="12.75" customHeight="1">
      <c r="B71" s="309"/>
      <c r="C71" s="310"/>
      <c r="D71" s="310"/>
      <c r="E71" s="310"/>
      <c r="F71" s="310"/>
      <c r="G71" s="310"/>
      <c r="H71" s="310"/>
      <c r="I71" s="310"/>
      <c r="J71" s="310"/>
      <c r="K71" s="311"/>
    </row>
    <row r="72" s="1" customFormat="1" ht="18.75" customHeight="1">
      <c r="B72" s="312"/>
      <c r="C72" s="312"/>
      <c r="D72" s="312"/>
      <c r="E72" s="312"/>
      <c r="F72" s="312"/>
      <c r="G72" s="312"/>
      <c r="H72" s="312"/>
      <c r="I72" s="312"/>
      <c r="J72" s="312"/>
      <c r="K72" s="313"/>
    </row>
    <row r="73" s="1" customFormat="1" ht="18.75" customHeight="1">
      <c r="B73" s="313"/>
      <c r="C73" s="313"/>
      <c r="D73" s="313"/>
      <c r="E73" s="313"/>
      <c r="F73" s="313"/>
      <c r="G73" s="313"/>
      <c r="H73" s="313"/>
      <c r="I73" s="313"/>
      <c r="J73" s="313"/>
      <c r="K73" s="313"/>
    </row>
    <row r="74" s="1" customFormat="1" ht="7.5" customHeight="1">
      <c r="B74" s="314"/>
      <c r="C74" s="315"/>
      <c r="D74" s="315"/>
      <c r="E74" s="315"/>
      <c r="F74" s="315"/>
      <c r="G74" s="315"/>
      <c r="H74" s="315"/>
      <c r="I74" s="315"/>
      <c r="J74" s="315"/>
      <c r="K74" s="316"/>
    </row>
    <row r="75" s="1" customFormat="1" ht="45" customHeight="1">
      <c r="B75" s="317"/>
      <c r="C75" s="318" t="s">
        <v>6808</v>
      </c>
      <c r="D75" s="318"/>
      <c r="E75" s="318"/>
      <c r="F75" s="318"/>
      <c r="G75" s="318"/>
      <c r="H75" s="318"/>
      <c r="I75" s="318"/>
      <c r="J75" s="318"/>
      <c r="K75" s="319"/>
    </row>
    <row r="76" s="1" customFormat="1" ht="17.25" customHeight="1">
      <c r="B76" s="317"/>
      <c r="C76" s="320" t="s">
        <v>6809</v>
      </c>
      <c r="D76" s="320"/>
      <c r="E76" s="320"/>
      <c r="F76" s="320" t="s">
        <v>6810</v>
      </c>
      <c r="G76" s="321"/>
      <c r="H76" s="320" t="s">
        <v>55</v>
      </c>
      <c r="I76" s="320" t="s">
        <v>58</v>
      </c>
      <c r="J76" s="320" t="s">
        <v>6811</v>
      </c>
      <c r="K76" s="319"/>
    </row>
    <row r="77" s="1" customFormat="1" ht="17.25" customHeight="1">
      <c r="B77" s="317"/>
      <c r="C77" s="322" t="s">
        <v>6812</v>
      </c>
      <c r="D77" s="322"/>
      <c r="E77" s="322"/>
      <c r="F77" s="323" t="s">
        <v>6813</v>
      </c>
      <c r="G77" s="324"/>
      <c r="H77" s="322"/>
      <c r="I77" s="322"/>
      <c r="J77" s="322" t="s">
        <v>6814</v>
      </c>
      <c r="K77" s="319"/>
    </row>
    <row r="78" s="1" customFormat="1" ht="5.25" customHeight="1">
      <c r="B78" s="317"/>
      <c r="C78" s="325"/>
      <c r="D78" s="325"/>
      <c r="E78" s="325"/>
      <c r="F78" s="325"/>
      <c r="G78" s="326"/>
      <c r="H78" s="325"/>
      <c r="I78" s="325"/>
      <c r="J78" s="325"/>
      <c r="K78" s="319"/>
    </row>
    <row r="79" s="1" customFormat="1" ht="15" customHeight="1">
      <c r="B79" s="317"/>
      <c r="C79" s="305" t="s">
        <v>54</v>
      </c>
      <c r="D79" s="327"/>
      <c r="E79" s="327"/>
      <c r="F79" s="328" t="s">
        <v>6815</v>
      </c>
      <c r="G79" s="329"/>
      <c r="H79" s="305" t="s">
        <v>6816</v>
      </c>
      <c r="I79" s="305" t="s">
        <v>6817</v>
      </c>
      <c r="J79" s="305">
        <v>20</v>
      </c>
      <c r="K79" s="319"/>
    </row>
    <row r="80" s="1" customFormat="1" ht="15" customHeight="1">
      <c r="B80" s="317"/>
      <c r="C80" s="305" t="s">
        <v>6818</v>
      </c>
      <c r="D80" s="305"/>
      <c r="E80" s="305"/>
      <c r="F80" s="328" t="s">
        <v>6815</v>
      </c>
      <c r="G80" s="329"/>
      <c r="H80" s="305" t="s">
        <v>6819</v>
      </c>
      <c r="I80" s="305" t="s">
        <v>6817</v>
      </c>
      <c r="J80" s="305">
        <v>120</v>
      </c>
      <c r="K80" s="319"/>
    </row>
    <row r="81" s="1" customFormat="1" ht="15" customHeight="1">
      <c r="B81" s="330"/>
      <c r="C81" s="305" t="s">
        <v>6820</v>
      </c>
      <c r="D81" s="305"/>
      <c r="E81" s="305"/>
      <c r="F81" s="328" t="s">
        <v>6821</v>
      </c>
      <c r="G81" s="329"/>
      <c r="H81" s="305" t="s">
        <v>6822</v>
      </c>
      <c r="I81" s="305" t="s">
        <v>6817</v>
      </c>
      <c r="J81" s="305">
        <v>50</v>
      </c>
      <c r="K81" s="319"/>
    </row>
    <row r="82" s="1" customFormat="1" ht="15" customHeight="1">
      <c r="B82" s="330"/>
      <c r="C82" s="305" t="s">
        <v>6823</v>
      </c>
      <c r="D82" s="305"/>
      <c r="E82" s="305"/>
      <c r="F82" s="328" t="s">
        <v>6815</v>
      </c>
      <c r="G82" s="329"/>
      <c r="H82" s="305" t="s">
        <v>6824</v>
      </c>
      <c r="I82" s="305" t="s">
        <v>6825</v>
      </c>
      <c r="J82" s="305"/>
      <c r="K82" s="319"/>
    </row>
    <row r="83" s="1" customFormat="1" ht="15" customHeight="1">
      <c r="B83" s="330"/>
      <c r="C83" s="331" t="s">
        <v>6826</v>
      </c>
      <c r="D83" s="331"/>
      <c r="E83" s="331"/>
      <c r="F83" s="332" t="s">
        <v>6821</v>
      </c>
      <c r="G83" s="331"/>
      <c r="H83" s="331" t="s">
        <v>6827</v>
      </c>
      <c r="I83" s="331" t="s">
        <v>6817</v>
      </c>
      <c r="J83" s="331">
        <v>15</v>
      </c>
      <c r="K83" s="319"/>
    </row>
    <row r="84" s="1" customFormat="1" ht="15" customHeight="1">
      <c r="B84" s="330"/>
      <c r="C84" s="331" t="s">
        <v>6828</v>
      </c>
      <c r="D84" s="331"/>
      <c r="E84" s="331"/>
      <c r="F84" s="332" t="s">
        <v>6821</v>
      </c>
      <c r="G84" s="331"/>
      <c r="H84" s="331" t="s">
        <v>6829</v>
      </c>
      <c r="I84" s="331" t="s">
        <v>6817</v>
      </c>
      <c r="J84" s="331">
        <v>15</v>
      </c>
      <c r="K84" s="319"/>
    </row>
    <row r="85" s="1" customFormat="1" ht="15" customHeight="1">
      <c r="B85" s="330"/>
      <c r="C85" s="331" t="s">
        <v>6830</v>
      </c>
      <c r="D85" s="331"/>
      <c r="E85" s="331"/>
      <c r="F85" s="332" t="s">
        <v>6821</v>
      </c>
      <c r="G85" s="331"/>
      <c r="H85" s="331" t="s">
        <v>6831</v>
      </c>
      <c r="I85" s="331" t="s">
        <v>6817</v>
      </c>
      <c r="J85" s="331">
        <v>20</v>
      </c>
      <c r="K85" s="319"/>
    </row>
    <row r="86" s="1" customFormat="1" ht="15" customHeight="1">
      <c r="B86" s="330"/>
      <c r="C86" s="331" t="s">
        <v>6832</v>
      </c>
      <c r="D86" s="331"/>
      <c r="E86" s="331"/>
      <c r="F86" s="332" t="s">
        <v>6821</v>
      </c>
      <c r="G86" s="331"/>
      <c r="H86" s="331" t="s">
        <v>6833</v>
      </c>
      <c r="I86" s="331" t="s">
        <v>6817</v>
      </c>
      <c r="J86" s="331">
        <v>20</v>
      </c>
      <c r="K86" s="319"/>
    </row>
    <row r="87" s="1" customFormat="1" ht="15" customHeight="1">
      <c r="B87" s="330"/>
      <c r="C87" s="305" t="s">
        <v>6834</v>
      </c>
      <c r="D87" s="305"/>
      <c r="E87" s="305"/>
      <c r="F87" s="328" t="s">
        <v>6821</v>
      </c>
      <c r="G87" s="329"/>
      <c r="H87" s="305" t="s">
        <v>6835</v>
      </c>
      <c r="I87" s="305" t="s">
        <v>6817</v>
      </c>
      <c r="J87" s="305">
        <v>50</v>
      </c>
      <c r="K87" s="319"/>
    </row>
    <row r="88" s="1" customFormat="1" ht="15" customHeight="1">
      <c r="B88" s="330"/>
      <c r="C88" s="305" t="s">
        <v>6836</v>
      </c>
      <c r="D88" s="305"/>
      <c r="E88" s="305"/>
      <c r="F88" s="328" t="s">
        <v>6821</v>
      </c>
      <c r="G88" s="329"/>
      <c r="H88" s="305" t="s">
        <v>6837</v>
      </c>
      <c r="I88" s="305" t="s">
        <v>6817</v>
      </c>
      <c r="J88" s="305">
        <v>20</v>
      </c>
      <c r="K88" s="319"/>
    </row>
    <row r="89" s="1" customFormat="1" ht="15" customHeight="1">
      <c r="B89" s="330"/>
      <c r="C89" s="305" t="s">
        <v>6838</v>
      </c>
      <c r="D89" s="305"/>
      <c r="E89" s="305"/>
      <c r="F89" s="328" t="s">
        <v>6821</v>
      </c>
      <c r="G89" s="329"/>
      <c r="H89" s="305" t="s">
        <v>6839</v>
      </c>
      <c r="I89" s="305" t="s">
        <v>6817</v>
      </c>
      <c r="J89" s="305">
        <v>20</v>
      </c>
      <c r="K89" s="319"/>
    </row>
    <row r="90" s="1" customFormat="1" ht="15" customHeight="1">
      <c r="B90" s="330"/>
      <c r="C90" s="305" t="s">
        <v>6840</v>
      </c>
      <c r="D90" s="305"/>
      <c r="E90" s="305"/>
      <c r="F90" s="328" t="s">
        <v>6821</v>
      </c>
      <c r="G90" s="329"/>
      <c r="H90" s="305" t="s">
        <v>6841</v>
      </c>
      <c r="I90" s="305" t="s">
        <v>6817</v>
      </c>
      <c r="J90" s="305">
        <v>50</v>
      </c>
      <c r="K90" s="319"/>
    </row>
    <row r="91" s="1" customFormat="1" ht="15" customHeight="1">
      <c r="B91" s="330"/>
      <c r="C91" s="305" t="s">
        <v>6842</v>
      </c>
      <c r="D91" s="305"/>
      <c r="E91" s="305"/>
      <c r="F91" s="328" t="s">
        <v>6821</v>
      </c>
      <c r="G91" s="329"/>
      <c r="H91" s="305" t="s">
        <v>6842</v>
      </c>
      <c r="I91" s="305" t="s">
        <v>6817</v>
      </c>
      <c r="J91" s="305">
        <v>50</v>
      </c>
      <c r="K91" s="319"/>
    </row>
    <row r="92" s="1" customFormat="1" ht="15" customHeight="1">
      <c r="B92" s="330"/>
      <c r="C92" s="305" t="s">
        <v>6843</v>
      </c>
      <c r="D92" s="305"/>
      <c r="E92" s="305"/>
      <c r="F92" s="328" t="s">
        <v>6821</v>
      </c>
      <c r="G92" s="329"/>
      <c r="H92" s="305" t="s">
        <v>6844</v>
      </c>
      <c r="I92" s="305" t="s">
        <v>6817</v>
      </c>
      <c r="J92" s="305">
        <v>255</v>
      </c>
      <c r="K92" s="319"/>
    </row>
    <row r="93" s="1" customFormat="1" ht="15" customHeight="1">
      <c r="B93" s="330"/>
      <c r="C93" s="305" t="s">
        <v>6845</v>
      </c>
      <c r="D93" s="305"/>
      <c r="E93" s="305"/>
      <c r="F93" s="328" t="s">
        <v>6815</v>
      </c>
      <c r="G93" s="329"/>
      <c r="H93" s="305" t="s">
        <v>6846</v>
      </c>
      <c r="I93" s="305" t="s">
        <v>6847</v>
      </c>
      <c r="J93" s="305"/>
      <c r="K93" s="319"/>
    </row>
    <row r="94" s="1" customFormat="1" ht="15" customHeight="1">
      <c r="B94" s="330"/>
      <c r="C94" s="305" t="s">
        <v>6848</v>
      </c>
      <c r="D94" s="305"/>
      <c r="E94" s="305"/>
      <c r="F94" s="328" t="s">
        <v>6815</v>
      </c>
      <c r="G94" s="329"/>
      <c r="H94" s="305" t="s">
        <v>6849</v>
      </c>
      <c r="I94" s="305" t="s">
        <v>6850</v>
      </c>
      <c r="J94" s="305"/>
      <c r="K94" s="319"/>
    </row>
    <row r="95" s="1" customFormat="1" ht="15" customHeight="1">
      <c r="B95" s="330"/>
      <c r="C95" s="305" t="s">
        <v>6851</v>
      </c>
      <c r="D95" s="305"/>
      <c r="E95" s="305"/>
      <c r="F95" s="328" t="s">
        <v>6815</v>
      </c>
      <c r="G95" s="329"/>
      <c r="H95" s="305" t="s">
        <v>6851</v>
      </c>
      <c r="I95" s="305" t="s">
        <v>6850</v>
      </c>
      <c r="J95" s="305"/>
      <c r="K95" s="319"/>
    </row>
    <row r="96" s="1" customFormat="1" ht="15" customHeight="1">
      <c r="B96" s="330"/>
      <c r="C96" s="305" t="s">
        <v>39</v>
      </c>
      <c r="D96" s="305"/>
      <c r="E96" s="305"/>
      <c r="F96" s="328" t="s">
        <v>6815</v>
      </c>
      <c r="G96" s="329"/>
      <c r="H96" s="305" t="s">
        <v>6852</v>
      </c>
      <c r="I96" s="305" t="s">
        <v>6850</v>
      </c>
      <c r="J96" s="305"/>
      <c r="K96" s="319"/>
    </row>
    <row r="97" s="1" customFormat="1" ht="15" customHeight="1">
      <c r="B97" s="330"/>
      <c r="C97" s="305" t="s">
        <v>49</v>
      </c>
      <c r="D97" s="305"/>
      <c r="E97" s="305"/>
      <c r="F97" s="328" t="s">
        <v>6815</v>
      </c>
      <c r="G97" s="329"/>
      <c r="H97" s="305" t="s">
        <v>6853</v>
      </c>
      <c r="I97" s="305" t="s">
        <v>6850</v>
      </c>
      <c r="J97" s="305"/>
      <c r="K97" s="319"/>
    </row>
    <row r="98" s="1" customFormat="1" ht="15" customHeight="1">
      <c r="B98" s="333"/>
      <c r="C98" s="334"/>
      <c r="D98" s="334"/>
      <c r="E98" s="334"/>
      <c r="F98" s="334"/>
      <c r="G98" s="334"/>
      <c r="H98" s="334"/>
      <c r="I98" s="334"/>
      <c r="J98" s="334"/>
      <c r="K98" s="335"/>
    </row>
    <row r="99" s="1" customFormat="1" ht="18.75" customHeight="1">
      <c r="B99" s="336"/>
      <c r="C99" s="337"/>
      <c r="D99" s="337"/>
      <c r="E99" s="337"/>
      <c r="F99" s="337"/>
      <c r="G99" s="337"/>
      <c r="H99" s="337"/>
      <c r="I99" s="337"/>
      <c r="J99" s="337"/>
      <c r="K99" s="336"/>
    </row>
    <row r="100" s="1" customFormat="1" ht="18.75" customHeight="1">
      <c r="B100" s="313"/>
      <c r="C100" s="313"/>
      <c r="D100" s="313"/>
      <c r="E100" s="313"/>
      <c r="F100" s="313"/>
      <c r="G100" s="313"/>
      <c r="H100" s="313"/>
      <c r="I100" s="313"/>
      <c r="J100" s="313"/>
      <c r="K100" s="313"/>
    </row>
    <row r="101" s="1" customFormat="1" ht="7.5" customHeight="1">
      <c r="B101" s="314"/>
      <c r="C101" s="315"/>
      <c r="D101" s="315"/>
      <c r="E101" s="315"/>
      <c r="F101" s="315"/>
      <c r="G101" s="315"/>
      <c r="H101" s="315"/>
      <c r="I101" s="315"/>
      <c r="J101" s="315"/>
      <c r="K101" s="316"/>
    </row>
    <row r="102" s="1" customFormat="1" ht="45" customHeight="1">
      <c r="B102" s="317"/>
      <c r="C102" s="318" t="s">
        <v>6854</v>
      </c>
      <c r="D102" s="318"/>
      <c r="E102" s="318"/>
      <c r="F102" s="318"/>
      <c r="G102" s="318"/>
      <c r="H102" s="318"/>
      <c r="I102" s="318"/>
      <c r="J102" s="318"/>
      <c r="K102" s="319"/>
    </row>
    <row r="103" s="1" customFormat="1" ht="17.25" customHeight="1">
      <c r="B103" s="317"/>
      <c r="C103" s="320" t="s">
        <v>6809</v>
      </c>
      <c r="D103" s="320"/>
      <c r="E103" s="320"/>
      <c r="F103" s="320" t="s">
        <v>6810</v>
      </c>
      <c r="G103" s="321"/>
      <c r="H103" s="320" t="s">
        <v>55</v>
      </c>
      <c r="I103" s="320" t="s">
        <v>58</v>
      </c>
      <c r="J103" s="320" t="s">
        <v>6811</v>
      </c>
      <c r="K103" s="319"/>
    </row>
    <row r="104" s="1" customFormat="1" ht="17.25" customHeight="1">
      <c r="B104" s="317"/>
      <c r="C104" s="322" t="s">
        <v>6812</v>
      </c>
      <c r="D104" s="322"/>
      <c r="E104" s="322"/>
      <c r="F104" s="323" t="s">
        <v>6813</v>
      </c>
      <c r="G104" s="324"/>
      <c r="H104" s="322"/>
      <c r="I104" s="322"/>
      <c r="J104" s="322" t="s">
        <v>6814</v>
      </c>
      <c r="K104" s="319"/>
    </row>
    <row r="105" s="1" customFormat="1" ht="5.25" customHeight="1">
      <c r="B105" s="317"/>
      <c r="C105" s="320"/>
      <c r="D105" s="320"/>
      <c r="E105" s="320"/>
      <c r="F105" s="320"/>
      <c r="G105" s="338"/>
      <c r="H105" s="320"/>
      <c r="I105" s="320"/>
      <c r="J105" s="320"/>
      <c r="K105" s="319"/>
    </row>
    <row r="106" s="1" customFormat="1" ht="15" customHeight="1">
      <c r="B106" s="317"/>
      <c r="C106" s="305" t="s">
        <v>54</v>
      </c>
      <c r="D106" s="327"/>
      <c r="E106" s="327"/>
      <c r="F106" s="328" t="s">
        <v>6815</v>
      </c>
      <c r="G106" s="305"/>
      <c r="H106" s="305" t="s">
        <v>6855</v>
      </c>
      <c r="I106" s="305" t="s">
        <v>6817</v>
      </c>
      <c r="J106" s="305">
        <v>20</v>
      </c>
      <c r="K106" s="319"/>
    </row>
    <row r="107" s="1" customFormat="1" ht="15" customHeight="1">
      <c r="B107" s="317"/>
      <c r="C107" s="305" t="s">
        <v>6818</v>
      </c>
      <c r="D107" s="305"/>
      <c r="E107" s="305"/>
      <c r="F107" s="328" t="s">
        <v>6815</v>
      </c>
      <c r="G107" s="305"/>
      <c r="H107" s="305" t="s">
        <v>6855</v>
      </c>
      <c r="I107" s="305" t="s">
        <v>6817</v>
      </c>
      <c r="J107" s="305">
        <v>120</v>
      </c>
      <c r="K107" s="319"/>
    </row>
    <row r="108" s="1" customFormat="1" ht="15" customHeight="1">
      <c r="B108" s="330"/>
      <c r="C108" s="305" t="s">
        <v>6820</v>
      </c>
      <c r="D108" s="305"/>
      <c r="E108" s="305"/>
      <c r="F108" s="328" t="s">
        <v>6821</v>
      </c>
      <c r="G108" s="305"/>
      <c r="H108" s="305" t="s">
        <v>6855</v>
      </c>
      <c r="I108" s="305" t="s">
        <v>6817</v>
      </c>
      <c r="J108" s="305">
        <v>50</v>
      </c>
      <c r="K108" s="319"/>
    </row>
    <row r="109" s="1" customFormat="1" ht="15" customHeight="1">
      <c r="B109" s="330"/>
      <c r="C109" s="305" t="s">
        <v>6823</v>
      </c>
      <c r="D109" s="305"/>
      <c r="E109" s="305"/>
      <c r="F109" s="328" t="s">
        <v>6815</v>
      </c>
      <c r="G109" s="305"/>
      <c r="H109" s="305" t="s">
        <v>6855</v>
      </c>
      <c r="I109" s="305" t="s">
        <v>6825</v>
      </c>
      <c r="J109" s="305"/>
      <c r="K109" s="319"/>
    </row>
    <row r="110" s="1" customFormat="1" ht="15" customHeight="1">
      <c r="B110" s="330"/>
      <c r="C110" s="305" t="s">
        <v>6834</v>
      </c>
      <c r="D110" s="305"/>
      <c r="E110" s="305"/>
      <c r="F110" s="328" t="s">
        <v>6821</v>
      </c>
      <c r="G110" s="305"/>
      <c r="H110" s="305" t="s">
        <v>6855</v>
      </c>
      <c r="I110" s="305" t="s">
        <v>6817</v>
      </c>
      <c r="J110" s="305">
        <v>50</v>
      </c>
      <c r="K110" s="319"/>
    </row>
    <row r="111" s="1" customFormat="1" ht="15" customHeight="1">
      <c r="B111" s="330"/>
      <c r="C111" s="305" t="s">
        <v>6842</v>
      </c>
      <c r="D111" s="305"/>
      <c r="E111" s="305"/>
      <c r="F111" s="328" t="s">
        <v>6821</v>
      </c>
      <c r="G111" s="305"/>
      <c r="H111" s="305" t="s">
        <v>6855</v>
      </c>
      <c r="I111" s="305" t="s">
        <v>6817</v>
      </c>
      <c r="J111" s="305">
        <v>50</v>
      </c>
      <c r="K111" s="319"/>
    </row>
    <row r="112" s="1" customFormat="1" ht="15" customHeight="1">
      <c r="B112" s="330"/>
      <c r="C112" s="305" t="s">
        <v>6840</v>
      </c>
      <c r="D112" s="305"/>
      <c r="E112" s="305"/>
      <c r="F112" s="328" t="s">
        <v>6821</v>
      </c>
      <c r="G112" s="305"/>
      <c r="H112" s="305" t="s">
        <v>6855</v>
      </c>
      <c r="I112" s="305" t="s">
        <v>6817</v>
      </c>
      <c r="J112" s="305">
        <v>50</v>
      </c>
      <c r="K112" s="319"/>
    </row>
    <row r="113" s="1" customFormat="1" ht="15" customHeight="1">
      <c r="B113" s="330"/>
      <c r="C113" s="305" t="s">
        <v>54</v>
      </c>
      <c r="D113" s="305"/>
      <c r="E113" s="305"/>
      <c r="F113" s="328" t="s">
        <v>6815</v>
      </c>
      <c r="G113" s="305"/>
      <c r="H113" s="305" t="s">
        <v>6856</v>
      </c>
      <c r="I113" s="305" t="s">
        <v>6817</v>
      </c>
      <c r="J113" s="305">
        <v>20</v>
      </c>
      <c r="K113" s="319"/>
    </row>
    <row r="114" s="1" customFormat="1" ht="15" customHeight="1">
      <c r="B114" s="330"/>
      <c r="C114" s="305" t="s">
        <v>6857</v>
      </c>
      <c r="D114" s="305"/>
      <c r="E114" s="305"/>
      <c r="F114" s="328" t="s">
        <v>6815</v>
      </c>
      <c r="G114" s="305"/>
      <c r="H114" s="305" t="s">
        <v>6858</v>
      </c>
      <c r="I114" s="305" t="s">
        <v>6817</v>
      </c>
      <c r="J114" s="305">
        <v>120</v>
      </c>
      <c r="K114" s="319"/>
    </row>
    <row r="115" s="1" customFormat="1" ht="15" customHeight="1">
      <c r="B115" s="330"/>
      <c r="C115" s="305" t="s">
        <v>39</v>
      </c>
      <c r="D115" s="305"/>
      <c r="E115" s="305"/>
      <c r="F115" s="328" t="s">
        <v>6815</v>
      </c>
      <c r="G115" s="305"/>
      <c r="H115" s="305" t="s">
        <v>6859</v>
      </c>
      <c r="I115" s="305" t="s">
        <v>6850</v>
      </c>
      <c r="J115" s="305"/>
      <c r="K115" s="319"/>
    </row>
    <row r="116" s="1" customFormat="1" ht="15" customHeight="1">
      <c r="B116" s="330"/>
      <c r="C116" s="305" t="s">
        <v>49</v>
      </c>
      <c r="D116" s="305"/>
      <c r="E116" s="305"/>
      <c r="F116" s="328" t="s">
        <v>6815</v>
      </c>
      <c r="G116" s="305"/>
      <c r="H116" s="305" t="s">
        <v>6860</v>
      </c>
      <c r="I116" s="305" t="s">
        <v>6850</v>
      </c>
      <c r="J116" s="305"/>
      <c r="K116" s="319"/>
    </row>
    <row r="117" s="1" customFormat="1" ht="15" customHeight="1">
      <c r="B117" s="330"/>
      <c r="C117" s="305" t="s">
        <v>58</v>
      </c>
      <c r="D117" s="305"/>
      <c r="E117" s="305"/>
      <c r="F117" s="328" t="s">
        <v>6815</v>
      </c>
      <c r="G117" s="305"/>
      <c r="H117" s="305" t="s">
        <v>6861</v>
      </c>
      <c r="I117" s="305" t="s">
        <v>6862</v>
      </c>
      <c r="J117" s="305"/>
      <c r="K117" s="319"/>
    </row>
    <row r="118" s="1" customFormat="1" ht="15" customHeight="1">
      <c r="B118" s="333"/>
      <c r="C118" s="339"/>
      <c r="D118" s="339"/>
      <c r="E118" s="339"/>
      <c r="F118" s="339"/>
      <c r="G118" s="339"/>
      <c r="H118" s="339"/>
      <c r="I118" s="339"/>
      <c r="J118" s="339"/>
      <c r="K118" s="335"/>
    </row>
    <row r="119" s="1" customFormat="1" ht="18.75" customHeight="1">
      <c r="B119" s="340"/>
      <c r="C119" s="341"/>
      <c r="D119" s="341"/>
      <c r="E119" s="341"/>
      <c r="F119" s="342"/>
      <c r="G119" s="341"/>
      <c r="H119" s="341"/>
      <c r="I119" s="341"/>
      <c r="J119" s="341"/>
      <c r="K119" s="340"/>
    </row>
    <row r="120" s="1" customFormat="1" ht="18.75" customHeight="1">
      <c r="B120" s="313"/>
      <c r="C120" s="313"/>
      <c r="D120" s="313"/>
      <c r="E120" s="313"/>
      <c r="F120" s="313"/>
      <c r="G120" s="313"/>
      <c r="H120" s="313"/>
      <c r="I120" s="313"/>
      <c r="J120" s="313"/>
      <c r="K120" s="313"/>
    </row>
    <row r="121" s="1" customFormat="1" ht="7.5" customHeight="1">
      <c r="B121" s="343"/>
      <c r="C121" s="344"/>
      <c r="D121" s="344"/>
      <c r="E121" s="344"/>
      <c r="F121" s="344"/>
      <c r="G121" s="344"/>
      <c r="H121" s="344"/>
      <c r="I121" s="344"/>
      <c r="J121" s="344"/>
      <c r="K121" s="345"/>
    </row>
    <row r="122" s="1" customFormat="1" ht="45" customHeight="1">
      <c r="B122" s="346"/>
      <c r="C122" s="296" t="s">
        <v>6863</v>
      </c>
      <c r="D122" s="296"/>
      <c r="E122" s="296"/>
      <c r="F122" s="296"/>
      <c r="G122" s="296"/>
      <c r="H122" s="296"/>
      <c r="I122" s="296"/>
      <c r="J122" s="296"/>
      <c r="K122" s="347"/>
    </row>
    <row r="123" s="1" customFormat="1" ht="17.25" customHeight="1">
      <c r="B123" s="348"/>
      <c r="C123" s="320" t="s">
        <v>6809</v>
      </c>
      <c r="D123" s="320"/>
      <c r="E123" s="320"/>
      <c r="F123" s="320" t="s">
        <v>6810</v>
      </c>
      <c r="G123" s="321"/>
      <c r="H123" s="320" t="s">
        <v>55</v>
      </c>
      <c r="I123" s="320" t="s">
        <v>58</v>
      </c>
      <c r="J123" s="320" t="s">
        <v>6811</v>
      </c>
      <c r="K123" s="349"/>
    </row>
    <row r="124" s="1" customFormat="1" ht="17.25" customHeight="1">
      <c r="B124" s="348"/>
      <c r="C124" s="322" t="s">
        <v>6812</v>
      </c>
      <c r="D124" s="322"/>
      <c r="E124" s="322"/>
      <c r="F124" s="323" t="s">
        <v>6813</v>
      </c>
      <c r="G124" s="324"/>
      <c r="H124" s="322"/>
      <c r="I124" s="322"/>
      <c r="J124" s="322" t="s">
        <v>6814</v>
      </c>
      <c r="K124" s="349"/>
    </row>
    <row r="125" s="1" customFormat="1" ht="5.25" customHeight="1">
      <c r="B125" s="350"/>
      <c r="C125" s="325"/>
      <c r="D125" s="325"/>
      <c r="E125" s="325"/>
      <c r="F125" s="325"/>
      <c r="G125" s="351"/>
      <c r="H125" s="325"/>
      <c r="I125" s="325"/>
      <c r="J125" s="325"/>
      <c r="K125" s="352"/>
    </row>
    <row r="126" s="1" customFormat="1" ht="15" customHeight="1">
      <c r="B126" s="350"/>
      <c r="C126" s="305" t="s">
        <v>6818</v>
      </c>
      <c r="D126" s="327"/>
      <c r="E126" s="327"/>
      <c r="F126" s="328" t="s">
        <v>6815</v>
      </c>
      <c r="G126" s="305"/>
      <c r="H126" s="305" t="s">
        <v>6855</v>
      </c>
      <c r="I126" s="305" t="s">
        <v>6817</v>
      </c>
      <c r="J126" s="305">
        <v>120</v>
      </c>
      <c r="K126" s="353"/>
    </row>
    <row r="127" s="1" customFormat="1" ht="15" customHeight="1">
      <c r="B127" s="350"/>
      <c r="C127" s="305" t="s">
        <v>6864</v>
      </c>
      <c r="D127" s="305"/>
      <c r="E127" s="305"/>
      <c r="F127" s="328" t="s">
        <v>6815</v>
      </c>
      <c r="G127" s="305"/>
      <c r="H127" s="305" t="s">
        <v>6865</v>
      </c>
      <c r="I127" s="305" t="s">
        <v>6817</v>
      </c>
      <c r="J127" s="305" t="s">
        <v>6866</v>
      </c>
      <c r="K127" s="353"/>
    </row>
    <row r="128" s="1" customFormat="1" ht="15" customHeight="1">
      <c r="B128" s="350"/>
      <c r="C128" s="305" t="s">
        <v>92</v>
      </c>
      <c r="D128" s="305"/>
      <c r="E128" s="305"/>
      <c r="F128" s="328" t="s">
        <v>6815</v>
      </c>
      <c r="G128" s="305"/>
      <c r="H128" s="305" t="s">
        <v>6867</v>
      </c>
      <c r="I128" s="305" t="s">
        <v>6817</v>
      </c>
      <c r="J128" s="305" t="s">
        <v>6866</v>
      </c>
      <c r="K128" s="353"/>
    </row>
    <row r="129" s="1" customFormat="1" ht="15" customHeight="1">
      <c r="B129" s="350"/>
      <c r="C129" s="305" t="s">
        <v>6826</v>
      </c>
      <c r="D129" s="305"/>
      <c r="E129" s="305"/>
      <c r="F129" s="328" t="s">
        <v>6821</v>
      </c>
      <c r="G129" s="305"/>
      <c r="H129" s="305" t="s">
        <v>6827</v>
      </c>
      <c r="I129" s="305" t="s">
        <v>6817</v>
      </c>
      <c r="J129" s="305">
        <v>15</v>
      </c>
      <c r="K129" s="353"/>
    </row>
    <row r="130" s="1" customFormat="1" ht="15" customHeight="1">
      <c r="B130" s="350"/>
      <c r="C130" s="331" t="s">
        <v>6828</v>
      </c>
      <c r="D130" s="331"/>
      <c r="E130" s="331"/>
      <c r="F130" s="332" t="s">
        <v>6821</v>
      </c>
      <c r="G130" s="331"/>
      <c r="H130" s="331" t="s">
        <v>6829</v>
      </c>
      <c r="I130" s="331" t="s">
        <v>6817</v>
      </c>
      <c r="J130" s="331">
        <v>15</v>
      </c>
      <c r="K130" s="353"/>
    </row>
    <row r="131" s="1" customFormat="1" ht="15" customHeight="1">
      <c r="B131" s="350"/>
      <c r="C131" s="331" t="s">
        <v>6830</v>
      </c>
      <c r="D131" s="331"/>
      <c r="E131" s="331"/>
      <c r="F131" s="332" t="s">
        <v>6821</v>
      </c>
      <c r="G131" s="331"/>
      <c r="H131" s="331" t="s">
        <v>6831</v>
      </c>
      <c r="I131" s="331" t="s">
        <v>6817</v>
      </c>
      <c r="J131" s="331">
        <v>20</v>
      </c>
      <c r="K131" s="353"/>
    </row>
    <row r="132" s="1" customFormat="1" ht="15" customHeight="1">
      <c r="B132" s="350"/>
      <c r="C132" s="331" t="s">
        <v>6832</v>
      </c>
      <c r="D132" s="331"/>
      <c r="E132" s="331"/>
      <c r="F132" s="332" t="s">
        <v>6821</v>
      </c>
      <c r="G132" s="331"/>
      <c r="H132" s="331" t="s">
        <v>6833</v>
      </c>
      <c r="I132" s="331" t="s">
        <v>6817</v>
      </c>
      <c r="J132" s="331">
        <v>20</v>
      </c>
      <c r="K132" s="353"/>
    </row>
    <row r="133" s="1" customFormat="1" ht="15" customHeight="1">
      <c r="B133" s="350"/>
      <c r="C133" s="305" t="s">
        <v>6820</v>
      </c>
      <c r="D133" s="305"/>
      <c r="E133" s="305"/>
      <c r="F133" s="328" t="s">
        <v>6821</v>
      </c>
      <c r="G133" s="305"/>
      <c r="H133" s="305" t="s">
        <v>6855</v>
      </c>
      <c r="I133" s="305" t="s">
        <v>6817</v>
      </c>
      <c r="J133" s="305">
        <v>50</v>
      </c>
      <c r="K133" s="353"/>
    </row>
    <row r="134" s="1" customFormat="1" ht="15" customHeight="1">
      <c r="B134" s="350"/>
      <c r="C134" s="305" t="s">
        <v>6834</v>
      </c>
      <c r="D134" s="305"/>
      <c r="E134" s="305"/>
      <c r="F134" s="328" t="s">
        <v>6821</v>
      </c>
      <c r="G134" s="305"/>
      <c r="H134" s="305" t="s">
        <v>6855</v>
      </c>
      <c r="I134" s="305" t="s">
        <v>6817</v>
      </c>
      <c r="J134" s="305">
        <v>50</v>
      </c>
      <c r="K134" s="353"/>
    </row>
    <row r="135" s="1" customFormat="1" ht="15" customHeight="1">
      <c r="B135" s="350"/>
      <c r="C135" s="305" t="s">
        <v>6840</v>
      </c>
      <c r="D135" s="305"/>
      <c r="E135" s="305"/>
      <c r="F135" s="328" t="s">
        <v>6821</v>
      </c>
      <c r="G135" s="305"/>
      <c r="H135" s="305" t="s">
        <v>6855</v>
      </c>
      <c r="I135" s="305" t="s">
        <v>6817</v>
      </c>
      <c r="J135" s="305">
        <v>50</v>
      </c>
      <c r="K135" s="353"/>
    </row>
    <row r="136" s="1" customFormat="1" ht="15" customHeight="1">
      <c r="B136" s="350"/>
      <c r="C136" s="305" t="s">
        <v>6842</v>
      </c>
      <c r="D136" s="305"/>
      <c r="E136" s="305"/>
      <c r="F136" s="328" t="s">
        <v>6821</v>
      </c>
      <c r="G136" s="305"/>
      <c r="H136" s="305" t="s">
        <v>6855</v>
      </c>
      <c r="I136" s="305" t="s">
        <v>6817</v>
      </c>
      <c r="J136" s="305">
        <v>50</v>
      </c>
      <c r="K136" s="353"/>
    </row>
    <row r="137" s="1" customFormat="1" ht="15" customHeight="1">
      <c r="B137" s="350"/>
      <c r="C137" s="305" t="s">
        <v>6843</v>
      </c>
      <c r="D137" s="305"/>
      <c r="E137" s="305"/>
      <c r="F137" s="328" t="s">
        <v>6821</v>
      </c>
      <c r="G137" s="305"/>
      <c r="H137" s="305" t="s">
        <v>6868</v>
      </c>
      <c r="I137" s="305" t="s">
        <v>6817</v>
      </c>
      <c r="J137" s="305">
        <v>255</v>
      </c>
      <c r="K137" s="353"/>
    </row>
    <row r="138" s="1" customFormat="1" ht="15" customHeight="1">
      <c r="B138" s="350"/>
      <c r="C138" s="305" t="s">
        <v>6845</v>
      </c>
      <c r="D138" s="305"/>
      <c r="E138" s="305"/>
      <c r="F138" s="328" t="s">
        <v>6815</v>
      </c>
      <c r="G138" s="305"/>
      <c r="H138" s="305" t="s">
        <v>6869</v>
      </c>
      <c r="I138" s="305" t="s">
        <v>6847</v>
      </c>
      <c r="J138" s="305"/>
      <c r="K138" s="353"/>
    </row>
    <row r="139" s="1" customFormat="1" ht="15" customHeight="1">
      <c r="B139" s="350"/>
      <c r="C139" s="305" t="s">
        <v>6848</v>
      </c>
      <c r="D139" s="305"/>
      <c r="E139" s="305"/>
      <c r="F139" s="328" t="s">
        <v>6815</v>
      </c>
      <c r="G139" s="305"/>
      <c r="H139" s="305" t="s">
        <v>6870</v>
      </c>
      <c r="I139" s="305" t="s">
        <v>6850</v>
      </c>
      <c r="J139" s="305"/>
      <c r="K139" s="353"/>
    </row>
    <row r="140" s="1" customFormat="1" ht="15" customHeight="1">
      <c r="B140" s="350"/>
      <c r="C140" s="305" t="s">
        <v>6851</v>
      </c>
      <c r="D140" s="305"/>
      <c r="E140" s="305"/>
      <c r="F140" s="328" t="s">
        <v>6815</v>
      </c>
      <c r="G140" s="305"/>
      <c r="H140" s="305" t="s">
        <v>6851</v>
      </c>
      <c r="I140" s="305" t="s">
        <v>6850</v>
      </c>
      <c r="J140" s="305"/>
      <c r="K140" s="353"/>
    </row>
    <row r="141" s="1" customFormat="1" ht="15" customHeight="1">
      <c r="B141" s="350"/>
      <c r="C141" s="305" t="s">
        <v>39</v>
      </c>
      <c r="D141" s="305"/>
      <c r="E141" s="305"/>
      <c r="F141" s="328" t="s">
        <v>6815</v>
      </c>
      <c r="G141" s="305"/>
      <c r="H141" s="305" t="s">
        <v>6871</v>
      </c>
      <c r="I141" s="305" t="s">
        <v>6850</v>
      </c>
      <c r="J141" s="305"/>
      <c r="K141" s="353"/>
    </row>
    <row r="142" s="1" customFormat="1" ht="15" customHeight="1">
      <c r="B142" s="350"/>
      <c r="C142" s="305" t="s">
        <v>6872</v>
      </c>
      <c r="D142" s="305"/>
      <c r="E142" s="305"/>
      <c r="F142" s="328" t="s">
        <v>6815</v>
      </c>
      <c r="G142" s="305"/>
      <c r="H142" s="305" t="s">
        <v>6873</v>
      </c>
      <c r="I142" s="305" t="s">
        <v>6850</v>
      </c>
      <c r="J142" s="305"/>
      <c r="K142" s="353"/>
    </row>
    <row r="143" s="1" customFormat="1" ht="15" customHeight="1">
      <c r="B143" s="354"/>
      <c r="C143" s="355"/>
      <c r="D143" s="355"/>
      <c r="E143" s="355"/>
      <c r="F143" s="355"/>
      <c r="G143" s="355"/>
      <c r="H143" s="355"/>
      <c r="I143" s="355"/>
      <c r="J143" s="355"/>
      <c r="K143" s="356"/>
    </row>
    <row r="144" s="1" customFormat="1" ht="18.75" customHeight="1">
      <c r="B144" s="341"/>
      <c r="C144" s="341"/>
      <c r="D144" s="341"/>
      <c r="E144" s="341"/>
      <c r="F144" s="342"/>
      <c r="G144" s="341"/>
      <c r="H144" s="341"/>
      <c r="I144" s="341"/>
      <c r="J144" s="341"/>
      <c r="K144" s="341"/>
    </row>
    <row r="145" s="1" customFormat="1" ht="18.75" customHeight="1">
      <c r="B145" s="313"/>
      <c r="C145" s="313"/>
      <c r="D145" s="313"/>
      <c r="E145" s="313"/>
      <c r="F145" s="313"/>
      <c r="G145" s="313"/>
      <c r="H145" s="313"/>
      <c r="I145" s="313"/>
      <c r="J145" s="313"/>
      <c r="K145" s="313"/>
    </row>
    <row r="146" s="1" customFormat="1" ht="7.5" customHeight="1">
      <c r="B146" s="314"/>
      <c r="C146" s="315"/>
      <c r="D146" s="315"/>
      <c r="E146" s="315"/>
      <c r="F146" s="315"/>
      <c r="G146" s="315"/>
      <c r="H146" s="315"/>
      <c r="I146" s="315"/>
      <c r="J146" s="315"/>
      <c r="K146" s="316"/>
    </row>
    <row r="147" s="1" customFormat="1" ht="45" customHeight="1">
      <c r="B147" s="317"/>
      <c r="C147" s="318" t="s">
        <v>6874</v>
      </c>
      <c r="D147" s="318"/>
      <c r="E147" s="318"/>
      <c r="F147" s="318"/>
      <c r="G147" s="318"/>
      <c r="H147" s="318"/>
      <c r="I147" s="318"/>
      <c r="J147" s="318"/>
      <c r="K147" s="319"/>
    </row>
    <row r="148" s="1" customFormat="1" ht="17.25" customHeight="1">
      <c r="B148" s="317"/>
      <c r="C148" s="320" t="s">
        <v>6809</v>
      </c>
      <c r="D148" s="320"/>
      <c r="E148" s="320"/>
      <c r="F148" s="320" t="s">
        <v>6810</v>
      </c>
      <c r="G148" s="321"/>
      <c r="H148" s="320" t="s">
        <v>55</v>
      </c>
      <c r="I148" s="320" t="s">
        <v>58</v>
      </c>
      <c r="J148" s="320" t="s">
        <v>6811</v>
      </c>
      <c r="K148" s="319"/>
    </row>
    <row r="149" s="1" customFormat="1" ht="17.25" customHeight="1">
      <c r="B149" s="317"/>
      <c r="C149" s="322" t="s">
        <v>6812</v>
      </c>
      <c r="D149" s="322"/>
      <c r="E149" s="322"/>
      <c r="F149" s="323" t="s">
        <v>6813</v>
      </c>
      <c r="G149" s="324"/>
      <c r="H149" s="322"/>
      <c r="I149" s="322"/>
      <c r="J149" s="322" t="s">
        <v>6814</v>
      </c>
      <c r="K149" s="319"/>
    </row>
    <row r="150" s="1" customFormat="1" ht="5.25" customHeight="1">
      <c r="B150" s="330"/>
      <c r="C150" s="325"/>
      <c r="D150" s="325"/>
      <c r="E150" s="325"/>
      <c r="F150" s="325"/>
      <c r="G150" s="326"/>
      <c r="H150" s="325"/>
      <c r="I150" s="325"/>
      <c r="J150" s="325"/>
      <c r="K150" s="353"/>
    </row>
    <row r="151" s="1" customFormat="1" ht="15" customHeight="1">
      <c r="B151" s="330"/>
      <c r="C151" s="357" t="s">
        <v>6818</v>
      </c>
      <c r="D151" s="305"/>
      <c r="E151" s="305"/>
      <c r="F151" s="358" t="s">
        <v>6815</v>
      </c>
      <c r="G151" s="305"/>
      <c r="H151" s="357" t="s">
        <v>6855</v>
      </c>
      <c r="I151" s="357" t="s">
        <v>6817</v>
      </c>
      <c r="J151" s="357">
        <v>120</v>
      </c>
      <c r="K151" s="353"/>
    </row>
    <row r="152" s="1" customFormat="1" ht="15" customHeight="1">
      <c r="B152" s="330"/>
      <c r="C152" s="357" t="s">
        <v>6864</v>
      </c>
      <c r="D152" s="305"/>
      <c r="E152" s="305"/>
      <c r="F152" s="358" t="s">
        <v>6815</v>
      </c>
      <c r="G152" s="305"/>
      <c r="H152" s="357" t="s">
        <v>6875</v>
      </c>
      <c r="I152" s="357" t="s">
        <v>6817</v>
      </c>
      <c r="J152" s="357" t="s">
        <v>6866</v>
      </c>
      <c r="K152" s="353"/>
    </row>
    <row r="153" s="1" customFormat="1" ht="15" customHeight="1">
      <c r="B153" s="330"/>
      <c r="C153" s="357" t="s">
        <v>92</v>
      </c>
      <c r="D153" s="305"/>
      <c r="E153" s="305"/>
      <c r="F153" s="358" t="s">
        <v>6815</v>
      </c>
      <c r="G153" s="305"/>
      <c r="H153" s="357" t="s">
        <v>6876</v>
      </c>
      <c r="I153" s="357" t="s">
        <v>6817</v>
      </c>
      <c r="J153" s="357" t="s">
        <v>6866</v>
      </c>
      <c r="K153" s="353"/>
    </row>
    <row r="154" s="1" customFormat="1" ht="15" customHeight="1">
      <c r="B154" s="330"/>
      <c r="C154" s="357" t="s">
        <v>6820</v>
      </c>
      <c r="D154" s="305"/>
      <c r="E154" s="305"/>
      <c r="F154" s="358" t="s">
        <v>6821</v>
      </c>
      <c r="G154" s="305"/>
      <c r="H154" s="357" t="s">
        <v>6855</v>
      </c>
      <c r="I154" s="357" t="s">
        <v>6817</v>
      </c>
      <c r="J154" s="357">
        <v>50</v>
      </c>
      <c r="K154" s="353"/>
    </row>
    <row r="155" s="1" customFormat="1" ht="15" customHeight="1">
      <c r="B155" s="330"/>
      <c r="C155" s="357" t="s">
        <v>6823</v>
      </c>
      <c r="D155" s="305"/>
      <c r="E155" s="305"/>
      <c r="F155" s="358" t="s">
        <v>6815</v>
      </c>
      <c r="G155" s="305"/>
      <c r="H155" s="357" t="s">
        <v>6855</v>
      </c>
      <c r="I155" s="357" t="s">
        <v>6825</v>
      </c>
      <c r="J155" s="357"/>
      <c r="K155" s="353"/>
    </row>
    <row r="156" s="1" customFormat="1" ht="15" customHeight="1">
      <c r="B156" s="330"/>
      <c r="C156" s="357" t="s">
        <v>6834</v>
      </c>
      <c r="D156" s="305"/>
      <c r="E156" s="305"/>
      <c r="F156" s="358" t="s">
        <v>6821</v>
      </c>
      <c r="G156" s="305"/>
      <c r="H156" s="357" t="s">
        <v>6855</v>
      </c>
      <c r="I156" s="357" t="s">
        <v>6817</v>
      </c>
      <c r="J156" s="357">
        <v>50</v>
      </c>
      <c r="K156" s="353"/>
    </row>
    <row r="157" s="1" customFormat="1" ht="15" customHeight="1">
      <c r="B157" s="330"/>
      <c r="C157" s="357" t="s">
        <v>6842</v>
      </c>
      <c r="D157" s="305"/>
      <c r="E157" s="305"/>
      <c r="F157" s="358" t="s">
        <v>6821</v>
      </c>
      <c r="G157" s="305"/>
      <c r="H157" s="357" t="s">
        <v>6855</v>
      </c>
      <c r="I157" s="357" t="s">
        <v>6817</v>
      </c>
      <c r="J157" s="357">
        <v>50</v>
      </c>
      <c r="K157" s="353"/>
    </row>
    <row r="158" s="1" customFormat="1" ht="15" customHeight="1">
      <c r="B158" s="330"/>
      <c r="C158" s="357" t="s">
        <v>6840</v>
      </c>
      <c r="D158" s="305"/>
      <c r="E158" s="305"/>
      <c r="F158" s="358" t="s">
        <v>6821</v>
      </c>
      <c r="G158" s="305"/>
      <c r="H158" s="357" t="s">
        <v>6855</v>
      </c>
      <c r="I158" s="357" t="s">
        <v>6817</v>
      </c>
      <c r="J158" s="357">
        <v>50</v>
      </c>
      <c r="K158" s="353"/>
    </row>
    <row r="159" s="1" customFormat="1" ht="15" customHeight="1">
      <c r="B159" s="330"/>
      <c r="C159" s="357" t="s">
        <v>132</v>
      </c>
      <c r="D159" s="305"/>
      <c r="E159" s="305"/>
      <c r="F159" s="358" t="s">
        <v>6815</v>
      </c>
      <c r="G159" s="305"/>
      <c r="H159" s="357" t="s">
        <v>6877</v>
      </c>
      <c r="I159" s="357" t="s">
        <v>6817</v>
      </c>
      <c r="J159" s="357" t="s">
        <v>6878</v>
      </c>
      <c r="K159" s="353"/>
    </row>
    <row r="160" s="1" customFormat="1" ht="15" customHeight="1">
      <c r="B160" s="330"/>
      <c r="C160" s="357" t="s">
        <v>6879</v>
      </c>
      <c r="D160" s="305"/>
      <c r="E160" s="305"/>
      <c r="F160" s="358" t="s">
        <v>6815</v>
      </c>
      <c r="G160" s="305"/>
      <c r="H160" s="357" t="s">
        <v>6880</v>
      </c>
      <c r="I160" s="357" t="s">
        <v>6850</v>
      </c>
      <c r="J160" s="357"/>
      <c r="K160" s="353"/>
    </row>
    <row r="161" s="1" customFormat="1" ht="15" customHeight="1">
      <c r="B161" s="359"/>
      <c r="C161" s="339"/>
      <c r="D161" s="339"/>
      <c r="E161" s="339"/>
      <c r="F161" s="339"/>
      <c r="G161" s="339"/>
      <c r="H161" s="339"/>
      <c r="I161" s="339"/>
      <c r="J161" s="339"/>
      <c r="K161" s="360"/>
    </row>
    <row r="162" s="1" customFormat="1" ht="18.75" customHeight="1">
      <c r="B162" s="341"/>
      <c r="C162" s="351"/>
      <c r="D162" s="351"/>
      <c r="E162" s="351"/>
      <c r="F162" s="361"/>
      <c r="G162" s="351"/>
      <c r="H162" s="351"/>
      <c r="I162" s="351"/>
      <c r="J162" s="351"/>
      <c r="K162" s="341"/>
    </row>
    <row r="163" s="1" customFormat="1" ht="18.75" customHeight="1"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</row>
    <row r="164" s="1" customFormat="1" ht="7.5" customHeight="1">
      <c r="B164" s="292"/>
      <c r="C164" s="293"/>
      <c r="D164" s="293"/>
      <c r="E164" s="293"/>
      <c r="F164" s="293"/>
      <c r="G164" s="293"/>
      <c r="H164" s="293"/>
      <c r="I164" s="293"/>
      <c r="J164" s="293"/>
      <c r="K164" s="294"/>
    </row>
    <row r="165" s="1" customFormat="1" ht="45" customHeight="1">
      <c r="B165" s="295"/>
      <c r="C165" s="296" t="s">
        <v>6881</v>
      </c>
      <c r="D165" s="296"/>
      <c r="E165" s="296"/>
      <c r="F165" s="296"/>
      <c r="G165" s="296"/>
      <c r="H165" s="296"/>
      <c r="I165" s="296"/>
      <c r="J165" s="296"/>
      <c r="K165" s="297"/>
    </row>
    <row r="166" s="1" customFormat="1" ht="17.25" customHeight="1">
      <c r="B166" s="295"/>
      <c r="C166" s="320" t="s">
        <v>6809</v>
      </c>
      <c r="D166" s="320"/>
      <c r="E166" s="320"/>
      <c r="F166" s="320" t="s">
        <v>6810</v>
      </c>
      <c r="G166" s="362"/>
      <c r="H166" s="363" t="s">
        <v>55</v>
      </c>
      <c r="I166" s="363" t="s">
        <v>58</v>
      </c>
      <c r="J166" s="320" t="s">
        <v>6811</v>
      </c>
      <c r="K166" s="297"/>
    </row>
    <row r="167" s="1" customFormat="1" ht="17.25" customHeight="1">
      <c r="B167" s="298"/>
      <c r="C167" s="322" t="s">
        <v>6812</v>
      </c>
      <c r="D167" s="322"/>
      <c r="E167" s="322"/>
      <c r="F167" s="323" t="s">
        <v>6813</v>
      </c>
      <c r="G167" s="364"/>
      <c r="H167" s="365"/>
      <c r="I167" s="365"/>
      <c r="J167" s="322" t="s">
        <v>6814</v>
      </c>
      <c r="K167" s="300"/>
    </row>
    <row r="168" s="1" customFormat="1" ht="5.25" customHeight="1">
      <c r="B168" s="330"/>
      <c r="C168" s="325"/>
      <c r="D168" s="325"/>
      <c r="E168" s="325"/>
      <c r="F168" s="325"/>
      <c r="G168" s="326"/>
      <c r="H168" s="325"/>
      <c r="I168" s="325"/>
      <c r="J168" s="325"/>
      <c r="K168" s="353"/>
    </row>
    <row r="169" s="1" customFormat="1" ht="15" customHeight="1">
      <c r="B169" s="330"/>
      <c r="C169" s="305" t="s">
        <v>6818</v>
      </c>
      <c r="D169" s="305"/>
      <c r="E169" s="305"/>
      <c r="F169" s="328" t="s">
        <v>6815</v>
      </c>
      <c r="G169" s="305"/>
      <c r="H169" s="305" t="s">
        <v>6855</v>
      </c>
      <c r="I169" s="305" t="s">
        <v>6817</v>
      </c>
      <c r="J169" s="305">
        <v>120</v>
      </c>
      <c r="K169" s="353"/>
    </row>
    <row r="170" s="1" customFormat="1" ht="15" customHeight="1">
      <c r="B170" s="330"/>
      <c r="C170" s="305" t="s">
        <v>6864</v>
      </c>
      <c r="D170" s="305"/>
      <c r="E170" s="305"/>
      <c r="F170" s="328" t="s">
        <v>6815</v>
      </c>
      <c r="G170" s="305"/>
      <c r="H170" s="305" t="s">
        <v>6865</v>
      </c>
      <c r="I170" s="305" t="s">
        <v>6817</v>
      </c>
      <c r="J170" s="305" t="s">
        <v>6866</v>
      </c>
      <c r="K170" s="353"/>
    </row>
    <row r="171" s="1" customFormat="1" ht="15" customHeight="1">
      <c r="B171" s="330"/>
      <c r="C171" s="305" t="s">
        <v>92</v>
      </c>
      <c r="D171" s="305"/>
      <c r="E171" s="305"/>
      <c r="F171" s="328" t="s">
        <v>6815</v>
      </c>
      <c r="G171" s="305"/>
      <c r="H171" s="305" t="s">
        <v>6882</v>
      </c>
      <c r="I171" s="305" t="s">
        <v>6817</v>
      </c>
      <c r="J171" s="305" t="s">
        <v>6866</v>
      </c>
      <c r="K171" s="353"/>
    </row>
    <row r="172" s="1" customFormat="1" ht="15" customHeight="1">
      <c r="B172" s="330"/>
      <c r="C172" s="305" t="s">
        <v>6820</v>
      </c>
      <c r="D172" s="305"/>
      <c r="E172" s="305"/>
      <c r="F172" s="328" t="s">
        <v>6821</v>
      </c>
      <c r="G172" s="305"/>
      <c r="H172" s="305" t="s">
        <v>6882</v>
      </c>
      <c r="I172" s="305" t="s">
        <v>6817</v>
      </c>
      <c r="J172" s="305">
        <v>50</v>
      </c>
      <c r="K172" s="353"/>
    </row>
    <row r="173" s="1" customFormat="1" ht="15" customHeight="1">
      <c r="B173" s="330"/>
      <c r="C173" s="305" t="s">
        <v>6823</v>
      </c>
      <c r="D173" s="305"/>
      <c r="E173" s="305"/>
      <c r="F173" s="328" t="s">
        <v>6815</v>
      </c>
      <c r="G173" s="305"/>
      <c r="H173" s="305" t="s">
        <v>6882</v>
      </c>
      <c r="I173" s="305" t="s">
        <v>6825</v>
      </c>
      <c r="J173" s="305"/>
      <c r="K173" s="353"/>
    </row>
    <row r="174" s="1" customFormat="1" ht="15" customHeight="1">
      <c r="B174" s="330"/>
      <c r="C174" s="305" t="s">
        <v>6834</v>
      </c>
      <c r="D174" s="305"/>
      <c r="E174" s="305"/>
      <c r="F174" s="328" t="s">
        <v>6821</v>
      </c>
      <c r="G174" s="305"/>
      <c r="H174" s="305" t="s">
        <v>6882</v>
      </c>
      <c r="I174" s="305" t="s">
        <v>6817</v>
      </c>
      <c r="J174" s="305">
        <v>50</v>
      </c>
      <c r="K174" s="353"/>
    </row>
    <row r="175" s="1" customFormat="1" ht="15" customHeight="1">
      <c r="B175" s="330"/>
      <c r="C175" s="305" t="s">
        <v>6842</v>
      </c>
      <c r="D175" s="305"/>
      <c r="E175" s="305"/>
      <c r="F175" s="328" t="s">
        <v>6821</v>
      </c>
      <c r="G175" s="305"/>
      <c r="H175" s="305" t="s">
        <v>6882</v>
      </c>
      <c r="I175" s="305" t="s">
        <v>6817</v>
      </c>
      <c r="J175" s="305">
        <v>50</v>
      </c>
      <c r="K175" s="353"/>
    </row>
    <row r="176" s="1" customFormat="1" ht="15" customHeight="1">
      <c r="B176" s="330"/>
      <c r="C176" s="305" t="s">
        <v>6840</v>
      </c>
      <c r="D176" s="305"/>
      <c r="E176" s="305"/>
      <c r="F176" s="328" t="s">
        <v>6821</v>
      </c>
      <c r="G176" s="305"/>
      <c r="H176" s="305" t="s">
        <v>6882</v>
      </c>
      <c r="I176" s="305" t="s">
        <v>6817</v>
      </c>
      <c r="J176" s="305">
        <v>50</v>
      </c>
      <c r="K176" s="353"/>
    </row>
    <row r="177" s="1" customFormat="1" ht="15" customHeight="1">
      <c r="B177" s="330"/>
      <c r="C177" s="305" t="s">
        <v>146</v>
      </c>
      <c r="D177" s="305"/>
      <c r="E177" s="305"/>
      <c r="F177" s="328" t="s">
        <v>6815</v>
      </c>
      <c r="G177" s="305"/>
      <c r="H177" s="305" t="s">
        <v>6883</v>
      </c>
      <c r="I177" s="305" t="s">
        <v>6884</v>
      </c>
      <c r="J177" s="305"/>
      <c r="K177" s="353"/>
    </row>
    <row r="178" s="1" customFormat="1" ht="15" customHeight="1">
      <c r="B178" s="330"/>
      <c r="C178" s="305" t="s">
        <v>58</v>
      </c>
      <c r="D178" s="305"/>
      <c r="E178" s="305"/>
      <c r="F178" s="328" t="s">
        <v>6815</v>
      </c>
      <c r="G178" s="305"/>
      <c r="H178" s="305" t="s">
        <v>6885</v>
      </c>
      <c r="I178" s="305" t="s">
        <v>6886</v>
      </c>
      <c r="J178" s="305">
        <v>1</v>
      </c>
      <c r="K178" s="353"/>
    </row>
    <row r="179" s="1" customFormat="1" ht="15" customHeight="1">
      <c r="B179" s="330"/>
      <c r="C179" s="305" t="s">
        <v>54</v>
      </c>
      <c r="D179" s="305"/>
      <c r="E179" s="305"/>
      <c r="F179" s="328" t="s">
        <v>6815</v>
      </c>
      <c r="G179" s="305"/>
      <c r="H179" s="305" t="s">
        <v>6887</v>
      </c>
      <c r="I179" s="305" t="s">
        <v>6817</v>
      </c>
      <c r="J179" s="305">
        <v>20</v>
      </c>
      <c r="K179" s="353"/>
    </row>
    <row r="180" s="1" customFormat="1" ht="15" customHeight="1">
      <c r="B180" s="330"/>
      <c r="C180" s="305" t="s">
        <v>55</v>
      </c>
      <c r="D180" s="305"/>
      <c r="E180" s="305"/>
      <c r="F180" s="328" t="s">
        <v>6815</v>
      </c>
      <c r="G180" s="305"/>
      <c r="H180" s="305" t="s">
        <v>6888</v>
      </c>
      <c r="I180" s="305" t="s">
        <v>6817</v>
      </c>
      <c r="J180" s="305">
        <v>255</v>
      </c>
      <c r="K180" s="353"/>
    </row>
    <row r="181" s="1" customFormat="1" ht="15" customHeight="1">
      <c r="B181" s="330"/>
      <c r="C181" s="305" t="s">
        <v>147</v>
      </c>
      <c r="D181" s="305"/>
      <c r="E181" s="305"/>
      <c r="F181" s="328" t="s">
        <v>6815</v>
      </c>
      <c r="G181" s="305"/>
      <c r="H181" s="305" t="s">
        <v>6779</v>
      </c>
      <c r="I181" s="305" t="s">
        <v>6817</v>
      </c>
      <c r="J181" s="305">
        <v>10</v>
      </c>
      <c r="K181" s="353"/>
    </row>
    <row r="182" s="1" customFormat="1" ht="15" customHeight="1">
      <c r="B182" s="330"/>
      <c r="C182" s="305" t="s">
        <v>148</v>
      </c>
      <c r="D182" s="305"/>
      <c r="E182" s="305"/>
      <c r="F182" s="328" t="s">
        <v>6815</v>
      </c>
      <c r="G182" s="305"/>
      <c r="H182" s="305" t="s">
        <v>6889</v>
      </c>
      <c r="I182" s="305" t="s">
        <v>6850</v>
      </c>
      <c r="J182" s="305"/>
      <c r="K182" s="353"/>
    </row>
    <row r="183" s="1" customFormat="1" ht="15" customHeight="1">
      <c r="B183" s="330"/>
      <c r="C183" s="305" t="s">
        <v>6890</v>
      </c>
      <c r="D183" s="305"/>
      <c r="E183" s="305"/>
      <c r="F183" s="328" t="s">
        <v>6815</v>
      </c>
      <c r="G183" s="305"/>
      <c r="H183" s="305" t="s">
        <v>6891</v>
      </c>
      <c r="I183" s="305" t="s">
        <v>6850</v>
      </c>
      <c r="J183" s="305"/>
      <c r="K183" s="353"/>
    </row>
    <row r="184" s="1" customFormat="1" ht="15" customHeight="1">
      <c r="B184" s="330"/>
      <c r="C184" s="305" t="s">
        <v>6879</v>
      </c>
      <c r="D184" s="305"/>
      <c r="E184" s="305"/>
      <c r="F184" s="328" t="s">
        <v>6815</v>
      </c>
      <c r="G184" s="305"/>
      <c r="H184" s="305" t="s">
        <v>6892</v>
      </c>
      <c r="I184" s="305" t="s">
        <v>6850</v>
      </c>
      <c r="J184" s="305"/>
      <c r="K184" s="353"/>
    </row>
    <row r="185" s="1" customFormat="1" ht="15" customHeight="1">
      <c r="B185" s="330"/>
      <c r="C185" s="305" t="s">
        <v>150</v>
      </c>
      <c r="D185" s="305"/>
      <c r="E185" s="305"/>
      <c r="F185" s="328" t="s">
        <v>6821</v>
      </c>
      <c r="G185" s="305"/>
      <c r="H185" s="305" t="s">
        <v>6893</v>
      </c>
      <c r="I185" s="305" t="s">
        <v>6817</v>
      </c>
      <c r="J185" s="305">
        <v>50</v>
      </c>
      <c r="K185" s="353"/>
    </row>
    <row r="186" s="1" customFormat="1" ht="15" customHeight="1">
      <c r="B186" s="330"/>
      <c r="C186" s="305" t="s">
        <v>6894</v>
      </c>
      <c r="D186" s="305"/>
      <c r="E186" s="305"/>
      <c r="F186" s="328" t="s">
        <v>6821</v>
      </c>
      <c r="G186" s="305"/>
      <c r="H186" s="305" t="s">
        <v>6895</v>
      </c>
      <c r="I186" s="305" t="s">
        <v>6896</v>
      </c>
      <c r="J186" s="305"/>
      <c r="K186" s="353"/>
    </row>
    <row r="187" s="1" customFormat="1" ht="15" customHeight="1">
      <c r="B187" s="330"/>
      <c r="C187" s="305" t="s">
        <v>6897</v>
      </c>
      <c r="D187" s="305"/>
      <c r="E187" s="305"/>
      <c r="F187" s="328" t="s">
        <v>6821</v>
      </c>
      <c r="G187" s="305"/>
      <c r="H187" s="305" t="s">
        <v>6898</v>
      </c>
      <c r="I187" s="305" t="s">
        <v>6896</v>
      </c>
      <c r="J187" s="305"/>
      <c r="K187" s="353"/>
    </row>
    <row r="188" s="1" customFormat="1" ht="15" customHeight="1">
      <c r="B188" s="330"/>
      <c r="C188" s="305" t="s">
        <v>6899</v>
      </c>
      <c r="D188" s="305"/>
      <c r="E188" s="305"/>
      <c r="F188" s="328" t="s">
        <v>6821</v>
      </c>
      <c r="G188" s="305"/>
      <c r="H188" s="305" t="s">
        <v>6900</v>
      </c>
      <c r="I188" s="305" t="s">
        <v>6896</v>
      </c>
      <c r="J188" s="305"/>
      <c r="K188" s="353"/>
    </row>
    <row r="189" s="1" customFormat="1" ht="15" customHeight="1">
      <c r="B189" s="330"/>
      <c r="C189" s="366" t="s">
        <v>6901</v>
      </c>
      <c r="D189" s="305"/>
      <c r="E189" s="305"/>
      <c r="F189" s="328" t="s">
        <v>6821</v>
      </c>
      <c r="G189" s="305"/>
      <c r="H189" s="305" t="s">
        <v>6902</v>
      </c>
      <c r="I189" s="305" t="s">
        <v>6903</v>
      </c>
      <c r="J189" s="367" t="s">
        <v>6904</v>
      </c>
      <c r="K189" s="353"/>
    </row>
    <row r="190" s="17" customFormat="1" ht="15" customHeight="1">
      <c r="B190" s="368"/>
      <c r="C190" s="369" t="s">
        <v>6905</v>
      </c>
      <c r="D190" s="370"/>
      <c r="E190" s="370"/>
      <c r="F190" s="371" t="s">
        <v>6821</v>
      </c>
      <c r="G190" s="370"/>
      <c r="H190" s="370" t="s">
        <v>6906</v>
      </c>
      <c r="I190" s="370" t="s">
        <v>6903</v>
      </c>
      <c r="J190" s="372" t="s">
        <v>6904</v>
      </c>
      <c r="K190" s="373"/>
    </row>
    <row r="191" s="1" customFormat="1" ht="15" customHeight="1">
      <c r="B191" s="330"/>
      <c r="C191" s="366" t="s">
        <v>43</v>
      </c>
      <c r="D191" s="305"/>
      <c r="E191" s="305"/>
      <c r="F191" s="328" t="s">
        <v>6815</v>
      </c>
      <c r="G191" s="305"/>
      <c r="H191" s="302" t="s">
        <v>6907</v>
      </c>
      <c r="I191" s="305" t="s">
        <v>6908</v>
      </c>
      <c r="J191" s="305"/>
      <c r="K191" s="353"/>
    </row>
    <row r="192" s="1" customFormat="1" ht="15" customHeight="1">
      <c r="B192" s="330"/>
      <c r="C192" s="366" t="s">
        <v>6909</v>
      </c>
      <c r="D192" s="305"/>
      <c r="E192" s="305"/>
      <c r="F192" s="328" t="s">
        <v>6815</v>
      </c>
      <c r="G192" s="305"/>
      <c r="H192" s="305" t="s">
        <v>6910</v>
      </c>
      <c r="I192" s="305" t="s">
        <v>6850</v>
      </c>
      <c r="J192" s="305"/>
      <c r="K192" s="353"/>
    </row>
    <row r="193" s="1" customFormat="1" ht="15" customHeight="1">
      <c r="B193" s="330"/>
      <c r="C193" s="366" t="s">
        <v>6911</v>
      </c>
      <c r="D193" s="305"/>
      <c r="E193" s="305"/>
      <c r="F193" s="328" t="s">
        <v>6815</v>
      </c>
      <c r="G193" s="305"/>
      <c r="H193" s="305" t="s">
        <v>6912</v>
      </c>
      <c r="I193" s="305" t="s">
        <v>6850</v>
      </c>
      <c r="J193" s="305"/>
      <c r="K193" s="353"/>
    </row>
    <row r="194" s="1" customFormat="1" ht="15" customHeight="1">
      <c r="B194" s="330"/>
      <c r="C194" s="366" t="s">
        <v>6913</v>
      </c>
      <c r="D194" s="305"/>
      <c r="E194" s="305"/>
      <c r="F194" s="328" t="s">
        <v>6821</v>
      </c>
      <c r="G194" s="305"/>
      <c r="H194" s="305" t="s">
        <v>6914</v>
      </c>
      <c r="I194" s="305" t="s">
        <v>6850</v>
      </c>
      <c r="J194" s="305"/>
      <c r="K194" s="353"/>
    </row>
    <row r="195" s="1" customFormat="1" ht="15" customHeight="1">
      <c r="B195" s="359"/>
      <c r="C195" s="374"/>
      <c r="D195" s="339"/>
      <c r="E195" s="339"/>
      <c r="F195" s="339"/>
      <c r="G195" s="339"/>
      <c r="H195" s="339"/>
      <c r="I195" s="339"/>
      <c r="J195" s="339"/>
      <c r="K195" s="360"/>
    </row>
    <row r="196" s="1" customFormat="1" ht="18.75" customHeight="1">
      <c r="B196" s="341"/>
      <c r="C196" s="351"/>
      <c r="D196" s="351"/>
      <c r="E196" s="351"/>
      <c r="F196" s="361"/>
      <c r="G196" s="351"/>
      <c r="H196" s="351"/>
      <c r="I196" s="351"/>
      <c r="J196" s="351"/>
      <c r="K196" s="341"/>
    </row>
    <row r="197" s="1" customFormat="1" ht="18.75" customHeight="1">
      <c r="B197" s="341"/>
      <c r="C197" s="351"/>
      <c r="D197" s="351"/>
      <c r="E197" s="351"/>
      <c r="F197" s="361"/>
      <c r="G197" s="351"/>
      <c r="H197" s="351"/>
      <c r="I197" s="351"/>
      <c r="J197" s="351"/>
      <c r="K197" s="341"/>
    </row>
    <row r="198" s="1" customFormat="1" ht="18.75" customHeight="1">
      <c r="B198" s="313"/>
      <c r="C198" s="313"/>
      <c r="D198" s="313"/>
      <c r="E198" s="313"/>
      <c r="F198" s="313"/>
      <c r="G198" s="313"/>
      <c r="H198" s="313"/>
      <c r="I198" s="313"/>
      <c r="J198" s="313"/>
      <c r="K198" s="313"/>
    </row>
    <row r="199" s="1" customFormat="1" ht="13.5">
      <c r="B199" s="292"/>
      <c r="C199" s="293"/>
      <c r="D199" s="293"/>
      <c r="E199" s="293"/>
      <c r="F199" s="293"/>
      <c r="G199" s="293"/>
      <c r="H199" s="293"/>
      <c r="I199" s="293"/>
      <c r="J199" s="293"/>
      <c r="K199" s="294"/>
    </row>
    <row r="200" s="1" customFormat="1" ht="21">
      <c r="B200" s="295"/>
      <c r="C200" s="296" t="s">
        <v>6915</v>
      </c>
      <c r="D200" s="296"/>
      <c r="E200" s="296"/>
      <c r="F200" s="296"/>
      <c r="G200" s="296"/>
      <c r="H200" s="296"/>
      <c r="I200" s="296"/>
      <c r="J200" s="296"/>
      <c r="K200" s="297"/>
    </row>
    <row r="201" s="1" customFormat="1" ht="25.5" customHeight="1">
      <c r="B201" s="295"/>
      <c r="C201" s="375" t="s">
        <v>6916</v>
      </c>
      <c r="D201" s="375"/>
      <c r="E201" s="375"/>
      <c r="F201" s="375" t="s">
        <v>6917</v>
      </c>
      <c r="G201" s="376"/>
      <c r="H201" s="375" t="s">
        <v>6918</v>
      </c>
      <c r="I201" s="375"/>
      <c r="J201" s="375"/>
      <c r="K201" s="297"/>
    </row>
    <row r="202" s="1" customFormat="1" ht="5.25" customHeight="1">
      <c r="B202" s="330"/>
      <c r="C202" s="325"/>
      <c r="D202" s="325"/>
      <c r="E202" s="325"/>
      <c r="F202" s="325"/>
      <c r="G202" s="351"/>
      <c r="H202" s="325"/>
      <c r="I202" s="325"/>
      <c r="J202" s="325"/>
      <c r="K202" s="353"/>
    </row>
    <row r="203" s="1" customFormat="1" ht="15" customHeight="1">
      <c r="B203" s="330"/>
      <c r="C203" s="305" t="s">
        <v>6908</v>
      </c>
      <c r="D203" s="305"/>
      <c r="E203" s="305"/>
      <c r="F203" s="328" t="s">
        <v>44</v>
      </c>
      <c r="G203" s="305"/>
      <c r="H203" s="305" t="s">
        <v>6919</v>
      </c>
      <c r="I203" s="305"/>
      <c r="J203" s="305"/>
      <c r="K203" s="353"/>
    </row>
    <row r="204" s="1" customFormat="1" ht="15" customHeight="1">
      <c r="B204" s="330"/>
      <c r="C204" s="305"/>
      <c r="D204" s="305"/>
      <c r="E204" s="305"/>
      <c r="F204" s="328" t="s">
        <v>45</v>
      </c>
      <c r="G204" s="305"/>
      <c r="H204" s="305" t="s">
        <v>6920</v>
      </c>
      <c r="I204" s="305"/>
      <c r="J204" s="305"/>
      <c r="K204" s="353"/>
    </row>
    <row r="205" s="1" customFormat="1" ht="15" customHeight="1">
      <c r="B205" s="330"/>
      <c r="C205" s="305"/>
      <c r="D205" s="305"/>
      <c r="E205" s="305"/>
      <c r="F205" s="328" t="s">
        <v>48</v>
      </c>
      <c r="G205" s="305"/>
      <c r="H205" s="305" t="s">
        <v>6921</v>
      </c>
      <c r="I205" s="305"/>
      <c r="J205" s="305"/>
      <c r="K205" s="353"/>
    </row>
    <row r="206" s="1" customFormat="1" ht="15" customHeight="1">
      <c r="B206" s="330"/>
      <c r="C206" s="305"/>
      <c r="D206" s="305"/>
      <c r="E206" s="305"/>
      <c r="F206" s="328" t="s">
        <v>46</v>
      </c>
      <c r="G206" s="305"/>
      <c r="H206" s="305" t="s">
        <v>6922</v>
      </c>
      <c r="I206" s="305"/>
      <c r="J206" s="305"/>
      <c r="K206" s="353"/>
    </row>
    <row r="207" s="1" customFormat="1" ht="15" customHeight="1">
      <c r="B207" s="330"/>
      <c r="C207" s="305"/>
      <c r="D207" s="305"/>
      <c r="E207" s="305"/>
      <c r="F207" s="328" t="s">
        <v>47</v>
      </c>
      <c r="G207" s="305"/>
      <c r="H207" s="305" t="s">
        <v>6923</v>
      </c>
      <c r="I207" s="305"/>
      <c r="J207" s="305"/>
      <c r="K207" s="353"/>
    </row>
    <row r="208" s="1" customFormat="1" ht="15" customHeight="1">
      <c r="B208" s="330"/>
      <c r="C208" s="305"/>
      <c r="D208" s="305"/>
      <c r="E208" s="305"/>
      <c r="F208" s="328"/>
      <c r="G208" s="305"/>
      <c r="H208" s="305"/>
      <c r="I208" s="305"/>
      <c r="J208" s="305"/>
      <c r="K208" s="353"/>
    </row>
    <row r="209" s="1" customFormat="1" ht="15" customHeight="1">
      <c r="B209" s="330"/>
      <c r="C209" s="305" t="s">
        <v>6862</v>
      </c>
      <c r="D209" s="305"/>
      <c r="E209" s="305"/>
      <c r="F209" s="328" t="s">
        <v>80</v>
      </c>
      <c r="G209" s="305"/>
      <c r="H209" s="305" t="s">
        <v>6924</v>
      </c>
      <c r="I209" s="305"/>
      <c r="J209" s="305"/>
      <c r="K209" s="353"/>
    </row>
    <row r="210" s="1" customFormat="1" ht="15" customHeight="1">
      <c r="B210" s="330"/>
      <c r="C210" s="305"/>
      <c r="D210" s="305"/>
      <c r="E210" s="305"/>
      <c r="F210" s="328" t="s">
        <v>6761</v>
      </c>
      <c r="G210" s="305"/>
      <c r="H210" s="305" t="s">
        <v>6762</v>
      </c>
      <c r="I210" s="305"/>
      <c r="J210" s="305"/>
      <c r="K210" s="353"/>
    </row>
    <row r="211" s="1" customFormat="1" ht="15" customHeight="1">
      <c r="B211" s="330"/>
      <c r="C211" s="305"/>
      <c r="D211" s="305"/>
      <c r="E211" s="305"/>
      <c r="F211" s="328" t="s">
        <v>111</v>
      </c>
      <c r="G211" s="305"/>
      <c r="H211" s="305" t="s">
        <v>6925</v>
      </c>
      <c r="I211" s="305"/>
      <c r="J211" s="305"/>
      <c r="K211" s="353"/>
    </row>
    <row r="212" s="1" customFormat="1" ht="15" customHeight="1">
      <c r="B212" s="377"/>
      <c r="C212" s="305"/>
      <c r="D212" s="305"/>
      <c r="E212" s="305"/>
      <c r="F212" s="328" t="s">
        <v>126</v>
      </c>
      <c r="G212" s="366"/>
      <c r="H212" s="357" t="s">
        <v>125</v>
      </c>
      <c r="I212" s="357"/>
      <c r="J212" s="357"/>
      <c r="K212" s="378"/>
    </row>
    <row r="213" s="1" customFormat="1" ht="15" customHeight="1">
      <c r="B213" s="377"/>
      <c r="C213" s="305"/>
      <c r="D213" s="305"/>
      <c r="E213" s="305"/>
      <c r="F213" s="328" t="s">
        <v>124</v>
      </c>
      <c r="G213" s="366"/>
      <c r="H213" s="357" t="s">
        <v>5690</v>
      </c>
      <c r="I213" s="357"/>
      <c r="J213" s="357"/>
      <c r="K213" s="378"/>
    </row>
    <row r="214" s="1" customFormat="1" ht="15" customHeight="1">
      <c r="B214" s="377"/>
      <c r="C214" s="305"/>
      <c r="D214" s="305"/>
      <c r="E214" s="305"/>
      <c r="F214" s="328"/>
      <c r="G214" s="366"/>
      <c r="H214" s="357"/>
      <c r="I214" s="357"/>
      <c r="J214" s="357"/>
      <c r="K214" s="378"/>
    </row>
    <row r="215" s="1" customFormat="1" ht="15" customHeight="1">
      <c r="B215" s="377"/>
      <c r="C215" s="305" t="s">
        <v>6886</v>
      </c>
      <c r="D215" s="305"/>
      <c r="E215" s="305"/>
      <c r="F215" s="328">
        <v>1</v>
      </c>
      <c r="G215" s="366"/>
      <c r="H215" s="357" t="s">
        <v>6926</v>
      </c>
      <c r="I215" s="357"/>
      <c r="J215" s="357"/>
      <c r="K215" s="378"/>
    </row>
    <row r="216" s="1" customFormat="1" ht="15" customHeight="1">
      <c r="B216" s="377"/>
      <c r="C216" s="305"/>
      <c r="D216" s="305"/>
      <c r="E216" s="305"/>
      <c r="F216" s="328">
        <v>2</v>
      </c>
      <c r="G216" s="366"/>
      <c r="H216" s="357" t="s">
        <v>6927</v>
      </c>
      <c r="I216" s="357"/>
      <c r="J216" s="357"/>
      <c r="K216" s="378"/>
    </row>
    <row r="217" s="1" customFormat="1" ht="15" customHeight="1">
      <c r="B217" s="377"/>
      <c r="C217" s="305"/>
      <c r="D217" s="305"/>
      <c r="E217" s="305"/>
      <c r="F217" s="328">
        <v>3</v>
      </c>
      <c r="G217" s="366"/>
      <c r="H217" s="357" t="s">
        <v>6928</v>
      </c>
      <c r="I217" s="357"/>
      <c r="J217" s="357"/>
      <c r="K217" s="378"/>
    </row>
    <row r="218" s="1" customFormat="1" ht="15" customHeight="1">
      <c r="B218" s="377"/>
      <c r="C218" s="305"/>
      <c r="D218" s="305"/>
      <c r="E218" s="305"/>
      <c r="F218" s="328">
        <v>4</v>
      </c>
      <c r="G218" s="366"/>
      <c r="H218" s="357" t="s">
        <v>6929</v>
      </c>
      <c r="I218" s="357"/>
      <c r="J218" s="357"/>
      <c r="K218" s="378"/>
    </row>
    <row r="219" s="1" customFormat="1" ht="12.75" customHeight="1">
      <c r="B219" s="379"/>
      <c r="C219" s="380"/>
      <c r="D219" s="380"/>
      <c r="E219" s="380"/>
      <c r="F219" s="380"/>
      <c r="G219" s="380"/>
      <c r="H219" s="380"/>
      <c r="I219" s="380"/>
      <c r="J219" s="380"/>
      <c r="K219" s="381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82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83</v>
      </c>
    </row>
    <row r="4" s="1" customFormat="1" ht="24.96" customHeight="1">
      <c r="B4" s="22"/>
      <c r="D4" s="142" t="s">
        <v>128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a MŠ Zelené město</v>
      </c>
      <c r="F7" s="144"/>
      <c r="G7" s="144"/>
      <c r="H7" s="144"/>
      <c r="L7" s="22"/>
    </row>
    <row r="8" s="2" customFormat="1" ht="12" customHeight="1">
      <c r="A8" s="40"/>
      <c r="B8" s="46"/>
      <c r="C8" s="40"/>
      <c r="D8" s="144" t="s">
        <v>129</v>
      </c>
      <c r="E8" s="40"/>
      <c r="F8" s="40"/>
      <c r="G8" s="40"/>
      <c r="H8" s="40"/>
      <c r="I8" s="40"/>
      <c r="J8" s="40"/>
      <c r="K8" s="40"/>
      <c r="L8" s="14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7" t="s">
        <v>130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4" t="s">
        <v>18</v>
      </c>
      <c r="E11" s="40"/>
      <c r="F11" s="135" t="s">
        <v>19</v>
      </c>
      <c r="G11" s="40"/>
      <c r="H11" s="40"/>
      <c r="I11" s="144" t="s">
        <v>20</v>
      </c>
      <c r="J11" s="135" t="s">
        <v>19</v>
      </c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4" t="s">
        <v>21</v>
      </c>
      <c r="E12" s="40"/>
      <c r="F12" s="135" t="s">
        <v>22</v>
      </c>
      <c r="G12" s="40"/>
      <c r="H12" s="40"/>
      <c r="I12" s="144" t="s">
        <v>23</v>
      </c>
      <c r="J12" s="148" t="str">
        <f>'Rekapitulace stavby'!AN8</f>
        <v>9. 2. 2025</v>
      </c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25</v>
      </c>
      <c r="E14" s="40"/>
      <c r="F14" s="40"/>
      <c r="G14" s="40"/>
      <c r="H14" s="40"/>
      <c r="I14" s="144" t="s">
        <v>26</v>
      </c>
      <c r="J14" s="135" t="s">
        <v>27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28</v>
      </c>
      <c r="F15" s="40"/>
      <c r="G15" s="40"/>
      <c r="H15" s="40"/>
      <c r="I15" s="144" t="s">
        <v>29</v>
      </c>
      <c r="J15" s="135" t="s">
        <v>30</v>
      </c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4" t="s">
        <v>31</v>
      </c>
      <c r="E17" s="40"/>
      <c r="F17" s="40"/>
      <c r="G17" s="40"/>
      <c r="H17" s="40"/>
      <c r="I17" s="144" t="s">
        <v>26</v>
      </c>
      <c r="J17" s="35" t="str">
        <f>'Rekapitulace stavby'!AN13</f>
        <v>Vyplň údaj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4" t="s">
        <v>29</v>
      </c>
      <c r="J18" s="35" t="str">
        <f>'Rekapitulace stavby'!AN14</f>
        <v>Vyplň údaj</v>
      </c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4" t="s">
        <v>33</v>
      </c>
      <c r="E20" s="40"/>
      <c r="F20" s="40"/>
      <c r="G20" s="40"/>
      <c r="H20" s="40"/>
      <c r="I20" s="144" t="s">
        <v>26</v>
      </c>
      <c r="J20" s="135" t="str">
        <f>IF('Rekapitulace stavby'!AN16="","",'Rekapitulace stavby'!AN16)</f>
        <v/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tr">
        <f>IF('Rekapitulace stavby'!E17="","",'Rekapitulace stavby'!E17)</f>
        <v xml:space="preserve"> </v>
      </c>
      <c r="F21" s="40"/>
      <c r="G21" s="40"/>
      <c r="H21" s="40"/>
      <c r="I21" s="144" t="s">
        <v>29</v>
      </c>
      <c r="J21" s="135" t="str">
        <f>IF('Rekapitulace stavby'!AN17="","",'Rekapitulace stavby'!AN17)</f>
        <v/>
      </c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4" t="s">
        <v>36</v>
      </c>
      <c r="E23" s="40"/>
      <c r="F23" s="40"/>
      <c r="G23" s="40"/>
      <c r="H23" s="40"/>
      <c r="I23" s="144" t="s">
        <v>26</v>
      </c>
      <c r="J23" s="135" t="str">
        <f>IF('Rekapitulace stavby'!AN19="","",'Rekapitulace stavby'!AN19)</f>
        <v/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tr">
        <f>IF('Rekapitulace stavby'!E20="","",'Rekapitulace stavby'!E20)</f>
        <v xml:space="preserve"> </v>
      </c>
      <c r="F24" s="40"/>
      <c r="G24" s="40"/>
      <c r="H24" s="40"/>
      <c r="I24" s="144" t="s">
        <v>29</v>
      </c>
      <c r="J24" s="135" t="str">
        <f>IF('Rekapitulace stavby'!AN20="","",'Rekapitulace stavby'!AN20)</f>
        <v/>
      </c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4" t="s">
        <v>37</v>
      </c>
      <c r="E26" s="40"/>
      <c r="F26" s="40"/>
      <c r="G26" s="40"/>
      <c r="H26" s="40"/>
      <c r="I26" s="40"/>
      <c r="J26" s="40"/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16.5" customHeight="1">
      <c r="A27" s="149"/>
      <c r="B27" s="150"/>
      <c r="C27" s="149"/>
      <c r="D27" s="149"/>
      <c r="E27" s="151" t="s">
        <v>19</v>
      </c>
      <c r="F27" s="151"/>
      <c r="G27" s="151"/>
      <c r="H27" s="151"/>
      <c r="I27" s="149"/>
      <c r="J27" s="149"/>
      <c r="K27" s="149"/>
      <c r="L27" s="152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3"/>
      <c r="E29" s="153"/>
      <c r="F29" s="153"/>
      <c r="G29" s="153"/>
      <c r="H29" s="153"/>
      <c r="I29" s="153"/>
      <c r="J29" s="153"/>
      <c r="K29" s="153"/>
      <c r="L29" s="14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4" t="s">
        <v>39</v>
      </c>
      <c r="E30" s="40"/>
      <c r="F30" s="40"/>
      <c r="G30" s="40"/>
      <c r="H30" s="40"/>
      <c r="I30" s="40"/>
      <c r="J30" s="155">
        <f>ROUND(J89, 2)</f>
        <v>0</v>
      </c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6" t="s">
        <v>41</v>
      </c>
      <c r="G32" s="40"/>
      <c r="H32" s="40"/>
      <c r="I32" s="156" t="s">
        <v>40</v>
      </c>
      <c r="J32" s="156" t="s">
        <v>42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57" t="s">
        <v>43</v>
      </c>
      <c r="E33" s="144" t="s">
        <v>44</v>
      </c>
      <c r="F33" s="158">
        <f>ROUND((SUM(BE89:BE265)),  2)</f>
        <v>0</v>
      </c>
      <c r="G33" s="40"/>
      <c r="H33" s="40"/>
      <c r="I33" s="159">
        <v>0.20999999999999999</v>
      </c>
      <c r="J33" s="158">
        <f>ROUND(((SUM(BE89:BE265))*I33),  2)</f>
        <v>0</v>
      </c>
      <c r="K33" s="40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4" t="s">
        <v>45</v>
      </c>
      <c r="F34" s="158">
        <f>ROUND((SUM(BF89:BF265)),  2)</f>
        <v>0</v>
      </c>
      <c r="G34" s="40"/>
      <c r="H34" s="40"/>
      <c r="I34" s="159">
        <v>0.12</v>
      </c>
      <c r="J34" s="158">
        <f>ROUND(((SUM(BF89:BF265))*I34),  2)</f>
        <v>0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4" t="s">
        <v>46</v>
      </c>
      <c r="F35" s="158">
        <f>ROUND((SUM(BG89:BG265)),  2)</f>
        <v>0</v>
      </c>
      <c r="G35" s="40"/>
      <c r="H35" s="40"/>
      <c r="I35" s="159">
        <v>0.20999999999999999</v>
      </c>
      <c r="J35" s="158">
        <f>0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4" t="s">
        <v>47</v>
      </c>
      <c r="F36" s="158">
        <f>ROUND((SUM(BH89:BH265)),  2)</f>
        <v>0</v>
      </c>
      <c r="G36" s="40"/>
      <c r="H36" s="40"/>
      <c r="I36" s="159">
        <v>0.12</v>
      </c>
      <c r="J36" s="158">
        <f>0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48</v>
      </c>
      <c r="F37" s="158">
        <f>ROUND((SUM(BI89:BI265)),  2)</f>
        <v>0</v>
      </c>
      <c r="G37" s="40"/>
      <c r="H37" s="40"/>
      <c r="I37" s="159">
        <v>0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0"/>
      <c r="D39" s="161" t="s">
        <v>49</v>
      </c>
      <c r="E39" s="162"/>
      <c r="F39" s="162"/>
      <c r="G39" s="163" t="s">
        <v>50</v>
      </c>
      <c r="H39" s="164" t="s">
        <v>51</v>
      </c>
      <c r="I39" s="162"/>
      <c r="J39" s="165">
        <f>SUM(J30:J37)</f>
        <v>0</v>
      </c>
      <c r="K39" s="166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7"/>
      <c r="C40" s="168"/>
      <c r="D40" s="168"/>
      <c r="E40" s="168"/>
      <c r="F40" s="168"/>
      <c r="G40" s="168"/>
      <c r="H40" s="168"/>
      <c r="I40" s="168"/>
      <c r="J40" s="168"/>
      <c r="K40" s="168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131</v>
      </c>
      <c r="D45" s="42"/>
      <c r="E45" s="42"/>
      <c r="F45" s="42"/>
      <c r="G45" s="42"/>
      <c r="H45" s="42"/>
      <c r="I45" s="42"/>
      <c r="J45" s="42"/>
      <c r="K45" s="42"/>
      <c r="L45" s="14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1" t="str">
        <f>E7</f>
        <v>ZŠ a MŠ Zelené město</v>
      </c>
      <c r="F48" s="34"/>
      <c r="G48" s="34"/>
      <c r="H48" s="34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129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SO05 - Opěrné stěny</v>
      </c>
      <c r="F50" s="42"/>
      <c r="G50" s="42"/>
      <c r="H50" s="42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Ul. V třešňovce 190 00 Praha 9</v>
      </c>
      <c r="G52" s="42"/>
      <c r="H52" s="42"/>
      <c r="I52" s="34" t="s">
        <v>23</v>
      </c>
      <c r="J52" s="74" t="str">
        <f>IF(J12="","",J12)</f>
        <v>9. 2. 2025</v>
      </c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Městská část Praha 9, Sokolovská 14/324, Praha 9</v>
      </c>
      <c r="G54" s="42"/>
      <c r="H54" s="42"/>
      <c r="I54" s="34" t="s">
        <v>33</v>
      </c>
      <c r="J54" s="38" t="str">
        <f>E21</f>
        <v xml:space="preserve"> </v>
      </c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31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 xml:space="preserve"> </v>
      </c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2" t="s">
        <v>132</v>
      </c>
      <c r="D57" s="173"/>
      <c r="E57" s="173"/>
      <c r="F57" s="173"/>
      <c r="G57" s="173"/>
      <c r="H57" s="173"/>
      <c r="I57" s="173"/>
      <c r="J57" s="174" t="s">
        <v>133</v>
      </c>
      <c r="K57" s="173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5" t="s">
        <v>71</v>
      </c>
      <c r="D59" s="42"/>
      <c r="E59" s="42"/>
      <c r="F59" s="42"/>
      <c r="G59" s="42"/>
      <c r="H59" s="42"/>
      <c r="I59" s="42"/>
      <c r="J59" s="104">
        <f>J89</f>
        <v>0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134</v>
      </c>
    </row>
    <row r="60" s="9" customFormat="1" ht="24.96" customHeight="1">
      <c r="A60" s="9"/>
      <c r="B60" s="176"/>
      <c r="C60" s="177"/>
      <c r="D60" s="178" t="s">
        <v>135</v>
      </c>
      <c r="E60" s="179"/>
      <c r="F60" s="179"/>
      <c r="G60" s="179"/>
      <c r="H60" s="179"/>
      <c r="I60" s="179"/>
      <c r="J60" s="180">
        <f>J90</f>
        <v>0</v>
      </c>
      <c r="K60" s="177"/>
      <c r="L60" s="181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2"/>
      <c r="C61" s="127"/>
      <c r="D61" s="183" t="s">
        <v>136</v>
      </c>
      <c r="E61" s="184"/>
      <c r="F61" s="184"/>
      <c r="G61" s="184"/>
      <c r="H61" s="184"/>
      <c r="I61" s="184"/>
      <c r="J61" s="185">
        <f>J91</f>
        <v>0</v>
      </c>
      <c r="K61" s="127"/>
      <c r="L61" s="186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2"/>
      <c r="C62" s="127"/>
      <c r="D62" s="183" t="s">
        <v>137</v>
      </c>
      <c r="E62" s="184"/>
      <c r="F62" s="184"/>
      <c r="G62" s="184"/>
      <c r="H62" s="184"/>
      <c r="I62" s="184"/>
      <c r="J62" s="185">
        <f>J127</f>
        <v>0</v>
      </c>
      <c r="K62" s="127"/>
      <c r="L62" s="186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2"/>
      <c r="C63" s="127"/>
      <c r="D63" s="183" t="s">
        <v>138</v>
      </c>
      <c r="E63" s="184"/>
      <c r="F63" s="184"/>
      <c r="G63" s="184"/>
      <c r="H63" s="184"/>
      <c r="I63" s="184"/>
      <c r="J63" s="185">
        <f>J155</f>
        <v>0</v>
      </c>
      <c r="K63" s="127"/>
      <c r="L63" s="186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2"/>
      <c r="C64" s="127"/>
      <c r="D64" s="183" t="s">
        <v>139</v>
      </c>
      <c r="E64" s="184"/>
      <c r="F64" s="184"/>
      <c r="G64" s="184"/>
      <c r="H64" s="184"/>
      <c r="I64" s="184"/>
      <c r="J64" s="185">
        <f>J190</f>
        <v>0</v>
      </c>
      <c r="K64" s="127"/>
      <c r="L64" s="186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2"/>
      <c r="C65" s="127"/>
      <c r="D65" s="183" t="s">
        <v>140</v>
      </c>
      <c r="E65" s="184"/>
      <c r="F65" s="184"/>
      <c r="G65" s="184"/>
      <c r="H65" s="184"/>
      <c r="I65" s="184"/>
      <c r="J65" s="185">
        <f>J202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2"/>
      <c r="C66" s="127"/>
      <c r="D66" s="183" t="s">
        <v>141</v>
      </c>
      <c r="E66" s="184"/>
      <c r="F66" s="184"/>
      <c r="G66" s="184"/>
      <c r="H66" s="184"/>
      <c r="I66" s="184"/>
      <c r="J66" s="185">
        <f>J223</f>
        <v>0</v>
      </c>
      <c r="K66" s="127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2"/>
      <c r="C67" s="127"/>
      <c r="D67" s="183" t="s">
        <v>142</v>
      </c>
      <c r="E67" s="184"/>
      <c r="F67" s="184"/>
      <c r="G67" s="184"/>
      <c r="H67" s="184"/>
      <c r="I67" s="184"/>
      <c r="J67" s="185">
        <f>J237</f>
        <v>0</v>
      </c>
      <c r="K67" s="127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76"/>
      <c r="C68" s="177"/>
      <c r="D68" s="178" t="s">
        <v>143</v>
      </c>
      <c r="E68" s="179"/>
      <c r="F68" s="179"/>
      <c r="G68" s="179"/>
      <c r="H68" s="179"/>
      <c r="I68" s="179"/>
      <c r="J68" s="180">
        <f>J240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2"/>
      <c r="C69" s="127"/>
      <c r="D69" s="183" t="s">
        <v>144</v>
      </c>
      <c r="E69" s="184"/>
      <c r="F69" s="184"/>
      <c r="G69" s="184"/>
      <c r="H69" s="184"/>
      <c r="I69" s="184"/>
      <c r="J69" s="185">
        <f>J241</f>
        <v>0</v>
      </c>
      <c r="K69" s="127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6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14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5" s="2" customFormat="1" ht="6.96" customHeight="1">
      <c r="A75" s="40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4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24.96" customHeight="1">
      <c r="A76" s="40"/>
      <c r="B76" s="41"/>
      <c r="C76" s="25" t="s">
        <v>145</v>
      </c>
      <c r="D76" s="42"/>
      <c r="E76" s="42"/>
      <c r="F76" s="42"/>
      <c r="G76" s="42"/>
      <c r="H76" s="42"/>
      <c r="I76" s="42"/>
      <c r="J76" s="42"/>
      <c r="K76" s="42"/>
      <c r="L76" s="14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16</v>
      </c>
      <c r="D78" s="42"/>
      <c r="E78" s="42"/>
      <c r="F78" s="42"/>
      <c r="G78" s="42"/>
      <c r="H78" s="42"/>
      <c r="I78" s="42"/>
      <c r="J78" s="42"/>
      <c r="K78" s="42"/>
      <c r="L78" s="14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6.5" customHeight="1">
      <c r="A79" s="40"/>
      <c r="B79" s="41"/>
      <c r="C79" s="42"/>
      <c r="D79" s="42"/>
      <c r="E79" s="171" t="str">
        <f>E7</f>
        <v>ZŠ a MŠ Zelené město</v>
      </c>
      <c r="F79" s="34"/>
      <c r="G79" s="34"/>
      <c r="H79" s="34"/>
      <c r="I79" s="42"/>
      <c r="J79" s="42"/>
      <c r="K79" s="42"/>
      <c r="L79" s="14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129</v>
      </c>
      <c r="D80" s="42"/>
      <c r="E80" s="42"/>
      <c r="F80" s="42"/>
      <c r="G80" s="42"/>
      <c r="H80" s="42"/>
      <c r="I80" s="42"/>
      <c r="J80" s="42"/>
      <c r="K80" s="42"/>
      <c r="L80" s="14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6.5" customHeight="1">
      <c r="A81" s="40"/>
      <c r="B81" s="41"/>
      <c r="C81" s="42"/>
      <c r="D81" s="42"/>
      <c r="E81" s="71" t="str">
        <f>E9</f>
        <v>SO05 - Opěrné stěny</v>
      </c>
      <c r="F81" s="42"/>
      <c r="G81" s="42"/>
      <c r="H81" s="42"/>
      <c r="I81" s="42"/>
      <c r="J81" s="42"/>
      <c r="K81" s="42"/>
      <c r="L81" s="14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21</v>
      </c>
      <c r="D83" s="42"/>
      <c r="E83" s="42"/>
      <c r="F83" s="29" t="str">
        <f>F12</f>
        <v>Ul. V třešňovce 190 00 Praha 9</v>
      </c>
      <c r="G83" s="42"/>
      <c r="H83" s="42"/>
      <c r="I83" s="34" t="s">
        <v>23</v>
      </c>
      <c r="J83" s="74" t="str">
        <f>IF(J12="","",J12)</f>
        <v>9. 2. 2025</v>
      </c>
      <c r="K83" s="42"/>
      <c r="L83" s="14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5.15" customHeight="1">
      <c r="A85" s="40"/>
      <c r="B85" s="41"/>
      <c r="C85" s="34" t="s">
        <v>25</v>
      </c>
      <c r="D85" s="42"/>
      <c r="E85" s="42"/>
      <c r="F85" s="29" t="str">
        <f>E15</f>
        <v>Městská část Praha 9, Sokolovská 14/324, Praha 9</v>
      </c>
      <c r="G85" s="42"/>
      <c r="H85" s="42"/>
      <c r="I85" s="34" t="s">
        <v>33</v>
      </c>
      <c r="J85" s="38" t="str">
        <f>E21</f>
        <v xml:space="preserve"> </v>
      </c>
      <c r="K85" s="42"/>
      <c r="L85" s="14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5.15" customHeight="1">
      <c r="A86" s="40"/>
      <c r="B86" s="41"/>
      <c r="C86" s="34" t="s">
        <v>31</v>
      </c>
      <c r="D86" s="42"/>
      <c r="E86" s="42"/>
      <c r="F86" s="29" t="str">
        <f>IF(E18="","",E18)</f>
        <v>Vyplň údaj</v>
      </c>
      <c r="G86" s="42"/>
      <c r="H86" s="42"/>
      <c r="I86" s="34" t="s">
        <v>36</v>
      </c>
      <c r="J86" s="38" t="str">
        <f>E24</f>
        <v xml:space="preserve"> </v>
      </c>
      <c r="K86" s="42"/>
      <c r="L86" s="14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0.32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11" customFormat="1" ht="29.28" customHeight="1">
      <c r="A88" s="187"/>
      <c r="B88" s="188"/>
      <c r="C88" s="189" t="s">
        <v>146</v>
      </c>
      <c r="D88" s="190" t="s">
        <v>58</v>
      </c>
      <c r="E88" s="190" t="s">
        <v>54</v>
      </c>
      <c r="F88" s="190" t="s">
        <v>55</v>
      </c>
      <c r="G88" s="190" t="s">
        <v>147</v>
      </c>
      <c r="H88" s="190" t="s">
        <v>148</v>
      </c>
      <c r="I88" s="190" t="s">
        <v>149</v>
      </c>
      <c r="J88" s="190" t="s">
        <v>133</v>
      </c>
      <c r="K88" s="191" t="s">
        <v>150</v>
      </c>
      <c r="L88" s="192"/>
      <c r="M88" s="94" t="s">
        <v>19</v>
      </c>
      <c r="N88" s="95" t="s">
        <v>43</v>
      </c>
      <c r="O88" s="95" t="s">
        <v>151</v>
      </c>
      <c r="P88" s="95" t="s">
        <v>152</v>
      </c>
      <c r="Q88" s="95" t="s">
        <v>153</v>
      </c>
      <c r="R88" s="95" t="s">
        <v>154</v>
      </c>
      <c r="S88" s="95" t="s">
        <v>155</v>
      </c>
      <c r="T88" s="96" t="s">
        <v>156</v>
      </c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</row>
    <row r="89" s="2" customFormat="1" ht="22.8" customHeight="1">
      <c r="A89" s="40"/>
      <c r="B89" s="41"/>
      <c r="C89" s="101" t="s">
        <v>157</v>
      </c>
      <c r="D89" s="42"/>
      <c r="E89" s="42"/>
      <c r="F89" s="42"/>
      <c r="G89" s="42"/>
      <c r="H89" s="42"/>
      <c r="I89" s="42"/>
      <c r="J89" s="193">
        <f>BK89</f>
        <v>0</v>
      </c>
      <c r="K89" s="42"/>
      <c r="L89" s="46"/>
      <c r="M89" s="97"/>
      <c r="N89" s="194"/>
      <c r="O89" s="98"/>
      <c r="P89" s="195">
        <f>P90+P240</f>
        <v>0</v>
      </c>
      <c r="Q89" s="98"/>
      <c r="R89" s="195">
        <f>R90+R240</f>
        <v>158.22061823999999</v>
      </c>
      <c r="S89" s="98"/>
      <c r="T89" s="196">
        <f>T90+T240</f>
        <v>0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T89" s="19" t="s">
        <v>72</v>
      </c>
      <c r="AU89" s="19" t="s">
        <v>134</v>
      </c>
      <c r="BK89" s="197">
        <f>BK90+BK240</f>
        <v>0</v>
      </c>
    </row>
    <row r="90" s="12" customFormat="1" ht="25.92" customHeight="1">
      <c r="A90" s="12"/>
      <c r="B90" s="198"/>
      <c r="C90" s="199"/>
      <c r="D90" s="200" t="s">
        <v>72</v>
      </c>
      <c r="E90" s="201" t="s">
        <v>158</v>
      </c>
      <c r="F90" s="201" t="s">
        <v>159</v>
      </c>
      <c r="G90" s="199"/>
      <c r="H90" s="199"/>
      <c r="I90" s="202"/>
      <c r="J90" s="203">
        <f>BK90</f>
        <v>0</v>
      </c>
      <c r="K90" s="199"/>
      <c r="L90" s="204"/>
      <c r="M90" s="205"/>
      <c r="N90" s="206"/>
      <c r="O90" s="206"/>
      <c r="P90" s="207">
        <f>P91+P127+P155+P190+P202+P223+P237</f>
        <v>0</v>
      </c>
      <c r="Q90" s="206"/>
      <c r="R90" s="207">
        <f>R91+R127+R155+R190+R202+R223+R237</f>
        <v>158.05737954</v>
      </c>
      <c r="S90" s="206"/>
      <c r="T90" s="208">
        <f>T91+T127+T155+T190+T202+T223+T237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81</v>
      </c>
      <c r="AT90" s="210" t="s">
        <v>72</v>
      </c>
      <c r="AU90" s="210" t="s">
        <v>73</v>
      </c>
      <c r="AY90" s="209" t="s">
        <v>160</v>
      </c>
      <c r="BK90" s="211">
        <f>BK91+BK127+BK155+BK190+BK202+BK223+BK237</f>
        <v>0</v>
      </c>
    </row>
    <row r="91" s="12" customFormat="1" ht="22.8" customHeight="1">
      <c r="A91" s="12"/>
      <c r="B91" s="198"/>
      <c r="C91" s="199"/>
      <c r="D91" s="200" t="s">
        <v>72</v>
      </c>
      <c r="E91" s="212" t="s">
        <v>81</v>
      </c>
      <c r="F91" s="212" t="s">
        <v>161</v>
      </c>
      <c r="G91" s="199"/>
      <c r="H91" s="199"/>
      <c r="I91" s="202"/>
      <c r="J91" s="213">
        <f>BK91</f>
        <v>0</v>
      </c>
      <c r="K91" s="199"/>
      <c r="L91" s="204"/>
      <c r="M91" s="205"/>
      <c r="N91" s="206"/>
      <c r="O91" s="206"/>
      <c r="P91" s="207">
        <f>SUM(P92:P126)</f>
        <v>0</v>
      </c>
      <c r="Q91" s="206"/>
      <c r="R91" s="207">
        <f>SUM(R92:R126)</f>
        <v>0</v>
      </c>
      <c r="S91" s="206"/>
      <c r="T91" s="208">
        <f>SUM(T92:T126)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81</v>
      </c>
      <c r="AT91" s="210" t="s">
        <v>72</v>
      </c>
      <c r="AU91" s="210" t="s">
        <v>81</v>
      </c>
      <c r="AY91" s="209" t="s">
        <v>160</v>
      </c>
      <c r="BK91" s="211">
        <f>SUM(BK92:BK126)</f>
        <v>0</v>
      </c>
    </row>
    <row r="92" s="2" customFormat="1" ht="24.15" customHeight="1">
      <c r="A92" s="40"/>
      <c r="B92" s="41"/>
      <c r="C92" s="214" t="s">
        <v>81</v>
      </c>
      <c r="D92" s="214" t="s">
        <v>162</v>
      </c>
      <c r="E92" s="215" t="s">
        <v>163</v>
      </c>
      <c r="F92" s="216" t="s">
        <v>164</v>
      </c>
      <c r="G92" s="217" t="s">
        <v>165</v>
      </c>
      <c r="H92" s="218">
        <v>106.8</v>
      </c>
      <c r="I92" s="219"/>
      <c r="J92" s="220">
        <f>ROUND(I92*H92,2)</f>
        <v>0</v>
      </c>
      <c r="K92" s="216" t="s">
        <v>166</v>
      </c>
      <c r="L92" s="46"/>
      <c r="M92" s="221" t="s">
        <v>19</v>
      </c>
      <c r="N92" s="222" t="s">
        <v>44</v>
      </c>
      <c r="O92" s="86"/>
      <c r="P92" s="223">
        <f>O92*H92</f>
        <v>0</v>
      </c>
      <c r="Q92" s="223">
        <v>0</v>
      </c>
      <c r="R92" s="223">
        <f>Q92*H92</f>
        <v>0</v>
      </c>
      <c r="S92" s="223">
        <v>0</v>
      </c>
      <c r="T92" s="224">
        <f>S92*H92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25" t="s">
        <v>167</v>
      </c>
      <c r="AT92" s="225" t="s">
        <v>162</v>
      </c>
      <c r="AU92" s="225" t="s">
        <v>83</v>
      </c>
      <c r="AY92" s="19" t="s">
        <v>160</v>
      </c>
      <c r="BE92" s="226">
        <f>IF(N92="základní",J92,0)</f>
        <v>0</v>
      </c>
      <c r="BF92" s="226">
        <f>IF(N92="snížená",J92,0)</f>
        <v>0</v>
      </c>
      <c r="BG92" s="226">
        <f>IF(N92="zákl. přenesená",J92,0)</f>
        <v>0</v>
      </c>
      <c r="BH92" s="226">
        <f>IF(N92="sníž. přenesená",J92,0)</f>
        <v>0</v>
      </c>
      <c r="BI92" s="226">
        <f>IF(N92="nulová",J92,0)</f>
        <v>0</v>
      </c>
      <c r="BJ92" s="19" t="s">
        <v>81</v>
      </c>
      <c r="BK92" s="226">
        <f>ROUND(I92*H92,2)</f>
        <v>0</v>
      </c>
      <c r="BL92" s="19" t="s">
        <v>167</v>
      </c>
      <c r="BM92" s="225" t="s">
        <v>168</v>
      </c>
    </row>
    <row r="93" s="2" customFormat="1">
      <c r="A93" s="40"/>
      <c r="B93" s="41"/>
      <c r="C93" s="42"/>
      <c r="D93" s="227" t="s">
        <v>169</v>
      </c>
      <c r="E93" s="42"/>
      <c r="F93" s="228" t="s">
        <v>170</v>
      </c>
      <c r="G93" s="42"/>
      <c r="H93" s="42"/>
      <c r="I93" s="229"/>
      <c r="J93" s="42"/>
      <c r="K93" s="42"/>
      <c r="L93" s="46"/>
      <c r="M93" s="230"/>
      <c r="N93" s="231"/>
      <c r="O93" s="86"/>
      <c r="P93" s="86"/>
      <c r="Q93" s="86"/>
      <c r="R93" s="86"/>
      <c r="S93" s="86"/>
      <c r="T93" s="87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169</v>
      </c>
      <c r="AU93" s="19" t="s">
        <v>83</v>
      </c>
    </row>
    <row r="94" s="13" customFormat="1">
      <c r="A94" s="13"/>
      <c r="B94" s="232"/>
      <c r="C94" s="233"/>
      <c r="D94" s="234" t="s">
        <v>171</v>
      </c>
      <c r="E94" s="235" t="s">
        <v>19</v>
      </c>
      <c r="F94" s="236" t="s">
        <v>172</v>
      </c>
      <c r="G94" s="233"/>
      <c r="H94" s="237">
        <v>106.8</v>
      </c>
      <c r="I94" s="238"/>
      <c r="J94" s="233"/>
      <c r="K94" s="233"/>
      <c r="L94" s="239"/>
      <c r="M94" s="240"/>
      <c r="N94" s="241"/>
      <c r="O94" s="241"/>
      <c r="P94" s="241"/>
      <c r="Q94" s="241"/>
      <c r="R94" s="241"/>
      <c r="S94" s="241"/>
      <c r="T94" s="242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43" t="s">
        <v>171</v>
      </c>
      <c r="AU94" s="243" t="s">
        <v>83</v>
      </c>
      <c r="AV94" s="13" t="s">
        <v>83</v>
      </c>
      <c r="AW94" s="13" t="s">
        <v>35</v>
      </c>
      <c r="AX94" s="13" t="s">
        <v>81</v>
      </c>
      <c r="AY94" s="243" t="s">
        <v>160</v>
      </c>
    </row>
    <row r="95" s="2" customFormat="1" ht="33" customHeight="1">
      <c r="A95" s="40"/>
      <c r="B95" s="41"/>
      <c r="C95" s="214" t="s">
        <v>83</v>
      </c>
      <c r="D95" s="214" t="s">
        <v>162</v>
      </c>
      <c r="E95" s="215" t="s">
        <v>173</v>
      </c>
      <c r="F95" s="216" t="s">
        <v>174</v>
      </c>
      <c r="G95" s="217" t="s">
        <v>175</v>
      </c>
      <c r="H95" s="218">
        <v>133.25399999999999</v>
      </c>
      <c r="I95" s="219"/>
      <c r="J95" s="220">
        <f>ROUND(I95*H95,2)</f>
        <v>0</v>
      </c>
      <c r="K95" s="216" t="s">
        <v>166</v>
      </c>
      <c r="L95" s="46"/>
      <c r="M95" s="221" t="s">
        <v>19</v>
      </c>
      <c r="N95" s="222" t="s">
        <v>44</v>
      </c>
      <c r="O95" s="86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5" t="s">
        <v>167</v>
      </c>
      <c r="AT95" s="225" t="s">
        <v>162</v>
      </c>
      <c r="AU95" s="225" t="s">
        <v>83</v>
      </c>
      <c r="AY95" s="19" t="s">
        <v>160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9" t="s">
        <v>81</v>
      </c>
      <c r="BK95" s="226">
        <f>ROUND(I95*H95,2)</f>
        <v>0</v>
      </c>
      <c r="BL95" s="19" t="s">
        <v>167</v>
      </c>
      <c r="BM95" s="225" t="s">
        <v>176</v>
      </c>
    </row>
    <row r="96" s="2" customFormat="1">
      <c r="A96" s="40"/>
      <c r="B96" s="41"/>
      <c r="C96" s="42"/>
      <c r="D96" s="227" t="s">
        <v>169</v>
      </c>
      <c r="E96" s="42"/>
      <c r="F96" s="228" t="s">
        <v>177</v>
      </c>
      <c r="G96" s="42"/>
      <c r="H96" s="42"/>
      <c r="I96" s="229"/>
      <c r="J96" s="42"/>
      <c r="K96" s="42"/>
      <c r="L96" s="46"/>
      <c r="M96" s="230"/>
      <c r="N96" s="231"/>
      <c r="O96" s="86"/>
      <c r="P96" s="86"/>
      <c r="Q96" s="86"/>
      <c r="R96" s="86"/>
      <c r="S96" s="86"/>
      <c r="T96" s="87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169</v>
      </c>
      <c r="AU96" s="19" t="s">
        <v>83</v>
      </c>
    </row>
    <row r="97" s="13" customFormat="1">
      <c r="A97" s="13"/>
      <c r="B97" s="232"/>
      <c r="C97" s="233"/>
      <c r="D97" s="234" t="s">
        <v>171</v>
      </c>
      <c r="E97" s="235" t="s">
        <v>19</v>
      </c>
      <c r="F97" s="236" t="s">
        <v>178</v>
      </c>
      <c r="G97" s="233"/>
      <c r="H97" s="237">
        <v>109.8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171</v>
      </c>
      <c r="AU97" s="243" t="s">
        <v>83</v>
      </c>
      <c r="AV97" s="13" t="s">
        <v>83</v>
      </c>
      <c r="AW97" s="13" t="s">
        <v>35</v>
      </c>
      <c r="AX97" s="13" t="s">
        <v>73</v>
      </c>
      <c r="AY97" s="243" t="s">
        <v>160</v>
      </c>
    </row>
    <row r="98" s="13" customFormat="1">
      <c r="A98" s="13"/>
      <c r="B98" s="232"/>
      <c r="C98" s="233"/>
      <c r="D98" s="234" t="s">
        <v>171</v>
      </c>
      <c r="E98" s="235" t="s">
        <v>19</v>
      </c>
      <c r="F98" s="236" t="s">
        <v>179</v>
      </c>
      <c r="G98" s="233"/>
      <c r="H98" s="237">
        <v>23.454000000000001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171</v>
      </c>
      <c r="AU98" s="243" t="s">
        <v>83</v>
      </c>
      <c r="AV98" s="13" t="s">
        <v>83</v>
      </c>
      <c r="AW98" s="13" t="s">
        <v>35</v>
      </c>
      <c r="AX98" s="13" t="s">
        <v>73</v>
      </c>
      <c r="AY98" s="243" t="s">
        <v>160</v>
      </c>
    </row>
    <row r="99" s="14" customFormat="1">
      <c r="A99" s="14"/>
      <c r="B99" s="244"/>
      <c r="C99" s="245"/>
      <c r="D99" s="234" t="s">
        <v>171</v>
      </c>
      <c r="E99" s="246" t="s">
        <v>19</v>
      </c>
      <c r="F99" s="247" t="s">
        <v>180</v>
      </c>
      <c r="G99" s="245"/>
      <c r="H99" s="248">
        <v>133.25399999999999</v>
      </c>
      <c r="I99" s="249"/>
      <c r="J99" s="245"/>
      <c r="K99" s="245"/>
      <c r="L99" s="250"/>
      <c r="M99" s="251"/>
      <c r="N99" s="252"/>
      <c r="O99" s="252"/>
      <c r="P99" s="252"/>
      <c r="Q99" s="252"/>
      <c r="R99" s="252"/>
      <c r="S99" s="252"/>
      <c r="T99" s="253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4" t="s">
        <v>171</v>
      </c>
      <c r="AU99" s="254" t="s">
        <v>83</v>
      </c>
      <c r="AV99" s="14" t="s">
        <v>167</v>
      </c>
      <c r="AW99" s="14" t="s">
        <v>35</v>
      </c>
      <c r="AX99" s="14" t="s">
        <v>81</v>
      </c>
      <c r="AY99" s="254" t="s">
        <v>160</v>
      </c>
    </row>
    <row r="100" s="2" customFormat="1" ht="33" customHeight="1">
      <c r="A100" s="40"/>
      <c r="B100" s="41"/>
      <c r="C100" s="214" t="s">
        <v>181</v>
      </c>
      <c r="D100" s="214" t="s">
        <v>162</v>
      </c>
      <c r="E100" s="215" t="s">
        <v>182</v>
      </c>
      <c r="F100" s="216" t="s">
        <v>183</v>
      </c>
      <c r="G100" s="217" t="s">
        <v>175</v>
      </c>
      <c r="H100" s="218">
        <v>2.448</v>
      </c>
      <c r="I100" s="219"/>
      <c r="J100" s="220">
        <f>ROUND(I100*H100,2)</f>
        <v>0</v>
      </c>
      <c r="K100" s="216" t="s">
        <v>166</v>
      </c>
      <c r="L100" s="46"/>
      <c r="M100" s="221" t="s">
        <v>19</v>
      </c>
      <c r="N100" s="222" t="s">
        <v>44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167</v>
      </c>
      <c r="AT100" s="225" t="s">
        <v>162</v>
      </c>
      <c r="AU100" s="225" t="s">
        <v>83</v>
      </c>
      <c r="AY100" s="19" t="s">
        <v>160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81</v>
      </c>
      <c r="BK100" s="226">
        <f>ROUND(I100*H100,2)</f>
        <v>0</v>
      </c>
      <c r="BL100" s="19" t="s">
        <v>167</v>
      </c>
      <c r="BM100" s="225" t="s">
        <v>184</v>
      </c>
    </row>
    <row r="101" s="2" customFormat="1">
      <c r="A101" s="40"/>
      <c r="B101" s="41"/>
      <c r="C101" s="42"/>
      <c r="D101" s="227" t="s">
        <v>169</v>
      </c>
      <c r="E101" s="42"/>
      <c r="F101" s="228" t="s">
        <v>185</v>
      </c>
      <c r="G101" s="42"/>
      <c r="H101" s="42"/>
      <c r="I101" s="229"/>
      <c r="J101" s="42"/>
      <c r="K101" s="42"/>
      <c r="L101" s="46"/>
      <c r="M101" s="230"/>
      <c r="N101" s="231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169</v>
      </c>
      <c r="AU101" s="19" t="s">
        <v>83</v>
      </c>
    </row>
    <row r="102" s="13" customFormat="1">
      <c r="A102" s="13"/>
      <c r="B102" s="232"/>
      <c r="C102" s="233"/>
      <c r="D102" s="234" t="s">
        <v>171</v>
      </c>
      <c r="E102" s="235" t="s">
        <v>19</v>
      </c>
      <c r="F102" s="236" t="s">
        <v>186</v>
      </c>
      <c r="G102" s="233"/>
      <c r="H102" s="237">
        <v>2.448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171</v>
      </c>
      <c r="AU102" s="243" t="s">
        <v>83</v>
      </c>
      <c r="AV102" s="13" t="s">
        <v>83</v>
      </c>
      <c r="AW102" s="13" t="s">
        <v>35</v>
      </c>
      <c r="AX102" s="13" t="s">
        <v>81</v>
      </c>
      <c r="AY102" s="243" t="s">
        <v>160</v>
      </c>
    </row>
    <row r="103" s="2" customFormat="1" ht="37.8" customHeight="1">
      <c r="A103" s="40"/>
      <c r="B103" s="41"/>
      <c r="C103" s="214" t="s">
        <v>167</v>
      </c>
      <c r="D103" s="214" t="s">
        <v>162</v>
      </c>
      <c r="E103" s="215" t="s">
        <v>187</v>
      </c>
      <c r="F103" s="216" t="s">
        <v>188</v>
      </c>
      <c r="G103" s="217" t="s">
        <v>175</v>
      </c>
      <c r="H103" s="218">
        <v>114.04600000000001</v>
      </c>
      <c r="I103" s="219"/>
      <c r="J103" s="220">
        <f>ROUND(I103*H103,2)</f>
        <v>0</v>
      </c>
      <c r="K103" s="216" t="s">
        <v>166</v>
      </c>
      <c r="L103" s="46"/>
      <c r="M103" s="221" t="s">
        <v>19</v>
      </c>
      <c r="N103" s="222" t="s">
        <v>44</v>
      </c>
      <c r="O103" s="86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167</v>
      </c>
      <c r="AT103" s="225" t="s">
        <v>162</v>
      </c>
      <c r="AU103" s="225" t="s">
        <v>83</v>
      </c>
      <c r="AY103" s="19" t="s">
        <v>160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81</v>
      </c>
      <c r="BK103" s="226">
        <f>ROUND(I103*H103,2)</f>
        <v>0</v>
      </c>
      <c r="BL103" s="19" t="s">
        <v>167</v>
      </c>
      <c r="BM103" s="225" t="s">
        <v>189</v>
      </c>
    </row>
    <row r="104" s="2" customFormat="1">
      <c r="A104" s="40"/>
      <c r="B104" s="41"/>
      <c r="C104" s="42"/>
      <c r="D104" s="227" t="s">
        <v>169</v>
      </c>
      <c r="E104" s="42"/>
      <c r="F104" s="228" t="s">
        <v>190</v>
      </c>
      <c r="G104" s="42"/>
      <c r="H104" s="42"/>
      <c r="I104" s="229"/>
      <c r="J104" s="42"/>
      <c r="K104" s="42"/>
      <c r="L104" s="46"/>
      <c r="M104" s="230"/>
      <c r="N104" s="231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169</v>
      </c>
      <c r="AU104" s="19" t="s">
        <v>83</v>
      </c>
    </row>
    <row r="105" s="13" customFormat="1">
      <c r="A105" s="13"/>
      <c r="B105" s="232"/>
      <c r="C105" s="233"/>
      <c r="D105" s="234" t="s">
        <v>171</v>
      </c>
      <c r="E105" s="235" t="s">
        <v>19</v>
      </c>
      <c r="F105" s="236" t="s">
        <v>191</v>
      </c>
      <c r="G105" s="233"/>
      <c r="H105" s="237">
        <v>114.04600000000001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171</v>
      </c>
      <c r="AU105" s="243" t="s">
        <v>83</v>
      </c>
      <c r="AV105" s="13" t="s">
        <v>83</v>
      </c>
      <c r="AW105" s="13" t="s">
        <v>35</v>
      </c>
      <c r="AX105" s="13" t="s">
        <v>81</v>
      </c>
      <c r="AY105" s="243" t="s">
        <v>160</v>
      </c>
    </row>
    <row r="106" s="2" customFormat="1" ht="37.8" customHeight="1">
      <c r="A106" s="40"/>
      <c r="B106" s="41"/>
      <c r="C106" s="214" t="s">
        <v>192</v>
      </c>
      <c r="D106" s="214" t="s">
        <v>162</v>
      </c>
      <c r="E106" s="215" t="s">
        <v>193</v>
      </c>
      <c r="F106" s="216" t="s">
        <v>194</v>
      </c>
      <c r="G106" s="217" t="s">
        <v>175</v>
      </c>
      <c r="H106" s="218">
        <v>78.718999999999994</v>
      </c>
      <c r="I106" s="219"/>
      <c r="J106" s="220">
        <f>ROUND(I106*H106,2)</f>
        <v>0</v>
      </c>
      <c r="K106" s="216" t="s">
        <v>166</v>
      </c>
      <c r="L106" s="46"/>
      <c r="M106" s="221" t="s">
        <v>19</v>
      </c>
      <c r="N106" s="222" t="s">
        <v>44</v>
      </c>
      <c r="O106" s="86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167</v>
      </c>
      <c r="AT106" s="225" t="s">
        <v>162</v>
      </c>
      <c r="AU106" s="225" t="s">
        <v>83</v>
      </c>
      <c r="AY106" s="19" t="s">
        <v>160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81</v>
      </c>
      <c r="BK106" s="226">
        <f>ROUND(I106*H106,2)</f>
        <v>0</v>
      </c>
      <c r="BL106" s="19" t="s">
        <v>167</v>
      </c>
      <c r="BM106" s="225" t="s">
        <v>195</v>
      </c>
    </row>
    <row r="107" s="2" customFormat="1">
      <c r="A107" s="40"/>
      <c r="B107" s="41"/>
      <c r="C107" s="42"/>
      <c r="D107" s="227" t="s">
        <v>169</v>
      </c>
      <c r="E107" s="42"/>
      <c r="F107" s="228" t="s">
        <v>196</v>
      </c>
      <c r="G107" s="42"/>
      <c r="H107" s="42"/>
      <c r="I107" s="229"/>
      <c r="J107" s="42"/>
      <c r="K107" s="42"/>
      <c r="L107" s="46"/>
      <c r="M107" s="230"/>
      <c r="N107" s="231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169</v>
      </c>
      <c r="AU107" s="19" t="s">
        <v>83</v>
      </c>
    </row>
    <row r="108" s="13" customFormat="1">
      <c r="A108" s="13"/>
      <c r="B108" s="232"/>
      <c r="C108" s="233"/>
      <c r="D108" s="234" t="s">
        <v>171</v>
      </c>
      <c r="E108" s="235" t="s">
        <v>19</v>
      </c>
      <c r="F108" s="236" t="s">
        <v>197</v>
      </c>
      <c r="G108" s="233"/>
      <c r="H108" s="237">
        <v>78.718999999999994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171</v>
      </c>
      <c r="AU108" s="243" t="s">
        <v>83</v>
      </c>
      <c r="AV108" s="13" t="s">
        <v>83</v>
      </c>
      <c r="AW108" s="13" t="s">
        <v>35</v>
      </c>
      <c r="AX108" s="13" t="s">
        <v>81</v>
      </c>
      <c r="AY108" s="243" t="s">
        <v>160</v>
      </c>
    </row>
    <row r="109" s="2" customFormat="1" ht="37.8" customHeight="1">
      <c r="A109" s="40"/>
      <c r="B109" s="41"/>
      <c r="C109" s="214" t="s">
        <v>198</v>
      </c>
      <c r="D109" s="214" t="s">
        <v>162</v>
      </c>
      <c r="E109" s="215" t="s">
        <v>199</v>
      </c>
      <c r="F109" s="216" t="s">
        <v>200</v>
      </c>
      <c r="G109" s="217" t="s">
        <v>175</v>
      </c>
      <c r="H109" s="218">
        <v>393.59500000000003</v>
      </c>
      <c r="I109" s="219"/>
      <c r="J109" s="220">
        <f>ROUND(I109*H109,2)</f>
        <v>0</v>
      </c>
      <c r="K109" s="216" t="s">
        <v>166</v>
      </c>
      <c r="L109" s="46"/>
      <c r="M109" s="221" t="s">
        <v>19</v>
      </c>
      <c r="N109" s="222" t="s">
        <v>44</v>
      </c>
      <c r="O109" s="86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5" t="s">
        <v>167</v>
      </c>
      <c r="AT109" s="225" t="s">
        <v>162</v>
      </c>
      <c r="AU109" s="225" t="s">
        <v>83</v>
      </c>
      <c r="AY109" s="19" t="s">
        <v>160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9" t="s">
        <v>81</v>
      </c>
      <c r="BK109" s="226">
        <f>ROUND(I109*H109,2)</f>
        <v>0</v>
      </c>
      <c r="BL109" s="19" t="s">
        <v>167</v>
      </c>
      <c r="BM109" s="225" t="s">
        <v>201</v>
      </c>
    </row>
    <row r="110" s="2" customFormat="1">
      <c r="A110" s="40"/>
      <c r="B110" s="41"/>
      <c r="C110" s="42"/>
      <c r="D110" s="227" t="s">
        <v>169</v>
      </c>
      <c r="E110" s="42"/>
      <c r="F110" s="228" t="s">
        <v>202</v>
      </c>
      <c r="G110" s="42"/>
      <c r="H110" s="42"/>
      <c r="I110" s="229"/>
      <c r="J110" s="42"/>
      <c r="K110" s="42"/>
      <c r="L110" s="46"/>
      <c r="M110" s="230"/>
      <c r="N110" s="231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169</v>
      </c>
      <c r="AU110" s="19" t="s">
        <v>83</v>
      </c>
    </row>
    <row r="111" s="13" customFormat="1">
      <c r="A111" s="13"/>
      <c r="B111" s="232"/>
      <c r="C111" s="233"/>
      <c r="D111" s="234" t="s">
        <v>171</v>
      </c>
      <c r="E111" s="233"/>
      <c r="F111" s="236" t="s">
        <v>203</v>
      </c>
      <c r="G111" s="233"/>
      <c r="H111" s="237">
        <v>393.59500000000003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171</v>
      </c>
      <c r="AU111" s="243" t="s">
        <v>83</v>
      </c>
      <c r="AV111" s="13" t="s">
        <v>83</v>
      </c>
      <c r="AW111" s="13" t="s">
        <v>4</v>
      </c>
      <c r="AX111" s="13" t="s">
        <v>81</v>
      </c>
      <c r="AY111" s="243" t="s">
        <v>160</v>
      </c>
    </row>
    <row r="112" s="2" customFormat="1" ht="24.15" customHeight="1">
      <c r="A112" s="40"/>
      <c r="B112" s="41"/>
      <c r="C112" s="214" t="s">
        <v>204</v>
      </c>
      <c r="D112" s="214" t="s">
        <v>162</v>
      </c>
      <c r="E112" s="215" t="s">
        <v>205</v>
      </c>
      <c r="F112" s="216" t="s">
        <v>206</v>
      </c>
      <c r="G112" s="217" t="s">
        <v>175</v>
      </c>
      <c r="H112" s="218">
        <v>57.023000000000003</v>
      </c>
      <c r="I112" s="219"/>
      <c r="J112" s="220">
        <f>ROUND(I112*H112,2)</f>
        <v>0</v>
      </c>
      <c r="K112" s="216" t="s">
        <v>166</v>
      </c>
      <c r="L112" s="46"/>
      <c r="M112" s="221" t="s">
        <v>19</v>
      </c>
      <c r="N112" s="222" t="s">
        <v>44</v>
      </c>
      <c r="O112" s="86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5" t="s">
        <v>167</v>
      </c>
      <c r="AT112" s="225" t="s">
        <v>162</v>
      </c>
      <c r="AU112" s="225" t="s">
        <v>83</v>
      </c>
      <c r="AY112" s="19" t="s">
        <v>160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9" t="s">
        <v>81</v>
      </c>
      <c r="BK112" s="226">
        <f>ROUND(I112*H112,2)</f>
        <v>0</v>
      </c>
      <c r="BL112" s="19" t="s">
        <v>167</v>
      </c>
      <c r="BM112" s="225" t="s">
        <v>207</v>
      </c>
    </row>
    <row r="113" s="2" customFormat="1">
      <c r="A113" s="40"/>
      <c r="B113" s="41"/>
      <c r="C113" s="42"/>
      <c r="D113" s="227" t="s">
        <v>169</v>
      </c>
      <c r="E113" s="42"/>
      <c r="F113" s="228" t="s">
        <v>208</v>
      </c>
      <c r="G113" s="42"/>
      <c r="H113" s="42"/>
      <c r="I113" s="229"/>
      <c r="J113" s="42"/>
      <c r="K113" s="42"/>
      <c r="L113" s="46"/>
      <c r="M113" s="230"/>
      <c r="N113" s="231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169</v>
      </c>
      <c r="AU113" s="19" t="s">
        <v>83</v>
      </c>
    </row>
    <row r="114" s="13" customFormat="1">
      <c r="A114" s="13"/>
      <c r="B114" s="232"/>
      <c r="C114" s="233"/>
      <c r="D114" s="234" t="s">
        <v>171</v>
      </c>
      <c r="E114" s="235" t="s">
        <v>19</v>
      </c>
      <c r="F114" s="236" t="s">
        <v>209</v>
      </c>
      <c r="G114" s="233"/>
      <c r="H114" s="237">
        <v>57.023000000000003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171</v>
      </c>
      <c r="AU114" s="243" t="s">
        <v>83</v>
      </c>
      <c r="AV114" s="13" t="s">
        <v>83</v>
      </c>
      <c r="AW114" s="13" t="s">
        <v>35</v>
      </c>
      <c r="AX114" s="13" t="s">
        <v>81</v>
      </c>
      <c r="AY114" s="243" t="s">
        <v>160</v>
      </c>
    </row>
    <row r="115" s="2" customFormat="1" ht="33" customHeight="1">
      <c r="A115" s="40"/>
      <c r="B115" s="41"/>
      <c r="C115" s="214" t="s">
        <v>210</v>
      </c>
      <c r="D115" s="214" t="s">
        <v>162</v>
      </c>
      <c r="E115" s="215" t="s">
        <v>211</v>
      </c>
      <c r="F115" s="216" t="s">
        <v>212</v>
      </c>
      <c r="G115" s="217" t="s">
        <v>213</v>
      </c>
      <c r="H115" s="218">
        <v>153.50200000000001</v>
      </c>
      <c r="I115" s="219"/>
      <c r="J115" s="220">
        <f>ROUND(I115*H115,2)</f>
        <v>0</v>
      </c>
      <c r="K115" s="216" t="s">
        <v>166</v>
      </c>
      <c r="L115" s="46"/>
      <c r="M115" s="221" t="s">
        <v>19</v>
      </c>
      <c r="N115" s="222" t="s">
        <v>44</v>
      </c>
      <c r="O115" s="86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5" t="s">
        <v>167</v>
      </c>
      <c r="AT115" s="225" t="s">
        <v>162</v>
      </c>
      <c r="AU115" s="225" t="s">
        <v>83</v>
      </c>
      <c r="AY115" s="19" t="s">
        <v>160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9" t="s">
        <v>81</v>
      </c>
      <c r="BK115" s="226">
        <f>ROUND(I115*H115,2)</f>
        <v>0</v>
      </c>
      <c r="BL115" s="19" t="s">
        <v>167</v>
      </c>
      <c r="BM115" s="225" t="s">
        <v>214</v>
      </c>
    </row>
    <row r="116" s="2" customFormat="1">
      <c r="A116" s="40"/>
      <c r="B116" s="41"/>
      <c r="C116" s="42"/>
      <c r="D116" s="227" t="s">
        <v>169</v>
      </c>
      <c r="E116" s="42"/>
      <c r="F116" s="228" t="s">
        <v>215</v>
      </c>
      <c r="G116" s="42"/>
      <c r="H116" s="42"/>
      <c r="I116" s="229"/>
      <c r="J116" s="42"/>
      <c r="K116" s="42"/>
      <c r="L116" s="46"/>
      <c r="M116" s="230"/>
      <c r="N116" s="231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169</v>
      </c>
      <c r="AU116" s="19" t="s">
        <v>83</v>
      </c>
    </row>
    <row r="117" s="13" customFormat="1">
      <c r="A117" s="13"/>
      <c r="B117" s="232"/>
      <c r="C117" s="233"/>
      <c r="D117" s="234" t="s">
        <v>171</v>
      </c>
      <c r="E117" s="233"/>
      <c r="F117" s="236" t="s">
        <v>216</v>
      </c>
      <c r="G117" s="233"/>
      <c r="H117" s="237">
        <v>153.50200000000001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171</v>
      </c>
      <c r="AU117" s="243" t="s">
        <v>83</v>
      </c>
      <c r="AV117" s="13" t="s">
        <v>83</v>
      </c>
      <c r="AW117" s="13" t="s">
        <v>4</v>
      </c>
      <c r="AX117" s="13" t="s">
        <v>81</v>
      </c>
      <c r="AY117" s="243" t="s">
        <v>160</v>
      </c>
    </row>
    <row r="118" s="2" customFormat="1" ht="16.5" customHeight="1">
      <c r="A118" s="40"/>
      <c r="B118" s="41"/>
      <c r="C118" s="214" t="s">
        <v>217</v>
      </c>
      <c r="D118" s="214" t="s">
        <v>162</v>
      </c>
      <c r="E118" s="215" t="s">
        <v>218</v>
      </c>
      <c r="F118" s="216" t="s">
        <v>219</v>
      </c>
      <c r="G118" s="217" t="s">
        <v>175</v>
      </c>
      <c r="H118" s="218">
        <v>135.74199999999999</v>
      </c>
      <c r="I118" s="219"/>
      <c r="J118" s="220">
        <f>ROUND(I118*H118,2)</f>
        <v>0</v>
      </c>
      <c r="K118" s="216" t="s">
        <v>166</v>
      </c>
      <c r="L118" s="46"/>
      <c r="M118" s="221" t="s">
        <v>19</v>
      </c>
      <c r="N118" s="222" t="s">
        <v>44</v>
      </c>
      <c r="O118" s="86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167</v>
      </c>
      <c r="AT118" s="225" t="s">
        <v>162</v>
      </c>
      <c r="AU118" s="225" t="s">
        <v>83</v>
      </c>
      <c r="AY118" s="19" t="s">
        <v>160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81</v>
      </c>
      <c r="BK118" s="226">
        <f>ROUND(I118*H118,2)</f>
        <v>0</v>
      </c>
      <c r="BL118" s="19" t="s">
        <v>167</v>
      </c>
      <c r="BM118" s="225" t="s">
        <v>220</v>
      </c>
    </row>
    <row r="119" s="2" customFormat="1">
      <c r="A119" s="40"/>
      <c r="B119" s="41"/>
      <c r="C119" s="42"/>
      <c r="D119" s="227" t="s">
        <v>169</v>
      </c>
      <c r="E119" s="42"/>
      <c r="F119" s="228" t="s">
        <v>221</v>
      </c>
      <c r="G119" s="42"/>
      <c r="H119" s="42"/>
      <c r="I119" s="229"/>
      <c r="J119" s="42"/>
      <c r="K119" s="42"/>
      <c r="L119" s="46"/>
      <c r="M119" s="230"/>
      <c r="N119" s="231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169</v>
      </c>
      <c r="AU119" s="19" t="s">
        <v>83</v>
      </c>
    </row>
    <row r="120" s="13" customFormat="1">
      <c r="A120" s="13"/>
      <c r="B120" s="232"/>
      <c r="C120" s="233"/>
      <c r="D120" s="234" t="s">
        <v>171</v>
      </c>
      <c r="E120" s="235" t="s">
        <v>19</v>
      </c>
      <c r="F120" s="236" t="s">
        <v>222</v>
      </c>
      <c r="G120" s="233"/>
      <c r="H120" s="237">
        <v>135.74199999999999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171</v>
      </c>
      <c r="AU120" s="243" t="s">
        <v>83</v>
      </c>
      <c r="AV120" s="13" t="s">
        <v>83</v>
      </c>
      <c r="AW120" s="13" t="s">
        <v>35</v>
      </c>
      <c r="AX120" s="13" t="s">
        <v>81</v>
      </c>
      <c r="AY120" s="243" t="s">
        <v>160</v>
      </c>
    </row>
    <row r="121" s="2" customFormat="1" ht="33" customHeight="1">
      <c r="A121" s="40"/>
      <c r="B121" s="41"/>
      <c r="C121" s="214" t="s">
        <v>223</v>
      </c>
      <c r="D121" s="214" t="s">
        <v>162</v>
      </c>
      <c r="E121" s="215" t="s">
        <v>224</v>
      </c>
      <c r="F121" s="216" t="s">
        <v>225</v>
      </c>
      <c r="G121" s="217" t="s">
        <v>175</v>
      </c>
      <c r="H121" s="218">
        <v>57.023000000000003</v>
      </c>
      <c r="I121" s="219"/>
      <c r="J121" s="220">
        <f>ROUND(I121*H121,2)</f>
        <v>0</v>
      </c>
      <c r="K121" s="216" t="s">
        <v>166</v>
      </c>
      <c r="L121" s="46"/>
      <c r="M121" s="221" t="s">
        <v>19</v>
      </c>
      <c r="N121" s="222" t="s">
        <v>44</v>
      </c>
      <c r="O121" s="86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5" t="s">
        <v>167</v>
      </c>
      <c r="AT121" s="225" t="s">
        <v>162</v>
      </c>
      <c r="AU121" s="225" t="s">
        <v>83</v>
      </c>
      <c r="AY121" s="19" t="s">
        <v>160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9" t="s">
        <v>81</v>
      </c>
      <c r="BK121" s="226">
        <f>ROUND(I121*H121,2)</f>
        <v>0</v>
      </c>
      <c r="BL121" s="19" t="s">
        <v>167</v>
      </c>
      <c r="BM121" s="225" t="s">
        <v>226</v>
      </c>
    </row>
    <row r="122" s="2" customFormat="1">
      <c r="A122" s="40"/>
      <c r="B122" s="41"/>
      <c r="C122" s="42"/>
      <c r="D122" s="227" t="s">
        <v>169</v>
      </c>
      <c r="E122" s="42"/>
      <c r="F122" s="228" t="s">
        <v>227</v>
      </c>
      <c r="G122" s="42"/>
      <c r="H122" s="42"/>
      <c r="I122" s="229"/>
      <c r="J122" s="42"/>
      <c r="K122" s="42"/>
      <c r="L122" s="46"/>
      <c r="M122" s="230"/>
      <c r="N122" s="231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169</v>
      </c>
      <c r="AU122" s="19" t="s">
        <v>83</v>
      </c>
    </row>
    <row r="123" s="13" customFormat="1">
      <c r="A123" s="13"/>
      <c r="B123" s="232"/>
      <c r="C123" s="233"/>
      <c r="D123" s="234" t="s">
        <v>171</v>
      </c>
      <c r="E123" s="235" t="s">
        <v>19</v>
      </c>
      <c r="F123" s="236" t="s">
        <v>228</v>
      </c>
      <c r="G123" s="233"/>
      <c r="H123" s="237">
        <v>57.023000000000003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171</v>
      </c>
      <c r="AU123" s="243" t="s">
        <v>83</v>
      </c>
      <c r="AV123" s="13" t="s">
        <v>83</v>
      </c>
      <c r="AW123" s="13" t="s">
        <v>35</v>
      </c>
      <c r="AX123" s="13" t="s">
        <v>81</v>
      </c>
      <c r="AY123" s="243" t="s">
        <v>160</v>
      </c>
    </row>
    <row r="124" s="2" customFormat="1" ht="24.15" customHeight="1">
      <c r="A124" s="40"/>
      <c r="B124" s="41"/>
      <c r="C124" s="214" t="s">
        <v>229</v>
      </c>
      <c r="D124" s="214" t="s">
        <v>162</v>
      </c>
      <c r="E124" s="215" t="s">
        <v>230</v>
      </c>
      <c r="F124" s="216" t="s">
        <v>231</v>
      </c>
      <c r="G124" s="217" t="s">
        <v>165</v>
      </c>
      <c r="H124" s="218">
        <v>100.526</v>
      </c>
      <c r="I124" s="219"/>
      <c r="J124" s="220">
        <f>ROUND(I124*H124,2)</f>
        <v>0</v>
      </c>
      <c r="K124" s="216" t="s">
        <v>166</v>
      </c>
      <c r="L124" s="46"/>
      <c r="M124" s="221" t="s">
        <v>19</v>
      </c>
      <c r="N124" s="222" t="s">
        <v>44</v>
      </c>
      <c r="O124" s="86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5" t="s">
        <v>167</v>
      </c>
      <c r="AT124" s="225" t="s">
        <v>162</v>
      </c>
      <c r="AU124" s="225" t="s">
        <v>83</v>
      </c>
      <c r="AY124" s="19" t="s">
        <v>160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9" t="s">
        <v>81</v>
      </c>
      <c r="BK124" s="226">
        <f>ROUND(I124*H124,2)</f>
        <v>0</v>
      </c>
      <c r="BL124" s="19" t="s">
        <v>167</v>
      </c>
      <c r="BM124" s="225" t="s">
        <v>232</v>
      </c>
    </row>
    <row r="125" s="2" customFormat="1">
      <c r="A125" s="40"/>
      <c r="B125" s="41"/>
      <c r="C125" s="42"/>
      <c r="D125" s="227" t="s">
        <v>169</v>
      </c>
      <c r="E125" s="42"/>
      <c r="F125" s="228" t="s">
        <v>233</v>
      </c>
      <c r="G125" s="42"/>
      <c r="H125" s="42"/>
      <c r="I125" s="229"/>
      <c r="J125" s="42"/>
      <c r="K125" s="42"/>
      <c r="L125" s="46"/>
      <c r="M125" s="230"/>
      <c r="N125" s="231"/>
      <c r="O125" s="86"/>
      <c r="P125" s="86"/>
      <c r="Q125" s="86"/>
      <c r="R125" s="86"/>
      <c r="S125" s="86"/>
      <c r="T125" s="87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169</v>
      </c>
      <c r="AU125" s="19" t="s">
        <v>83</v>
      </c>
    </row>
    <row r="126" s="13" customFormat="1">
      <c r="A126" s="13"/>
      <c r="B126" s="232"/>
      <c r="C126" s="233"/>
      <c r="D126" s="234" t="s">
        <v>171</v>
      </c>
      <c r="E126" s="235" t="s">
        <v>19</v>
      </c>
      <c r="F126" s="236" t="s">
        <v>234</v>
      </c>
      <c r="G126" s="233"/>
      <c r="H126" s="237">
        <v>100.526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171</v>
      </c>
      <c r="AU126" s="243" t="s">
        <v>83</v>
      </c>
      <c r="AV126" s="13" t="s">
        <v>83</v>
      </c>
      <c r="AW126" s="13" t="s">
        <v>35</v>
      </c>
      <c r="AX126" s="13" t="s">
        <v>81</v>
      </c>
      <c r="AY126" s="243" t="s">
        <v>160</v>
      </c>
    </row>
    <row r="127" s="12" customFormat="1" ht="22.8" customHeight="1">
      <c r="A127" s="12"/>
      <c r="B127" s="198"/>
      <c r="C127" s="199"/>
      <c r="D127" s="200" t="s">
        <v>72</v>
      </c>
      <c r="E127" s="212" t="s">
        <v>83</v>
      </c>
      <c r="F127" s="212" t="s">
        <v>235</v>
      </c>
      <c r="G127" s="199"/>
      <c r="H127" s="199"/>
      <c r="I127" s="202"/>
      <c r="J127" s="213">
        <f>BK127</f>
        <v>0</v>
      </c>
      <c r="K127" s="199"/>
      <c r="L127" s="204"/>
      <c r="M127" s="205"/>
      <c r="N127" s="206"/>
      <c r="O127" s="206"/>
      <c r="P127" s="207">
        <f>SUM(P128:P154)</f>
        <v>0</v>
      </c>
      <c r="Q127" s="206"/>
      <c r="R127" s="207">
        <f>SUM(R128:R154)</f>
        <v>54.229404489999993</v>
      </c>
      <c r="S127" s="206"/>
      <c r="T127" s="208">
        <f>SUM(T128:T154)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09" t="s">
        <v>81</v>
      </c>
      <c r="AT127" s="210" t="s">
        <v>72</v>
      </c>
      <c r="AU127" s="210" t="s">
        <v>81</v>
      </c>
      <c r="AY127" s="209" t="s">
        <v>160</v>
      </c>
      <c r="BK127" s="211">
        <f>SUM(BK128:BK154)</f>
        <v>0</v>
      </c>
    </row>
    <row r="128" s="2" customFormat="1" ht="24.15" customHeight="1">
      <c r="A128" s="40"/>
      <c r="B128" s="41"/>
      <c r="C128" s="214" t="s">
        <v>8</v>
      </c>
      <c r="D128" s="214" t="s">
        <v>162</v>
      </c>
      <c r="E128" s="215" t="s">
        <v>236</v>
      </c>
      <c r="F128" s="216" t="s">
        <v>237</v>
      </c>
      <c r="G128" s="217" t="s">
        <v>165</v>
      </c>
      <c r="H128" s="218">
        <v>79.200000000000003</v>
      </c>
      <c r="I128" s="219"/>
      <c r="J128" s="220">
        <f>ROUND(I128*H128,2)</f>
        <v>0</v>
      </c>
      <c r="K128" s="216" t="s">
        <v>166</v>
      </c>
      <c r="L128" s="46"/>
      <c r="M128" s="221" t="s">
        <v>19</v>
      </c>
      <c r="N128" s="222" t="s">
        <v>44</v>
      </c>
      <c r="O128" s="86"/>
      <c r="P128" s="223">
        <f>O128*H128</f>
        <v>0</v>
      </c>
      <c r="Q128" s="223">
        <v>0.00017000000000000001</v>
      </c>
      <c r="R128" s="223">
        <f>Q128*H128</f>
        <v>0.013464000000000002</v>
      </c>
      <c r="S128" s="223">
        <v>0</v>
      </c>
      <c r="T128" s="224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5" t="s">
        <v>167</v>
      </c>
      <c r="AT128" s="225" t="s">
        <v>162</v>
      </c>
      <c r="AU128" s="225" t="s">
        <v>83</v>
      </c>
      <c r="AY128" s="19" t="s">
        <v>160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9" t="s">
        <v>81</v>
      </c>
      <c r="BK128" s="226">
        <f>ROUND(I128*H128,2)</f>
        <v>0</v>
      </c>
      <c r="BL128" s="19" t="s">
        <v>167</v>
      </c>
      <c r="BM128" s="225" t="s">
        <v>238</v>
      </c>
    </row>
    <row r="129" s="2" customFormat="1">
      <c r="A129" s="40"/>
      <c r="B129" s="41"/>
      <c r="C129" s="42"/>
      <c r="D129" s="227" t="s">
        <v>169</v>
      </c>
      <c r="E129" s="42"/>
      <c r="F129" s="228" t="s">
        <v>239</v>
      </c>
      <c r="G129" s="42"/>
      <c r="H129" s="42"/>
      <c r="I129" s="229"/>
      <c r="J129" s="42"/>
      <c r="K129" s="42"/>
      <c r="L129" s="46"/>
      <c r="M129" s="230"/>
      <c r="N129" s="231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169</v>
      </c>
      <c r="AU129" s="19" t="s">
        <v>83</v>
      </c>
    </row>
    <row r="130" s="13" customFormat="1">
      <c r="A130" s="13"/>
      <c r="B130" s="232"/>
      <c r="C130" s="233"/>
      <c r="D130" s="234" t="s">
        <v>171</v>
      </c>
      <c r="E130" s="235" t="s">
        <v>19</v>
      </c>
      <c r="F130" s="236" t="s">
        <v>240</v>
      </c>
      <c r="G130" s="233"/>
      <c r="H130" s="237">
        <v>79.200000000000003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171</v>
      </c>
      <c r="AU130" s="243" t="s">
        <v>83</v>
      </c>
      <c r="AV130" s="13" t="s">
        <v>83</v>
      </c>
      <c r="AW130" s="13" t="s">
        <v>35</v>
      </c>
      <c r="AX130" s="13" t="s">
        <v>81</v>
      </c>
      <c r="AY130" s="243" t="s">
        <v>160</v>
      </c>
    </row>
    <row r="131" s="2" customFormat="1" ht="24.15" customHeight="1">
      <c r="A131" s="40"/>
      <c r="B131" s="41"/>
      <c r="C131" s="255" t="s">
        <v>241</v>
      </c>
      <c r="D131" s="255" t="s">
        <v>242</v>
      </c>
      <c r="E131" s="256" t="s">
        <v>243</v>
      </c>
      <c r="F131" s="257" t="s">
        <v>244</v>
      </c>
      <c r="G131" s="258" t="s">
        <v>165</v>
      </c>
      <c r="H131" s="259">
        <v>93.811999999999998</v>
      </c>
      <c r="I131" s="260"/>
      <c r="J131" s="261">
        <f>ROUND(I131*H131,2)</f>
        <v>0</v>
      </c>
      <c r="K131" s="257" t="s">
        <v>166</v>
      </c>
      <c r="L131" s="262"/>
      <c r="M131" s="263" t="s">
        <v>19</v>
      </c>
      <c r="N131" s="264" t="s">
        <v>44</v>
      </c>
      <c r="O131" s="86"/>
      <c r="P131" s="223">
        <f>O131*H131</f>
        <v>0</v>
      </c>
      <c r="Q131" s="223">
        <v>0.00029999999999999997</v>
      </c>
      <c r="R131" s="223">
        <f>Q131*H131</f>
        <v>0.028143599999999998</v>
      </c>
      <c r="S131" s="223">
        <v>0</v>
      </c>
      <c r="T131" s="224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5" t="s">
        <v>210</v>
      </c>
      <c r="AT131" s="225" t="s">
        <v>242</v>
      </c>
      <c r="AU131" s="225" t="s">
        <v>83</v>
      </c>
      <c r="AY131" s="19" t="s">
        <v>160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9" t="s">
        <v>81</v>
      </c>
      <c r="BK131" s="226">
        <f>ROUND(I131*H131,2)</f>
        <v>0</v>
      </c>
      <c r="BL131" s="19" t="s">
        <v>167</v>
      </c>
      <c r="BM131" s="225" t="s">
        <v>245</v>
      </c>
    </row>
    <row r="132" s="13" customFormat="1">
      <c r="A132" s="13"/>
      <c r="B132" s="232"/>
      <c r="C132" s="233"/>
      <c r="D132" s="234" t="s">
        <v>171</v>
      </c>
      <c r="E132" s="233"/>
      <c r="F132" s="236" t="s">
        <v>246</v>
      </c>
      <c r="G132" s="233"/>
      <c r="H132" s="237">
        <v>93.811999999999998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171</v>
      </c>
      <c r="AU132" s="243" t="s">
        <v>83</v>
      </c>
      <c r="AV132" s="13" t="s">
        <v>83</v>
      </c>
      <c r="AW132" s="13" t="s">
        <v>4</v>
      </c>
      <c r="AX132" s="13" t="s">
        <v>81</v>
      </c>
      <c r="AY132" s="243" t="s">
        <v>160</v>
      </c>
    </row>
    <row r="133" s="2" customFormat="1" ht="44.25" customHeight="1">
      <c r="A133" s="40"/>
      <c r="B133" s="41"/>
      <c r="C133" s="214" t="s">
        <v>247</v>
      </c>
      <c r="D133" s="214" t="s">
        <v>162</v>
      </c>
      <c r="E133" s="215" t="s">
        <v>248</v>
      </c>
      <c r="F133" s="216" t="s">
        <v>249</v>
      </c>
      <c r="G133" s="217" t="s">
        <v>250</v>
      </c>
      <c r="H133" s="218">
        <v>66</v>
      </c>
      <c r="I133" s="219"/>
      <c r="J133" s="220">
        <f>ROUND(I133*H133,2)</f>
        <v>0</v>
      </c>
      <c r="K133" s="216" t="s">
        <v>166</v>
      </c>
      <c r="L133" s="46"/>
      <c r="M133" s="221" t="s">
        <v>19</v>
      </c>
      <c r="N133" s="222" t="s">
        <v>44</v>
      </c>
      <c r="O133" s="86"/>
      <c r="P133" s="223">
        <f>O133*H133</f>
        <v>0</v>
      </c>
      <c r="Q133" s="223">
        <v>0.2044</v>
      </c>
      <c r="R133" s="223">
        <f>Q133*H133</f>
        <v>13.490399999999999</v>
      </c>
      <c r="S133" s="223">
        <v>0</v>
      </c>
      <c r="T133" s="224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5" t="s">
        <v>167</v>
      </c>
      <c r="AT133" s="225" t="s">
        <v>162</v>
      </c>
      <c r="AU133" s="225" t="s">
        <v>83</v>
      </c>
      <c r="AY133" s="19" t="s">
        <v>160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9" t="s">
        <v>81</v>
      </c>
      <c r="BK133" s="226">
        <f>ROUND(I133*H133,2)</f>
        <v>0</v>
      </c>
      <c r="BL133" s="19" t="s">
        <v>167</v>
      </c>
      <c r="BM133" s="225" t="s">
        <v>251</v>
      </c>
    </row>
    <row r="134" s="2" customFormat="1">
      <c r="A134" s="40"/>
      <c r="B134" s="41"/>
      <c r="C134" s="42"/>
      <c r="D134" s="227" t="s">
        <v>169</v>
      </c>
      <c r="E134" s="42"/>
      <c r="F134" s="228" t="s">
        <v>252</v>
      </c>
      <c r="G134" s="42"/>
      <c r="H134" s="42"/>
      <c r="I134" s="229"/>
      <c r="J134" s="42"/>
      <c r="K134" s="42"/>
      <c r="L134" s="46"/>
      <c r="M134" s="230"/>
      <c r="N134" s="231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169</v>
      </c>
      <c r="AU134" s="19" t="s">
        <v>83</v>
      </c>
    </row>
    <row r="135" s="13" customFormat="1">
      <c r="A135" s="13"/>
      <c r="B135" s="232"/>
      <c r="C135" s="233"/>
      <c r="D135" s="234" t="s">
        <v>171</v>
      </c>
      <c r="E135" s="235" t="s">
        <v>19</v>
      </c>
      <c r="F135" s="236" t="s">
        <v>253</v>
      </c>
      <c r="G135" s="233"/>
      <c r="H135" s="237">
        <v>66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171</v>
      </c>
      <c r="AU135" s="243" t="s">
        <v>83</v>
      </c>
      <c r="AV135" s="13" t="s">
        <v>83</v>
      </c>
      <c r="AW135" s="13" t="s">
        <v>35</v>
      </c>
      <c r="AX135" s="13" t="s">
        <v>81</v>
      </c>
      <c r="AY135" s="243" t="s">
        <v>160</v>
      </c>
    </row>
    <row r="136" s="2" customFormat="1" ht="24.15" customHeight="1">
      <c r="A136" s="40"/>
      <c r="B136" s="41"/>
      <c r="C136" s="214" t="s">
        <v>254</v>
      </c>
      <c r="D136" s="214" t="s">
        <v>162</v>
      </c>
      <c r="E136" s="215" t="s">
        <v>255</v>
      </c>
      <c r="F136" s="216" t="s">
        <v>256</v>
      </c>
      <c r="G136" s="217" t="s">
        <v>175</v>
      </c>
      <c r="H136" s="218">
        <v>15.407</v>
      </c>
      <c r="I136" s="219"/>
      <c r="J136" s="220">
        <f>ROUND(I136*H136,2)</f>
        <v>0</v>
      </c>
      <c r="K136" s="216" t="s">
        <v>166</v>
      </c>
      <c r="L136" s="46"/>
      <c r="M136" s="221" t="s">
        <v>19</v>
      </c>
      <c r="N136" s="222" t="s">
        <v>44</v>
      </c>
      <c r="O136" s="86"/>
      <c r="P136" s="223">
        <f>O136*H136</f>
        <v>0</v>
      </c>
      <c r="Q136" s="223">
        <v>2.5018699999999998</v>
      </c>
      <c r="R136" s="223">
        <f>Q136*H136</f>
        <v>38.546311089999996</v>
      </c>
      <c r="S136" s="223">
        <v>0</v>
      </c>
      <c r="T136" s="224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5" t="s">
        <v>167</v>
      </c>
      <c r="AT136" s="225" t="s">
        <v>162</v>
      </c>
      <c r="AU136" s="225" t="s">
        <v>83</v>
      </c>
      <c r="AY136" s="19" t="s">
        <v>160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9" t="s">
        <v>81</v>
      </c>
      <c r="BK136" s="226">
        <f>ROUND(I136*H136,2)</f>
        <v>0</v>
      </c>
      <c r="BL136" s="19" t="s">
        <v>167</v>
      </c>
      <c r="BM136" s="225" t="s">
        <v>257</v>
      </c>
    </row>
    <row r="137" s="2" customFormat="1">
      <c r="A137" s="40"/>
      <c r="B137" s="41"/>
      <c r="C137" s="42"/>
      <c r="D137" s="227" t="s">
        <v>169</v>
      </c>
      <c r="E137" s="42"/>
      <c r="F137" s="228" t="s">
        <v>258</v>
      </c>
      <c r="G137" s="42"/>
      <c r="H137" s="42"/>
      <c r="I137" s="229"/>
      <c r="J137" s="42"/>
      <c r="K137" s="42"/>
      <c r="L137" s="46"/>
      <c r="M137" s="230"/>
      <c r="N137" s="231"/>
      <c r="O137" s="86"/>
      <c r="P137" s="86"/>
      <c r="Q137" s="86"/>
      <c r="R137" s="86"/>
      <c r="S137" s="86"/>
      <c r="T137" s="87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169</v>
      </c>
      <c r="AU137" s="19" t="s">
        <v>83</v>
      </c>
    </row>
    <row r="138" s="13" customFormat="1">
      <c r="A138" s="13"/>
      <c r="B138" s="232"/>
      <c r="C138" s="233"/>
      <c r="D138" s="234" t="s">
        <v>171</v>
      </c>
      <c r="E138" s="235" t="s">
        <v>19</v>
      </c>
      <c r="F138" s="236" t="s">
        <v>259</v>
      </c>
      <c r="G138" s="233"/>
      <c r="H138" s="237">
        <v>8.8130000000000006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171</v>
      </c>
      <c r="AU138" s="243" t="s">
        <v>83</v>
      </c>
      <c r="AV138" s="13" t="s">
        <v>83</v>
      </c>
      <c r="AW138" s="13" t="s">
        <v>35</v>
      </c>
      <c r="AX138" s="13" t="s">
        <v>73</v>
      </c>
      <c r="AY138" s="243" t="s">
        <v>160</v>
      </c>
    </row>
    <row r="139" s="13" customFormat="1">
      <c r="A139" s="13"/>
      <c r="B139" s="232"/>
      <c r="C139" s="233"/>
      <c r="D139" s="234" t="s">
        <v>171</v>
      </c>
      <c r="E139" s="235" t="s">
        <v>19</v>
      </c>
      <c r="F139" s="236" t="s">
        <v>260</v>
      </c>
      <c r="G139" s="233"/>
      <c r="H139" s="237">
        <v>3.4980000000000002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171</v>
      </c>
      <c r="AU139" s="243" t="s">
        <v>83</v>
      </c>
      <c r="AV139" s="13" t="s">
        <v>83</v>
      </c>
      <c r="AW139" s="13" t="s">
        <v>35</v>
      </c>
      <c r="AX139" s="13" t="s">
        <v>73</v>
      </c>
      <c r="AY139" s="243" t="s">
        <v>160</v>
      </c>
    </row>
    <row r="140" s="13" customFormat="1">
      <c r="A140" s="13"/>
      <c r="B140" s="232"/>
      <c r="C140" s="233"/>
      <c r="D140" s="234" t="s">
        <v>171</v>
      </c>
      <c r="E140" s="235" t="s">
        <v>19</v>
      </c>
      <c r="F140" s="236" t="s">
        <v>261</v>
      </c>
      <c r="G140" s="233"/>
      <c r="H140" s="237">
        <v>2.2799999999999998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171</v>
      </c>
      <c r="AU140" s="243" t="s">
        <v>83</v>
      </c>
      <c r="AV140" s="13" t="s">
        <v>83</v>
      </c>
      <c r="AW140" s="13" t="s">
        <v>35</v>
      </c>
      <c r="AX140" s="13" t="s">
        <v>73</v>
      </c>
      <c r="AY140" s="243" t="s">
        <v>160</v>
      </c>
    </row>
    <row r="141" s="13" customFormat="1">
      <c r="A141" s="13"/>
      <c r="B141" s="232"/>
      <c r="C141" s="233"/>
      <c r="D141" s="234" t="s">
        <v>171</v>
      </c>
      <c r="E141" s="235" t="s">
        <v>19</v>
      </c>
      <c r="F141" s="236" t="s">
        <v>262</v>
      </c>
      <c r="G141" s="233"/>
      <c r="H141" s="237">
        <v>0.81599999999999995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171</v>
      </c>
      <c r="AU141" s="243" t="s">
        <v>83</v>
      </c>
      <c r="AV141" s="13" t="s">
        <v>83</v>
      </c>
      <c r="AW141" s="13" t="s">
        <v>35</v>
      </c>
      <c r="AX141" s="13" t="s">
        <v>73</v>
      </c>
      <c r="AY141" s="243" t="s">
        <v>160</v>
      </c>
    </row>
    <row r="142" s="14" customFormat="1">
      <c r="A142" s="14"/>
      <c r="B142" s="244"/>
      <c r="C142" s="245"/>
      <c r="D142" s="234" t="s">
        <v>171</v>
      </c>
      <c r="E142" s="246" t="s">
        <v>19</v>
      </c>
      <c r="F142" s="247" t="s">
        <v>180</v>
      </c>
      <c r="G142" s="245"/>
      <c r="H142" s="248">
        <v>15.407</v>
      </c>
      <c r="I142" s="249"/>
      <c r="J142" s="245"/>
      <c r="K142" s="245"/>
      <c r="L142" s="250"/>
      <c r="M142" s="251"/>
      <c r="N142" s="252"/>
      <c r="O142" s="252"/>
      <c r="P142" s="252"/>
      <c r="Q142" s="252"/>
      <c r="R142" s="252"/>
      <c r="S142" s="252"/>
      <c r="T142" s="253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4" t="s">
        <v>171</v>
      </c>
      <c r="AU142" s="254" t="s">
        <v>83</v>
      </c>
      <c r="AV142" s="14" t="s">
        <v>167</v>
      </c>
      <c r="AW142" s="14" t="s">
        <v>35</v>
      </c>
      <c r="AX142" s="14" t="s">
        <v>81</v>
      </c>
      <c r="AY142" s="254" t="s">
        <v>160</v>
      </c>
    </row>
    <row r="143" s="2" customFormat="1" ht="16.5" customHeight="1">
      <c r="A143" s="40"/>
      <c r="B143" s="41"/>
      <c r="C143" s="214" t="s">
        <v>263</v>
      </c>
      <c r="D143" s="214" t="s">
        <v>162</v>
      </c>
      <c r="E143" s="215" t="s">
        <v>264</v>
      </c>
      <c r="F143" s="216" t="s">
        <v>265</v>
      </c>
      <c r="G143" s="217" t="s">
        <v>165</v>
      </c>
      <c r="H143" s="218">
        <v>40.271999999999998</v>
      </c>
      <c r="I143" s="219"/>
      <c r="J143" s="220">
        <f>ROUND(I143*H143,2)</f>
        <v>0</v>
      </c>
      <c r="K143" s="216" t="s">
        <v>166</v>
      </c>
      <c r="L143" s="46"/>
      <c r="M143" s="221" t="s">
        <v>19</v>
      </c>
      <c r="N143" s="222" t="s">
        <v>44</v>
      </c>
      <c r="O143" s="86"/>
      <c r="P143" s="223">
        <f>O143*H143</f>
        <v>0</v>
      </c>
      <c r="Q143" s="223">
        <v>0.0026900000000000001</v>
      </c>
      <c r="R143" s="223">
        <f>Q143*H143</f>
        <v>0.10833168</v>
      </c>
      <c r="S143" s="223">
        <v>0</v>
      </c>
      <c r="T143" s="224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167</v>
      </c>
      <c r="AT143" s="225" t="s">
        <v>162</v>
      </c>
      <c r="AU143" s="225" t="s">
        <v>83</v>
      </c>
      <c r="AY143" s="19" t="s">
        <v>160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81</v>
      </c>
      <c r="BK143" s="226">
        <f>ROUND(I143*H143,2)</f>
        <v>0</v>
      </c>
      <c r="BL143" s="19" t="s">
        <v>167</v>
      </c>
      <c r="BM143" s="225" t="s">
        <v>266</v>
      </c>
    </row>
    <row r="144" s="2" customFormat="1">
      <c r="A144" s="40"/>
      <c r="B144" s="41"/>
      <c r="C144" s="42"/>
      <c r="D144" s="227" t="s">
        <v>169</v>
      </c>
      <c r="E144" s="42"/>
      <c r="F144" s="228" t="s">
        <v>267</v>
      </c>
      <c r="G144" s="42"/>
      <c r="H144" s="42"/>
      <c r="I144" s="229"/>
      <c r="J144" s="42"/>
      <c r="K144" s="42"/>
      <c r="L144" s="46"/>
      <c r="M144" s="230"/>
      <c r="N144" s="231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169</v>
      </c>
      <c r="AU144" s="19" t="s">
        <v>83</v>
      </c>
    </row>
    <row r="145" s="13" customFormat="1">
      <c r="A145" s="13"/>
      <c r="B145" s="232"/>
      <c r="C145" s="233"/>
      <c r="D145" s="234" t="s">
        <v>171</v>
      </c>
      <c r="E145" s="235" t="s">
        <v>19</v>
      </c>
      <c r="F145" s="236" t="s">
        <v>268</v>
      </c>
      <c r="G145" s="233"/>
      <c r="H145" s="237">
        <v>16.687999999999999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171</v>
      </c>
      <c r="AU145" s="243" t="s">
        <v>83</v>
      </c>
      <c r="AV145" s="13" t="s">
        <v>83</v>
      </c>
      <c r="AW145" s="13" t="s">
        <v>35</v>
      </c>
      <c r="AX145" s="13" t="s">
        <v>73</v>
      </c>
      <c r="AY145" s="243" t="s">
        <v>160</v>
      </c>
    </row>
    <row r="146" s="13" customFormat="1">
      <c r="A146" s="13"/>
      <c r="B146" s="232"/>
      <c r="C146" s="233"/>
      <c r="D146" s="234" t="s">
        <v>171</v>
      </c>
      <c r="E146" s="235" t="s">
        <v>19</v>
      </c>
      <c r="F146" s="236" t="s">
        <v>269</v>
      </c>
      <c r="G146" s="233"/>
      <c r="H146" s="237">
        <v>13.144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171</v>
      </c>
      <c r="AU146" s="243" t="s">
        <v>83</v>
      </c>
      <c r="AV146" s="13" t="s">
        <v>83</v>
      </c>
      <c r="AW146" s="13" t="s">
        <v>35</v>
      </c>
      <c r="AX146" s="13" t="s">
        <v>73</v>
      </c>
      <c r="AY146" s="243" t="s">
        <v>160</v>
      </c>
    </row>
    <row r="147" s="13" customFormat="1">
      <c r="A147" s="13"/>
      <c r="B147" s="232"/>
      <c r="C147" s="233"/>
      <c r="D147" s="234" t="s">
        <v>171</v>
      </c>
      <c r="E147" s="235" t="s">
        <v>19</v>
      </c>
      <c r="F147" s="236" t="s">
        <v>270</v>
      </c>
      <c r="G147" s="233"/>
      <c r="H147" s="237">
        <v>5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171</v>
      </c>
      <c r="AU147" s="243" t="s">
        <v>83</v>
      </c>
      <c r="AV147" s="13" t="s">
        <v>83</v>
      </c>
      <c r="AW147" s="13" t="s">
        <v>35</v>
      </c>
      <c r="AX147" s="13" t="s">
        <v>73</v>
      </c>
      <c r="AY147" s="243" t="s">
        <v>160</v>
      </c>
    </row>
    <row r="148" s="13" customFormat="1">
      <c r="A148" s="13"/>
      <c r="B148" s="232"/>
      <c r="C148" s="233"/>
      <c r="D148" s="234" t="s">
        <v>171</v>
      </c>
      <c r="E148" s="235" t="s">
        <v>19</v>
      </c>
      <c r="F148" s="236" t="s">
        <v>271</v>
      </c>
      <c r="G148" s="233"/>
      <c r="H148" s="237">
        <v>5.4400000000000004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171</v>
      </c>
      <c r="AU148" s="243" t="s">
        <v>83</v>
      </c>
      <c r="AV148" s="13" t="s">
        <v>83</v>
      </c>
      <c r="AW148" s="13" t="s">
        <v>35</v>
      </c>
      <c r="AX148" s="13" t="s">
        <v>73</v>
      </c>
      <c r="AY148" s="243" t="s">
        <v>160</v>
      </c>
    </row>
    <row r="149" s="14" customFormat="1">
      <c r="A149" s="14"/>
      <c r="B149" s="244"/>
      <c r="C149" s="245"/>
      <c r="D149" s="234" t="s">
        <v>171</v>
      </c>
      <c r="E149" s="246" t="s">
        <v>19</v>
      </c>
      <c r="F149" s="247" t="s">
        <v>180</v>
      </c>
      <c r="G149" s="245"/>
      <c r="H149" s="248">
        <v>40.271999999999998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171</v>
      </c>
      <c r="AU149" s="254" t="s">
        <v>83</v>
      </c>
      <c r="AV149" s="14" t="s">
        <v>167</v>
      </c>
      <c r="AW149" s="14" t="s">
        <v>35</v>
      </c>
      <c r="AX149" s="14" t="s">
        <v>81</v>
      </c>
      <c r="AY149" s="254" t="s">
        <v>160</v>
      </c>
    </row>
    <row r="150" s="2" customFormat="1" ht="16.5" customHeight="1">
      <c r="A150" s="40"/>
      <c r="B150" s="41"/>
      <c r="C150" s="214" t="s">
        <v>272</v>
      </c>
      <c r="D150" s="214" t="s">
        <v>162</v>
      </c>
      <c r="E150" s="215" t="s">
        <v>273</v>
      </c>
      <c r="F150" s="216" t="s">
        <v>274</v>
      </c>
      <c r="G150" s="217" t="s">
        <v>165</v>
      </c>
      <c r="H150" s="218">
        <v>40.271999999999998</v>
      </c>
      <c r="I150" s="219"/>
      <c r="J150" s="220">
        <f>ROUND(I150*H150,2)</f>
        <v>0</v>
      </c>
      <c r="K150" s="216" t="s">
        <v>166</v>
      </c>
      <c r="L150" s="46"/>
      <c r="M150" s="221" t="s">
        <v>19</v>
      </c>
      <c r="N150" s="222" t="s">
        <v>44</v>
      </c>
      <c r="O150" s="86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5" t="s">
        <v>167</v>
      </c>
      <c r="AT150" s="225" t="s">
        <v>162</v>
      </c>
      <c r="AU150" s="225" t="s">
        <v>83</v>
      </c>
      <c r="AY150" s="19" t="s">
        <v>160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9" t="s">
        <v>81</v>
      </c>
      <c r="BK150" s="226">
        <f>ROUND(I150*H150,2)</f>
        <v>0</v>
      </c>
      <c r="BL150" s="19" t="s">
        <v>167</v>
      </c>
      <c r="BM150" s="225" t="s">
        <v>275</v>
      </c>
    </row>
    <row r="151" s="2" customFormat="1">
      <c r="A151" s="40"/>
      <c r="B151" s="41"/>
      <c r="C151" s="42"/>
      <c r="D151" s="227" t="s">
        <v>169</v>
      </c>
      <c r="E151" s="42"/>
      <c r="F151" s="228" t="s">
        <v>276</v>
      </c>
      <c r="G151" s="42"/>
      <c r="H151" s="42"/>
      <c r="I151" s="229"/>
      <c r="J151" s="42"/>
      <c r="K151" s="42"/>
      <c r="L151" s="46"/>
      <c r="M151" s="230"/>
      <c r="N151" s="231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169</v>
      </c>
      <c r="AU151" s="19" t="s">
        <v>83</v>
      </c>
    </row>
    <row r="152" s="2" customFormat="1" ht="21.75" customHeight="1">
      <c r="A152" s="40"/>
      <c r="B152" s="41"/>
      <c r="C152" s="214" t="s">
        <v>277</v>
      </c>
      <c r="D152" s="214" t="s">
        <v>162</v>
      </c>
      <c r="E152" s="215" t="s">
        <v>278</v>
      </c>
      <c r="F152" s="216" t="s">
        <v>279</v>
      </c>
      <c r="G152" s="217" t="s">
        <v>213</v>
      </c>
      <c r="H152" s="218">
        <v>1.9259999999999999</v>
      </c>
      <c r="I152" s="219"/>
      <c r="J152" s="220">
        <f>ROUND(I152*H152,2)</f>
        <v>0</v>
      </c>
      <c r="K152" s="216" t="s">
        <v>166</v>
      </c>
      <c r="L152" s="46"/>
      <c r="M152" s="221" t="s">
        <v>19</v>
      </c>
      <c r="N152" s="222" t="s">
        <v>44</v>
      </c>
      <c r="O152" s="86"/>
      <c r="P152" s="223">
        <f>O152*H152</f>
        <v>0</v>
      </c>
      <c r="Q152" s="223">
        <v>1.0606199999999999</v>
      </c>
      <c r="R152" s="223">
        <f>Q152*H152</f>
        <v>2.0427541199999997</v>
      </c>
      <c r="S152" s="223">
        <v>0</v>
      </c>
      <c r="T152" s="224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5" t="s">
        <v>167</v>
      </c>
      <c r="AT152" s="225" t="s">
        <v>162</v>
      </c>
      <c r="AU152" s="225" t="s">
        <v>83</v>
      </c>
      <c r="AY152" s="19" t="s">
        <v>160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9" t="s">
        <v>81</v>
      </c>
      <c r="BK152" s="226">
        <f>ROUND(I152*H152,2)</f>
        <v>0</v>
      </c>
      <c r="BL152" s="19" t="s">
        <v>167</v>
      </c>
      <c r="BM152" s="225" t="s">
        <v>280</v>
      </c>
    </row>
    <row r="153" s="2" customFormat="1">
      <c r="A153" s="40"/>
      <c r="B153" s="41"/>
      <c r="C153" s="42"/>
      <c r="D153" s="227" t="s">
        <v>169</v>
      </c>
      <c r="E153" s="42"/>
      <c r="F153" s="228" t="s">
        <v>281</v>
      </c>
      <c r="G153" s="42"/>
      <c r="H153" s="42"/>
      <c r="I153" s="229"/>
      <c r="J153" s="42"/>
      <c r="K153" s="42"/>
      <c r="L153" s="46"/>
      <c r="M153" s="230"/>
      <c r="N153" s="231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169</v>
      </c>
      <c r="AU153" s="19" t="s">
        <v>83</v>
      </c>
    </row>
    <row r="154" s="13" customFormat="1">
      <c r="A154" s="13"/>
      <c r="B154" s="232"/>
      <c r="C154" s="233"/>
      <c r="D154" s="234" t="s">
        <v>171</v>
      </c>
      <c r="E154" s="235" t="s">
        <v>19</v>
      </c>
      <c r="F154" s="236" t="s">
        <v>282</v>
      </c>
      <c r="G154" s="233"/>
      <c r="H154" s="237">
        <v>1.9259999999999999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171</v>
      </c>
      <c r="AU154" s="243" t="s">
        <v>83</v>
      </c>
      <c r="AV154" s="13" t="s">
        <v>83</v>
      </c>
      <c r="AW154" s="13" t="s">
        <v>35</v>
      </c>
      <c r="AX154" s="13" t="s">
        <v>81</v>
      </c>
      <c r="AY154" s="243" t="s">
        <v>160</v>
      </c>
    </row>
    <row r="155" s="12" customFormat="1" ht="22.8" customHeight="1">
      <c r="A155" s="12"/>
      <c r="B155" s="198"/>
      <c r="C155" s="199"/>
      <c r="D155" s="200" t="s">
        <v>72</v>
      </c>
      <c r="E155" s="212" t="s">
        <v>181</v>
      </c>
      <c r="F155" s="212" t="s">
        <v>283</v>
      </c>
      <c r="G155" s="199"/>
      <c r="H155" s="199"/>
      <c r="I155" s="202"/>
      <c r="J155" s="213">
        <f>BK155</f>
        <v>0</v>
      </c>
      <c r="K155" s="199"/>
      <c r="L155" s="204"/>
      <c r="M155" s="205"/>
      <c r="N155" s="206"/>
      <c r="O155" s="206"/>
      <c r="P155" s="207">
        <f>SUM(P156:P189)</f>
        <v>0</v>
      </c>
      <c r="Q155" s="206"/>
      <c r="R155" s="207">
        <f>SUM(R156:R189)</f>
        <v>85.338655740000007</v>
      </c>
      <c r="S155" s="206"/>
      <c r="T155" s="208">
        <f>SUM(T156:T189)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09" t="s">
        <v>81</v>
      </c>
      <c r="AT155" s="210" t="s">
        <v>72</v>
      </c>
      <c r="AU155" s="210" t="s">
        <v>81</v>
      </c>
      <c r="AY155" s="209" t="s">
        <v>160</v>
      </c>
      <c r="BK155" s="211">
        <f>SUM(BK156:BK189)</f>
        <v>0</v>
      </c>
    </row>
    <row r="156" s="2" customFormat="1" ht="37.8" customHeight="1">
      <c r="A156" s="40"/>
      <c r="B156" s="41"/>
      <c r="C156" s="214" t="s">
        <v>284</v>
      </c>
      <c r="D156" s="214" t="s">
        <v>162</v>
      </c>
      <c r="E156" s="215" t="s">
        <v>285</v>
      </c>
      <c r="F156" s="216" t="s">
        <v>286</v>
      </c>
      <c r="G156" s="217" t="s">
        <v>287</v>
      </c>
      <c r="H156" s="218">
        <v>23</v>
      </c>
      <c r="I156" s="219"/>
      <c r="J156" s="220">
        <f>ROUND(I156*H156,2)</f>
        <v>0</v>
      </c>
      <c r="K156" s="216" t="s">
        <v>166</v>
      </c>
      <c r="L156" s="46"/>
      <c r="M156" s="221" t="s">
        <v>19</v>
      </c>
      <c r="N156" s="222" t="s">
        <v>44</v>
      </c>
      <c r="O156" s="86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5" t="s">
        <v>167</v>
      </c>
      <c r="AT156" s="225" t="s">
        <v>162</v>
      </c>
      <c r="AU156" s="225" t="s">
        <v>83</v>
      </c>
      <c r="AY156" s="19" t="s">
        <v>160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9" t="s">
        <v>81</v>
      </c>
      <c r="BK156" s="226">
        <f>ROUND(I156*H156,2)</f>
        <v>0</v>
      </c>
      <c r="BL156" s="19" t="s">
        <v>167</v>
      </c>
      <c r="BM156" s="225" t="s">
        <v>288</v>
      </c>
    </row>
    <row r="157" s="2" customFormat="1">
      <c r="A157" s="40"/>
      <c r="B157" s="41"/>
      <c r="C157" s="42"/>
      <c r="D157" s="227" t="s">
        <v>169</v>
      </c>
      <c r="E157" s="42"/>
      <c r="F157" s="228" t="s">
        <v>289</v>
      </c>
      <c r="G157" s="42"/>
      <c r="H157" s="42"/>
      <c r="I157" s="229"/>
      <c r="J157" s="42"/>
      <c r="K157" s="42"/>
      <c r="L157" s="46"/>
      <c r="M157" s="230"/>
      <c r="N157" s="231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169</v>
      </c>
      <c r="AU157" s="19" t="s">
        <v>83</v>
      </c>
    </row>
    <row r="158" s="13" customFormat="1">
      <c r="A158" s="13"/>
      <c r="B158" s="232"/>
      <c r="C158" s="233"/>
      <c r="D158" s="234" t="s">
        <v>171</v>
      </c>
      <c r="E158" s="235" t="s">
        <v>19</v>
      </c>
      <c r="F158" s="236" t="s">
        <v>290</v>
      </c>
      <c r="G158" s="233"/>
      <c r="H158" s="237">
        <v>23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171</v>
      </c>
      <c r="AU158" s="243" t="s">
        <v>83</v>
      </c>
      <c r="AV158" s="13" t="s">
        <v>83</v>
      </c>
      <c r="AW158" s="13" t="s">
        <v>35</v>
      </c>
      <c r="AX158" s="13" t="s">
        <v>81</v>
      </c>
      <c r="AY158" s="243" t="s">
        <v>160</v>
      </c>
    </row>
    <row r="159" s="2" customFormat="1" ht="24.15" customHeight="1">
      <c r="A159" s="40"/>
      <c r="B159" s="41"/>
      <c r="C159" s="255" t="s">
        <v>291</v>
      </c>
      <c r="D159" s="255" t="s">
        <v>242</v>
      </c>
      <c r="E159" s="256" t="s">
        <v>292</v>
      </c>
      <c r="F159" s="257" t="s">
        <v>293</v>
      </c>
      <c r="G159" s="258" t="s">
        <v>250</v>
      </c>
      <c r="H159" s="259">
        <v>23</v>
      </c>
      <c r="I159" s="260"/>
      <c r="J159" s="261">
        <f>ROUND(I159*H159,2)</f>
        <v>0</v>
      </c>
      <c r="K159" s="257" t="s">
        <v>166</v>
      </c>
      <c r="L159" s="262"/>
      <c r="M159" s="263" t="s">
        <v>19</v>
      </c>
      <c r="N159" s="264" t="s">
        <v>44</v>
      </c>
      <c r="O159" s="86"/>
      <c r="P159" s="223">
        <f>O159*H159</f>
        <v>0</v>
      </c>
      <c r="Q159" s="223">
        <v>0.0040000000000000001</v>
      </c>
      <c r="R159" s="223">
        <f>Q159*H159</f>
        <v>0.091999999999999998</v>
      </c>
      <c r="S159" s="223">
        <v>0</v>
      </c>
      <c r="T159" s="224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5" t="s">
        <v>210</v>
      </c>
      <c r="AT159" s="225" t="s">
        <v>242</v>
      </c>
      <c r="AU159" s="225" t="s">
        <v>83</v>
      </c>
      <c r="AY159" s="19" t="s">
        <v>160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9" t="s">
        <v>81</v>
      </c>
      <c r="BK159" s="226">
        <f>ROUND(I159*H159,2)</f>
        <v>0</v>
      </c>
      <c r="BL159" s="19" t="s">
        <v>167</v>
      </c>
      <c r="BM159" s="225" t="s">
        <v>294</v>
      </c>
    </row>
    <row r="160" s="2" customFormat="1" ht="21.75" customHeight="1">
      <c r="A160" s="40"/>
      <c r="B160" s="41"/>
      <c r="C160" s="214" t="s">
        <v>7</v>
      </c>
      <c r="D160" s="214" t="s">
        <v>162</v>
      </c>
      <c r="E160" s="215" t="s">
        <v>295</v>
      </c>
      <c r="F160" s="216" t="s">
        <v>296</v>
      </c>
      <c r="G160" s="217" t="s">
        <v>175</v>
      </c>
      <c r="H160" s="218">
        <v>31.73</v>
      </c>
      <c r="I160" s="219"/>
      <c r="J160" s="220">
        <f>ROUND(I160*H160,2)</f>
        <v>0</v>
      </c>
      <c r="K160" s="216" t="s">
        <v>166</v>
      </c>
      <c r="L160" s="46"/>
      <c r="M160" s="221" t="s">
        <v>19</v>
      </c>
      <c r="N160" s="222" t="s">
        <v>44</v>
      </c>
      <c r="O160" s="86"/>
      <c r="P160" s="223">
        <f>O160*H160</f>
        <v>0</v>
      </c>
      <c r="Q160" s="223">
        <v>2.5018699999999998</v>
      </c>
      <c r="R160" s="223">
        <f>Q160*H160</f>
        <v>79.384335100000001</v>
      </c>
      <c r="S160" s="223">
        <v>0</v>
      </c>
      <c r="T160" s="224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5" t="s">
        <v>167</v>
      </c>
      <c r="AT160" s="225" t="s">
        <v>162</v>
      </c>
      <c r="AU160" s="225" t="s">
        <v>83</v>
      </c>
      <c r="AY160" s="19" t="s">
        <v>160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9" t="s">
        <v>81</v>
      </c>
      <c r="BK160" s="226">
        <f>ROUND(I160*H160,2)</f>
        <v>0</v>
      </c>
      <c r="BL160" s="19" t="s">
        <v>167</v>
      </c>
      <c r="BM160" s="225" t="s">
        <v>297</v>
      </c>
    </row>
    <row r="161" s="2" customFormat="1">
      <c r="A161" s="40"/>
      <c r="B161" s="41"/>
      <c r="C161" s="42"/>
      <c r="D161" s="227" t="s">
        <v>169</v>
      </c>
      <c r="E161" s="42"/>
      <c r="F161" s="228" t="s">
        <v>298</v>
      </c>
      <c r="G161" s="42"/>
      <c r="H161" s="42"/>
      <c r="I161" s="229"/>
      <c r="J161" s="42"/>
      <c r="K161" s="42"/>
      <c r="L161" s="46"/>
      <c r="M161" s="230"/>
      <c r="N161" s="231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169</v>
      </c>
      <c r="AU161" s="19" t="s">
        <v>83</v>
      </c>
    </row>
    <row r="162" s="13" customFormat="1">
      <c r="A162" s="13"/>
      <c r="B162" s="232"/>
      <c r="C162" s="233"/>
      <c r="D162" s="234" t="s">
        <v>171</v>
      </c>
      <c r="E162" s="235" t="s">
        <v>19</v>
      </c>
      <c r="F162" s="236" t="s">
        <v>299</v>
      </c>
      <c r="G162" s="233"/>
      <c r="H162" s="237">
        <v>18.120999999999999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171</v>
      </c>
      <c r="AU162" s="243" t="s">
        <v>83</v>
      </c>
      <c r="AV162" s="13" t="s">
        <v>83</v>
      </c>
      <c r="AW162" s="13" t="s">
        <v>35</v>
      </c>
      <c r="AX162" s="13" t="s">
        <v>73</v>
      </c>
      <c r="AY162" s="243" t="s">
        <v>160</v>
      </c>
    </row>
    <row r="163" s="13" customFormat="1">
      <c r="A163" s="13"/>
      <c r="B163" s="232"/>
      <c r="C163" s="233"/>
      <c r="D163" s="234" t="s">
        <v>171</v>
      </c>
      <c r="E163" s="235" t="s">
        <v>19</v>
      </c>
      <c r="F163" s="236" t="s">
        <v>300</v>
      </c>
      <c r="G163" s="233"/>
      <c r="H163" s="237">
        <v>9.0519999999999996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171</v>
      </c>
      <c r="AU163" s="243" t="s">
        <v>83</v>
      </c>
      <c r="AV163" s="13" t="s">
        <v>83</v>
      </c>
      <c r="AW163" s="13" t="s">
        <v>35</v>
      </c>
      <c r="AX163" s="13" t="s">
        <v>73</v>
      </c>
      <c r="AY163" s="243" t="s">
        <v>160</v>
      </c>
    </row>
    <row r="164" s="13" customFormat="1">
      <c r="A164" s="13"/>
      <c r="B164" s="232"/>
      <c r="C164" s="233"/>
      <c r="D164" s="234" t="s">
        <v>171</v>
      </c>
      <c r="E164" s="235" t="s">
        <v>19</v>
      </c>
      <c r="F164" s="236" t="s">
        <v>301</v>
      </c>
      <c r="G164" s="233"/>
      <c r="H164" s="237">
        <v>4.5570000000000004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171</v>
      </c>
      <c r="AU164" s="243" t="s">
        <v>83</v>
      </c>
      <c r="AV164" s="13" t="s">
        <v>83</v>
      </c>
      <c r="AW164" s="13" t="s">
        <v>35</v>
      </c>
      <c r="AX164" s="13" t="s">
        <v>73</v>
      </c>
      <c r="AY164" s="243" t="s">
        <v>160</v>
      </c>
    </row>
    <row r="165" s="14" customFormat="1">
      <c r="A165" s="14"/>
      <c r="B165" s="244"/>
      <c r="C165" s="245"/>
      <c r="D165" s="234" t="s">
        <v>171</v>
      </c>
      <c r="E165" s="246" t="s">
        <v>19</v>
      </c>
      <c r="F165" s="247" t="s">
        <v>180</v>
      </c>
      <c r="G165" s="245"/>
      <c r="H165" s="248">
        <v>31.73</v>
      </c>
      <c r="I165" s="249"/>
      <c r="J165" s="245"/>
      <c r="K165" s="245"/>
      <c r="L165" s="250"/>
      <c r="M165" s="251"/>
      <c r="N165" s="252"/>
      <c r="O165" s="252"/>
      <c r="P165" s="252"/>
      <c r="Q165" s="252"/>
      <c r="R165" s="252"/>
      <c r="S165" s="252"/>
      <c r="T165" s="253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4" t="s">
        <v>171</v>
      </c>
      <c r="AU165" s="254" t="s">
        <v>83</v>
      </c>
      <c r="AV165" s="14" t="s">
        <v>167</v>
      </c>
      <c r="AW165" s="14" t="s">
        <v>35</v>
      </c>
      <c r="AX165" s="14" t="s">
        <v>81</v>
      </c>
      <c r="AY165" s="254" t="s">
        <v>160</v>
      </c>
    </row>
    <row r="166" s="2" customFormat="1" ht="24.15" customHeight="1">
      <c r="A166" s="40"/>
      <c r="B166" s="41"/>
      <c r="C166" s="214" t="s">
        <v>302</v>
      </c>
      <c r="D166" s="214" t="s">
        <v>162</v>
      </c>
      <c r="E166" s="215" t="s">
        <v>303</v>
      </c>
      <c r="F166" s="216" t="s">
        <v>304</v>
      </c>
      <c r="G166" s="217" t="s">
        <v>165</v>
      </c>
      <c r="H166" s="218">
        <v>323.48000000000002</v>
      </c>
      <c r="I166" s="219"/>
      <c r="J166" s="220">
        <f>ROUND(I166*H166,2)</f>
        <v>0</v>
      </c>
      <c r="K166" s="216" t="s">
        <v>166</v>
      </c>
      <c r="L166" s="46"/>
      <c r="M166" s="221" t="s">
        <v>19</v>
      </c>
      <c r="N166" s="222" t="s">
        <v>44</v>
      </c>
      <c r="O166" s="86"/>
      <c r="P166" s="223">
        <f>O166*H166</f>
        <v>0</v>
      </c>
      <c r="Q166" s="223">
        <v>0.0027499999999999998</v>
      </c>
      <c r="R166" s="223">
        <f>Q166*H166</f>
        <v>0.88956999999999997</v>
      </c>
      <c r="S166" s="223">
        <v>0</v>
      </c>
      <c r="T166" s="224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5" t="s">
        <v>167</v>
      </c>
      <c r="AT166" s="225" t="s">
        <v>162</v>
      </c>
      <c r="AU166" s="225" t="s">
        <v>83</v>
      </c>
      <c r="AY166" s="19" t="s">
        <v>160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9" t="s">
        <v>81</v>
      </c>
      <c r="BK166" s="226">
        <f>ROUND(I166*H166,2)</f>
        <v>0</v>
      </c>
      <c r="BL166" s="19" t="s">
        <v>167</v>
      </c>
      <c r="BM166" s="225" t="s">
        <v>305</v>
      </c>
    </row>
    <row r="167" s="2" customFormat="1">
      <c r="A167" s="40"/>
      <c r="B167" s="41"/>
      <c r="C167" s="42"/>
      <c r="D167" s="227" t="s">
        <v>169</v>
      </c>
      <c r="E167" s="42"/>
      <c r="F167" s="228" t="s">
        <v>306</v>
      </c>
      <c r="G167" s="42"/>
      <c r="H167" s="42"/>
      <c r="I167" s="229"/>
      <c r="J167" s="42"/>
      <c r="K167" s="42"/>
      <c r="L167" s="46"/>
      <c r="M167" s="230"/>
      <c r="N167" s="231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169</v>
      </c>
      <c r="AU167" s="19" t="s">
        <v>83</v>
      </c>
    </row>
    <row r="168" s="13" customFormat="1">
      <c r="A168" s="13"/>
      <c r="B168" s="232"/>
      <c r="C168" s="233"/>
      <c r="D168" s="234" t="s">
        <v>171</v>
      </c>
      <c r="E168" s="235" t="s">
        <v>19</v>
      </c>
      <c r="F168" s="236" t="s">
        <v>307</v>
      </c>
      <c r="G168" s="233"/>
      <c r="H168" s="237">
        <v>139.28100000000001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171</v>
      </c>
      <c r="AU168" s="243" t="s">
        <v>83</v>
      </c>
      <c r="AV168" s="13" t="s">
        <v>83</v>
      </c>
      <c r="AW168" s="13" t="s">
        <v>35</v>
      </c>
      <c r="AX168" s="13" t="s">
        <v>73</v>
      </c>
      <c r="AY168" s="243" t="s">
        <v>160</v>
      </c>
    </row>
    <row r="169" s="13" customFormat="1">
      <c r="A169" s="13"/>
      <c r="B169" s="232"/>
      <c r="C169" s="233"/>
      <c r="D169" s="234" t="s">
        <v>171</v>
      </c>
      <c r="E169" s="235" t="s">
        <v>19</v>
      </c>
      <c r="F169" s="236" t="s">
        <v>308</v>
      </c>
      <c r="G169" s="233"/>
      <c r="H169" s="237">
        <v>42.853000000000002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171</v>
      </c>
      <c r="AU169" s="243" t="s">
        <v>83</v>
      </c>
      <c r="AV169" s="13" t="s">
        <v>83</v>
      </c>
      <c r="AW169" s="13" t="s">
        <v>35</v>
      </c>
      <c r="AX169" s="13" t="s">
        <v>73</v>
      </c>
      <c r="AY169" s="243" t="s">
        <v>160</v>
      </c>
    </row>
    <row r="170" s="15" customFormat="1">
      <c r="A170" s="15"/>
      <c r="B170" s="265"/>
      <c r="C170" s="266"/>
      <c r="D170" s="234" t="s">
        <v>171</v>
      </c>
      <c r="E170" s="267" t="s">
        <v>19</v>
      </c>
      <c r="F170" s="268" t="s">
        <v>309</v>
      </c>
      <c r="G170" s="266"/>
      <c r="H170" s="269">
        <v>182.13399999999999</v>
      </c>
      <c r="I170" s="270"/>
      <c r="J170" s="266"/>
      <c r="K170" s="266"/>
      <c r="L170" s="271"/>
      <c r="M170" s="272"/>
      <c r="N170" s="273"/>
      <c r="O170" s="273"/>
      <c r="P170" s="273"/>
      <c r="Q170" s="273"/>
      <c r="R170" s="273"/>
      <c r="S170" s="273"/>
      <c r="T170" s="274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75" t="s">
        <v>171</v>
      </c>
      <c r="AU170" s="275" t="s">
        <v>83</v>
      </c>
      <c r="AV170" s="15" t="s">
        <v>181</v>
      </c>
      <c r="AW170" s="15" t="s">
        <v>35</v>
      </c>
      <c r="AX170" s="15" t="s">
        <v>73</v>
      </c>
      <c r="AY170" s="275" t="s">
        <v>160</v>
      </c>
    </row>
    <row r="171" s="13" customFormat="1">
      <c r="A171" s="13"/>
      <c r="B171" s="232"/>
      <c r="C171" s="233"/>
      <c r="D171" s="234" t="s">
        <v>171</v>
      </c>
      <c r="E171" s="235" t="s">
        <v>19</v>
      </c>
      <c r="F171" s="236" t="s">
        <v>310</v>
      </c>
      <c r="G171" s="233"/>
      <c r="H171" s="237">
        <v>17.059000000000001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171</v>
      </c>
      <c r="AU171" s="243" t="s">
        <v>83</v>
      </c>
      <c r="AV171" s="13" t="s">
        <v>83</v>
      </c>
      <c r="AW171" s="13" t="s">
        <v>35</v>
      </c>
      <c r="AX171" s="13" t="s">
        <v>73</v>
      </c>
      <c r="AY171" s="243" t="s">
        <v>160</v>
      </c>
    </row>
    <row r="172" s="13" customFormat="1">
      <c r="A172" s="13"/>
      <c r="B172" s="232"/>
      <c r="C172" s="233"/>
      <c r="D172" s="234" t="s">
        <v>171</v>
      </c>
      <c r="E172" s="235" t="s">
        <v>19</v>
      </c>
      <c r="F172" s="236" t="s">
        <v>311</v>
      </c>
      <c r="G172" s="233"/>
      <c r="H172" s="237">
        <v>33.128999999999998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171</v>
      </c>
      <c r="AU172" s="243" t="s">
        <v>83</v>
      </c>
      <c r="AV172" s="13" t="s">
        <v>83</v>
      </c>
      <c r="AW172" s="13" t="s">
        <v>35</v>
      </c>
      <c r="AX172" s="13" t="s">
        <v>73</v>
      </c>
      <c r="AY172" s="243" t="s">
        <v>160</v>
      </c>
    </row>
    <row r="173" s="13" customFormat="1">
      <c r="A173" s="13"/>
      <c r="B173" s="232"/>
      <c r="C173" s="233"/>
      <c r="D173" s="234" t="s">
        <v>171</v>
      </c>
      <c r="E173" s="235" t="s">
        <v>19</v>
      </c>
      <c r="F173" s="236" t="s">
        <v>312</v>
      </c>
      <c r="G173" s="233"/>
      <c r="H173" s="237">
        <v>44.552999999999997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171</v>
      </c>
      <c r="AU173" s="243" t="s">
        <v>83</v>
      </c>
      <c r="AV173" s="13" t="s">
        <v>83</v>
      </c>
      <c r="AW173" s="13" t="s">
        <v>35</v>
      </c>
      <c r="AX173" s="13" t="s">
        <v>73</v>
      </c>
      <c r="AY173" s="243" t="s">
        <v>160</v>
      </c>
    </row>
    <row r="174" s="15" customFormat="1">
      <c r="A174" s="15"/>
      <c r="B174" s="265"/>
      <c r="C174" s="266"/>
      <c r="D174" s="234" t="s">
        <v>171</v>
      </c>
      <c r="E174" s="267" t="s">
        <v>19</v>
      </c>
      <c r="F174" s="268" t="s">
        <v>313</v>
      </c>
      <c r="G174" s="266"/>
      <c r="H174" s="269">
        <v>94.741</v>
      </c>
      <c r="I174" s="270"/>
      <c r="J174" s="266"/>
      <c r="K174" s="266"/>
      <c r="L174" s="271"/>
      <c r="M174" s="272"/>
      <c r="N174" s="273"/>
      <c r="O174" s="273"/>
      <c r="P174" s="273"/>
      <c r="Q174" s="273"/>
      <c r="R174" s="273"/>
      <c r="S174" s="273"/>
      <c r="T174" s="274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75" t="s">
        <v>171</v>
      </c>
      <c r="AU174" s="275" t="s">
        <v>83</v>
      </c>
      <c r="AV174" s="15" t="s">
        <v>181</v>
      </c>
      <c r="AW174" s="15" t="s">
        <v>35</v>
      </c>
      <c r="AX174" s="15" t="s">
        <v>73</v>
      </c>
      <c r="AY174" s="275" t="s">
        <v>160</v>
      </c>
    </row>
    <row r="175" s="13" customFormat="1">
      <c r="A175" s="13"/>
      <c r="B175" s="232"/>
      <c r="C175" s="233"/>
      <c r="D175" s="234" t="s">
        <v>171</v>
      </c>
      <c r="E175" s="235" t="s">
        <v>19</v>
      </c>
      <c r="F175" s="236" t="s">
        <v>314</v>
      </c>
      <c r="G175" s="233"/>
      <c r="H175" s="237">
        <v>46.604999999999997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171</v>
      </c>
      <c r="AU175" s="243" t="s">
        <v>83</v>
      </c>
      <c r="AV175" s="13" t="s">
        <v>83</v>
      </c>
      <c r="AW175" s="13" t="s">
        <v>35</v>
      </c>
      <c r="AX175" s="13" t="s">
        <v>73</v>
      </c>
      <c r="AY175" s="243" t="s">
        <v>160</v>
      </c>
    </row>
    <row r="176" s="15" customFormat="1">
      <c r="A176" s="15"/>
      <c r="B176" s="265"/>
      <c r="C176" s="266"/>
      <c r="D176" s="234" t="s">
        <v>171</v>
      </c>
      <c r="E176" s="267" t="s">
        <v>19</v>
      </c>
      <c r="F176" s="268" t="s">
        <v>315</v>
      </c>
      <c r="G176" s="266"/>
      <c r="H176" s="269">
        <v>46.604999999999997</v>
      </c>
      <c r="I176" s="270"/>
      <c r="J176" s="266"/>
      <c r="K176" s="266"/>
      <c r="L176" s="271"/>
      <c r="M176" s="272"/>
      <c r="N176" s="273"/>
      <c r="O176" s="273"/>
      <c r="P176" s="273"/>
      <c r="Q176" s="273"/>
      <c r="R176" s="273"/>
      <c r="S176" s="273"/>
      <c r="T176" s="274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75" t="s">
        <v>171</v>
      </c>
      <c r="AU176" s="275" t="s">
        <v>83</v>
      </c>
      <c r="AV176" s="15" t="s">
        <v>181</v>
      </c>
      <c r="AW176" s="15" t="s">
        <v>35</v>
      </c>
      <c r="AX176" s="15" t="s">
        <v>73</v>
      </c>
      <c r="AY176" s="275" t="s">
        <v>160</v>
      </c>
    </row>
    <row r="177" s="14" customFormat="1">
      <c r="A177" s="14"/>
      <c r="B177" s="244"/>
      <c r="C177" s="245"/>
      <c r="D177" s="234" t="s">
        <v>171</v>
      </c>
      <c r="E177" s="246" t="s">
        <v>19</v>
      </c>
      <c r="F177" s="247" t="s">
        <v>180</v>
      </c>
      <c r="G177" s="245"/>
      <c r="H177" s="248">
        <v>323.48000000000002</v>
      </c>
      <c r="I177" s="249"/>
      <c r="J177" s="245"/>
      <c r="K177" s="245"/>
      <c r="L177" s="250"/>
      <c r="M177" s="251"/>
      <c r="N177" s="252"/>
      <c r="O177" s="252"/>
      <c r="P177" s="252"/>
      <c r="Q177" s="252"/>
      <c r="R177" s="252"/>
      <c r="S177" s="252"/>
      <c r="T177" s="25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4" t="s">
        <v>171</v>
      </c>
      <c r="AU177" s="254" t="s">
        <v>83</v>
      </c>
      <c r="AV177" s="14" t="s">
        <v>167</v>
      </c>
      <c r="AW177" s="14" t="s">
        <v>35</v>
      </c>
      <c r="AX177" s="14" t="s">
        <v>81</v>
      </c>
      <c r="AY177" s="254" t="s">
        <v>160</v>
      </c>
    </row>
    <row r="178" s="2" customFormat="1" ht="24.15" customHeight="1">
      <c r="A178" s="40"/>
      <c r="B178" s="41"/>
      <c r="C178" s="214" t="s">
        <v>316</v>
      </c>
      <c r="D178" s="214" t="s">
        <v>162</v>
      </c>
      <c r="E178" s="215" t="s">
        <v>317</v>
      </c>
      <c r="F178" s="216" t="s">
        <v>318</v>
      </c>
      <c r="G178" s="217" t="s">
        <v>165</v>
      </c>
      <c r="H178" s="218">
        <v>323.48000000000002</v>
      </c>
      <c r="I178" s="219"/>
      <c r="J178" s="220">
        <f>ROUND(I178*H178,2)</f>
        <v>0</v>
      </c>
      <c r="K178" s="216" t="s">
        <v>166</v>
      </c>
      <c r="L178" s="46"/>
      <c r="M178" s="221" t="s">
        <v>19</v>
      </c>
      <c r="N178" s="222" t="s">
        <v>44</v>
      </c>
      <c r="O178" s="86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5" t="s">
        <v>167</v>
      </c>
      <c r="AT178" s="225" t="s">
        <v>162</v>
      </c>
      <c r="AU178" s="225" t="s">
        <v>83</v>
      </c>
      <c r="AY178" s="19" t="s">
        <v>160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9" t="s">
        <v>81</v>
      </c>
      <c r="BK178" s="226">
        <f>ROUND(I178*H178,2)</f>
        <v>0</v>
      </c>
      <c r="BL178" s="19" t="s">
        <v>167</v>
      </c>
      <c r="BM178" s="225" t="s">
        <v>319</v>
      </c>
    </row>
    <row r="179" s="2" customFormat="1">
      <c r="A179" s="40"/>
      <c r="B179" s="41"/>
      <c r="C179" s="42"/>
      <c r="D179" s="227" t="s">
        <v>169</v>
      </c>
      <c r="E179" s="42"/>
      <c r="F179" s="228" t="s">
        <v>320</v>
      </c>
      <c r="G179" s="42"/>
      <c r="H179" s="42"/>
      <c r="I179" s="229"/>
      <c r="J179" s="42"/>
      <c r="K179" s="42"/>
      <c r="L179" s="46"/>
      <c r="M179" s="230"/>
      <c r="N179" s="231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169</v>
      </c>
      <c r="AU179" s="19" t="s">
        <v>83</v>
      </c>
    </row>
    <row r="180" s="2" customFormat="1" ht="24.15" customHeight="1">
      <c r="A180" s="40"/>
      <c r="B180" s="41"/>
      <c r="C180" s="214" t="s">
        <v>321</v>
      </c>
      <c r="D180" s="214" t="s">
        <v>162</v>
      </c>
      <c r="E180" s="215" t="s">
        <v>322</v>
      </c>
      <c r="F180" s="216" t="s">
        <v>323</v>
      </c>
      <c r="G180" s="217" t="s">
        <v>165</v>
      </c>
      <c r="H180" s="218">
        <v>0.82199999999999995</v>
      </c>
      <c r="I180" s="219"/>
      <c r="J180" s="220">
        <f>ROUND(I180*H180,2)</f>
        <v>0</v>
      </c>
      <c r="K180" s="216" t="s">
        <v>166</v>
      </c>
      <c r="L180" s="46"/>
      <c r="M180" s="221" t="s">
        <v>19</v>
      </c>
      <c r="N180" s="222" t="s">
        <v>44</v>
      </c>
      <c r="O180" s="86"/>
      <c r="P180" s="223">
        <f>O180*H180</f>
        <v>0</v>
      </c>
      <c r="Q180" s="223">
        <v>0.00346</v>
      </c>
      <c r="R180" s="223">
        <f>Q180*H180</f>
        <v>0.0028441199999999999</v>
      </c>
      <c r="S180" s="223">
        <v>0</v>
      </c>
      <c r="T180" s="224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5" t="s">
        <v>167</v>
      </c>
      <c r="AT180" s="225" t="s">
        <v>162</v>
      </c>
      <c r="AU180" s="225" t="s">
        <v>83</v>
      </c>
      <c r="AY180" s="19" t="s">
        <v>160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9" t="s">
        <v>81</v>
      </c>
      <c r="BK180" s="226">
        <f>ROUND(I180*H180,2)</f>
        <v>0</v>
      </c>
      <c r="BL180" s="19" t="s">
        <v>167</v>
      </c>
      <c r="BM180" s="225" t="s">
        <v>324</v>
      </c>
    </row>
    <row r="181" s="2" customFormat="1">
      <c r="A181" s="40"/>
      <c r="B181" s="41"/>
      <c r="C181" s="42"/>
      <c r="D181" s="227" t="s">
        <v>169</v>
      </c>
      <c r="E181" s="42"/>
      <c r="F181" s="228" t="s">
        <v>325</v>
      </c>
      <c r="G181" s="42"/>
      <c r="H181" s="42"/>
      <c r="I181" s="229"/>
      <c r="J181" s="42"/>
      <c r="K181" s="42"/>
      <c r="L181" s="46"/>
      <c r="M181" s="230"/>
      <c r="N181" s="231"/>
      <c r="O181" s="86"/>
      <c r="P181" s="86"/>
      <c r="Q181" s="86"/>
      <c r="R181" s="86"/>
      <c r="S181" s="86"/>
      <c r="T181" s="87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169</v>
      </c>
      <c r="AU181" s="19" t="s">
        <v>83</v>
      </c>
    </row>
    <row r="182" s="13" customFormat="1">
      <c r="A182" s="13"/>
      <c r="B182" s="232"/>
      <c r="C182" s="233"/>
      <c r="D182" s="234" t="s">
        <v>171</v>
      </c>
      <c r="E182" s="235" t="s">
        <v>19</v>
      </c>
      <c r="F182" s="236" t="s">
        <v>326</v>
      </c>
      <c r="G182" s="233"/>
      <c r="H182" s="237">
        <v>0.82199999999999995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171</v>
      </c>
      <c r="AU182" s="243" t="s">
        <v>83</v>
      </c>
      <c r="AV182" s="13" t="s">
        <v>83</v>
      </c>
      <c r="AW182" s="13" t="s">
        <v>35</v>
      </c>
      <c r="AX182" s="13" t="s">
        <v>81</v>
      </c>
      <c r="AY182" s="243" t="s">
        <v>160</v>
      </c>
    </row>
    <row r="183" s="2" customFormat="1" ht="24.15" customHeight="1">
      <c r="A183" s="40"/>
      <c r="B183" s="41"/>
      <c r="C183" s="214" t="s">
        <v>327</v>
      </c>
      <c r="D183" s="214" t="s">
        <v>162</v>
      </c>
      <c r="E183" s="215" t="s">
        <v>328</v>
      </c>
      <c r="F183" s="216" t="s">
        <v>329</v>
      </c>
      <c r="G183" s="217" t="s">
        <v>165</v>
      </c>
      <c r="H183" s="218">
        <v>0.82199999999999995</v>
      </c>
      <c r="I183" s="219"/>
      <c r="J183" s="220">
        <f>ROUND(I183*H183,2)</f>
        <v>0</v>
      </c>
      <c r="K183" s="216" t="s">
        <v>166</v>
      </c>
      <c r="L183" s="46"/>
      <c r="M183" s="221" t="s">
        <v>19</v>
      </c>
      <c r="N183" s="222" t="s">
        <v>44</v>
      </c>
      <c r="O183" s="86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5" t="s">
        <v>167</v>
      </c>
      <c r="AT183" s="225" t="s">
        <v>162</v>
      </c>
      <c r="AU183" s="225" t="s">
        <v>83</v>
      </c>
      <c r="AY183" s="19" t="s">
        <v>160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9" t="s">
        <v>81</v>
      </c>
      <c r="BK183" s="226">
        <f>ROUND(I183*H183,2)</f>
        <v>0</v>
      </c>
      <c r="BL183" s="19" t="s">
        <v>167</v>
      </c>
      <c r="BM183" s="225" t="s">
        <v>330</v>
      </c>
    </row>
    <row r="184" s="2" customFormat="1">
      <c r="A184" s="40"/>
      <c r="B184" s="41"/>
      <c r="C184" s="42"/>
      <c r="D184" s="227" t="s">
        <v>169</v>
      </c>
      <c r="E184" s="42"/>
      <c r="F184" s="228" t="s">
        <v>331</v>
      </c>
      <c r="G184" s="42"/>
      <c r="H184" s="42"/>
      <c r="I184" s="229"/>
      <c r="J184" s="42"/>
      <c r="K184" s="42"/>
      <c r="L184" s="46"/>
      <c r="M184" s="230"/>
      <c r="N184" s="231"/>
      <c r="O184" s="86"/>
      <c r="P184" s="86"/>
      <c r="Q184" s="86"/>
      <c r="R184" s="86"/>
      <c r="S184" s="86"/>
      <c r="T184" s="87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169</v>
      </c>
      <c r="AU184" s="19" t="s">
        <v>83</v>
      </c>
    </row>
    <row r="185" s="2" customFormat="1" ht="24.15" customHeight="1">
      <c r="A185" s="40"/>
      <c r="B185" s="41"/>
      <c r="C185" s="214" t="s">
        <v>332</v>
      </c>
      <c r="D185" s="214" t="s">
        <v>162</v>
      </c>
      <c r="E185" s="215" t="s">
        <v>333</v>
      </c>
      <c r="F185" s="216" t="s">
        <v>334</v>
      </c>
      <c r="G185" s="217" t="s">
        <v>165</v>
      </c>
      <c r="H185" s="218">
        <v>323.48000000000002</v>
      </c>
      <c r="I185" s="219"/>
      <c r="J185" s="220">
        <f>ROUND(I185*H185,2)</f>
        <v>0</v>
      </c>
      <c r="K185" s="216" t="s">
        <v>166</v>
      </c>
      <c r="L185" s="46"/>
      <c r="M185" s="221" t="s">
        <v>19</v>
      </c>
      <c r="N185" s="222" t="s">
        <v>44</v>
      </c>
      <c r="O185" s="86"/>
      <c r="P185" s="223">
        <f>O185*H185</f>
        <v>0</v>
      </c>
      <c r="Q185" s="223">
        <v>0.0025000000000000001</v>
      </c>
      <c r="R185" s="223">
        <f>Q185*H185</f>
        <v>0.80870000000000009</v>
      </c>
      <c r="S185" s="223">
        <v>0</v>
      </c>
      <c r="T185" s="224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5" t="s">
        <v>167</v>
      </c>
      <c r="AT185" s="225" t="s">
        <v>162</v>
      </c>
      <c r="AU185" s="225" t="s">
        <v>83</v>
      </c>
      <c r="AY185" s="19" t="s">
        <v>160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9" t="s">
        <v>81</v>
      </c>
      <c r="BK185" s="226">
        <f>ROUND(I185*H185,2)</f>
        <v>0</v>
      </c>
      <c r="BL185" s="19" t="s">
        <v>167</v>
      </c>
      <c r="BM185" s="225" t="s">
        <v>335</v>
      </c>
    </row>
    <row r="186" s="2" customFormat="1">
      <c r="A186" s="40"/>
      <c r="B186" s="41"/>
      <c r="C186" s="42"/>
      <c r="D186" s="227" t="s">
        <v>169</v>
      </c>
      <c r="E186" s="42"/>
      <c r="F186" s="228" t="s">
        <v>336</v>
      </c>
      <c r="G186" s="42"/>
      <c r="H186" s="42"/>
      <c r="I186" s="229"/>
      <c r="J186" s="42"/>
      <c r="K186" s="42"/>
      <c r="L186" s="46"/>
      <c r="M186" s="230"/>
      <c r="N186" s="231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169</v>
      </c>
      <c r="AU186" s="19" t="s">
        <v>83</v>
      </c>
    </row>
    <row r="187" s="2" customFormat="1" ht="16.5" customHeight="1">
      <c r="A187" s="40"/>
      <c r="B187" s="41"/>
      <c r="C187" s="214" t="s">
        <v>337</v>
      </c>
      <c r="D187" s="214" t="s">
        <v>162</v>
      </c>
      <c r="E187" s="215" t="s">
        <v>338</v>
      </c>
      <c r="F187" s="216" t="s">
        <v>339</v>
      </c>
      <c r="G187" s="217" t="s">
        <v>213</v>
      </c>
      <c r="H187" s="218">
        <v>3.9660000000000002</v>
      </c>
      <c r="I187" s="219"/>
      <c r="J187" s="220">
        <f>ROUND(I187*H187,2)</f>
        <v>0</v>
      </c>
      <c r="K187" s="216" t="s">
        <v>166</v>
      </c>
      <c r="L187" s="46"/>
      <c r="M187" s="221" t="s">
        <v>19</v>
      </c>
      <c r="N187" s="222" t="s">
        <v>44</v>
      </c>
      <c r="O187" s="86"/>
      <c r="P187" s="223">
        <f>O187*H187</f>
        <v>0</v>
      </c>
      <c r="Q187" s="223">
        <v>1.04922</v>
      </c>
      <c r="R187" s="223">
        <f>Q187*H187</f>
        <v>4.1612065200000004</v>
      </c>
      <c r="S187" s="223">
        <v>0</v>
      </c>
      <c r="T187" s="224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5" t="s">
        <v>167</v>
      </c>
      <c r="AT187" s="225" t="s">
        <v>162</v>
      </c>
      <c r="AU187" s="225" t="s">
        <v>83</v>
      </c>
      <c r="AY187" s="19" t="s">
        <v>160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9" t="s">
        <v>81</v>
      </c>
      <c r="BK187" s="226">
        <f>ROUND(I187*H187,2)</f>
        <v>0</v>
      </c>
      <c r="BL187" s="19" t="s">
        <v>167</v>
      </c>
      <c r="BM187" s="225" t="s">
        <v>340</v>
      </c>
    </row>
    <row r="188" s="2" customFormat="1">
      <c r="A188" s="40"/>
      <c r="B188" s="41"/>
      <c r="C188" s="42"/>
      <c r="D188" s="227" t="s">
        <v>169</v>
      </c>
      <c r="E188" s="42"/>
      <c r="F188" s="228" t="s">
        <v>341</v>
      </c>
      <c r="G188" s="42"/>
      <c r="H188" s="42"/>
      <c r="I188" s="229"/>
      <c r="J188" s="42"/>
      <c r="K188" s="42"/>
      <c r="L188" s="46"/>
      <c r="M188" s="230"/>
      <c r="N188" s="231"/>
      <c r="O188" s="86"/>
      <c r="P188" s="86"/>
      <c r="Q188" s="86"/>
      <c r="R188" s="86"/>
      <c r="S188" s="86"/>
      <c r="T188" s="87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169</v>
      </c>
      <c r="AU188" s="19" t="s">
        <v>83</v>
      </c>
    </row>
    <row r="189" s="13" customFormat="1">
      <c r="A189" s="13"/>
      <c r="B189" s="232"/>
      <c r="C189" s="233"/>
      <c r="D189" s="234" t="s">
        <v>171</v>
      </c>
      <c r="E189" s="235" t="s">
        <v>19</v>
      </c>
      <c r="F189" s="236" t="s">
        <v>342</v>
      </c>
      <c r="G189" s="233"/>
      <c r="H189" s="237">
        <v>3.9660000000000002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171</v>
      </c>
      <c r="AU189" s="243" t="s">
        <v>83</v>
      </c>
      <c r="AV189" s="13" t="s">
        <v>83</v>
      </c>
      <c r="AW189" s="13" t="s">
        <v>35</v>
      </c>
      <c r="AX189" s="13" t="s">
        <v>81</v>
      </c>
      <c r="AY189" s="243" t="s">
        <v>160</v>
      </c>
    </row>
    <row r="190" s="12" customFormat="1" ht="22.8" customHeight="1">
      <c r="A190" s="12"/>
      <c r="B190" s="198"/>
      <c r="C190" s="199"/>
      <c r="D190" s="200" t="s">
        <v>72</v>
      </c>
      <c r="E190" s="212" t="s">
        <v>167</v>
      </c>
      <c r="F190" s="212" t="s">
        <v>343</v>
      </c>
      <c r="G190" s="199"/>
      <c r="H190" s="199"/>
      <c r="I190" s="202"/>
      <c r="J190" s="213">
        <f>BK190</f>
        <v>0</v>
      </c>
      <c r="K190" s="199"/>
      <c r="L190" s="204"/>
      <c r="M190" s="205"/>
      <c r="N190" s="206"/>
      <c r="O190" s="206"/>
      <c r="P190" s="207">
        <f>SUM(P191:P201)</f>
        <v>0</v>
      </c>
      <c r="Q190" s="206"/>
      <c r="R190" s="207">
        <f>SUM(R191:R201)</f>
        <v>3.41384154</v>
      </c>
      <c r="S190" s="206"/>
      <c r="T190" s="208">
        <f>SUM(T191:T201)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09" t="s">
        <v>81</v>
      </c>
      <c r="AT190" s="210" t="s">
        <v>72</v>
      </c>
      <c r="AU190" s="210" t="s">
        <v>81</v>
      </c>
      <c r="AY190" s="209" t="s">
        <v>160</v>
      </c>
      <c r="BK190" s="211">
        <f>SUM(BK191:BK201)</f>
        <v>0</v>
      </c>
    </row>
    <row r="191" s="2" customFormat="1" ht="21.75" customHeight="1">
      <c r="A191" s="40"/>
      <c r="B191" s="41"/>
      <c r="C191" s="214" t="s">
        <v>344</v>
      </c>
      <c r="D191" s="214" t="s">
        <v>162</v>
      </c>
      <c r="E191" s="215" t="s">
        <v>345</v>
      </c>
      <c r="F191" s="216" t="s">
        <v>346</v>
      </c>
      <c r="G191" s="217" t="s">
        <v>175</v>
      </c>
      <c r="H191" s="218">
        <v>1.278</v>
      </c>
      <c r="I191" s="219"/>
      <c r="J191" s="220">
        <f>ROUND(I191*H191,2)</f>
        <v>0</v>
      </c>
      <c r="K191" s="216" t="s">
        <v>166</v>
      </c>
      <c r="L191" s="46"/>
      <c r="M191" s="221" t="s">
        <v>19</v>
      </c>
      <c r="N191" s="222" t="s">
        <v>44</v>
      </c>
      <c r="O191" s="86"/>
      <c r="P191" s="223">
        <f>O191*H191</f>
        <v>0</v>
      </c>
      <c r="Q191" s="223">
        <v>2.5019499999999999</v>
      </c>
      <c r="R191" s="223">
        <f>Q191*H191</f>
        <v>3.1974920999999998</v>
      </c>
      <c r="S191" s="223">
        <v>0</v>
      </c>
      <c r="T191" s="224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5" t="s">
        <v>167</v>
      </c>
      <c r="AT191" s="225" t="s">
        <v>162</v>
      </c>
      <c r="AU191" s="225" t="s">
        <v>83</v>
      </c>
      <c r="AY191" s="19" t="s">
        <v>160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9" t="s">
        <v>81</v>
      </c>
      <c r="BK191" s="226">
        <f>ROUND(I191*H191,2)</f>
        <v>0</v>
      </c>
      <c r="BL191" s="19" t="s">
        <v>167</v>
      </c>
      <c r="BM191" s="225" t="s">
        <v>347</v>
      </c>
    </row>
    <row r="192" s="2" customFormat="1">
      <c r="A192" s="40"/>
      <c r="B192" s="41"/>
      <c r="C192" s="42"/>
      <c r="D192" s="227" t="s">
        <v>169</v>
      </c>
      <c r="E192" s="42"/>
      <c r="F192" s="228" t="s">
        <v>348</v>
      </c>
      <c r="G192" s="42"/>
      <c r="H192" s="42"/>
      <c r="I192" s="229"/>
      <c r="J192" s="42"/>
      <c r="K192" s="42"/>
      <c r="L192" s="46"/>
      <c r="M192" s="230"/>
      <c r="N192" s="231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169</v>
      </c>
      <c r="AU192" s="19" t="s">
        <v>83</v>
      </c>
    </row>
    <row r="193" s="13" customFormat="1">
      <c r="A193" s="13"/>
      <c r="B193" s="232"/>
      <c r="C193" s="233"/>
      <c r="D193" s="234" t="s">
        <v>171</v>
      </c>
      <c r="E193" s="235" t="s">
        <v>19</v>
      </c>
      <c r="F193" s="236" t="s">
        <v>349</v>
      </c>
      <c r="G193" s="233"/>
      <c r="H193" s="237">
        <v>1.278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171</v>
      </c>
      <c r="AU193" s="243" t="s">
        <v>83</v>
      </c>
      <c r="AV193" s="13" t="s">
        <v>83</v>
      </c>
      <c r="AW193" s="13" t="s">
        <v>35</v>
      </c>
      <c r="AX193" s="13" t="s">
        <v>81</v>
      </c>
      <c r="AY193" s="243" t="s">
        <v>160</v>
      </c>
    </row>
    <row r="194" s="2" customFormat="1" ht="24.15" customHeight="1">
      <c r="A194" s="40"/>
      <c r="B194" s="41"/>
      <c r="C194" s="214" t="s">
        <v>350</v>
      </c>
      <c r="D194" s="214" t="s">
        <v>162</v>
      </c>
      <c r="E194" s="215" t="s">
        <v>351</v>
      </c>
      <c r="F194" s="216" t="s">
        <v>352</v>
      </c>
      <c r="G194" s="217" t="s">
        <v>213</v>
      </c>
      <c r="H194" s="218">
        <v>0.192</v>
      </c>
      <c r="I194" s="219"/>
      <c r="J194" s="220">
        <f>ROUND(I194*H194,2)</f>
        <v>0</v>
      </c>
      <c r="K194" s="216" t="s">
        <v>166</v>
      </c>
      <c r="L194" s="46"/>
      <c r="M194" s="221" t="s">
        <v>19</v>
      </c>
      <c r="N194" s="222" t="s">
        <v>44</v>
      </c>
      <c r="O194" s="86"/>
      <c r="P194" s="223">
        <f>O194*H194</f>
        <v>0</v>
      </c>
      <c r="Q194" s="223">
        <v>1.0492699999999999</v>
      </c>
      <c r="R194" s="223">
        <f>Q194*H194</f>
        <v>0.20145984</v>
      </c>
      <c r="S194" s="223">
        <v>0</v>
      </c>
      <c r="T194" s="224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5" t="s">
        <v>167</v>
      </c>
      <c r="AT194" s="225" t="s">
        <v>162</v>
      </c>
      <c r="AU194" s="225" t="s">
        <v>83</v>
      </c>
      <c r="AY194" s="19" t="s">
        <v>160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9" t="s">
        <v>81</v>
      </c>
      <c r="BK194" s="226">
        <f>ROUND(I194*H194,2)</f>
        <v>0</v>
      </c>
      <c r="BL194" s="19" t="s">
        <v>167</v>
      </c>
      <c r="BM194" s="225" t="s">
        <v>353</v>
      </c>
    </row>
    <row r="195" s="2" customFormat="1">
      <c r="A195" s="40"/>
      <c r="B195" s="41"/>
      <c r="C195" s="42"/>
      <c r="D195" s="227" t="s">
        <v>169</v>
      </c>
      <c r="E195" s="42"/>
      <c r="F195" s="228" t="s">
        <v>354</v>
      </c>
      <c r="G195" s="42"/>
      <c r="H195" s="42"/>
      <c r="I195" s="229"/>
      <c r="J195" s="42"/>
      <c r="K195" s="42"/>
      <c r="L195" s="46"/>
      <c r="M195" s="230"/>
      <c r="N195" s="231"/>
      <c r="O195" s="86"/>
      <c r="P195" s="86"/>
      <c r="Q195" s="86"/>
      <c r="R195" s="86"/>
      <c r="S195" s="86"/>
      <c r="T195" s="87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169</v>
      </c>
      <c r="AU195" s="19" t="s">
        <v>83</v>
      </c>
    </row>
    <row r="196" s="13" customFormat="1">
      <c r="A196" s="13"/>
      <c r="B196" s="232"/>
      <c r="C196" s="233"/>
      <c r="D196" s="234" t="s">
        <v>171</v>
      </c>
      <c r="E196" s="235" t="s">
        <v>19</v>
      </c>
      <c r="F196" s="236" t="s">
        <v>355</v>
      </c>
      <c r="G196" s="233"/>
      <c r="H196" s="237">
        <v>0.192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171</v>
      </c>
      <c r="AU196" s="243" t="s">
        <v>83</v>
      </c>
      <c r="AV196" s="13" t="s">
        <v>83</v>
      </c>
      <c r="AW196" s="13" t="s">
        <v>35</v>
      </c>
      <c r="AX196" s="13" t="s">
        <v>81</v>
      </c>
      <c r="AY196" s="243" t="s">
        <v>160</v>
      </c>
    </row>
    <row r="197" s="2" customFormat="1" ht="16.5" customHeight="1">
      <c r="A197" s="40"/>
      <c r="B197" s="41"/>
      <c r="C197" s="214" t="s">
        <v>356</v>
      </c>
      <c r="D197" s="214" t="s">
        <v>162</v>
      </c>
      <c r="E197" s="215" t="s">
        <v>357</v>
      </c>
      <c r="F197" s="216" t="s">
        <v>358</v>
      </c>
      <c r="G197" s="217" t="s">
        <v>165</v>
      </c>
      <c r="H197" s="218">
        <v>1.8799999999999999</v>
      </c>
      <c r="I197" s="219"/>
      <c r="J197" s="220">
        <f>ROUND(I197*H197,2)</f>
        <v>0</v>
      </c>
      <c r="K197" s="216" t="s">
        <v>166</v>
      </c>
      <c r="L197" s="46"/>
      <c r="M197" s="221" t="s">
        <v>19</v>
      </c>
      <c r="N197" s="222" t="s">
        <v>44</v>
      </c>
      <c r="O197" s="86"/>
      <c r="P197" s="223">
        <f>O197*H197</f>
        <v>0</v>
      </c>
      <c r="Q197" s="223">
        <v>0.00792</v>
      </c>
      <c r="R197" s="223">
        <f>Q197*H197</f>
        <v>0.014889599999999999</v>
      </c>
      <c r="S197" s="223">
        <v>0</v>
      </c>
      <c r="T197" s="224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5" t="s">
        <v>167</v>
      </c>
      <c r="AT197" s="225" t="s">
        <v>162</v>
      </c>
      <c r="AU197" s="225" t="s">
        <v>83</v>
      </c>
      <c r="AY197" s="19" t="s">
        <v>160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9" t="s">
        <v>81</v>
      </c>
      <c r="BK197" s="226">
        <f>ROUND(I197*H197,2)</f>
        <v>0</v>
      </c>
      <c r="BL197" s="19" t="s">
        <v>167</v>
      </c>
      <c r="BM197" s="225" t="s">
        <v>359</v>
      </c>
    </row>
    <row r="198" s="2" customFormat="1">
      <c r="A198" s="40"/>
      <c r="B198" s="41"/>
      <c r="C198" s="42"/>
      <c r="D198" s="227" t="s">
        <v>169</v>
      </c>
      <c r="E198" s="42"/>
      <c r="F198" s="228" t="s">
        <v>360</v>
      </c>
      <c r="G198" s="42"/>
      <c r="H198" s="42"/>
      <c r="I198" s="229"/>
      <c r="J198" s="42"/>
      <c r="K198" s="42"/>
      <c r="L198" s="46"/>
      <c r="M198" s="230"/>
      <c r="N198" s="231"/>
      <c r="O198" s="86"/>
      <c r="P198" s="86"/>
      <c r="Q198" s="86"/>
      <c r="R198" s="86"/>
      <c r="S198" s="86"/>
      <c r="T198" s="87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169</v>
      </c>
      <c r="AU198" s="19" t="s">
        <v>83</v>
      </c>
    </row>
    <row r="199" s="13" customFormat="1">
      <c r="A199" s="13"/>
      <c r="B199" s="232"/>
      <c r="C199" s="233"/>
      <c r="D199" s="234" t="s">
        <v>171</v>
      </c>
      <c r="E199" s="235" t="s">
        <v>19</v>
      </c>
      <c r="F199" s="236" t="s">
        <v>361</v>
      </c>
      <c r="G199" s="233"/>
      <c r="H199" s="237">
        <v>1.8799999999999999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171</v>
      </c>
      <c r="AU199" s="243" t="s">
        <v>83</v>
      </c>
      <c r="AV199" s="13" t="s">
        <v>83</v>
      </c>
      <c r="AW199" s="13" t="s">
        <v>35</v>
      </c>
      <c r="AX199" s="13" t="s">
        <v>81</v>
      </c>
      <c r="AY199" s="243" t="s">
        <v>160</v>
      </c>
    </row>
    <row r="200" s="2" customFormat="1" ht="16.5" customHeight="1">
      <c r="A200" s="40"/>
      <c r="B200" s="41"/>
      <c r="C200" s="214" t="s">
        <v>362</v>
      </c>
      <c r="D200" s="214" t="s">
        <v>162</v>
      </c>
      <c r="E200" s="215" t="s">
        <v>363</v>
      </c>
      <c r="F200" s="216" t="s">
        <v>364</v>
      </c>
      <c r="G200" s="217" t="s">
        <v>165</v>
      </c>
      <c r="H200" s="218">
        <v>1.8799999999999999</v>
      </c>
      <c r="I200" s="219"/>
      <c r="J200" s="220">
        <f>ROUND(I200*H200,2)</f>
        <v>0</v>
      </c>
      <c r="K200" s="216" t="s">
        <v>166</v>
      </c>
      <c r="L200" s="46"/>
      <c r="M200" s="221" t="s">
        <v>19</v>
      </c>
      <c r="N200" s="222" t="s">
        <v>44</v>
      </c>
      <c r="O200" s="86"/>
      <c r="P200" s="223">
        <f>O200*H200</f>
        <v>0</v>
      </c>
      <c r="Q200" s="223">
        <v>0</v>
      </c>
      <c r="R200" s="223">
        <f>Q200*H200</f>
        <v>0</v>
      </c>
      <c r="S200" s="223">
        <v>0</v>
      </c>
      <c r="T200" s="224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5" t="s">
        <v>167</v>
      </c>
      <c r="AT200" s="225" t="s">
        <v>162</v>
      </c>
      <c r="AU200" s="225" t="s">
        <v>83</v>
      </c>
      <c r="AY200" s="19" t="s">
        <v>160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9" t="s">
        <v>81</v>
      </c>
      <c r="BK200" s="226">
        <f>ROUND(I200*H200,2)</f>
        <v>0</v>
      </c>
      <c r="BL200" s="19" t="s">
        <v>167</v>
      </c>
      <c r="BM200" s="225" t="s">
        <v>365</v>
      </c>
    </row>
    <row r="201" s="2" customFormat="1">
      <c r="A201" s="40"/>
      <c r="B201" s="41"/>
      <c r="C201" s="42"/>
      <c r="D201" s="227" t="s">
        <v>169</v>
      </c>
      <c r="E201" s="42"/>
      <c r="F201" s="228" t="s">
        <v>366</v>
      </c>
      <c r="G201" s="42"/>
      <c r="H201" s="42"/>
      <c r="I201" s="229"/>
      <c r="J201" s="42"/>
      <c r="K201" s="42"/>
      <c r="L201" s="46"/>
      <c r="M201" s="230"/>
      <c r="N201" s="231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169</v>
      </c>
      <c r="AU201" s="19" t="s">
        <v>83</v>
      </c>
    </row>
    <row r="202" s="12" customFormat="1" ht="22.8" customHeight="1">
      <c r="A202" s="12"/>
      <c r="B202" s="198"/>
      <c r="C202" s="199"/>
      <c r="D202" s="200" t="s">
        <v>72</v>
      </c>
      <c r="E202" s="212" t="s">
        <v>198</v>
      </c>
      <c r="F202" s="212" t="s">
        <v>367</v>
      </c>
      <c r="G202" s="199"/>
      <c r="H202" s="199"/>
      <c r="I202" s="202"/>
      <c r="J202" s="213">
        <f>BK202</f>
        <v>0</v>
      </c>
      <c r="K202" s="199"/>
      <c r="L202" s="204"/>
      <c r="M202" s="205"/>
      <c r="N202" s="206"/>
      <c r="O202" s="206"/>
      <c r="P202" s="207">
        <f>SUM(P203:P222)</f>
        <v>0</v>
      </c>
      <c r="Q202" s="206"/>
      <c r="R202" s="207">
        <f>SUM(R203:R222)</f>
        <v>15.023271569999999</v>
      </c>
      <c r="S202" s="206"/>
      <c r="T202" s="208">
        <f>SUM(T203:T222)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09" t="s">
        <v>81</v>
      </c>
      <c r="AT202" s="210" t="s">
        <v>72</v>
      </c>
      <c r="AU202" s="210" t="s">
        <v>81</v>
      </c>
      <c r="AY202" s="209" t="s">
        <v>160</v>
      </c>
      <c r="BK202" s="211">
        <f>SUM(BK203:BK222)</f>
        <v>0</v>
      </c>
    </row>
    <row r="203" s="2" customFormat="1" ht="33" customHeight="1">
      <c r="A203" s="40"/>
      <c r="B203" s="41"/>
      <c r="C203" s="214" t="s">
        <v>368</v>
      </c>
      <c r="D203" s="214" t="s">
        <v>162</v>
      </c>
      <c r="E203" s="215" t="s">
        <v>369</v>
      </c>
      <c r="F203" s="216" t="s">
        <v>370</v>
      </c>
      <c r="G203" s="217" t="s">
        <v>175</v>
      </c>
      <c r="H203" s="218">
        <v>6.3300000000000001</v>
      </c>
      <c r="I203" s="219"/>
      <c r="J203" s="220">
        <f>ROUND(I203*H203,2)</f>
        <v>0</v>
      </c>
      <c r="K203" s="216" t="s">
        <v>166</v>
      </c>
      <c r="L203" s="46"/>
      <c r="M203" s="221" t="s">
        <v>19</v>
      </c>
      <c r="N203" s="222" t="s">
        <v>44</v>
      </c>
      <c r="O203" s="86"/>
      <c r="P203" s="223">
        <f>O203*H203</f>
        <v>0</v>
      </c>
      <c r="Q203" s="223">
        <v>2.3010199999999998</v>
      </c>
      <c r="R203" s="223">
        <f>Q203*H203</f>
        <v>14.565456599999999</v>
      </c>
      <c r="S203" s="223">
        <v>0</v>
      </c>
      <c r="T203" s="224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5" t="s">
        <v>167</v>
      </c>
      <c r="AT203" s="225" t="s">
        <v>162</v>
      </c>
      <c r="AU203" s="225" t="s">
        <v>83</v>
      </c>
      <c r="AY203" s="19" t="s">
        <v>160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9" t="s">
        <v>81</v>
      </c>
      <c r="BK203" s="226">
        <f>ROUND(I203*H203,2)</f>
        <v>0</v>
      </c>
      <c r="BL203" s="19" t="s">
        <v>167</v>
      </c>
      <c r="BM203" s="225" t="s">
        <v>371</v>
      </c>
    </row>
    <row r="204" s="2" customFormat="1">
      <c r="A204" s="40"/>
      <c r="B204" s="41"/>
      <c r="C204" s="42"/>
      <c r="D204" s="227" t="s">
        <v>169</v>
      </c>
      <c r="E204" s="42"/>
      <c r="F204" s="228" t="s">
        <v>372</v>
      </c>
      <c r="G204" s="42"/>
      <c r="H204" s="42"/>
      <c r="I204" s="229"/>
      <c r="J204" s="42"/>
      <c r="K204" s="42"/>
      <c r="L204" s="46"/>
      <c r="M204" s="230"/>
      <c r="N204" s="231"/>
      <c r="O204" s="86"/>
      <c r="P204" s="86"/>
      <c r="Q204" s="86"/>
      <c r="R204" s="86"/>
      <c r="S204" s="86"/>
      <c r="T204" s="87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169</v>
      </c>
      <c r="AU204" s="19" t="s">
        <v>83</v>
      </c>
    </row>
    <row r="205" s="13" customFormat="1">
      <c r="A205" s="13"/>
      <c r="B205" s="232"/>
      <c r="C205" s="233"/>
      <c r="D205" s="234" t="s">
        <v>171</v>
      </c>
      <c r="E205" s="235" t="s">
        <v>19</v>
      </c>
      <c r="F205" s="236" t="s">
        <v>373</v>
      </c>
      <c r="G205" s="233"/>
      <c r="H205" s="237">
        <v>3.5259999999999998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171</v>
      </c>
      <c r="AU205" s="243" t="s">
        <v>83</v>
      </c>
      <c r="AV205" s="13" t="s">
        <v>83</v>
      </c>
      <c r="AW205" s="13" t="s">
        <v>35</v>
      </c>
      <c r="AX205" s="13" t="s">
        <v>73</v>
      </c>
      <c r="AY205" s="243" t="s">
        <v>160</v>
      </c>
    </row>
    <row r="206" s="13" customFormat="1">
      <c r="A206" s="13"/>
      <c r="B206" s="232"/>
      <c r="C206" s="233"/>
      <c r="D206" s="234" t="s">
        <v>171</v>
      </c>
      <c r="E206" s="235" t="s">
        <v>19</v>
      </c>
      <c r="F206" s="236" t="s">
        <v>374</v>
      </c>
      <c r="G206" s="233"/>
      <c r="H206" s="237">
        <v>1.399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171</v>
      </c>
      <c r="AU206" s="243" t="s">
        <v>83</v>
      </c>
      <c r="AV206" s="13" t="s">
        <v>83</v>
      </c>
      <c r="AW206" s="13" t="s">
        <v>35</v>
      </c>
      <c r="AX206" s="13" t="s">
        <v>73</v>
      </c>
      <c r="AY206" s="243" t="s">
        <v>160</v>
      </c>
    </row>
    <row r="207" s="13" customFormat="1">
      <c r="A207" s="13"/>
      <c r="B207" s="232"/>
      <c r="C207" s="233"/>
      <c r="D207" s="234" t="s">
        <v>171</v>
      </c>
      <c r="E207" s="235" t="s">
        <v>19</v>
      </c>
      <c r="F207" s="236" t="s">
        <v>375</v>
      </c>
      <c r="G207" s="233"/>
      <c r="H207" s="237">
        <v>0.91200000000000003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171</v>
      </c>
      <c r="AU207" s="243" t="s">
        <v>83</v>
      </c>
      <c r="AV207" s="13" t="s">
        <v>83</v>
      </c>
      <c r="AW207" s="13" t="s">
        <v>35</v>
      </c>
      <c r="AX207" s="13" t="s">
        <v>73</v>
      </c>
      <c r="AY207" s="243" t="s">
        <v>160</v>
      </c>
    </row>
    <row r="208" s="13" customFormat="1">
      <c r="A208" s="13"/>
      <c r="B208" s="232"/>
      <c r="C208" s="233"/>
      <c r="D208" s="234" t="s">
        <v>171</v>
      </c>
      <c r="E208" s="235" t="s">
        <v>19</v>
      </c>
      <c r="F208" s="236" t="s">
        <v>376</v>
      </c>
      <c r="G208" s="233"/>
      <c r="H208" s="237">
        <v>0.49299999999999999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171</v>
      </c>
      <c r="AU208" s="243" t="s">
        <v>83</v>
      </c>
      <c r="AV208" s="13" t="s">
        <v>83</v>
      </c>
      <c r="AW208" s="13" t="s">
        <v>35</v>
      </c>
      <c r="AX208" s="13" t="s">
        <v>73</v>
      </c>
      <c r="AY208" s="243" t="s">
        <v>160</v>
      </c>
    </row>
    <row r="209" s="14" customFormat="1">
      <c r="A209" s="14"/>
      <c r="B209" s="244"/>
      <c r="C209" s="245"/>
      <c r="D209" s="234" t="s">
        <v>171</v>
      </c>
      <c r="E209" s="246" t="s">
        <v>19</v>
      </c>
      <c r="F209" s="247" t="s">
        <v>180</v>
      </c>
      <c r="G209" s="245"/>
      <c r="H209" s="248">
        <v>6.3300000000000001</v>
      </c>
      <c r="I209" s="249"/>
      <c r="J209" s="245"/>
      <c r="K209" s="245"/>
      <c r="L209" s="250"/>
      <c r="M209" s="251"/>
      <c r="N209" s="252"/>
      <c r="O209" s="252"/>
      <c r="P209" s="252"/>
      <c r="Q209" s="252"/>
      <c r="R209" s="252"/>
      <c r="S209" s="252"/>
      <c r="T209" s="253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4" t="s">
        <v>171</v>
      </c>
      <c r="AU209" s="254" t="s">
        <v>83</v>
      </c>
      <c r="AV209" s="14" t="s">
        <v>167</v>
      </c>
      <c r="AW209" s="14" t="s">
        <v>35</v>
      </c>
      <c r="AX209" s="14" t="s">
        <v>81</v>
      </c>
      <c r="AY209" s="254" t="s">
        <v>160</v>
      </c>
    </row>
    <row r="210" s="2" customFormat="1" ht="16.5" customHeight="1">
      <c r="A210" s="40"/>
      <c r="B210" s="41"/>
      <c r="C210" s="214" t="s">
        <v>377</v>
      </c>
      <c r="D210" s="214" t="s">
        <v>162</v>
      </c>
      <c r="E210" s="215" t="s">
        <v>378</v>
      </c>
      <c r="F210" s="216" t="s">
        <v>379</v>
      </c>
      <c r="G210" s="217" t="s">
        <v>165</v>
      </c>
      <c r="H210" s="218">
        <v>14.271000000000001</v>
      </c>
      <c r="I210" s="219"/>
      <c r="J210" s="220">
        <f>ROUND(I210*H210,2)</f>
        <v>0</v>
      </c>
      <c r="K210" s="216" t="s">
        <v>166</v>
      </c>
      <c r="L210" s="46"/>
      <c r="M210" s="221" t="s">
        <v>19</v>
      </c>
      <c r="N210" s="222" t="s">
        <v>44</v>
      </c>
      <c r="O210" s="86"/>
      <c r="P210" s="223">
        <f>O210*H210</f>
        <v>0</v>
      </c>
      <c r="Q210" s="223">
        <v>0.016070000000000001</v>
      </c>
      <c r="R210" s="223">
        <f>Q210*H210</f>
        <v>0.22933497000000003</v>
      </c>
      <c r="S210" s="223">
        <v>0</v>
      </c>
      <c r="T210" s="224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5" t="s">
        <v>167</v>
      </c>
      <c r="AT210" s="225" t="s">
        <v>162</v>
      </c>
      <c r="AU210" s="225" t="s">
        <v>83</v>
      </c>
      <c r="AY210" s="19" t="s">
        <v>160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9" t="s">
        <v>81</v>
      </c>
      <c r="BK210" s="226">
        <f>ROUND(I210*H210,2)</f>
        <v>0</v>
      </c>
      <c r="BL210" s="19" t="s">
        <v>167</v>
      </c>
      <c r="BM210" s="225" t="s">
        <v>380</v>
      </c>
    </row>
    <row r="211" s="2" customFormat="1">
      <c r="A211" s="40"/>
      <c r="B211" s="41"/>
      <c r="C211" s="42"/>
      <c r="D211" s="227" t="s">
        <v>169</v>
      </c>
      <c r="E211" s="42"/>
      <c r="F211" s="228" t="s">
        <v>381</v>
      </c>
      <c r="G211" s="42"/>
      <c r="H211" s="42"/>
      <c r="I211" s="229"/>
      <c r="J211" s="42"/>
      <c r="K211" s="42"/>
      <c r="L211" s="46"/>
      <c r="M211" s="230"/>
      <c r="N211" s="231"/>
      <c r="O211" s="86"/>
      <c r="P211" s="86"/>
      <c r="Q211" s="86"/>
      <c r="R211" s="86"/>
      <c r="S211" s="86"/>
      <c r="T211" s="87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169</v>
      </c>
      <c r="AU211" s="19" t="s">
        <v>83</v>
      </c>
    </row>
    <row r="212" s="13" customFormat="1">
      <c r="A212" s="13"/>
      <c r="B212" s="232"/>
      <c r="C212" s="233"/>
      <c r="D212" s="234" t="s">
        <v>171</v>
      </c>
      <c r="E212" s="235" t="s">
        <v>19</v>
      </c>
      <c r="F212" s="236" t="s">
        <v>382</v>
      </c>
      <c r="G212" s="233"/>
      <c r="H212" s="237">
        <v>6.4470000000000001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171</v>
      </c>
      <c r="AU212" s="243" t="s">
        <v>83</v>
      </c>
      <c r="AV212" s="13" t="s">
        <v>83</v>
      </c>
      <c r="AW212" s="13" t="s">
        <v>35</v>
      </c>
      <c r="AX212" s="13" t="s">
        <v>73</v>
      </c>
      <c r="AY212" s="243" t="s">
        <v>160</v>
      </c>
    </row>
    <row r="213" s="13" customFormat="1">
      <c r="A213" s="13"/>
      <c r="B213" s="232"/>
      <c r="C213" s="233"/>
      <c r="D213" s="234" t="s">
        <v>171</v>
      </c>
      <c r="E213" s="235" t="s">
        <v>19</v>
      </c>
      <c r="F213" s="236" t="s">
        <v>383</v>
      </c>
      <c r="G213" s="233"/>
      <c r="H213" s="237">
        <v>5.1440000000000001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171</v>
      </c>
      <c r="AU213" s="243" t="s">
        <v>83</v>
      </c>
      <c r="AV213" s="13" t="s">
        <v>83</v>
      </c>
      <c r="AW213" s="13" t="s">
        <v>35</v>
      </c>
      <c r="AX213" s="13" t="s">
        <v>73</v>
      </c>
      <c r="AY213" s="243" t="s">
        <v>160</v>
      </c>
    </row>
    <row r="214" s="13" customFormat="1">
      <c r="A214" s="13"/>
      <c r="B214" s="232"/>
      <c r="C214" s="233"/>
      <c r="D214" s="234" t="s">
        <v>171</v>
      </c>
      <c r="E214" s="235" t="s">
        <v>19</v>
      </c>
      <c r="F214" s="236" t="s">
        <v>384</v>
      </c>
      <c r="G214" s="233"/>
      <c r="H214" s="237">
        <v>2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171</v>
      </c>
      <c r="AU214" s="243" t="s">
        <v>83</v>
      </c>
      <c r="AV214" s="13" t="s">
        <v>83</v>
      </c>
      <c r="AW214" s="13" t="s">
        <v>35</v>
      </c>
      <c r="AX214" s="13" t="s">
        <v>73</v>
      </c>
      <c r="AY214" s="243" t="s">
        <v>160</v>
      </c>
    </row>
    <row r="215" s="13" customFormat="1">
      <c r="A215" s="13"/>
      <c r="B215" s="232"/>
      <c r="C215" s="233"/>
      <c r="D215" s="234" t="s">
        <v>171</v>
      </c>
      <c r="E215" s="235" t="s">
        <v>19</v>
      </c>
      <c r="F215" s="236" t="s">
        <v>385</v>
      </c>
      <c r="G215" s="233"/>
      <c r="H215" s="237">
        <v>0.68000000000000005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171</v>
      </c>
      <c r="AU215" s="243" t="s">
        <v>83</v>
      </c>
      <c r="AV215" s="13" t="s">
        <v>83</v>
      </c>
      <c r="AW215" s="13" t="s">
        <v>35</v>
      </c>
      <c r="AX215" s="13" t="s">
        <v>73</v>
      </c>
      <c r="AY215" s="243" t="s">
        <v>160</v>
      </c>
    </row>
    <row r="216" s="14" customFormat="1">
      <c r="A216" s="14"/>
      <c r="B216" s="244"/>
      <c r="C216" s="245"/>
      <c r="D216" s="234" t="s">
        <v>171</v>
      </c>
      <c r="E216" s="246" t="s">
        <v>19</v>
      </c>
      <c r="F216" s="247" t="s">
        <v>180</v>
      </c>
      <c r="G216" s="245"/>
      <c r="H216" s="248">
        <v>14.271000000000001</v>
      </c>
      <c r="I216" s="249"/>
      <c r="J216" s="245"/>
      <c r="K216" s="245"/>
      <c r="L216" s="250"/>
      <c r="M216" s="251"/>
      <c r="N216" s="252"/>
      <c r="O216" s="252"/>
      <c r="P216" s="252"/>
      <c r="Q216" s="252"/>
      <c r="R216" s="252"/>
      <c r="S216" s="252"/>
      <c r="T216" s="253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4" t="s">
        <v>171</v>
      </c>
      <c r="AU216" s="254" t="s">
        <v>83</v>
      </c>
      <c r="AV216" s="14" t="s">
        <v>167</v>
      </c>
      <c r="AW216" s="14" t="s">
        <v>35</v>
      </c>
      <c r="AX216" s="14" t="s">
        <v>81</v>
      </c>
      <c r="AY216" s="254" t="s">
        <v>160</v>
      </c>
    </row>
    <row r="217" s="2" customFormat="1" ht="16.5" customHeight="1">
      <c r="A217" s="40"/>
      <c r="B217" s="41"/>
      <c r="C217" s="214" t="s">
        <v>386</v>
      </c>
      <c r="D217" s="214" t="s">
        <v>162</v>
      </c>
      <c r="E217" s="215" t="s">
        <v>387</v>
      </c>
      <c r="F217" s="216" t="s">
        <v>388</v>
      </c>
      <c r="G217" s="217" t="s">
        <v>165</v>
      </c>
      <c r="H217" s="218">
        <v>14.271000000000001</v>
      </c>
      <c r="I217" s="219"/>
      <c r="J217" s="220">
        <f>ROUND(I217*H217,2)</f>
        <v>0</v>
      </c>
      <c r="K217" s="216" t="s">
        <v>166</v>
      </c>
      <c r="L217" s="46"/>
      <c r="M217" s="221" t="s">
        <v>19</v>
      </c>
      <c r="N217" s="222" t="s">
        <v>44</v>
      </c>
      <c r="O217" s="86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5" t="s">
        <v>167</v>
      </c>
      <c r="AT217" s="225" t="s">
        <v>162</v>
      </c>
      <c r="AU217" s="225" t="s">
        <v>83</v>
      </c>
      <c r="AY217" s="19" t="s">
        <v>160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9" t="s">
        <v>81</v>
      </c>
      <c r="BK217" s="226">
        <f>ROUND(I217*H217,2)</f>
        <v>0</v>
      </c>
      <c r="BL217" s="19" t="s">
        <v>167</v>
      </c>
      <c r="BM217" s="225" t="s">
        <v>389</v>
      </c>
    </row>
    <row r="218" s="2" customFormat="1">
      <c r="A218" s="40"/>
      <c r="B218" s="41"/>
      <c r="C218" s="42"/>
      <c r="D218" s="227" t="s">
        <v>169</v>
      </c>
      <c r="E218" s="42"/>
      <c r="F218" s="228" t="s">
        <v>390</v>
      </c>
      <c r="G218" s="42"/>
      <c r="H218" s="42"/>
      <c r="I218" s="229"/>
      <c r="J218" s="42"/>
      <c r="K218" s="42"/>
      <c r="L218" s="46"/>
      <c r="M218" s="230"/>
      <c r="N218" s="231"/>
      <c r="O218" s="86"/>
      <c r="P218" s="86"/>
      <c r="Q218" s="86"/>
      <c r="R218" s="86"/>
      <c r="S218" s="86"/>
      <c r="T218" s="87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169</v>
      </c>
      <c r="AU218" s="19" t="s">
        <v>83</v>
      </c>
    </row>
    <row r="219" s="2" customFormat="1" ht="24.15" customHeight="1">
      <c r="A219" s="40"/>
      <c r="B219" s="41"/>
      <c r="C219" s="214" t="s">
        <v>391</v>
      </c>
      <c r="D219" s="214" t="s">
        <v>162</v>
      </c>
      <c r="E219" s="215" t="s">
        <v>392</v>
      </c>
      <c r="F219" s="216" t="s">
        <v>393</v>
      </c>
      <c r="G219" s="217" t="s">
        <v>165</v>
      </c>
      <c r="H219" s="218">
        <v>3.5699999999999998</v>
      </c>
      <c r="I219" s="219"/>
      <c r="J219" s="220">
        <f>ROUND(I219*H219,2)</f>
        <v>0</v>
      </c>
      <c r="K219" s="216" t="s">
        <v>166</v>
      </c>
      <c r="L219" s="46"/>
      <c r="M219" s="221" t="s">
        <v>19</v>
      </c>
      <c r="N219" s="222" t="s">
        <v>44</v>
      </c>
      <c r="O219" s="86"/>
      <c r="P219" s="223">
        <f>O219*H219</f>
        <v>0</v>
      </c>
      <c r="Q219" s="223">
        <v>0.063</v>
      </c>
      <c r="R219" s="223">
        <f>Q219*H219</f>
        <v>0.22491</v>
      </c>
      <c r="S219" s="223">
        <v>0</v>
      </c>
      <c r="T219" s="224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5" t="s">
        <v>167</v>
      </c>
      <c r="AT219" s="225" t="s">
        <v>162</v>
      </c>
      <c r="AU219" s="225" t="s">
        <v>83</v>
      </c>
      <c r="AY219" s="19" t="s">
        <v>160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9" t="s">
        <v>81</v>
      </c>
      <c r="BK219" s="226">
        <f>ROUND(I219*H219,2)</f>
        <v>0</v>
      </c>
      <c r="BL219" s="19" t="s">
        <v>167</v>
      </c>
      <c r="BM219" s="225" t="s">
        <v>394</v>
      </c>
    </row>
    <row r="220" s="2" customFormat="1">
      <c r="A220" s="40"/>
      <c r="B220" s="41"/>
      <c r="C220" s="42"/>
      <c r="D220" s="227" t="s">
        <v>169</v>
      </c>
      <c r="E220" s="42"/>
      <c r="F220" s="228" t="s">
        <v>395</v>
      </c>
      <c r="G220" s="42"/>
      <c r="H220" s="42"/>
      <c r="I220" s="229"/>
      <c r="J220" s="42"/>
      <c r="K220" s="42"/>
      <c r="L220" s="46"/>
      <c r="M220" s="230"/>
      <c r="N220" s="231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169</v>
      </c>
      <c r="AU220" s="19" t="s">
        <v>83</v>
      </c>
    </row>
    <row r="221" s="13" customFormat="1">
      <c r="A221" s="13"/>
      <c r="B221" s="232"/>
      <c r="C221" s="233"/>
      <c r="D221" s="234" t="s">
        <v>171</v>
      </c>
      <c r="E221" s="235" t="s">
        <v>19</v>
      </c>
      <c r="F221" s="236" t="s">
        <v>396</v>
      </c>
      <c r="G221" s="233"/>
      <c r="H221" s="237">
        <v>3.5699999999999998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171</v>
      </c>
      <c r="AU221" s="243" t="s">
        <v>83</v>
      </c>
      <c r="AV221" s="13" t="s">
        <v>83</v>
      </c>
      <c r="AW221" s="13" t="s">
        <v>35</v>
      </c>
      <c r="AX221" s="13" t="s">
        <v>81</v>
      </c>
      <c r="AY221" s="243" t="s">
        <v>160</v>
      </c>
    </row>
    <row r="222" s="2" customFormat="1" ht="16.5" customHeight="1">
      <c r="A222" s="40"/>
      <c r="B222" s="41"/>
      <c r="C222" s="214" t="s">
        <v>397</v>
      </c>
      <c r="D222" s="214" t="s">
        <v>162</v>
      </c>
      <c r="E222" s="215" t="s">
        <v>398</v>
      </c>
      <c r="F222" s="216" t="s">
        <v>399</v>
      </c>
      <c r="G222" s="217" t="s">
        <v>165</v>
      </c>
      <c r="H222" s="218">
        <v>3.5699999999999998</v>
      </c>
      <c r="I222" s="219"/>
      <c r="J222" s="220">
        <f>ROUND(I222*H222,2)</f>
        <v>0</v>
      </c>
      <c r="K222" s="216" t="s">
        <v>19</v>
      </c>
      <c r="L222" s="46"/>
      <c r="M222" s="221" t="s">
        <v>19</v>
      </c>
      <c r="N222" s="222" t="s">
        <v>44</v>
      </c>
      <c r="O222" s="86"/>
      <c r="P222" s="223">
        <f>O222*H222</f>
        <v>0</v>
      </c>
      <c r="Q222" s="223">
        <v>0.001</v>
      </c>
      <c r="R222" s="223">
        <f>Q222*H222</f>
        <v>0.0035699999999999998</v>
      </c>
      <c r="S222" s="223">
        <v>0</v>
      </c>
      <c r="T222" s="224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5" t="s">
        <v>167</v>
      </c>
      <c r="AT222" s="225" t="s">
        <v>162</v>
      </c>
      <c r="AU222" s="225" t="s">
        <v>83</v>
      </c>
      <c r="AY222" s="19" t="s">
        <v>160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9" t="s">
        <v>81</v>
      </c>
      <c r="BK222" s="226">
        <f>ROUND(I222*H222,2)</f>
        <v>0</v>
      </c>
      <c r="BL222" s="19" t="s">
        <v>167</v>
      </c>
      <c r="BM222" s="225" t="s">
        <v>400</v>
      </c>
    </row>
    <row r="223" s="12" customFormat="1" ht="22.8" customHeight="1">
      <c r="A223" s="12"/>
      <c r="B223" s="198"/>
      <c r="C223" s="199"/>
      <c r="D223" s="200" t="s">
        <v>72</v>
      </c>
      <c r="E223" s="212" t="s">
        <v>217</v>
      </c>
      <c r="F223" s="212" t="s">
        <v>401</v>
      </c>
      <c r="G223" s="199"/>
      <c r="H223" s="199"/>
      <c r="I223" s="202"/>
      <c r="J223" s="213">
        <f>BK223</f>
        <v>0</v>
      </c>
      <c r="K223" s="199"/>
      <c r="L223" s="204"/>
      <c r="M223" s="205"/>
      <c r="N223" s="206"/>
      <c r="O223" s="206"/>
      <c r="P223" s="207">
        <f>SUM(P224:P236)</f>
        <v>0</v>
      </c>
      <c r="Q223" s="206"/>
      <c r="R223" s="207">
        <f>SUM(R224:R236)</f>
        <v>0.052206199999999994</v>
      </c>
      <c r="S223" s="206"/>
      <c r="T223" s="208">
        <f>SUM(T224:T236)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09" t="s">
        <v>81</v>
      </c>
      <c r="AT223" s="210" t="s">
        <v>72</v>
      </c>
      <c r="AU223" s="210" t="s">
        <v>81</v>
      </c>
      <c r="AY223" s="209" t="s">
        <v>160</v>
      </c>
      <c r="BK223" s="211">
        <f>SUM(BK224:BK236)</f>
        <v>0</v>
      </c>
    </row>
    <row r="224" s="2" customFormat="1" ht="33" customHeight="1">
      <c r="A224" s="40"/>
      <c r="B224" s="41"/>
      <c r="C224" s="214" t="s">
        <v>402</v>
      </c>
      <c r="D224" s="214" t="s">
        <v>162</v>
      </c>
      <c r="E224" s="215" t="s">
        <v>403</v>
      </c>
      <c r="F224" s="216" t="s">
        <v>404</v>
      </c>
      <c r="G224" s="217" t="s">
        <v>165</v>
      </c>
      <c r="H224" s="218">
        <v>1.796</v>
      </c>
      <c r="I224" s="219"/>
      <c r="J224" s="220">
        <f>ROUND(I224*H224,2)</f>
        <v>0</v>
      </c>
      <c r="K224" s="216" t="s">
        <v>166</v>
      </c>
      <c r="L224" s="46"/>
      <c r="M224" s="221" t="s">
        <v>19</v>
      </c>
      <c r="N224" s="222" t="s">
        <v>44</v>
      </c>
      <c r="O224" s="86"/>
      <c r="P224" s="223">
        <f>O224*H224</f>
        <v>0</v>
      </c>
      <c r="Q224" s="223">
        <v>0.00095</v>
      </c>
      <c r="R224" s="223">
        <f>Q224*H224</f>
        <v>0.0017062</v>
      </c>
      <c r="S224" s="223">
        <v>0</v>
      </c>
      <c r="T224" s="224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5" t="s">
        <v>167</v>
      </c>
      <c r="AT224" s="225" t="s">
        <v>162</v>
      </c>
      <c r="AU224" s="225" t="s">
        <v>83</v>
      </c>
      <c r="AY224" s="19" t="s">
        <v>160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9" t="s">
        <v>81</v>
      </c>
      <c r="BK224" s="226">
        <f>ROUND(I224*H224,2)</f>
        <v>0</v>
      </c>
      <c r="BL224" s="19" t="s">
        <v>167</v>
      </c>
      <c r="BM224" s="225" t="s">
        <v>405</v>
      </c>
    </row>
    <row r="225" s="2" customFormat="1">
      <c r="A225" s="40"/>
      <c r="B225" s="41"/>
      <c r="C225" s="42"/>
      <c r="D225" s="227" t="s">
        <v>169</v>
      </c>
      <c r="E225" s="42"/>
      <c r="F225" s="228" t="s">
        <v>406</v>
      </c>
      <c r="G225" s="42"/>
      <c r="H225" s="42"/>
      <c r="I225" s="229"/>
      <c r="J225" s="42"/>
      <c r="K225" s="42"/>
      <c r="L225" s="46"/>
      <c r="M225" s="230"/>
      <c r="N225" s="231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169</v>
      </c>
      <c r="AU225" s="19" t="s">
        <v>83</v>
      </c>
    </row>
    <row r="226" s="13" customFormat="1">
      <c r="A226" s="13"/>
      <c r="B226" s="232"/>
      <c r="C226" s="233"/>
      <c r="D226" s="234" t="s">
        <v>171</v>
      </c>
      <c r="E226" s="235" t="s">
        <v>19</v>
      </c>
      <c r="F226" s="236" t="s">
        <v>407</v>
      </c>
      <c r="G226" s="233"/>
      <c r="H226" s="237">
        <v>1.796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171</v>
      </c>
      <c r="AU226" s="243" t="s">
        <v>83</v>
      </c>
      <c r="AV226" s="13" t="s">
        <v>83</v>
      </c>
      <c r="AW226" s="13" t="s">
        <v>35</v>
      </c>
      <c r="AX226" s="13" t="s">
        <v>81</v>
      </c>
      <c r="AY226" s="243" t="s">
        <v>160</v>
      </c>
    </row>
    <row r="227" s="2" customFormat="1" ht="16.5" customHeight="1">
      <c r="A227" s="40"/>
      <c r="B227" s="41"/>
      <c r="C227" s="214" t="s">
        <v>408</v>
      </c>
      <c r="D227" s="214" t="s">
        <v>162</v>
      </c>
      <c r="E227" s="215" t="s">
        <v>409</v>
      </c>
      <c r="F227" s="216" t="s">
        <v>410</v>
      </c>
      <c r="G227" s="217" t="s">
        <v>250</v>
      </c>
      <c r="H227" s="218">
        <v>5.5</v>
      </c>
      <c r="I227" s="219"/>
      <c r="J227" s="220">
        <f>ROUND(I227*H227,2)</f>
        <v>0</v>
      </c>
      <c r="K227" s="216" t="s">
        <v>19</v>
      </c>
      <c r="L227" s="46"/>
      <c r="M227" s="221" t="s">
        <v>19</v>
      </c>
      <c r="N227" s="222" t="s">
        <v>44</v>
      </c>
      <c r="O227" s="86"/>
      <c r="P227" s="223">
        <f>O227*H227</f>
        <v>0</v>
      </c>
      <c r="Q227" s="223">
        <v>0.0071399999999999996</v>
      </c>
      <c r="R227" s="223">
        <f>Q227*H227</f>
        <v>0.039269999999999999</v>
      </c>
      <c r="S227" s="223">
        <v>0</v>
      </c>
      <c r="T227" s="224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5" t="s">
        <v>167</v>
      </c>
      <c r="AT227" s="225" t="s">
        <v>162</v>
      </c>
      <c r="AU227" s="225" t="s">
        <v>83</v>
      </c>
      <c r="AY227" s="19" t="s">
        <v>160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9" t="s">
        <v>81</v>
      </c>
      <c r="BK227" s="226">
        <f>ROUND(I227*H227,2)</f>
        <v>0</v>
      </c>
      <c r="BL227" s="19" t="s">
        <v>167</v>
      </c>
      <c r="BM227" s="225" t="s">
        <v>411</v>
      </c>
    </row>
    <row r="228" s="13" customFormat="1">
      <c r="A228" s="13"/>
      <c r="B228" s="232"/>
      <c r="C228" s="233"/>
      <c r="D228" s="234" t="s">
        <v>171</v>
      </c>
      <c r="E228" s="235" t="s">
        <v>19</v>
      </c>
      <c r="F228" s="236" t="s">
        <v>412</v>
      </c>
      <c r="G228" s="233"/>
      <c r="H228" s="237">
        <v>5.5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171</v>
      </c>
      <c r="AU228" s="243" t="s">
        <v>83</v>
      </c>
      <c r="AV228" s="13" t="s">
        <v>83</v>
      </c>
      <c r="AW228" s="13" t="s">
        <v>35</v>
      </c>
      <c r="AX228" s="13" t="s">
        <v>81</v>
      </c>
      <c r="AY228" s="243" t="s">
        <v>160</v>
      </c>
    </row>
    <row r="229" s="2" customFormat="1" ht="33" customHeight="1">
      <c r="A229" s="40"/>
      <c r="B229" s="41"/>
      <c r="C229" s="214" t="s">
        <v>413</v>
      </c>
      <c r="D229" s="214" t="s">
        <v>162</v>
      </c>
      <c r="E229" s="215" t="s">
        <v>414</v>
      </c>
      <c r="F229" s="216" t="s">
        <v>415</v>
      </c>
      <c r="G229" s="217" t="s">
        <v>250</v>
      </c>
      <c r="H229" s="218">
        <v>5.5</v>
      </c>
      <c r="I229" s="219"/>
      <c r="J229" s="220">
        <f>ROUND(I229*H229,2)</f>
        <v>0</v>
      </c>
      <c r="K229" s="216" t="s">
        <v>19</v>
      </c>
      <c r="L229" s="46"/>
      <c r="M229" s="221" t="s">
        <v>19</v>
      </c>
      <c r="N229" s="222" t="s">
        <v>44</v>
      </c>
      <c r="O229" s="86"/>
      <c r="P229" s="223">
        <f>O229*H229</f>
        <v>0</v>
      </c>
      <c r="Q229" s="223">
        <v>0.0015399999999999999</v>
      </c>
      <c r="R229" s="223">
        <f>Q229*H229</f>
        <v>0.0084700000000000001</v>
      </c>
      <c r="S229" s="223">
        <v>0</v>
      </c>
      <c r="T229" s="224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5" t="s">
        <v>167</v>
      </c>
      <c r="AT229" s="225" t="s">
        <v>162</v>
      </c>
      <c r="AU229" s="225" t="s">
        <v>83</v>
      </c>
      <c r="AY229" s="19" t="s">
        <v>160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9" t="s">
        <v>81</v>
      </c>
      <c r="BK229" s="226">
        <f>ROUND(I229*H229,2)</f>
        <v>0</v>
      </c>
      <c r="BL229" s="19" t="s">
        <v>167</v>
      </c>
      <c r="BM229" s="225" t="s">
        <v>416</v>
      </c>
    </row>
    <row r="230" s="13" customFormat="1">
      <c r="A230" s="13"/>
      <c r="B230" s="232"/>
      <c r="C230" s="233"/>
      <c r="D230" s="234" t="s">
        <v>171</v>
      </c>
      <c r="E230" s="235" t="s">
        <v>19</v>
      </c>
      <c r="F230" s="236" t="s">
        <v>412</v>
      </c>
      <c r="G230" s="233"/>
      <c r="H230" s="237">
        <v>5.5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171</v>
      </c>
      <c r="AU230" s="243" t="s">
        <v>83</v>
      </c>
      <c r="AV230" s="13" t="s">
        <v>83</v>
      </c>
      <c r="AW230" s="13" t="s">
        <v>35</v>
      </c>
      <c r="AX230" s="13" t="s">
        <v>81</v>
      </c>
      <c r="AY230" s="243" t="s">
        <v>160</v>
      </c>
    </row>
    <row r="231" s="2" customFormat="1" ht="24.15" customHeight="1">
      <c r="A231" s="40"/>
      <c r="B231" s="41"/>
      <c r="C231" s="214" t="s">
        <v>417</v>
      </c>
      <c r="D231" s="214" t="s">
        <v>162</v>
      </c>
      <c r="E231" s="215" t="s">
        <v>418</v>
      </c>
      <c r="F231" s="216" t="s">
        <v>419</v>
      </c>
      <c r="G231" s="217" t="s">
        <v>287</v>
      </c>
      <c r="H231" s="218">
        <v>69</v>
      </c>
      <c r="I231" s="219"/>
      <c r="J231" s="220">
        <f>ROUND(I231*H231,2)</f>
        <v>0</v>
      </c>
      <c r="K231" s="216" t="s">
        <v>166</v>
      </c>
      <c r="L231" s="46"/>
      <c r="M231" s="221" t="s">
        <v>19</v>
      </c>
      <c r="N231" s="222" t="s">
        <v>44</v>
      </c>
      <c r="O231" s="86"/>
      <c r="P231" s="223">
        <f>O231*H231</f>
        <v>0</v>
      </c>
      <c r="Q231" s="223">
        <v>4.0000000000000003E-05</v>
      </c>
      <c r="R231" s="223">
        <f>Q231*H231</f>
        <v>0.0027600000000000003</v>
      </c>
      <c r="S231" s="223">
        <v>0</v>
      </c>
      <c r="T231" s="224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5" t="s">
        <v>167</v>
      </c>
      <c r="AT231" s="225" t="s">
        <v>162</v>
      </c>
      <c r="AU231" s="225" t="s">
        <v>83</v>
      </c>
      <c r="AY231" s="19" t="s">
        <v>160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9" t="s">
        <v>81</v>
      </c>
      <c r="BK231" s="226">
        <f>ROUND(I231*H231,2)</f>
        <v>0</v>
      </c>
      <c r="BL231" s="19" t="s">
        <v>167</v>
      </c>
      <c r="BM231" s="225" t="s">
        <v>420</v>
      </c>
    </row>
    <row r="232" s="2" customFormat="1">
      <c r="A232" s="40"/>
      <c r="B232" s="41"/>
      <c r="C232" s="42"/>
      <c r="D232" s="227" t="s">
        <v>169</v>
      </c>
      <c r="E232" s="42"/>
      <c r="F232" s="228" t="s">
        <v>421</v>
      </c>
      <c r="G232" s="42"/>
      <c r="H232" s="42"/>
      <c r="I232" s="229"/>
      <c r="J232" s="42"/>
      <c r="K232" s="42"/>
      <c r="L232" s="46"/>
      <c r="M232" s="230"/>
      <c r="N232" s="231"/>
      <c r="O232" s="86"/>
      <c r="P232" s="86"/>
      <c r="Q232" s="86"/>
      <c r="R232" s="86"/>
      <c r="S232" s="86"/>
      <c r="T232" s="87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169</v>
      </c>
      <c r="AU232" s="19" t="s">
        <v>83</v>
      </c>
    </row>
    <row r="233" s="13" customFormat="1">
      <c r="A233" s="13"/>
      <c r="B233" s="232"/>
      <c r="C233" s="233"/>
      <c r="D233" s="234" t="s">
        <v>171</v>
      </c>
      <c r="E233" s="235" t="s">
        <v>19</v>
      </c>
      <c r="F233" s="236" t="s">
        <v>422</v>
      </c>
      <c r="G233" s="233"/>
      <c r="H233" s="237">
        <v>16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171</v>
      </c>
      <c r="AU233" s="243" t="s">
        <v>83</v>
      </c>
      <c r="AV233" s="13" t="s">
        <v>83</v>
      </c>
      <c r="AW233" s="13" t="s">
        <v>35</v>
      </c>
      <c r="AX233" s="13" t="s">
        <v>73</v>
      </c>
      <c r="AY233" s="243" t="s">
        <v>160</v>
      </c>
    </row>
    <row r="234" s="13" customFormat="1">
      <c r="A234" s="13"/>
      <c r="B234" s="232"/>
      <c r="C234" s="233"/>
      <c r="D234" s="234" t="s">
        <v>171</v>
      </c>
      <c r="E234" s="235" t="s">
        <v>19</v>
      </c>
      <c r="F234" s="236" t="s">
        <v>423</v>
      </c>
      <c r="G234" s="233"/>
      <c r="H234" s="237">
        <v>26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171</v>
      </c>
      <c r="AU234" s="243" t="s">
        <v>83</v>
      </c>
      <c r="AV234" s="13" t="s">
        <v>83</v>
      </c>
      <c r="AW234" s="13" t="s">
        <v>35</v>
      </c>
      <c r="AX234" s="13" t="s">
        <v>73</v>
      </c>
      <c r="AY234" s="243" t="s">
        <v>160</v>
      </c>
    </row>
    <row r="235" s="13" customFormat="1">
      <c r="A235" s="13"/>
      <c r="B235" s="232"/>
      <c r="C235" s="233"/>
      <c r="D235" s="234" t="s">
        <v>171</v>
      </c>
      <c r="E235" s="235" t="s">
        <v>19</v>
      </c>
      <c r="F235" s="236" t="s">
        <v>424</v>
      </c>
      <c r="G235" s="233"/>
      <c r="H235" s="237">
        <v>27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171</v>
      </c>
      <c r="AU235" s="243" t="s">
        <v>83</v>
      </c>
      <c r="AV235" s="13" t="s">
        <v>83</v>
      </c>
      <c r="AW235" s="13" t="s">
        <v>35</v>
      </c>
      <c r="AX235" s="13" t="s">
        <v>73</v>
      </c>
      <c r="AY235" s="243" t="s">
        <v>160</v>
      </c>
    </row>
    <row r="236" s="14" customFormat="1">
      <c r="A236" s="14"/>
      <c r="B236" s="244"/>
      <c r="C236" s="245"/>
      <c r="D236" s="234" t="s">
        <v>171</v>
      </c>
      <c r="E236" s="246" t="s">
        <v>19</v>
      </c>
      <c r="F236" s="247" t="s">
        <v>180</v>
      </c>
      <c r="G236" s="245"/>
      <c r="H236" s="248">
        <v>69</v>
      </c>
      <c r="I236" s="249"/>
      <c r="J236" s="245"/>
      <c r="K236" s="245"/>
      <c r="L236" s="250"/>
      <c r="M236" s="251"/>
      <c r="N236" s="252"/>
      <c r="O236" s="252"/>
      <c r="P236" s="252"/>
      <c r="Q236" s="252"/>
      <c r="R236" s="252"/>
      <c r="S236" s="252"/>
      <c r="T236" s="25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4" t="s">
        <v>171</v>
      </c>
      <c r="AU236" s="254" t="s">
        <v>83</v>
      </c>
      <c r="AV236" s="14" t="s">
        <v>167</v>
      </c>
      <c r="AW236" s="14" t="s">
        <v>35</v>
      </c>
      <c r="AX236" s="14" t="s">
        <v>81</v>
      </c>
      <c r="AY236" s="254" t="s">
        <v>160</v>
      </c>
    </row>
    <row r="237" s="12" customFormat="1" ht="22.8" customHeight="1">
      <c r="A237" s="12"/>
      <c r="B237" s="198"/>
      <c r="C237" s="199"/>
      <c r="D237" s="200" t="s">
        <v>72</v>
      </c>
      <c r="E237" s="212" t="s">
        <v>425</v>
      </c>
      <c r="F237" s="212" t="s">
        <v>426</v>
      </c>
      <c r="G237" s="199"/>
      <c r="H237" s="199"/>
      <c r="I237" s="202"/>
      <c r="J237" s="213">
        <f>BK237</f>
        <v>0</v>
      </c>
      <c r="K237" s="199"/>
      <c r="L237" s="204"/>
      <c r="M237" s="205"/>
      <c r="N237" s="206"/>
      <c r="O237" s="206"/>
      <c r="P237" s="207">
        <f>SUM(P238:P239)</f>
        <v>0</v>
      </c>
      <c r="Q237" s="206"/>
      <c r="R237" s="207">
        <f>SUM(R238:R239)</f>
        <v>0</v>
      </c>
      <c r="S237" s="206"/>
      <c r="T237" s="208">
        <f>SUM(T238:T239)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09" t="s">
        <v>81</v>
      </c>
      <c r="AT237" s="210" t="s">
        <v>72</v>
      </c>
      <c r="AU237" s="210" t="s">
        <v>81</v>
      </c>
      <c r="AY237" s="209" t="s">
        <v>160</v>
      </c>
      <c r="BK237" s="211">
        <f>SUM(BK238:BK239)</f>
        <v>0</v>
      </c>
    </row>
    <row r="238" s="2" customFormat="1" ht="16.5" customHeight="1">
      <c r="A238" s="40"/>
      <c r="B238" s="41"/>
      <c r="C238" s="214" t="s">
        <v>427</v>
      </c>
      <c r="D238" s="214" t="s">
        <v>162</v>
      </c>
      <c r="E238" s="215" t="s">
        <v>428</v>
      </c>
      <c r="F238" s="216" t="s">
        <v>429</v>
      </c>
      <c r="G238" s="217" t="s">
        <v>213</v>
      </c>
      <c r="H238" s="218">
        <v>158.05699999999999</v>
      </c>
      <c r="I238" s="219"/>
      <c r="J238" s="220">
        <f>ROUND(I238*H238,2)</f>
        <v>0</v>
      </c>
      <c r="K238" s="216" t="s">
        <v>166</v>
      </c>
      <c r="L238" s="46"/>
      <c r="M238" s="221" t="s">
        <v>19</v>
      </c>
      <c r="N238" s="222" t="s">
        <v>44</v>
      </c>
      <c r="O238" s="86"/>
      <c r="P238" s="223">
        <f>O238*H238</f>
        <v>0</v>
      </c>
      <c r="Q238" s="223">
        <v>0</v>
      </c>
      <c r="R238" s="223">
        <f>Q238*H238</f>
        <v>0</v>
      </c>
      <c r="S238" s="223">
        <v>0</v>
      </c>
      <c r="T238" s="224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5" t="s">
        <v>167</v>
      </c>
      <c r="AT238" s="225" t="s">
        <v>162</v>
      </c>
      <c r="AU238" s="225" t="s">
        <v>83</v>
      </c>
      <c r="AY238" s="19" t="s">
        <v>160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9" t="s">
        <v>81</v>
      </c>
      <c r="BK238" s="226">
        <f>ROUND(I238*H238,2)</f>
        <v>0</v>
      </c>
      <c r="BL238" s="19" t="s">
        <v>167</v>
      </c>
      <c r="BM238" s="225" t="s">
        <v>430</v>
      </c>
    </row>
    <row r="239" s="2" customFormat="1">
      <c r="A239" s="40"/>
      <c r="B239" s="41"/>
      <c r="C239" s="42"/>
      <c r="D239" s="227" t="s">
        <v>169</v>
      </c>
      <c r="E239" s="42"/>
      <c r="F239" s="228" t="s">
        <v>431</v>
      </c>
      <c r="G239" s="42"/>
      <c r="H239" s="42"/>
      <c r="I239" s="229"/>
      <c r="J239" s="42"/>
      <c r="K239" s="42"/>
      <c r="L239" s="46"/>
      <c r="M239" s="230"/>
      <c r="N239" s="231"/>
      <c r="O239" s="86"/>
      <c r="P239" s="86"/>
      <c r="Q239" s="86"/>
      <c r="R239" s="86"/>
      <c r="S239" s="86"/>
      <c r="T239" s="87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169</v>
      </c>
      <c r="AU239" s="19" t="s">
        <v>83</v>
      </c>
    </row>
    <row r="240" s="12" customFormat="1" ht="25.92" customHeight="1">
      <c r="A240" s="12"/>
      <c r="B240" s="198"/>
      <c r="C240" s="199"/>
      <c r="D240" s="200" t="s">
        <v>72</v>
      </c>
      <c r="E240" s="201" t="s">
        <v>432</v>
      </c>
      <c r="F240" s="201" t="s">
        <v>433</v>
      </c>
      <c r="G240" s="199"/>
      <c r="H240" s="199"/>
      <c r="I240" s="202"/>
      <c r="J240" s="203">
        <f>BK240</f>
        <v>0</v>
      </c>
      <c r="K240" s="199"/>
      <c r="L240" s="204"/>
      <c r="M240" s="205"/>
      <c r="N240" s="206"/>
      <c r="O240" s="206"/>
      <c r="P240" s="207">
        <f>P241</f>
        <v>0</v>
      </c>
      <c r="Q240" s="206"/>
      <c r="R240" s="207">
        <f>R241</f>
        <v>0.16323869999999999</v>
      </c>
      <c r="S240" s="206"/>
      <c r="T240" s="208">
        <f>T241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09" t="s">
        <v>83</v>
      </c>
      <c r="AT240" s="210" t="s">
        <v>72</v>
      </c>
      <c r="AU240" s="210" t="s">
        <v>73</v>
      </c>
      <c r="AY240" s="209" t="s">
        <v>160</v>
      </c>
      <c r="BK240" s="211">
        <f>BK241</f>
        <v>0</v>
      </c>
    </row>
    <row r="241" s="12" customFormat="1" ht="22.8" customHeight="1">
      <c r="A241" s="12"/>
      <c r="B241" s="198"/>
      <c r="C241" s="199"/>
      <c r="D241" s="200" t="s">
        <v>72</v>
      </c>
      <c r="E241" s="212" t="s">
        <v>434</v>
      </c>
      <c r="F241" s="212" t="s">
        <v>435</v>
      </c>
      <c r="G241" s="199"/>
      <c r="H241" s="199"/>
      <c r="I241" s="202"/>
      <c r="J241" s="213">
        <f>BK241</f>
        <v>0</v>
      </c>
      <c r="K241" s="199"/>
      <c r="L241" s="204"/>
      <c r="M241" s="205"/>
      <c r="N241" s="206"/>
      <c r="O241" s="206"/>
      <c r="P241" s="207">
        <f>SUM(P242:P265)</f>
        <v>0</v>
      </c>
      <c r="Q241" s="206"/>
      <c r="R241" s="207">
        <f>SUM(R242:R265)</f>
        <v>0.16323869999999999</v>
      </c>
      <c r="S241" s="206"/>
      <c r="T241" s="208">
        <f>SUM(T242:T265)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09" t="s">
        <v>83</v>
      </c>
      <c r="AT241" s="210" t="s">
        <v>72</v>
      </c>
      <c r="AU241" s="210" t="s">
        <v>81</v>
      </c>
      <c r="AY241" s="209" t="s">
        <v>160</v>
      </c>
      <c r="BK241" s="211">
        <f>SUM(BK242:BK265)</f>
        <v>0</v>
      </c>
    </row>
    <row r="242" s="2" customFormat="1" ht="16.5" customHeight="1">
      <c r="A242" s="40"/>
      <c r="B242" s="41"/>
      <c r="C242" s="214" t="s">
        <v>436</v>
      </c>
      <c r="D242" s="214" t="s">
        <v>162</v>
      </c>
      <c r="E242" s="215" t="s">
        <v>437</v>
      </c>
      <c r="F242" s="216" t="s">
        <v>438</v>
      </c>
      <c r="G242" s="217" t="s">
        <v>250</v>
      </c>
      <c r="H242" s="218">
        <v>90.109999999999999</v>
      </c>
      <c r="I242" s="219"/>
      <c r="J242" s="220">
        <f>ROUND(I242*H242,2)</f>
        <v>0</v>
      </c>
      <c r="K242" s="216" t="s">
        <v>166</v>
      </c>
      <c r="L242" s="46"/>
      <c r="M242" s="221" t="s">
        <v>19</v>
      </c>
      <c r="N242" s="222" t="s">
        <v>44</v>
      </c>
      <c r="O242" s="86"/>
      <c r="P242" s="223">
        <f>O242*H242</f>
        <v>0</v>
      </c>
      <c r="Q242" s="223">
        <v>0.00017000000000000001</v>
      </c>
      <c r="R242" s="223">
        <f>Q242*H242</f>
        <v>0.015318700000000001</v>
      </c>
      <c r="S242" s="223">
        <v>0</v>
      </c>
      <c r="T242" s="224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5" t="s">
        <v>263</v>
      </c>
      <c r="AT242" s="225" t="s">
        <v>162</v>
      </c>
      <c r="AU242" s="225" t="s">
        <v>83</v>
      </c>
      <c r="AY242" s="19" t="s">
        <v>160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9" t="s">
        <v>81</v>
      </c>
      <c r="BK242" s="226">
        <f>ROUND(I242*H242,2)</f>
        <v>0</v>
      </c>
      <c r="BL242" s="19" t="s">
        <v>263</v>
      </c>
      <c r="BM242" s="225" t="s">
        <v>439</v>
      </c>
    </row>
    <row r="243" s="2" customFormat="1">
      <c r="A243" s="40"/>
      <c r="B243" s="41"/>
      <c r="C243" s="42"/>
      <c r="D243" s="227" t="s">
        <v>169</v>
      </c>
      <c r="E243" s="42"/>
      <c r="F243" s="228" t="s">
        <v>440</v>
      </c>
      <c r="G243" s="42"/>
      <c r="H243" s="42"/>
      <c r="I243" s="229"/>
      <c r="J243" s="42"/>
      <c r="K243" s="42"/>
      <c r="L243" s="46"/>
      <c r="M243" s="230"/>
      <c r="N243" s="231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169</v>
      </c>
      <c r="AU243" s="19" t="s">
        <v>83</v>
      </c>
    </row>
    <row r="244" s="13" customFormat="1">
      <c r="A244" s="13"/>
      <c r="B244" s="232"/>
      <c r="C244" s="233"/>
      <c r="D244" s="234" t="s">
        <v>171</v>
      </c>
      <c r="E244" s="235" t="s">
        <v>19</v>
      </c>
      <c r="F244" s="236" t="s">
        <v>441</v>
      </c>
      <c r="G244" s="233"/>
      <c r="H244" s="237">
        <v>10.84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171</v>
      </c>
      <c r="AU244" s="243" t="s">
        <v>83</v>
      </c>
      <c r="AV244" s="13" t="s">
        <v>83</v>
      </c>
      <c r="AW244" s="13" t="s">
        <v>35</v>
      </c>
      <c r="AX244" s="13" t="s">
        <v>73</v>
      </c>
      <c r="AY244" s="243" t="s">
        <v>160</v>
      </c>
    </row>
    <row r="245" s="13" customFormat="1">
      <c r="A245" s="13"/>
      <c r="B245" s="232"/>
      <c r="C245" s="233"/>
      <c r="D245" s="234" t="s">
        <v>171</v>
      </c>
      <c r="E245" s="235" t="s">
        <v>19</v>
      </c>
      <c r="F245" s="236" t="s">
        <v>442</v>
      </c>
      <c r="G245" s="233"/>
      <c r="H245" s="237">
        <v>39.439999999999998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171</v>
      </c>
      <c r="AU245" s="243" t="s">
        <v>83</v>
      </c>
      <c r="AV245" s="13" t="s">
        <v>83</v>
      </c>
      <c r="AW245" s="13" t="s">
        <v>35</v>
      </c>
      <c r="AX245" s="13" t="s">
        <v>73</v>
      </c>
      <c r="AY245" s="243" t="s">
        <v>160</v>
      </c>
    </row>
    <row r="246" s="13" customFormat="1">
      <c r="A246" s="13"/>
      <c r="B246" s="232"/>
      <c r="C246" s="233"/>
      <c r="D246" s="234" t="s">
        <v>171</v>
      </c>
      <c r="E246" s="235" t="s">
        <v>19</v>
      </c>
      <c r="F246" s="236" t="s">
        <v>443</v>
      </c>
      <c r="G246" s="233"/>
      <c r="H246" s="237">
        <v>39.829999999999998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171</v>
      </c>
      <c r="AU246" s="243" t="s">
        <v>83</v>
      </c>
      <c r="AV246" s="13" t="s">
        <v>83</v>
      </c>
      <c r="AW246" s="13" t="s">
        <v>35</v>
      </c>
      <c r="AX246" s="13" t="s">
        <v>73</v>
      </c>
      <c r="AY246" s="243" t="s">
        <v>160</v>
      </c>
    </row>
    <row r="247" s="14" customFormat="1">
      <c r="A247" s="14"/>
      <c r="B247" s="244"/>
      <c r="C247" s="245"/>
      <c r="D247" s="234" t="s">
        <v>171</v>
      </c>
      <c r="E247" s="246" t="s">
        <v>19</v>
      </c>
      <c r="F247" s="247" t="s">
        <v>180</v>
      </c>
      <c r="G247" s="245"/>
      <c r="H247" s="248">
        <v>90.109999999999999</v>
      </c>
      <c r="I247" s="249"/>
      <c r="J247" s="245"/>
      <c r="K247" s="245"/>
      <c r="L247" s="250"/>
      <c r="M247" s="251"/>
      <c r="N247" s="252"/>
      <c r="O247" s="252"/>
      <c r="P247" s="252"/>
      <c r="Q247" s="252"/>
      <c r="R247" s="252"/>
      <c r="S247" s="252"/>
      <c r="T247" s="253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4" t="s">
        <v>171</v>
      </c>
      <c r="AU247" s="254" t="s">
        <v>83</v>
      </c>
      <c r="AV247" s="14" t="s">
        <v>167</v>
      </c>
      <c r="AW247" s="14" t="s">
        <v>35</v>
      </c>
      <c r="AX247" s="14" t="s">
        <v>81</v>
      </c>
      <c r="AY247" s="254" t="s">
        <v>160</v>
      </c>
    </row>
    <row r="248" s="2" customFormat="1" ht="24.15" customHeight="1">
      <c r="A248" s="40"/>
      <c r="B248" s="41"/>
      <c r="C248" s="255" t="s">
        <v>444</v>
      </c>
      <c r="D248" s="255" t="s">
        <v>242</v>
      </c>
      <c r="E248" s="256" t="s">
        <v>445</v>
      </c>
      <c r="F248" s="257" t="s">
        <v>446</v>
      </c>
      <c r="G248" s="258" t="s">
        <v>447</v>
      </c>
      <c r="H248" s="259">
        <v>147.91999999999999</v>
      </c>
      <c r="I248" s="260"/>
      <c r="J248" s="261">
        <f>ROUND(I248*H248,2)</f>
        <v>0</v>
      </c>
      <c r="K248" s="257" t="s">
        <v>19</v>
      </c>
      <c r="L248" s="262"/>
      <c r="M248" s="263" t="s">
        <v>19</v>
      </c>
      <c r="N248" s="264" t="s">
        <v>44</v>
      </c>
      <c r="O248" s="86"/>
      <c r="P248" s="223">
        <f>O248*H248</f>
        <v>0</v>
      </c>
      <c r="Q248" s="223">
        <v>0.001</v>
      </c>
      <c r="R248" s="223">
        <f>Q248*H248</f>
        <v>0.14792</v>
      </c>
      <c r="S248" s="223">
        <v>0</v>
      </c>
      <c r="T248" s="224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5" t="s">
        <v>368</v>
      </c>
      <c r="AT248" s="225" t="s">
        <v>242</v>
      </c>
      <c r="AU248" s="225" t="s">
        <v>83</v>
      </c>
      <c r="AY248" s="19" t="s">
        <v>160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9" t="s">
        <v>81</v>
      </c>
      <c r="BK248" s="226">
        <f>ROUND(I248*H248,2)</f>
        <v>0</v>
      </c>
      <c r="BL248" s="19" t="s">
        <v>263</v>
      </c>
      <c r="BM248" s="225" t="s">
        <v>448</v>
      </c>
    </row>
    <row r="249" s="2" customFormat="1">
      <c r="A249" s="40"/>
      <c r="B249" s="41"/>
      <c r="C249" s="42"/>
      <c r="D249" s="234" t="s">
        <v>449</v>
      </c>
      <c r="E249" s="42"/>
      <c r="F249" s="276" t="s">
        <v>450</v>
      </c>
      <c r="G249" s="42"/>
      <c r="H249" s="42"/>
      <c r="I249" s="229"/>
      <c r="J249" s="42"/>
      <c r="K249" s="42"/>
      <c r="L249" s="46"/>
      <c r="M249" s="230"/>
      <c r="N249" s="231"/>
      <c r="O249" s="86"/>
      <c r="P249" s="86"/>
      <c r="Q249" s="86"/>
      <c r="R249" s="86"/>
      <c r="S249" s="86"/>
      <c r="T249" s="87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449</v>
      </c>
      <c r="AU249" s="19" t="s">
        <v>83</v>
      </c>
    </row>
    <row r="250" s="13" customFormat="1">
      <c r="A250" s="13"/>
      <c r="B250" s="232"/>
      <c r="C250" s="233"/>
      <c r="D250" s="234" t="s">
        <v>171</v>
      </c>
      <c r="E250" s="235" t="s">
        <v>19</v>
      </c>
      <c r="F250" s="236" t="s">
        <v>451</v>
      </c>
      <c r="G250" s="233"/>
      <c r="H250" s="237">
        <v>20.314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171</v>
      </c>
      <c r="AU250" s="243" t="s">
        <v>83</v>
      </c>
      <c r="AV250" s="13" t="s">
        <v>83</v>
      </c>
      <c r="AW250" s="13" t="s">
        <v>35</v>
      </c>
      <c r="AX250" s="13" t="s">
        <v>73</v>
      </c>
      <c r="AY250" s="243" t="s">
        <v>160</v>
      </c>
    </row>
    <row r="251" s="13" customFormat="1">
      <c r="A251" s="13"/>
      <c r="B251" s="232"/>
      <c r="C251" s="233"/>
      <c r="D251" s="234" t="s">
        <v>171</v>
      </c>
      <c r="E251" s="235" t="s">
        <v>19</v>
      </c>
      <c r="F251" s="236" t="s">
        <v>452</v>
      </c>
      <c r="G251" s="233"/>
      <c r="H251" s="237">
        <v>4.0659999999999998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171</v>
      </c>
      <c r="AU251" s="243" t="s">
        <v>83</v>
      </c>
      <c r="AV251" s="13" t="s">
        <v>83</v>
      </c>
      <c r="AW251" s="13" t="s">
        <v>35</v>
      </c>
      <c r="AX251" s="13" t="s">
        <v>73</v>
      </c>
      <c r="AY251" s="243" t="s">
        <v>160</v>
      </c>
    </row>
    <row r="252" s="13" customFormat="1">
      <c r="A252" s="13"/>
      <c r="B252" s="232"/>
      <c r="C252" s="233"/>
      <c r="D252" s="234" t="s">
        <v>171</v>
      </c>
      <c r="E252" s="235" t="s">
        <v>19</v>
      </c>
      <c r="F252" s="236" t="s">
        <v>453</v>
      </c>
      <c r="G252" s="233"/>
      <c r="H252" s="237">
        <v>0.80000000000000004</v>
      </c>
      <c r="I252" s="238"/>
      <c r="J252" s="233"/>
      <c r="K252" s="233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171</v>
      </c>
      <c r="AU252" s="243" t="s">
        <v>83</v>
      </c>
      <c r="AV252" s="13" t="s">
        <v>83</v>
      </c>
      <c r="AW252" s="13" t="s">
        <v>35</v>
      </c>
      <c r="AX252" s="13" t="s">
        <v>73</v>
      </c>
      <c r="AY252" s="243" t="s">
        <v>160</v>
      </c>
    </row>
    <row r="253" s="15" customFormat="1">
      <c r="A253" s="15"/>
      <c r="B253" s="265"/>
      <c r="C253" s="266"/>
      <c r="D253" s="234" t="s">
        <v>171</v>
      </c>
      <c r="E253" s="267" t="s">
        <v>19</v>
      </c>
      <c r="F253" s="268" t="s">
        <v>454</v>
      </c>
      <c r="G253" s="266"/>
      <c r="H253" s="269">
        <v>25.18</v>
      </c>
      <c r="I253" s="270"/>
      <c r="J253" s="266"/>
      <c r="K253" s="266"/>
      <c r="L253" s="271"/>
      <c r="M253" s="272"/>
      <c r="N253" s="273"/>
      <c r="O253" s="273"/>
      <c r="P253" s="273"/>
      <c r="Q253" s="273"/>
      <c r="R253" s="273"/>
      <c r="S253" s="273"/>
      <c r="T253" s="274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75" t="s">
        <v>171</v>
      </c>
      <c r="AU253" s="275" t="s">
        <v>83</v>
      </c>
      <c r="AV253" s="15" t="s">
        <v>181</v>
      </c>
      <c r="AW253" s="15" t="s">
        <v>35</v>
      </c>
      <c r="AX253" s="15" t="s">
        <v>73</v>
      </c>
      <c r="AY253" s="275" t="s">
        <v>160</v>
      </c>
    </row>
    <row r="254" s="13" customFormat="1">
      <c r="A254" s="13"/>
      <c r="B254" s="232"/>
      <c r="C254" s="233"/>
      <c r="D254" s="234" t="s">
        <v>171</v>
      </c>
      <c r="E254" s="235" t="s">
        <v>19</v>
      </c>
      <c r="F254" s="236" t="s">
        <v>455</v>
      </c>
      <c r="G254" s="233"/>
      <c r="H254" s="237">
        <v>73.911000000000001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171</v>
      </c>
      <c r="AU254" s="243" t="s">
        <v>83</v>
      </c>
      <c r="AV254" s="13" t="s">
        <v>83</v>
      </c>
      <c r="AW254" s="13" t="s">
        <v>35</v>
      </c>
      <c r="AX254" s="13" t="s">
        <v>73</v>
      </c>
      <c r="AY254" s="243" t="s">
        <v>160</v>
      </c>
    </row>
    <row r="255" s="13" customFormat="1">
      <c r="A255" s="13"/>
      <c r="B255" s="232"/>
      <c r="C255" s="233"/>
      <c r="D255" s="234" t="s">
        <v>171</v>
      </c>
      <c r="E255" s="235" t="s">
        <v>19</v>
      </c>
      <c r="F255" s="236" t="s">
        <v>456</v>
      </c>
      <c r="G255" s="233"/>
      <c r="H255" s="237">
        <v>6.6070000000000002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171</v>
      </c>
      <c r="AU255" s="243" t="s">
        <v>83</v>
      </c>
      <c r="AV255" s="13" t="s">
        <v>83</v>
      </c>
      <c r="AW255" s="13" t="s">
        <v>35</v>
      </c>
      <c r="AX255" s="13" t="s">
        <v>73</v>
      </c>
      <c r="AY255" s="243" t="s">
        <v>160</v>
      </c>
    </row>
    <row r="256" s="13" customFormat="1">
      <c r="A256" s="13"/>
      <c r="B256" s="232"/>
      <c r="C256" s="233"/>
      <c r="D256" s="234" t="s">
        <v>171</v>
      </c>
      <c r="E256" s="235" t="s">
        <v>19</v>
      </c>
      <c r="F256" s="236" t="s">
        <v>453</v>
      </c>
      <c r="G256" s="233"/>
      <c r="H256" s="237">
        <v>0.80000000000000004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171</v>
      </c>
      <c r="AU256" s="243" t="s">
        <v>83</v>
      </c>
      <c r="AV256" s="13" t="s">
        <v>83</v>
      </c>
      <c r="AW256" s="13" t="s">
        <v>35</v>
      </c>
      <c r="AX256" s="13" t="s">
        <v>73</v>
      </c>
      <c r="AY256" s="243" t="s">
        <v>160</v>
      </c>
    </row>
    <row r="257" s="15" customFormat="1">
      <c r="A257" s="15"/>
      <c r="B257" s="265"/>
      <c r="C257" s="266"/>
      <c r="D257" s="234" t="s">
        <v>171</v>
      </c>
      <c r="E257" s="267" t="s">
        <v>19</v>
      </c>
      <c r="F257" s="268" t="s">
        <v>457</v>
      </c>
      <c r="G257" s="266"/>
      <c r="H257" s="269">
        <v>81.317999999999998</v>
      </c>
      <c r="I257" s="270"/>
      <c r="J257" s="266"/>
      <c r="K257" s="266"/>
      <c r="L257" s="271"/>
      <c r="M257" s="272"/>
      <c r="N257" s="273"/>
      <c r="O257" s="273"/>
      <c r="P257" s="273"/>
      <c r="Q257" s="273"/>
      <c r="R257" s="273"/>
      <c r="S257" s="273"/>
      <c r="T257" s="274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75" t="s">
        <v>171</v>
      </c>
      <c r="AU257" s="275" t="s">
        <v>83</v>
      </c>
      <c r="AV257" s="15" t="s">
        <v>181</v>
      </c>
      <c r="AW257" s="15" t="s">
        <v>35</v>
      </c>
      <c r="AX257" s="15" t="s">
        <v>73</v>
      </c>
      <c r="AY257" s="275" t="s">
        <v>160</v>
      </c>
    </row>
    <row r="258" s="13" customFormat="1">
      <c r="A258" s="13"/>
      <c r="B258" s="232"/>
      <c r="C258" s="233"/>
      <c r="D258" s="234" t="s">
        <v>171</v>
      </c>
      <c r="E258" s="235" t="s">
        <v>19</v>
      </c>
      <c r="F258" s="236" t="s">
        <v>451</v>
      </c>
      <c r="G258" s="233"/>
      <c r="H258" s="237">
        <v>20.314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171</v>
      </c>
      <c r="AU258" s="243" t="s">
        <v>83</v>
      </c>
      <c r="AV258" s="13" t="s">
        <v>83</v>
      </c>
      <c r="AW258" s="13" t="s">
        <v>35</v>
      </c>
      <c r="AX258" s="13" t="s">
        <v>73</v>
      </c>
      <c r="AY258" s="243" t="s">
        <v>160</v>
      </c>
    </row>
    <row r="259" s="13" customFormat="1">
      <c r="A259" s="13"/>
      <c r="B259" s="232"/>
      <c r="C259" s="233"/>
      <c r="D259" s="234" t="s">
        <v>171</v>
      </c>
      <c r="E259" s="235" t="s">
        <v>19</v>
      </c>
      <c r="F259" s="236" t="s">
        <v>458</v>
      </c>
      <c r="G259" s="233"/>
      <c r="H259" s="237">
        <v>6.8609999999999998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171</v>
      </c>
      <c r="AU259" s="243" t="s">
        <v>83</v>
      </c>
      <c r="AV259" s="13" t="s">
        <v>83</v>
      </c>
      <c r="AW259" s="13" t="s">
        <v>35</v>
      </c>
      <c r="AX259" s="13" t="s">
        <v>73</v>
      </c>
      <c r="AY259" s="243" t="s">
        <v>160</v>
      </c>
    </row>
    <row r="260" s="13" customFormat="1">
      <c r="A260" s="13"/>
      <c r="B260" s="232"/>
      <c r="C260" s="233"/>
      <c r="D260" s="234" t="s">
        <v>171</v>
      </c>
      <c r="E260" s="235" t="s">
        <v>19</v>
      </c>
      <c r="F260" s="236" t="s">
        <v>453</v>
      </c>
      <c r="G260" s="233"/>
      <c r="H260" s="237">
        <v>0.80000000000000004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171</v>
      </c>
      <c r="AU260" s="243" t="s">
        <v>83</v>
      </c>
      <c r="AV260" s="13" t="s">
        <v>83</v>
      </c>
      <c r="AW260" s="13" t="s">
        <v>35</v>
      </c>
      <c r="AX260" s="13" t="s">
        <v>73</v>
      </c>
      <c r="AY260" s="243" t="s">
        <v>160</v>
      </c>
    </row>
    <row r="261" s="15" customFormat="1">
      <c r="A261" s="15"/>
      <c r="B261" s="265"/>
      <c r="C261" s="266"/>
      <c r="D261" s="234" t="s">
        <v>171</v>
      </c>
      <c r="E261" s="267" t="s">
        <v>19</v>
      </c>
      <c r="F261" s="268" t="s">
        <v>459</v>
      </c>
      <c r="G261" s="266"/>
      <c r="H261" s="269">
        <v>27.975000000000001</v>
      </c>
      <c r="I261" s="270"/>
      <c r="J261" s="266"/>
      <c r="K261" s="266"/>
      <c r="L261" s="271"/>
      <c r="M261" s="272"/>
      <c r="N261" s="273"/>
      <c r="O261" s="273"/>
      <c r="P261" s="273"/>
      <c r="Q261" s="273"/>
      <c r="R261" s="273"/>
      <c r="S261" s="273"/>
      <c r="T261" s="274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75" t="s">
        <v>171</v>
      </c>
      <c r="AU261" s="275" t="s">
        <v>83</v>
      </c>
      <c r="AV261" s="15" t="s">
        <v>181</v>
      </c>
      <c r="AW261" s="15" t="s">
        <v>35</v>
      </c>
      <c r="AX261" s="15" t="s">
        <v>73</v>
      </c>
      <c r="AY261" s="275" t="s">
        <v>160</v>
      </c>
    </row>
    <row r="262" s="14" customFormat="1">
      <c r="A262" s="14"/>
      <c r="B262" s="244"/>
      <c r="C262" s="245"/>
      <c r="D262" s="234" t="s">
        <v>171</v>
      </c>
      <c r="E262" s="246" t="s">
        <v>19</v>
      </c>
      <c r="F262" s="247" t="s">
        <v>180</v>
      </c>
      <c r="G262" s="245"/>
      <c r="H262" s="248">
        <v>134.47300000000001</v>
      </c>
      <c r="I262" s="249"/>
      <c r="J262" s="245"/>
      <c r="K262" s="245"/>
      <c r="L262" s="250"/>
      <c r="M262" s="251"/>
      <c r="N262" s="252"/>
      <c r="O262" s="252"/>
      <c r="P262" s="252"/>
      <c r="Q262" s="252"/>
      <c r="R262" s="252"/>
      <c r="S262" s="252"/>
      <c r="T262" s="25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4" t="s">
        <v>171</v>
      </c>
      <c r="AU262" s="254" t="s">
        <v>83</v>
      </c>
      <c r="AV262" s="14" t="s">
        <v>167</v>
      </c>
      <c r="AW262" s="14" t="s">
        <v>35</v>
      </c>
      <c r="AX262" s="14" t="s">
        <v>81</v>
      </c>
      <c r="AY262" s="254" t="s">
        <v>160</v>
      </c>
    </row>
    <row r="263" s="13" customFormat="1">
      <c r="A263" s="13"/>
      <c r="B263" s="232"/>
      <c r="C263" s="233"/>
      <c r="D263" s="234" t="s">
        <v>171</v>
      </c>
      <c r="E263" s="233"/>
      <c r="F263" s="236" t="s">
        <v>460</v>
      </c>
      <c r="G263" s="233"/>
      <c r="H263" s="237">
        <v>147.91999999999999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171</v>
      </c>
      <c r="AU263" s="243" t="s">
        <v>83</v>
      </c>
      <c r="AV263" s="13" t="s">
        <v>83</v>
      </c>
      <c r="AW263" s="13" t="s">
        <v>4</v>
      </c>
      <c r="AX263" s="13" t="s">
        <v>81</v>
      </c>
      <c r="AY263" s="243" t="s">
        <v>160</v>
      </c>
    </row>
    <row r="264" s="2" customFormat="1" ht="24.15" customHeight="1">
      <c r="A264" s="40"/>
      <c r="B264" s="41"/>
      <c r="C264" s="214" t="s">
        <v>461</v>
      </c>
      <c r="D264" s="214" t="s">
        <v>162</v>
      </c>
      <c r="E264" s="215" t="s">
        <v>462</v>
      </c>
      <c r="F264" s="216" t="s">
        <v>463</v>
      </c>
      <c r="G264" s="217" t="s">
        <v>213</v>
      </c>
      <c r="H264" s="218">
        <v>0.16300000000000001</v>
      </c>
      <c r="I264" s="219"/>
      <c r="J264" s="220">
        <f>ROUND(I264*H264,2)</f>
        <v>0</v>
      </c>
      <c r="K264" s="216" t="s">
        <v>166</v>
      </c>
      <c r="L264" s="46"/>
      <c r="M264" s="221" t="s">
        <v>19</v>
      </c>
      <c r="N264" s="222" t="s">
        <v>44</v>
      </c>
      <c r="O264" s="86"/>
      <c r="P264" s="223">
        <f>O264*H264</f>
        <v>0</v>
      </c>
      <c r="Q264" s="223">
        <v>0</v>
      </c>
      <c r="R264" s="223">
        <f>Q264*H264</f>
        <v>0</v>
      </c>
      <c r="S264" s="223">
        <v>0</v>
      </c>
      <c r="T264" s="224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5" t="s">
        <v>263</v>
      </c>
      <c r="AT264" s="225" t="s">
        <v>162</v>
      </c>
      <c r="AU264" s="225" t="s">
        <v>83</v>
      </c>
      <c r="AY264" s="19" t="s">
        <v>160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9" t="s">
        <v>81</v>
      </c>
      <c r="BK264" s="226">
        <f>ROUND(I264*H264,2)</f>
        <v>0</v>
      </c>
      <c r="BL264" s="19" t="s">
        <v>263</v>
      </c>
      <c r="BM264" s="225" t="s">
        <v>464</v>
      </c>
    </row>
    <row r="265" s="2" customFormat="1">
      <c r="A265" s="40"/>
      <c r="B265" s="41"/>
      <c r="C265" s="42"/>
      <c r="D265" s="227" t="s">
        <v>169</v>
      </c>
      <c r="E265" s="42"/>
      <c r="F265" s="228" t="s">
        <v>465</v>
      </c>
      <c r="G265" s="42"/>
      <c r="H265" s="42"/>
      <c r="I265" s="229"/>
      <c r="J265" s="42"/>
      <c r="K265" s="42"/>
      <c r="L265" s="46"/>
      <c r="M265" s="277"/>
      <c r="N265" s="278"/>
      <c r="O265" s="279"/>
      <c r="P265" s="279"/>
      <c r="Q265" s="279"/>
      <c r="R265" s="279"/>
      <c r="S265" s="279"/>
      <c r="T265" s="28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169</v>
      </c>
      <c r="AU265" s="19" t="s">
        <v>83</v>
      </c>
    </row>
    <row r="266" s="2" customFormat="1" ht="6.96" customHeight="1">
      <c r="A266" s="40"/>
      <c r="B266" s="61"/>
      <c r="C266" s="62"/>
      <c r="D266" s="62"/>
      <c r="E266" s="62"/>
      <c r="F266" s="62"/>
      <c r="G266" s="62"/>
      <c r="H266" s="62"/>
      <c r="I266" s="62"/>
      <c r="J266" s="62"/>
      <c r="K266" s="62"/>
      <c r="L266" s="46"/>
      <c r="M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</sheetData>
  <sheetProtection sheet="1" autoFilter="0" formatColumns="0" formatRows="0" objects="1" scenarios="1" spinCount="100000" saltValue="45PhVdTus0QNRjkpxRS4KLYh7pVwI7MnfZvQSfefos5ewTlcEU3/qfxJheKjiIGUmblMi8FvE8R6qLcjr2AFZQ==" hashValue="nIUzakrEmg3SkAtasoBD+cyzJWVRPc/O1Njgnk4VM06aEdIx5Quv13rwpM6kCqymlJ7OtMTwCamSuf2EaV+8zQ==" algorithmName="SHA-512" password="CC35"/>
  <autoFilter ref="C88:K265"/>
  <mergeCells count="9">
    <mergeCell ref="E7:H7"/>
    <mergeCell ref="E9:H9"/>
    <mergeCell ref="E18:H18"/>
    <mergeCell ref="E27:H27"/>
    <mergeCell ref="E48:H48"/>
    <mergeCell ref="E50:H50"/>
    <mergeCell ref="E79:H79"/>
    <mergeCell ref="E81:H81"/>
    <mergeCell ref="L2:V2"/>
  </mergeCells>
  <hyperlinks>
    <hyperlink ref="F93" r:id="rId1" display="https://podminky.urs.cz/item/CS_URS_2025_01/121151113"/>
    <hyperlink ref="F96" r:id="rId2" display="https://podminky.urs.cz/item/CS_URS_2025_01/131251104"/>
    <hyperlink ref="F101" r:id="rId3" display="https://podminky.urs.cz/item/CS_URS_2025_01/132251101"/>
    <hyperlink ref="F104" r:id="rId4" display="https://podminky.urs.cz/item/CS_URS_2025_01/162351104"/>
    <hyperlink ref="F107" r:id="rId5" display="https://podminky.urs.cz/item/CS_URS_2025_01/162751117"/>
    <hyperlink ref="F110" r:id="rId6" display="https://podminky.urs.cz/item/CS_URS_2025_01/162751119"/>
    <hyperlink ref="F113" r:id="rId7" display="https://podminky.urs.cz/item/CS_URS_2025_01/167151101"/>
    <hyperlink ref="F116" r:id="rId8" display="https://podminky.urs.cz/item/CS_URS_2025_01/171201231"/>
    <hyperlink ref="F119" r:id="rId9" display="https://podminky.urs.cz/item/CS_URS_2025_01/171251201"/>
    <hyperlink ref="F122" r:id="rId10" display="https://podminky.urs.cz/item/CS_URS_2025_01/175151201"/>
    <hyperlink ref="F125" r:id="rId11" display="https://podminky.urs.cz/item/CS_URS_2025_01/181951114"/>
    <hyperlink ref="F129" r:id="rId12" display="https://podminky.urs.cz/item/CS_URS_2025_01/211971110"/>
    <hyperlink ref="F134" r:id="rId13" display="https://podminky.urs.cz/item/CS_URS_2025_01/212750101"/>
    <hyperlink ref="F137" r:id="rId14" display="https://podminky.urs.cz/item/CS_URS_2025_01/274321511"/>
    <hyperlink ref="F144" r:id="rId15" display="https://podminky.urs.cz/item/CS_URS_2025_01/274351121"/>
    <hyperlink ref="F151" r:id="rId16" display="https://podminky.urs.cz/item/CS_URS_2025_01/274351122"/>
    <hyperlink ref="F153" r:id="rId17" display="https://podminky.urs.cz/item/CS_URS_2025_01/274361821"/>
    <hyperlink ref="F157" r:id="rId18" display="https://podminky.urs.cz/item/CS_URS_2025_01/310001101"/>
    <hyperlink ref="F161" r:id="rId19" display="https://podminky.urs.cz/item/CS_URS_2025_01/311321814"/>
    <hyperlink ref="F167" r:id="rId20" display="https://podminky.urs.cz/item/CS_URS_2025_01/311351121"/>
    <hyperlink ref="F179" r:id="rId21" display="https://podminky.urs.cz/item/CS_URS_2025_01/311351122"/>
    <hyperlink ref="F181" r:id="rId22" display="https://podminky.urs.cz/item/CS_URS_2025_01/311351311"/>
    <hyperlink ref="F184" r:id="rId23" display="https://podminky.urs.cz/item/CS_URS_2025_01/311351312"/>
    <hyperlink ref="F186" r:id="rId24" display="https://podminky.urs.cz/item/CS_URS_2025_01/311351911"/>
    <hyperlink ref="F188" r:id="rId25" display="https://podminky.urs.cz/item/CS_URS_2025_01/311361821"/>
    <hyperlink ref="F192" r:id="rId26" display="https://podminky.urs.cz/item/CS_URS_2025_01/430321414"/>
    <hyperlink ref="F195" r:id="rId27" display="https://podminky.urs.cz/item/CS_URS_2025_01/430361821"/>
    <hyperlink ref="F198" r:id="rId28" display="https://podminky.urs.cz/item/CS_URS_2025_01/434351141"/>
    <hyperlink ref="F201" r:id="rId29" display="https://podminky.urs.cz/item/CS_URS_2025_01/434351142"/>
    <hyperlink ref="F204" r:id="rId30" display="https://podminky.urs.cz/item/CS_URS_2025_01/631311123"/>
    <hyperlink ref="F211" r:id="rId31" display="https://podminky.urs.cz/item/CS_URS_2025_01/631351101"/>
    <hyperlink ref="F218" r:id="rId32" display="https://podminky.urs.cz/item/CS_URS_2025_01/631351102"/>
    <hyperlink ref="F220" r:id="rId33" display="https://podminky.urs.cz/item/CS_URS_2025_01/632450122"/>
    <hyperlink ref="F225" r:id="rId34" display="https://podminky.urs.cz/item/CS_URS_2025_01/953312123"/>
    <hyperlink ref="F232" r:id="rId35" display="https://podminky.urs.cz/item/CS_URS_2025_01/953961214"/>
    <hyperlink ref="F239" r:id="rId36" display="https://podminky.urs.cz/item/CS_URS_2025_01/998011001"/>
    <hyperlink ref="F243" r:id="rId37" display="https://podminky.urs.cz/item/CS_URS_2025_01/767165114"/>
    <hyperlink ref="F265" r:id="rId38" display="https://podminky.urs.cz/item/CS_URS_2025_01/998767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9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86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83</v>
      </c>
    </row>
    <row r="4" s="1" customFormat="1" ht="24.96" customHeight="1">
      <c r="B4" s="22"/>
      <c r="D4" s="142" t="s">
        <v>128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a MŠ Zelené město</v>
      </c>
      <c r="F7" s="144"/>
      <c r="G7" s="144"/>
      <c r="H7" s="144"/>
      <c r="L7" s="22"/>
    </row>
    <row r="8" s="2" customFormat="1" ht="12" customHeight="1">
      <c r="A8" s="40"/>
      <c r="B8" s="46"/>
      <c r="C8" s="40"/>
      <c r="D8" s="144" t="s">
        <v>129</v>
      </c>
      <c r="E8" s="40"/>
      <c r="F8" s="40"/>
      <c r="G8" s="40"/>
      <c r="H8" s="40"/>
      <c r="I8" s="40"/>
      <c r="J8" s="40"/>
      <c r="K8" s="40"/>
      <c r="L8" s="14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7" t="s">
        <v>466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4" t="s">
        <v>18</v>
      </c>
      <c r="E11" s="40"/>
      <c r="F11" s="135" t="s">
        <v>19</v>
      </c>
      <c r="G11" s="40"/>
      <c r="H11" s="40"/>
      <c r="I11" s="144" t="s">
        <v>20</v>
      </c>
      <c r="J11" s="135" t="s">
        <v>19</v>
      </c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4" t="s">
        <v>21</v>
      </c>
      <c r="E12" s="40"/>
      <c r="F12" s="135" t="s">
        <v>22</v>
      </c>
      <c r="G12" s="40"/>
      <c r="H12" s="40"/>
      <c r="I12" s="144" t="s">
        <v>23</v>
      </c>
      <c r="J12" s="148" t="str">
        <f>'Rekapitulace stavby'!AN8</f>
        <v>9. 2. 2025</v>
      </c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25</v>
      </c>
      <c r="E14" s="40"/>
      <c r="F14" s="40"/>
      <c r="G14" s="40"/>
      <c r="H14" s="40"/>
      <c r="I14" s="144" t="s">
        <v>26</v>
      </c>
      <c r="J14" s="135" t="s">
        <v>27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28</v>
      </c>
      <c r="F15" s="40"/>
      <c r="G15" s="40"/>
      <c r="H15" s="40"/>
      <c r="I15" s="144" t="s">
        <v>29</v>
      </c>
      <c r="J15" s="135" t="s">
        <v>30</v>
      </c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4" t="s">
        <v>31</v>
      </c>
      <c r="E17" s="40"/>
      <c r="F17" s="40"/>
      <c r="G17" s="40"/>
      <c r="H17" s="40"/>
      <c r="I17" s="144" t="s">
        <v>26</v>
      </c>
      <c r="J17" s="35" t="str">
        <f>'Rekapitulace stavby'!AN13</f>
        <v>Vyplň údaj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4" t="s">
        <v>29</v>
      </c>
      <c r="J18" s="35" t="str">
        <f>'Rekapitulace stavby'!AN14</f>
        <v>Vyplň údaj</v>
      </c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4" t="s">
        <v>33</v>
      </c>
      <c r="E20" s="40"/>
      <c r="F20" s="40"/>
      <c r="G20" s="40"/>
      <c r="H20" s="40"/>
      <c r="I20" s="144" t="s">
        <v>26</v>
      </c>
      <c r="J20" s="135" t="str">
        <f>IF('Rekapitulace stavby'!AN16="","",'Rekapitulace stavby'!AN16)</f>
        <v/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tr">
        <f>IF('Rekapitulace stavby'!E17="","",'Rekapitulace stavby'!E17)</f>
        <v xml:space="preserve"> </v>
      </c>
      <c r="F21" s="40"/>
      <c r="G21" s="40"/>
      <c r="H21" s="40"/>
      <c r="I21" s="144" t="s">
        <v>29</v>
      </c>
      <c r="J21" s="135" t="str">
        <f>IF('Rekapitulace stavby'!AN17="","",'Rekapitulace stavby'!AN17)</f>
        <v/>
      </c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4" t="s">
        <v>36</v>
      </c>
      <c r="E23" s="40"/>
      <c r="F23" s="40"/>
      <c r="G23" s="40"/>
      <c r="H23" s="40"/>
      <c r="I23" s="144" t="s">
        <v>26</v>
      </c>
      <c r="J23" s="135" t="str">
        <f>IF('Rekapitulace stavby'!AN19="","",'Rekapitulace stavby'!AN19)</f>
        <v/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tr">
        <f>IF('Rekapitulace stavby'!E20="","",'Rekapitulace stavby'!E20)</f>
        <v xml:space="preserve"> </v>
      </c>
      <c r="F24" s="40"/>
      <c r="G24" s="40"/>
      <c r="H24" s="40"/>
      <c r="I24" s="144" t="s">
        <v>29</v>
      </c>
      <c r="J24" s="135" t="str">
        <f>IF('Rekapitulace stavby'!AN20="","",'Rekapitulace stavby'!AN20)</f>
        <v/>
      </c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4" t="s">
        <v>37</v>
      </c>
      <c r="E26" s="40"/>
      <c r="F26" s="40"/>
      <c r="G26" s="40"/>
      <c r="H26" s="40"/>
      <c r="I26" s="40"/>
      <c r="J26" s="40"/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16.5" customHeight="1">
      <c r="A27" s="149"/>
      <c r="B27" s="150"/>
      <c r="C27" s="149"/>
      <c r="D27" s="149"/>
      <c r="E27" s="151" t="s">
        <v>19</v>
      </c>
      <c r="F27" s="151"/>
      <c r="G27" s="151"/>
      <c r="H27" s="151"/>
      <c r="I27" s="149"/>
      <c r="J27" s="149"/>
      <c r="K27" s="149"/>
      <c r="L27" s="152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3"/>
      <c r="E29" s="153"/>
      <c r="F29" s="153"/>
      <c r="G29" s="153"/>
      <c r="H29" s="153"/>
      <c r="I29" s="153"/>
      <c r="J29" s="153"/>
      <c r="K29" s="153"/>
      <c r="L29" s="14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4" t="s">
        <v>39</v>
      </c>
      <c r="E30" s="40"/>
      <c r="F30" s="40"/>
      <c r="G30" s="40"/>
      <c r="H30" s="40"/>
      <c r="I30" s="40"/>
      <c r="J30" s="155">
        <f>ROUND(J89, 2)</f>
        <v>0</v>
      </c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6" t="s">
        <v>41</v>
      </c>
      <c r="G32" s="40"/>
      <c r="H32" s="40"/>
      <c r="I32" s="156" t="s">
        <v>40</v>
      </c>
      <c r="J32" s="156" t="s">
        <v>42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57" t="s">
        <v>43</v>
      </c>
      <c r="E33" s="144" t="s">
        <v>44</v>
      </c>
      <c r="F33" s="158">
        <f>ROUND((SUM(BE89:BE335)),  2)</f>
        <v>0</v>
      </c>
      <c r="G33" s="40"/>
      <c r="H33" s="40"/>
      <c r="I33" s="159">
        <v>0.20999999999999999</v>
      </c>
      <c r="J33" s="158">
        <f>ROUND(((SUM(BE89:BE335))*I33),  2)</f>
        <v>0</v>
      </c>
      <c r="K33" s="40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4" t="s">
        <v>45</v>
      </c>
      <c r="F34" s="158">
        <f>ROUND((SUM(BF89:BF335)),  2)</f>
        <v>0</v>
      </c>
      <c r="G34" s="40"/>
      <c r="H34" s="40"/>
      <c r="I34" s="159">
        <v>0.12</v>
      </c>
      <c r="J34" s="158">
        <f>ROUND(((SUM(BF89:BF335))*I34),  2)</f>
        <v>0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4" t="s">
        <v>46</v>
      </c>
      <c r="F35" s="158">
        <f>ROUND((SUM(BG89:BG335)),  2)</f>
        <v>0</v>
      </c>
      <c r="G35" s="40"/>
      <c r="H35" s="40"/>
      <c r="I35" s="159">
        <v>0.20999999999999999</v>
      </c>
      <c r="J35" s="158">
        <f>0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4" t="s">
        <v>47</v>
      </c>
      <c r="F36" s="158">
        <f>ROUND((SUM(BH89:BH335)),  2)</f>
        <v>0</v>
      </c>
      <c r="G36" s="40"/>
      <c r="H36" s="40"/>
      <c r="I36" s="159">
        <v>0.12</v>
      </c>
      <c r="J36" s="158">
        <f>0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48</v>
      </c>
      <c r="F37" s="158">
        <f>ROUND((SUM(BI89:BI335)),  2)</f>
        <v>0</v>
      </c>
      <c r="G37" s="40"/>
      <c r="H37" s="40"/>
      <c r="I37" s="159">
        <v>0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0"/>
      <c r="D39" s="161" t="s">
        <v>49</v>
      </c>
      <c r="E39" s="162"/>
      <c r="F39" s="162"/>
      <c r="G39" s="163" t="s">
        <v>50</v>
      </c>
      <c r="H39" s="164" t="s">
        <v>51</v>
      </c>
      <c r="I39" s="162"/>
      <c r="J39" s="165">
        <f>SUM(J30:J37)</f>
        <v>0</v>
      </c>
      <c r="K39" s="166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7"/>
      <c r="C40" s="168"/>
      <c r="D40" s="168"/>
      <c r="E40" s="168"/>
      <c r="F40" s="168"/>
      <c r="G40" s="168"/>
      <c r="H40" s="168"/>
      <c r="I40" s="168"/>
      <c r="J40" s="168"/>
      <c r="K40" s="168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131</v>
      </c>
      <c r="D45" s="42"/>
      <c r="E45" s="42"/>
      <c r="F45" s="42"/>
      <c r="G45" s="42"/>
      <c r="H45" s="42"/>
      <c r="I45" s="42"/>
      <c r="J45" s="42"/>
      <c r="K45" s="42"/>
      <c r="L45" s="14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1" t="str">
        <f>E7</f>
        <v>ZŠ a MŠ Zelené město</v>
      </c>
      <c r="F48" s="34"/>
      <c r="G48" s="34"/>
      <c r="H48" s="34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129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SO06 - Oplocení objektu</v>
      </c>
      <c r="F50" s="42"/>
      <c r="G50" s="42"/>
      <c r="H50" s="42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Ul. V třešňovce 190 00 Praha 9</v>
      </c>
      <c r="G52" s="42"/>
      <c r="H52" s="42"/>
      <c r="I52" s="34" t="s">
        <v>23</v>
      </c>
      <c r="J52" s="74" t="str">
        <f>IF(J12="","",J12)</f>
        <v>9. 2. 2025</v>
      </c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Městská část Praha 9, Sokolovská 14/324, Praha 9</v>
      </c>
      <c r="G54" s="42"/>
      <c r="H54" s="42"/>
      <c r="I54" s="34" t="s">
        <v>33</v>
      </c>
      <c r="J54" s="38" t="str">
        <f>E21</f>
        <v xml:space="preserve"> </v>
      </c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31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 xml:space="preserve"> </v>
      </c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2" t="s">
        <v>132</v>
      </c>
      <c r="D57" s="173"/>
      <c r="E57" s="173"/>
      <c r="F57" s="173"/>
      <c r="G57" s="173"/>
      <c r="H57" s="173"/>
      <c r="I57" s="173"/>
      <c r="J57" s="174" t="s">
        <v>133</v>
      </c>
      <c r="K57" s="173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5" t="s">
        <v>71</v>
      </c>
      <c r="D59" s="42"/>
      <c r="E59" s="42"/>
      <c r="F59" s="42"/>
      <c r="G59" s="42"/>
      <c r="H59" s="42"/>
      <c r="I59" s="42"/>
      <c r="J59" s="104">
        <f>J89</f>
        <v>0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134</v>
      </c>
    </row>
    <row r="60" s="9" customFormat="1" ht="24.96" customHeight="1">
      <c r="A60" s="9"/>
      <c r="B60" s="176"/>
      <c r="C60" s="177"/>
      <c r="D60" s="178" t="s">
        <v>135</v>
      </c>
      <c r="E60" s="179"/>
      <c r="F60" s="179"/>
      <c r="G60" s="179"/>
      <c r="H60" s="179"/>
      <c r="I60" s="179"/>
      <c r="J60" s="180">
        <f>J90</f>
        <v>0</v>
      </c>
      <c r="K60" s="177"/>
      <c r="L60" s="181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2"/>
      <c r="C61" s="127"/>
      <c r="D61" s="183" t="s">
        <v>136</v>
      </c>
      <c r="E61" s="184"/>
      <c r="F61" s="184"/>
      <c r="G61" s="184"/>
      <c r="H61" s="184"/>
      <c r="I61" s="184"/>
      <c r="J61" s="185">
        <f>J91</f>
        <v>0</v>
      </c>
      <c r="K61" s="127"/>
      <c r="L61" s="186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2"/>
      <c r="C62" s="127"/>
      <c r="D62" s="183" t="s">
        <v>137</v>
      </c>
      <c r="E62" s="184"/>
      <c r="F62" s="184"/>
      <c r="G62" s="184"/>
      <c r="H62" s="184"/>
      <c r="I62" s="184"/>
      <c r="J62" s="185">
        <f>J193</f>
        <v>0</v>
      </c>
      <c r="K62" s="127"/>
      <c r="L62" s="186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2"/>
      <c r="C63" s="127"/>
      <c r="D63" s="183" t="s">
        <v>138</v>
      </c>
      <c r="E63" s="184"/>
      <c r="F63" s="184"/>
      <c r="G63" s="184"/>
      <c r="H63" s="184"/>
      <c r="I63" s="184"/>
      <c r="J63" s="185">
        <f>J197</f>
        <v>0</v>
      </c>
      <c r="K63" s="127"/>
      <c r="L63" s="186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2"/>
      <c r="C64" s="127"/>
      <c r="D64" s="183" t="s">
        <v>139</v>
      </c>
      <c r="E64" s="184"/>
      <c r="F64" s="184"/>
      <c r="G64" s="184"/>
      <c r="H64" s="184"/>
      <c r="I64" s="184"/>
      <c r="J64" s="185">
        <f>J235</f>
        <v>0</v>
      </c>
      <c r="K64" s="127"/>
      <c r="L64" s="186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2"/>
      <c r="C65" s="127"/>
      <c r="D65" s="183" t="s">
        <v>467</v>
      </c>
      <c r="E65" s="184"/>
      <c r="F65" s="184"/>
      <c r="G65" s="184"/>
      <c r="H65" s="184"/>
      <c r="I65" s="184"/>
      <c r="J65" s="185">
        <f>J245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2"/>
      <c r="C66" s="127"/>
      <c r="D66" s="183" t="s">
        <v>140</v>
      </c>
      <c r="E66" s="184"/>
      <c r="F66" s="184"/>
      <c r="G66" s="184"/>
      <c r="H66" s="184"/>
      <c r="I66" s="184"/>
      <c r="J66" s="185">
        <f>J293</f>
        <v>0</v>
      </c>
      <c r="K66" s="127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2"/>
      <c r="C67" s="127"/>
      <c r="D67" s="183" t="s">
        <v>141</v>
      </c>
      <c r="E67" s="184"/>
      <c r="F67" s="184"/>
      <c r="G67" s="184"/>
      <c r="H67" s="184"/>
      <c r="I67" s="184"/>
      <c r="J67" s="185">
        <f>J299</f>
        <v>0</v>
      </c>
      <c r="K67" s="127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2"/>
      <c r="C68" s="127"/>
      <c r="D68" s="183" t="s">
        <v>468</v>
      </c>
      <c r="E68" s="184"/>
      <c r="F68" s="184"/>
      <c r="G68" s="184"/>
      <c r="H68" s="184"/>
      <c r="I68" s="184"/>
      <c r="J68" s="185">
        <f>J321</f>
        <v>0</v>
      </c>
      <c r="K68" s="127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2"/>
      <c r="C69" s="127"/>
      <c r="D69" s="183" t="s">
        <v>142</v>
      </c>
      <c r="E69" s="184"/>
      <c r="F69" s="184"/>
      <c r="G69" s="184"/>
      <c r="H69" s="184"/>
      <c r="I69" s="184"/>
      <c r="J69" s="185">
        <f>J333</f>
        <v>0</v>
      </c>
      <c r="K69" s="127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6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14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5" s="2" customFormat="1" ht="6.96" customHeight="1">
      <c r="A75" s="40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4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24.96" customHeight="1">
      <c r="A76" s="40"/>
      <c r="B76" s="41"/>
      <c r="C76" s="25" t="s">
        <v>145</v>
      </c>
      <c r="D76" s="42"/>
      <c r="E76" s="42"/>
      <c r="F76" s="42"/>
      <c r="G76" s="42"/>
      <c r="H76" s="42"/>
      <c r="I76" s="42"/>
      <c r="J76" s="42"/>
      <c r="K76" s="42"/>
      <c r="L76" s="14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16</v>
      </c>
      <c r="D78" s="42"/>
      <c r="E78" s="42"/>
      <c r="F78" s="42"/>
      <c r="G78" s="42"/>
      <c r="H78" s="42"/>
      <c r="I78" s="42"/>
      <c r="J78" s="42"/>
      <c r="K78" s="42"/>
      <c r="L78" s="14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6.5" customHeight="1">
      <c r="A79" s="40"/>
      <c r="B79" s="41"/>
      <c r="C79" s="42"/>
      <c r="D79" s="42"/>
      <c r="E79" s="171" t="str">
        <f>E7</f>
        <v>ZŠ a MŠ Zelené město</v>
      </c>
      <c r="F79" s="34"/>
      <c r="G79" s="34"/>
      <c r="H79" s="34"/>
      <c r="I79" s="42"/>
      <c r="J79" s="42"/>
      <c r="K79" s="42"/>
      <c r="L79" s="14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129</v>
      </c>
      <c r="D80" s="42"/>
      <c r="E80" s="42"/>
      <c r="F80" s="42"/>
      <c r="G80" s="42"/>
      <c r="H80" s="42"/>
      <c r="I80" s="42"/>
      <c r="J80" s="42"/>
      <c r="K80" s="42"/>
      <c r="L80" s="14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6.5" customHeight="1">
      <c r="A81" s="40"/>
      <c r="B81" s="41"/>
      <c r="C81" s="42"/>
      <c r="D81" s="42"/>
      <c r="E81" s="71" t="str">
        <f>E9</f>
        <v>SO06 - Oplocení objektu</v>
      </c>
      <c r="F81" s="42"/>
      <c r="G81" s="42"/>
      <c r="H81" s="42"/>
      <c r="I81" s="42"/>
      <c r="J81" s="42"/>
      <c r="K81" s="42"/>
      <c r="L81" s="14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21</v>
      </c>
      <c r="D83" s="42"/>
      <c r="E83" s="42"/>
      <c r="F83" s="29" t="str">
        <f>F12</f>
        <v>Ul. V třešňovce 190 00 Praha 9</v>
      </c>
      <c r="G83" s="42"/>
      <c r="H83" s="42"/>
      <c r="I83" s="34" t="s">
        <v>23</v>
      </c>
      <c r="J83" s="74" t="str">
        <f>IF(J12="","",J12)</f>
        <v>9. 2. 2025</v>
      </c>
      <c r="K83" s="42"/>
      <c r="L83" s="14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5.15" customHeight="1">
      <c r="A85" s="40"/>
      <c r="B85" s="41"/>
      <c r="C85" s="34" t="s">
        <v>25</v>
      </c>
      <c r="D85" s="42"/>
      <c r="E85" s="42"/>
      <c r="F85" s="29" t="str">
        <f>E15</f>
        <v>Městská část Praha 9, Sokolovská 14/324, Praha 9</v>
      </c>
      <c r="G85" s="42"/>
      <c r="H85" s="42"/>
      <c r="I85" s="34" t="s">
        <v>33</v>
      </c>
      <c r="J85" s="38" t="str">
        <f>E21</f>
        <v xml:space="preserve"> </v>
      </c>
      <c r="K85" s="42"/>
      <c r="L85" s="14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5.15" customHeight="1">
      <c r="A86" s="40"/>
      <c r="B86" s="41"/>
      <c r="C86" s="34" t="s">
        <v>31</v>
      </c>
      <c r="D86" s="42"/>
      <c r="E86" s="42"/>
      <c r="F86" s="29" t="str">
        <f>IF(E18="","",E18)</f>
        <v>Vyplň údaj</v>
      </c>
      <c r="G86" s="42"/>
      <c r="H86" s="42"/>
      <c r="I86" s="34" t="s">
        <v>36</v>
      </c>
      <c r="J86" s="38" t="str">
        <f>E24</f>
        <v xml:space="preserve"> </v>
      </c>
      <c r="K86" s="42"/>
      <c r="L86" s="14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0.32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11" customFormat="1" ht="29.28" customHeight="1">
      <c r="A88" s="187"/>
      <c r="B88" s="188"/>
      <c r="C88" s="189" t="s">
        <v>146</v>
      </c>
      <c r="D88" s="190" t="s">
        <v>58</v>
      </c>
      <c r="E88" s="190" t="s">
        <v>54</v>
      </c>
      <c r="F88" s="190" t="s">
        <v>55</v>
      </c>
      <c r="G88" s="190" t="s">
        <v>147</v>
      </c>
      <c r="H88" s="190" t="s">
        <v>148</v>
      </c>
      <c r="I88" s="190" t="s">
        <v>149</v>
      </c>
      <c r="J88" s="190" t="s">
        <v>133</v>
      </c>
      <c r="K88" s="191" t="s">
        <v>150</v>
      </c>
      <c r="L88" s="192"/>
      <c r="M88" s="94" t="s">
        <v>19</v>
      </c>
      <c r="N88" s="95" t="s">
        <v>43</v>
      </c>
      <c r="O88" s="95" t="s">
        <v>151</v>
      </c>
      <c r="P88" s="95" t="s">
        <v>152</v>
      </c>
      <c r="Q88" s="95" t="s">
        <v>153</v>
      </c>
      <c r="R88" s="95" t="s">
        <v>154</v>
      </c>
      <c r="S88" s="95" t="s">
        <v>155</v>
      </c>
      <c r="T88" s="96" t="s">
        <v>156</v>
      </c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</row>
    <row r="89" s="2" customFormat="1" ht="22.8" customHeight="1">
      <c r="A89" s="40"/>
      <c r="B89" s="41"/>
      <c r="C89" s="101" t="s">
        <v>157</v>
      </c>
      <c r="D89" s="42"/>
      <c r="E89" s="42"/>
      <c r="F89" s="42"/>
      <c r="G89" s="42"/>
      <c r="H89" s="42"/>
      <c r="I89" s="42"/>
      <c r="J89" s="193">
        <f>BK89</f>
        <v>0</v>
      </c>
      <c r="K89" s="42"/>
      <c r="L89" s="46"/>
      <c r="M89" s="97"/>
      <c r="N89" s="194"/>
      <c r="O89" s="98"/>
      <c r="P89" s="195">
        <f>P90</f>
        <v>0</v>
      </c>
      <c r="Q89" s="98"/>
      <c r="R89" s="195">
        <f>R90</f>
        <v>659.73905950999995</v>
      </c>
      <c r="S89" s="98"/>
      <c r="T89" s="196">
        <f>T90</f>
        <v>7.6999999999999993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T89" s="19" t="s">
        <v>72</v>
      </c>
      <c r="AU89" s="19" t="s">
        <v>134</v>
      </c>
      <c r="BK89" s="197">
        <f>BK90</f>
        <v>0</v>
      </c>
    </row>
    <row r="90" s="12" customFormat="1" ht="25.92" customHeight="1">
      <c r="A90" s="12"/>
      <c r="B90" s="198"/>
      <c r="C90" s="199"/>
      <c r="D90" s="200" t="s">
        <v>72</v>
      </c>
      <c r="E90" s="201" t="s">
        <v>158</v>
      </c>
      <c r="F90" s="201" t="s">
        <v>159</v>
      </c>
      <c r="G90" s="199"/>
      <c r="H90" s="199"/>
      <c r="I90" s="202"/>
      <c r="J90" s="203">
        <f>BK90</f>
        <v>0</v>
      </c>
      <c r="K90" s="199"/>
      <c r="L90" s="204"/>
      <c r="M90" s="205"/>
      <c r="N90" s="206"/>
      <c r="O90" s="206"/>
      <c r="P90" s="207">
        <f>P91+P193+P197+P235+P245+P293+P299+P321+P333</f>
        <v>0</v>
      </c>
      <c r="Q90" s="206"/>
      <c r="R90" s="207">
        <f>R91+R193+R197+R235+R245+R293+R299+R321+R333</f>
        <v>659.73905950999995</v>
      </c>
      <c r="S90" s="206"/>
      <c r="T90" s="208">
        <f>T91+T193+T197+T235+T245+T293+T299+T321+T333</f>
        <v>7.6999999999999993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81</v>
      </c>
      <c r="AT90" s="210" t="s">
        <v>72</v>
      </c>
      <c r="AU90" s="210" t="s">
        <v>73</v>
      </c>
      <c r="AY90" s="209" t="s">
        <v>160</v>
      </c>
      <c r="BK90" s="211">
        <f>BK91+BK193+BK197+BK235+BK245+BK293+BK299+BK321+BK333</f>
        <v>0</v>
      </c>
    </row>
    <row r="91" s="12" customFormat="1" ht="22.8" customHeight="1">
      <c r="A91" s="12"/>
      <c r="B91" s="198"/>
      <c r="C91" s="199"/>
      <c r="D91" s="200" t="s">
        <v>72</v>
      </c>
      <c r="E91" s="212" t="s">
        <v>81</v>
      </c>
      <c r="F91" s="212" t="s">
        <v>161</v>
      </c>
      <c r="G91" s="199"/>
      <c r="H91" s="199"/>
      <c r="I91" s="202"/>
      <c r="J91" s="213">
        <f>BK91</f>
        <v>0</v>
      </c>
      <c r="K91" s="199"/>
      <c r="L91" s="204"/>
      <c r="M91" s="205"/>
      <c r="N91" s="206"/>
      <c r="O91" s="206"/>
      <c r="P91" s="207">
        <f>SUM(P92:P192)</f>
        <v>0</v>
      </c>
      <c r="Q91" s="206"/>
      <c r="R91" s="207">
        <f>SUM(R92:R192)</f>
        <v>103.86147600000001</v>
      </c>
      <c r="S91" s="206"/>
      <c r="T91" s="208">
        <f>SUM(T92:T192)</f>
        <v>7.6999999999999993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81</v>
      </c>
      <c r="AT91" s="210" t="s">
        <v>72</v>
      </c>
      <c r="AU91" s="210" t="s">
        <v>81</v>
      </c>
      <c r="AY91" s="209" t="s">
        <v>160</v>
      </c>
      <c r="BK91" s="211">
        <f>SUM(BK92:BK192)</f>
        <v>0</v>
      </c>
    </row>
    <row r="92" s="2" customFormat="1" ht="66.75" customHeight="1">
      <c r="A92" s="40"/>
      <c r="B92" s="41"/>
      <c r="C92" s="214" t="s">
        <v>81</v>
      </c>
      <c r="D92" s="214" t="s">
        <v>162</v>
      </c>
      <c r="E92" s="215" t="s">
        <v>469</v>
      </c>
      <c r="F92" s="216" t="s">
        <v>470</v>
      </c>
      <c r="G92" s="217" t="s">
        <v>165</v>
      </c>
      <c r="H92" s="218">
        <v>14</v>
      </c>
      <c r="I92" s="219"/>
      <c r="J92" s="220">
        <f>ROUND(I92*H92,2)</f>
        <v>0</v>
      </c>
      <c r="K92" s="216" t="s">
        <v>166</v>
      </c>
      <c r="L92" s="46"/>
      <c r="M92" s="221" t="s">
        <v>19</v>
      </c>
      <c r="N92" s="222" t="s">
        <v>44</v>
      </c>
      <c r="O92" s="86"/>
      <c r="P92" s="223">
        <f>O92*H92</f>
        <v>0</v>
      </c>
      <c r="Q92" s="223">
        <v>0</v>
      </c>
      <c r="R92" s="223">
        <f>Q92*H92</f>
        <v>0</v>
      </c>
      <c r="S92" s="223">
        <v>0.26000000000000001</v>
      </c>
      <c r="T92" s="224">
        <f>S92*H92</f>
        <v>3.6400000000000001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25" t="s">
        <v>167</v>
      </c>
      <c r="AT92" s="225" t="s">
        <v>162</v>
      </c>
      <c r="AU92" s="225" t="s">
        <v>83</v>
      </c>
      <c r="AY92" s="19" t="s">
        <v>160</v>
      </c>
      <c r="BE92" s="226">
        <f>IF(N92="základní",J92,0)</f>
        <v>0</v>
      </c>
      <c r="BF92" s="226">
        <f>IF(N92="snížená",J92,0)</f>
        <v>0</v>
      </c>
      <c r="BG92" s="226">
        <f>IF(N92="zákl. přenesená",J92,0)</f>
        <v>0</v>
      </c>
      <c r="BH92" s="226">
        <f>IF(N92="sníž. přenesená",J92,0)</f>
        <v>0</v>
      </c>
      <c r="BI92" s="226">
        <f>IF(N92="nulová",J92,0)</f>
        <v>0</v>
      </c>
      <c r="BJ92" s="19" t="s">
        <v>81</v>
      </c>
      <c r="BK92" s="226">
        <f>ROUND(I92*H92,2)</f>
        <v>0</v>
      </c>
      <c r="BL92" s="19" t="s">
        <v>167</v>
      </c>
      <c r="BM92" s="225" t="s">
        <v>471</v>
      </c>
    </row>
    <row r="93" s="2" customFormat="1">
      <c r="A93" s="40"/>
      <c r="B93" s="41"/>
      <c r="C93" s="42"/>
      <c r="D93" s="227" t="s">
        <v>169</v>
      </c>
      <c r="E93" s="42"/>
      <c r="F93" s="228" t="s">
        <v>472</v>
      </c>
      <c r="G93" s="42"/>
      <c r="H93" s="42"/>
      <c r="I93" s="229"/>
      <c r="J93" s="42"/>
      <c r="K93" s="42"/>
      <c r="L93" s="46"/>
      <c r="M93" s="230"/>
      <c r="N93" s="231"/>
      <c r="O93" s="86"/>
      <c r="P93" s="86"/>
      <c r="Q93" s="86"/>
      <c r="R93" s="86"/>
      <c r="S93" s="86"/>
      <c r="T93" s="87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169</v>
      </c>
      <c r="AU93" s="19" t="s">
        <v>83</v>
      </c>
    </row>
    <row r="94" s="2" customFormat="1" ht="55.5" customHeight="1">
      <c r="A94" s="40"/>
      <c r="B94" s="41"/>
      <c r="C94" s="214" t="s">
        <v>83</v>
      </c>
      <c r="D94" s="214" t="s">
        <v>162</v>
      </c>
      <c r="E94" s="215" t="s">
        <v>473</v>
      </c>
      <c r="F94" s="216" t="s">
        <v>474</v>
      </c>
      <c r="G94" s="217" t="s">
        <v>165</v>
      </c>
      <c r="H94" s="218">
        <v>14</v>
      </c>
      <c r="I94" s="219"/>
      <c r="J94" s="220">
        <f>ROUND(I94*H94,2)</f>
        <v>0</v>
      </c>
      <c r="K94" s="216" t="s">
        <v>166</v>
      </c>
      <c r="L94" s="46"/>
      <c r="M94" s="221" t="s">
        <v>19</v>
      </c>
      <c r="N94" s="222" t="s">
        <v>44</v>
      </c>
      <c r="O94" s="86"/>
      <c r="P94" s="223">
        <f>O94*H94</f>
        <v>0</v>
      </c>
      <c r="Q94" s="223">
        <v>0</v>
      </c>
      <c r="R94" s="223">
        <f>Q94*H94</f>
        <v>0</v>
      </c>
      <c r="S94" s="223">
        <v>0.28999999999999998</v>
      </c>
      <c r="T94" s="224">
        <f>S94*H94</f>
        <v>4.0599999999999996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5" t="s">
        <v>167</v>
      </c>
      <c r="AT94" s="225" t="s">
        <v>162</v>
      </c>
      <c r="AU94" s="225" t="s">
        <v>83</v>
      </c>
      <c r="AY94" s="19" t="s">
        <v>160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9" t="s">
        <v>81</v>
      </c>
      <c r="BK94" s="226">
        <f>ROUND(I94*H94,2)</f>
        <v>0</v>
      </c>
      <c r="BL94" s="19" t="s">
        <v>167</v>
      </c>
      <c r="BM94" s="225" t="s">
        <v>475</v>
      </c>
    </row>
    <row r="95" s="2" customFormat="1">
      <c r="A95" s="40"/>
      <c r="B95" s="41"/>
      <c r="C95" s="42"/>
      <c r="D95" s="227" t="s">
        <v>169</v>
      </c>
      <c r="E95" s="42"/>
      <c r="F95" s="228" t="s">
        <v>476</v>
      </c>
      <c r="G95" s="42"/>
      <c r="H95" s="42"/>
      <c r="I95" s="229"/>
      <c r="J95" s="42"/>
      <c r="K95" s="42"/>
      <c r="L95" s="46"/>
      <c r="M95" s="230"/>
      <c r="N95" s="231"/>
      <c r="O95" s="86"/>
      <c r="P95" s="86"/>
      <c r="Q95" s="86"/>
      <c r="R95" s="86"/>
      <c r="S95" s="86"/>
      <c r="T95" s="87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169</v>
      </c>
      <c r="AU95" s="19" t="s">
        <v>83</v>
      </c>
    </row>
    <row r="96" s="2" customFormat="1" ht="33" customHeight="1">
      <c r="A96" s="40"/>
      <c r="B96" s="41"/>
      <c r="C96" s="214" t="s">
        <v>181</v>
      </c>
      <c r="D96" s="214" t="s">
        <v>162</v>
      </c>
      <c r="E96" s="215" t="s">
        <v>477</v>
      </c>
      <c r="F96" s="216" t="s">
        <v>478</v>
      </c>
      <c r="G96" s="217" t="s">
        <v>175</v>
      </c>
      <c r="H96" s="218">
        <v>531.07000000000005</v>
      </c>
      <c r="I96" s="219"/>
      <c r="J96" s="220">
        <f>ROUND(I96*H96,2)</f>
        <v>0</v>
      </c>
      <c r="K96" s="216" t="s">
        <v>166</v>
      </c>
      <c r="L96" s="46"/>
      <c r="M96" s="221" t="s">
        <v>19</v>
      </c>
      <c r="N96" s="222" t="s">
        <v>44</v>
      </c>
      <c r="O96" s="86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5" t="s">
        <v>167</v>
      </c>
      <c r="AT96" s="225" t="s">
        <v>162</v>
      </c>
      <c r="AU96" s="225" t="s">
        <v>83</v>
      </c>
      <c r="AY96" s="19" t="s">
        <v>160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9" t="s">
        <v>81</v>
      </c>
      <c r="BK96" s="226">
        <f>ROUND(I96*H96,2)</f>
        <v>0</v>
      </c>
      <c r="BL96" s="19" t="s">
        <v>167</v>
      </c>
      <c r="BM96" s="225" t="s">
        <v>479</v>
      </c>
    </row>
    <row r="97" s="2" customFormat="1">
      <c r="A97" s="40"/>
      <c r="B97" s="41"/>
      <c r="C97" s="42"/>
      <c r="D97" s="227" t="s">
        <v>169</v>
      </c>
      <c r="E97" s="42"/>
      <c r="F97" s="228" t="s">
        <v>480</v>
      </c>
      <c r="G97" s="42"/>
      <c r="H97" s="42"/>
      <c r="I97" s="229"/>
      <c r="J97" s="42"/>
      <c r="K97" s="42"/>
      <c r="L97" s="46"/>
      <c r="M97" s="230"/>
      <c r="N97" s="231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169</v>
      </c>
      <c r="AU97" s="19" t="s">
        <v>83</v>
      </c>
    </row>
    <row r="98" s="13" customFormat="1">
      <c r="A98" s="13"/>
      <c r="B98" s="232"/>
      <c r="C98" s="233"/>
      <c r="D98" s="234" t="s">
        <v>171</v>
      </c>
      <c r="E98" s="235" t="s">
        <v>19</v>
      </c>
      <c r="F98" s="236" t="s">
        <v>481</v>
      </c>
      <c r="G98" s="233"/>
      <c r="H98" s="237">
        <v>101.27500000000001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171</v>
      </c>
      <c r="AU98" s="243" t="s">
        <v>83</v>
      </c>
      <c r="AV98" s="13" t="s">
        <v>83</v>
      </c>
      <c r="AW98" s="13" t="s">
        <v>35</v>
      </c>
      <c r="AX98" s="13" t="s">
        <v>73</v>
      </c>
      <c r="AY98" s="243" t="s">
        <v>160</v>
      </c>
    </row>
    <row r="99" s="13" customFormat="1">
      <c r="A99" s="13"/>
      <c r="B99" s="232"/>
      <c r="C99" s="233"/>
      <c r="D99" s="234" t="s">
        <v>171</v>
      </c>
      <c r="E99" s="235" t="s">
        <v>19</v>
      </c>
      <c r="F99" s="236" t="s">
        <v>482</v>
      </c>
      <c r="G99" s="233"/>
      <c r="H99" s="237">
        <v>64.799999999999997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171</v>
      </c>
      <c r="AU99" s="243" t="s">
        <v>83</v>
      </c>
      <c r="AV99" s="13" t="s">
        <v>83</v>
      </c>
      <c r="AW99" s="13" t="s">
        <v>35</v>
      </c>
      <c r="AX99" s="13" t="s">
        <v>73</v>
      </c>
      <c r="AY99" s="243" t="s">
        <v>160</v>
      </c>
    </row>
    <row r="100" s="13" customFormat="1">
      <c r="A100" s="13"/>
      <c r="B100" s="232"/>
      <c r="C100" s="233"/>
      <c r="D100" s="234" t="s">
        <v>171</v>
      </c>
      <c r="E100" s="235" t="s">
        <v>19</v>
      </c>
      <c r="F100" s="236" t="s">
        <v>483</v>
      </c>
      <c r="G100" s="233"/>
      <c r="H100" s="237">
        <v>4.5039999999999996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171</v>
      </c>
      <c r="AU100" s="243" t="s">
        <v>83</v>
      </c>
      <c r="AV100" s="13" t="s">
        <v>83</v>
      </c>
      <c r="AW100" s="13" t="s">
        <v>35</v>
      </c>
      <c r="AX100" s="13" t="s">
        <v>73</v>
      </c>
      <c r="AY100" s="243" t="s">
        <v>160</v>
      </c>
    </row>
    <row r="101" s="13" customFormat="1">
      <c r="A101" s="13"/>
      <c r="B101" s="232"/>
      <c r="C101" s="233"/>
      <c r="D101" s="234" t="s">
        <v>171</v>
      </c>
      <c r="E101" s="235" t="s">
        <v>19</v>
      </c>
      <c r="F101" s="236" t="s">
        <v>484</v>
      </c>
      <c r="G101" s="233"/>
      <c r="H101" s="237">
        <v>346.20299999999997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171</v>
      </c>
      <c r="AU101" s="243" t="s">
        <v>83</v>
      </c>
      <c r="AV101" s="13" t="s">
        <v>83</v>
      </c>
      <c r="AW101" s="13" t="s">
        <v>35</v>
      </c>
      <c r="AX101" s="13" t="s">
        <v>73</v>
      </c>
      <c r="AY101" s="243" t="s">
        <v>160</v>
      </c>
    </row>
    <row r="102" s="13" customFormat="1">
      <c r="A102" s="13"/>
      <c r="B102" s="232"/>
      <c r="C102" s="233"/>
      <c r="D102" s="234" t="s">
        <v>171</v>
      </c>
      <c r="E102" s="235" t="s">
        <v>19</v>
      </c>
      <c r="F102" s="236" t="s">
        <v>485</v>
      </c>
      <c r="G102" s="233"/>
      <c r="H102" s="237">
        <v>0.28799999999999998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171</v>
      </c>
      <c r="AU102" s="243" t="s">
        <v>83</v>
      </c>
      <c r="AV102" s="13" t="s">
        <v>83</v>
      </c>
      <c r="AW102" s="13" t="s">
        <v>35</v>
      </c>
      <c r="AX102" s="13" t="s">
        <v>73</v>
      </c>
      <c r="AY102" s="243" t="s">
        <v>160</v>
      </c>
    </row>
    <row r="103" s="13" customFormat="1">
      <c r="A103" s="13"/>
      <c r="B103" s="232"/>
      <c r="C103" s="233"/>
      <c r="D103" s="234" t="s">
        <v>171</v>
      </c>
      <c r="E103" s="235" t="s">
        <v>19</v>
      </c>
      <c r="F103" s="236" t="s">
        <v>486</v>
      </c>
      <c r="G103" s="233"/>
      <c r="H103" s="237">
        <v>14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171</v>
      </c>
      <c r="AU103" s="243" t="s">
        <v>83</v>
      </c>
      <c r="AV103" s="13" t="s">
        <v>83</v>
      </c>
      <c r="AW103" s="13" t="s">
        <v>35</v>
      </c>
      <c r="AX103" s="13" t="s">
        <v>73</v>
      </c>
      <c r="AY103" s="243" t="s">
        <v>160</v>
      </c>
    </row>
    <row r="104" s="14" customFormat="1">
      <c r="A104" s="14"/>
      <c r="B104" s="244"/>
      <c r="C104" s="245"/>
      <c r="D104" s="234" t="s">
        <v>171</v>
      </c>
      <c r="E104" s="246" t="s">
        <v>19</v>
      </c>
      <c r="F104" s="247" t="s">
        <v>180</v>
      </c>
      <c r="G104" s="245"/>
      <c r="H104" s="248">
        <v>531.07000000000005</v>
      </c>
      <c r="I104" s="249"/>
      <c r="J104" s="245"/>
      <c r="K104" s="245"/>
      <c r="L104" s="250"/>
      <c r="M104" s="251"/>
      <c r="N104" s="252"/>
      <c r="O104" s="252"/>
      <c r="P104" s="252"/>
      <c r="Q104" s="252"/>
      <c r="R104" s="252"/>
      <c r="S104" s="252"/>
      <c r="T104" s="25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4" t="s">
        <v>171</v>
      </c>
      <c r="AU104" s="254" t="s">
        <v>83</v>
      </c>
      <c r="AV104" s="14" t="s">
        <v>167</v>
      </c>
      <c r="AW104" s="14" t="s">
        <v>35</v>
      </c>
      <c r="AX104" s="14" t="s">
        <v>81</v>
      </c>
      <c r="AY104" s="254" t="s">
        <v>160</v>
      </c>
    </row>
    <row r="105" s="2" customFormat="1" ht="24.15" customHeight="1">
      <c r="A105" s="40"/>
      <c r="B105" s="41"/>
      <c r="C105" s="214" t="s">
        <v>167</v>
      </c>
      <c r="D105" s="214" t="s">
        <v>162</v>
      </c>
      <c r="E105" s="215" t="s">
        <v>487</v>
      </c>
      <c r="F105" s="216" t="s">
        <v>488</v>
      </c>
      <c r="G105" s="217" t="s">
        <v>175</v>
      </c>
      <c r="H105" s="218">
        <v>7.4249999999999998</v>
      </c>
      <c r="I105" s="219"/>
      <c r="J105" s="220">
        <f>ROUND(I105*H105,2)</f>
        <v>0</v>
      </c>
      <c r="K105" s="216" t="s">
        <v>166</v>
      </c>
      <c r="L105" s="46"/>
      <c r="M105" s="221" t="s">
        <v>19</v>
      </c>
      <c r="N105" s="222" t="s">
        <v>44</v>
      </c>
      <c r="O105" s="86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167</v>
      </c>
      <c r="AT105" s="225" t="s">
        <v>162</v>
      </c>
      <c r="AU105" s="225" t="s">
        <v>83</v>
      </c>
      <c r="AY105" s="19" t="s">
        <v>160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81</v>
      </c>
      <c r="BK105" s="226">
        <f>ROUND(I105*H105,2)</f>
        <v>0</v>
      </c>
      <c r="BL105" s="19" t="s">
        <v>167</v>
      </c>
      <c r="BM105" s="225" t="s">
        <v>489</v>
      </c>
    </row>
    <row r="106" s="2" customFormat="1">
      <c r="A106" s="40"/>
      <c r="B106" s="41"/>
      <c r="C106" s="42"/>
      <c r="D106" s="227" t="s">
        <v>169</v>
      </c>
      <c r="E106" s="42"/>
      <c r="F106" s="228" t="s">
        <v>490</v>
      </c>
      <c r="G106" s="42"/>
      <c r="H106" s="42"/>
      <c r="I106" s="229"/>
      <c r="J106" s="42"/>
      <c r="K106" s="42"/>
      <c r="L106" s="46"/>
      <c r="M106" s="230"/>
      <c r="N106" s="231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169</v>
      </c>
      <c r="AU106" s="19" t="s">
        <v>83</v>
      </c>
    </row>
    <row r="107" s="13" customFormat="1">
      <c r="A107" s="13"/>
      <c r="B107" s="232"/>
      <c r="C107" s="233"/>
      <c r="D107" s="234" t="s">
        <v>171</v>
      </c>
      <c r="E107" s="235" t="s">
        <v>19</v>
      </c>
      <c r="F107" s="236" t="s">
        <v>491</v>
      </c>
      <c r="G107" s="233"/>
      <c r="H107" s="237">
        <v>7.4249999999999998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171</v>
      </c>
      <c r="AU107" s="243" t="s">
        <v>83</v>
      </c>
      <c r="AV107" s="13" t="s">
        <v>83</v>
      </c>
      <c r="AW107" s="13" t="s">
        <v>35</v>
      </c>
      <c r="AX107" s="13" t="s">
        <v>81</v>
      </c>
      <c r="AY107" s="243" t="s">
        <v>160</v>
      </c>
    </row>
    <row r="108" s="2" customFormat="1" ht="37.8" customHeight="1">
      <c r="A108" s="40"/>
      <c r="B108" s="41"/>
      <c r="C108" s="214" t="s">
        <v>192</v>
      </c>
      <c r="D108" s="214" t="s">
        <v>162</v>
      </c>
      <c r="E108" s="215" t="s">
        <v>193</v>
      </c>
      <c r="F108" s="216" t="s">
        <v>194</v>
      </c>
      <c r="G108" s="217" t="s">
        <v>175</v>
      </c>
      <c r="H108" s="218">
        <v>538.495</v>
      </c>
      <c r="I108" s="219"/>
      <c r="J108" s="220">
        <f>ROUND(I108*H108,2)</f>
        <v>0</v>
      </c>
      <c r="K108" s="216" t="s">
        <v>166</v>
      </c>
      <c r="L108" s="46"/>
      <c r="M108" s="221" t="s">
        <v>19</v>
      </c>
      <c r="N108" s="222" t="s">
        <v>44</v>
      </c>
      <c r="O108" s="86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167</v>
      </c>
      <c r="AT108" s="225" t="s">
        <v>162</v>
      </c>
      <c r="AU108" s="225" t="s">
        <v>83</v>
      </c>
      <c r="AY108" s="19" t="s">
        <v>160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81</v>
      </c>
      <c r="BK108" s="226">
        <f>ROUND(I108*H108,2)</f>
        <v>0</v>
      </c>
      <c r="BL108" s="19" t="s">
        <v>167</v>
      </c>
      <c r="BM108" s="225" t="s">
        <v>492</v>
      </c>
    </row>
    <row r="109" s="2" customFormat="1">
      <c r="A109" s="40"/>
      <c r="B109" s="41"/>
      <c r="C109" s="42"/>
      <c r="D109" s="227" t="s">
        <v>169</v>
      </c>
      <c r="E109" s="42"/>
      <c r="F109" s="228" t="s">
        <v>196</v>
      </c>
      <c r="G109" s="42"/>
      <c r="H109" s="42"/>
      <c r="I109" s="229"/>
      <c r="J109" s="42"/>
      <c r="K109" s="42"/>
      <c r="L109" s="46"/>
      <c r="M109" s="230"/>
      <c r="N109" s="231"/>
      <c r="O109" s="86"/>
      <c r="P109" s="86"/>
      <c r="Q109" s="86"/>
      <c r="R109" s="86"/>
      <c r="S109" s="86"/>
      <c r="T109" s="87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169</v>
      </c>
      <c r="AU109" s="19" t="s">
        <v>83</v>
      </c>
    </row>
    <row r="110" s="13" customFormat="1">
      <c r="A110" s="13"/>
      <c r="B110" s="232"/>
      <c r="C110" s="233"/>
      <c r="D110" s="234" t="s">
        <v>171</v>
      </c>
      <c r="E110" s="235" t="s">
        <v>19</v>
      </c>
      <c r="F110" s="236" t="s">
        <v>493</v>
      </c>
      <c r="G110" s="233"/>
      <c r="H110" s="237">
        <v>538.495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171</v>
      </c>
      <c r="AU110" s="243" t="s">
        <v>83</v>
      </c>
      <c r="AV110" s="13" t="s">
        <v>83</v>
      </c>
      <c r="AW110" s="13" t="s">
        <v>35</v>
      </c>
      <c r="AX110" s="13" t="s">
        <v>81</v>
      </c>
      <c r="AY110" s="243" t="s">
        <v>160</v>
      </c>
    </row>
    <row r="111" s="2" customFormat="1" ht="37.8" customHeight="1">
      <c r="A111" s="40"/>
      <c r="B111" s="41"/>
      <c r="C111" s="214" t="s">
        <v>198</v>
      </c>
      <c r="D111" s="214" t="s">
        <v>162</v>
      </c>
      <c r="E111" s="215" t="s">
        <v>199</v>
      </c>
      <c r="F111" s="216" t="s">
        <v>200</v>
      </c>
      <c r="G111" s="217" t="s">
        <v>175</v>
      </c>
      <c r="H111" s="218">
        <v>2692.4749999999999</v>
      </c>
      <c r="I111" s="219"/>
      <c r="J111" s="220">
        <f>ROUND(I111*H111,2)</f>
        <v>0</v>
      </c>
      <c r="K111" s="216" t="s">
        <v>166</v>
      </c>
      <c r="L111" s="46"/>
      <c r="M111" s="221" t="s">
        <v>19</v>
      </c>
      <c r="N111" s="222" t="s">
        <v>44</v>
      </c>
      <c r="O111" s="86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167</v>
      </c>
      <c r="AT111" s="225" t="s">
        <v>162</v>
      </c>
      <c r="AU111" s="225" t="s">
        <v>83</v>
      </c>
      <c r="AY111" s="19" t="s">
        <v>160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81</v>
      </c>
      <c r="BK111" s="226">
        <f>ROUND(I111*H111,2)</f>
        <v>0</v>
      </c>
      <c r="BL111" s="19" t="s">
        <v>167</v>
      </c>
      <c r="BM111" s="225" t="s">
        <v>494</v>
      </c>
    </row>
    <row r="112" s="2" customFormat="1">
      <c r="A112" s="40"/>
      <c r="B112" s="41"/>
      <c r="C112" s="42"/>
      <c r="D112" s="227" t="s">
        <v>169</v>
      </c>
      <c r="E112" s="42"/>
      <c r="F112" s="228" t="s">
        <v>202</v>
      </c>
      <c r="G112" s="42"/>
      <c r="H112" s="42"/>
      <c r="I112" s="229"/>
      <c r="J112" s="42"/>
      <c r="K112" s="42"/>
      <c r="L112" s="46"/>
      <c r="M112" s="230"/>
      <c r="N112" s="231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169</v>
      </c>
      <c r="AU112" s="19" t="s">
        <v>83</v>
      </c>
    </row>
    <row r="113" s="13" customFormat="1">
      <c r="A113" s="13"/>
      <c r="B113" s="232"/>
      <c r="C113" s="233"/>
      <c r="D113" s="234" t="s">
        <v>171</v>
      </c>
      <c r="E113" s="233"/>
      <c r="F113" s="236" t="s">
        <v>495</v>
      </c>
      <c r="G113" s="233"/>
      <c r="H113" s="237">
        <v>2692.4749999999999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171</v>
      </c>
      <c r="AU113" s="243" t="s">
        <v>83</v>
      </c>
      <c r="AV113" s="13" t="s">
        <v>83</v>
      </c>
      <c r="AW113" s="13" t="s">
        <v>4</v>
      </c>
      <c r="AX113" s="13" t="s">
        <v>81</v>
      </c>
      <c r="AY113" s="243" t="s">
        <v>160</v>
      </c>
    </row>
    <row r="114" s="2" customFormat="1" ht="33" customHeight="1">
      <c r="A114" s="40"/>
      <c r="B114" s="41"/>
      <c r="C114" s="214" t="s">
        <v>204</v>
      </c>
      <c r="D114" s="214" t="s">
        <v>162</v>
      </c>
      <c r="E114" s="215" t="s">
        <v>211</v>
      </c>
      <c r="F114" s="216" t="s">
        <v>212</v>
      </c>
      <c r="G114" s="217" t="s">
        <v>213</v>
      </c>
      <c r="H114" s="218">
        <v>1050.0650000000001</v>
      </c>
      <c r="I114" s="219"/>
      <c r="J114" s="220">
        <f>ROUND(I114*H114,2)</f>
        <v>0</v>
      </c>
      <c r="K114" s="216" t="s">
        <v>166</v>
      </c>
      <c r="L114" s="46"/>
      <c r="M114" s="221" t="s">
        <v>19</v>
      </c>
      <c r="N114" s="222" t="s">
        <v>44</v>
      </c>
      <c r="O114" s="86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5" t="s">
        <v>167</v>
      </c>
      <c r="AT114" s="225" t="s">
        <v>162</v>
      </c>
      <c r="AU114" s="225" t="s">
        <v>83</v>
      </c>
      <c r="AY114" s="19" t="s">
        <v>160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9" t="s">
        <v>81</v>
      </c>
      <c r="BK114" s="226">
        <f>ROUND(I114*H114,2)</f>
        <v>0</v>
      </c>
      <c r="BL114" s="19" t="s">
        <v>167</v>
      </c>
      <c r="BM114" s="225" t="s">
        <v>496</v>
      </c>
    </row>
    <row r="115" s="2" customFormat="1">
      <c r="A115" s="40"/>
      <c r="B115" s="41"/>
      <c r="C115" s="42"/>
      <c r="D115" s="227" t="s">
        <v>169</v>
      </c>
      <c r="E115" s="42"/>
      <c r="F115" s="228" t="s">
        <v>215</v>
      </c>
      <c r="G115" s="42"/>
      <c r="H115" s="42"/>
      <c r="I115" s="229"/>
      <c r="J115" s="42"/>
      <c r="K115" s="42"/>
      <c r="L115" s="46"/>
      <c r="M115" s="230"/>
      <c r="N115" s="231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169</v>
      </c>
      <c r="AU115" s="19" t="s">
        <v>83</v>
      </c>
    </row>
    <row r="116" s="13" customFormat="1">
      <c r="A116" s="13"/>
      <c r="B116" s="232"/>
      <c r="C116" s="233"/>
      <c r="D116" s="234" t="s">
        <v>171</v>
      </c>
      <c r="E116" s="233"/>
      <c r="F116" s="236" t="s">
        <v>497</v>
      </c>
      <c r="G116" s="233"/>
      <c r="H116" s="237">
        <v>1050.0650000000001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171</v>
      </c>
      <c r="AU116" s="243" t="s">
        <v>83</v>
      </c>
      <c r="AV116" s="13" t="s">
        <v>83</v>
      </c>
      <c r="AW116" s="13" t="s">
        <v>4</v>
      </c>
      <c r="AX116" s="13" t="s">
        <v>81</v>
      </c>
      <c r="AY116" s="243" t="s">
        <v>160</v>
      </c>
    </row>
    <row r="117" s="2" customFormat="1" ht="16.5" customHeight="1">
      <c r="A117" s="40"/>
      <c r="B117" s="41"/>
      <c r="C117" s="214" t="s">
        <v>210</v>
      </c>
      <c r="D117" s="214" t="s">
        <v>162</v>
      </c>
      <c r="E117" s="215" t="s">
        <v>218</v>
      </c>
      <c r="F117" s="216" t="s">
        <v>219</v>
      </c>
      <c r="G117" s="217" t="s">
        <v>175</v>
      </c>
      <c r="H117" s="218">
        <v>538.495</v>
      </c>
      <c r="I117" s="219"/>
      <c r="J117" s="220">
        <f>ROUND(I117*H117,2)</f>
        <v>0</v>
      </c>
      <c r="K117" s="216" t="s">
        <v>166</v>
      </c>
      <c r="L117" s="46"/>
      <c r="M117" s="221" t="s">
        <v>19</v>
      </c>
      <c r="N117" s="222" t="s">
        <v>44</v>
      </c>
      <c r="O117" s="86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5" t="s">
        <v>167</v>
      </c>
      <c r="AT117" s="225" t="s">
        <v>162</v>
      </c>
      <c r="AU117" s="225" t="s">
        <v>83</v>
      </c>
      <c r="AY117" s="19" t="s">
        <v>160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9" t="s">
        <v>81</v>
      </c>
      <c r="BK117" s="226">
        <f>ROUND(I117*H117,2)</f>
        <v>0</v>
      </c>
      <c r="BL117" s="19" t="s">
        <v>167</v>
      </c>
      <c r="BM117" s="225" t="s">
        <v>498</v>
      </c>
    </row>
    <row r="118" s="2" customFormat="1">
      <c r="A118" s="40"/>
      <c r="B118" s="41"/>
      <c r="C118" s="42"/>
      <c r="D118" s="227" t="s">
        <v>169</v>
      </c>
      <c r="E118" s="42"/>
      <c r="F118" s="228" t="s">
        <v>221</v>
      </c>
      <c r="G118" s="42"/>
      <c r="H118" s="42"/>
      <c r="I118" s="229"/>
      <c r="J118" s="42"/>
      <c r="K118" s="42"/>
      <c r="L118" s="46"/>
      <c r="M118" s="230"/>
      <c r="N118" s="231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169</v>
      </c>
      <c r="AU118" s="19" t="s">
        <v>83</v>
      </c>
    </row>
    <row r="119" s="13" customFormat="1">
      <c r="A119" s="13"/>
      <c r="B119" s="232"/>
      <c r="C119" s="233"/>
      <c r="D119" s="234" t="s">
        <v>171</v>
      </c>
      <c r="E119" s="235" t="s">
        <v>19</v>
      </c>
      <c r="F119" s="236" t="s">
        <v>493</v>
      </c>
      <c r="G119" s="233"/>
      <c r="H119" s="237">
        <v>538.495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171</v>
      </c>
      <c r="AU119" s="243" t="s">
        <v>83</v>
      </c>
      <c r="AV119" s="13" t="s">
        <v>83</v>
      </c>
      <c r="AW119" s="13" t="s">
        <v>35</v>
      </c>
      <c r="AX119" s="13" t="s">
        <v>81</v>
      </c>
      <c r="AY119" s="243" t="s">
        <v>160</v>
      </c>
    </row>
    <row r="120" s="2" customFormat="1" ht="37.8" customHeight="1">
      <c r="A120" s="40"/>
      <c r="B120" s="41"/>
      <c r="C120" s="214" t="s">
        <v>217</v>
      </c>
      <c r="D120" s="214" t="s">
        <v>162</v>
      </c>
      <c r="E120" s="215" t="s">
        <v>499</v>
      </c>
      <c r="F120" s="216" t="s">
        <v>500</v>
      </c>
      <c r="G120" s="217" t="s">
        <v>165</v>
      </c>
      <c r="H120" s="218">
        <v>2156.5100000000002</v>
      </c>
      <c r="I120" s="219"/>
      <c r="J120" s="220">
        <f>ROUND(I120*H120,2)</f>
        <v>0</v>
      </c>
      <c r="K120" s="216" t="s">
        <v>166</v>
      </c>
      <c r="L120" s="46"/>
      <c r="M120" s="221" t="s">
        <v>19</v>
      </c>
      <c r="N120" s="222" t="s">
        <v>44</v>
      </c>
      <c r="O120" s="86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167</v>
      </c>
      <c r="AT120" s="225" t="s">
        <v>162</v>
      </c>
      <c r="AU120" s="225" t="s">
        <v>83</v>
      </c>
      <c r="AY120" s="19" t="s">
        <v>160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81</v>
      </c>
      <c r="BK120" s="226">
        <f>ROUND(I120*H120,2)</f>
        <v>0</v>
      </c>
      <c r="BL120" s="19" t="s">
        <v>167</v>
      </c>
      <c r="BM120" s="225" t="s">
        <v>501</v>
      </c>
    </row>
    <row r="121" s="2" customFormat="1">
      <c r="A121" s="40"/>
      <c r="B121" s="41"/>
      <c r="C121" s="42"/>
      <c r="D121" s="227" t="s">
        <v>169</v>
      </c>
      <c r="E121" s="42"/>
      <c r="F121" s="228" t="s">
        <v>502</v>
      </c>
      <c r="G121" s="42"/>
      <c r="H121" s="42"/>
      <c r="I121" s="229"/>
      <c r="J121" s="42"/>
      <c r="K121" s="42"/>
      <c r="L121" s="46"/>
      <c r="M121" s="230"/>
      <c r="N121" s="231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169</v>
      </c>
      <c r="AU121" s="19" t="s">
        <v>83</v>
      </c>
    </row>
    <row r="122" s="13" customFormat="1">
      <c r="A122" s="13"/>
      <c r="B122" s="232"/>
      <c r="C122" s="233"/>
      <c r="D122" s="234" t="s">
        <v>171</v>
      </c>
      <c r="E122" s="235" t="s">
        <v>19</v>
      </c>
      <c r="F122" s="236" t="s">
        <v>503</v>
      </c>
      <c r="G122" s="233"/>
      <c r="H122" s="237">
        <v>421.98000000000002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171</v>
      </c>
      <c r="AU122" s="243" t="s">
        <v>83</v>
      </c>
      <c r="AV122" s="13" t="s">
        <v>83</v>
      </c>
      <c r="AW122" s="13" t="s">
        <v>35</v>
      </c>
      <c r="AX122" s="13" t="s">
        <v>73</v>
      </c>
      <c r="AY122" s="243" t="s">
        <v>160</v>
      </c>
    </row>
    <row r="123" s="13" customFormat="1">
      <c r="A123" s="13"/>
      <c r="B123" s="232"/>
      <c r="C123" s="233"/>
      <c r="D123" s="234" t="s">
        <v>171</v>
      </c>
      <c r="E123" s="235" t="s">
        <v>19</v>
      </c>
      <c r="F123" s="236" t="s">
        <v>504</v>
      </c>
      <c r="G123" s="233"/>
      <c r="H123" s="237">
        <v>270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171</v>
      </c>
      <c r="AU123" s="243" t="s">
        <v>83</v>
      </c>
      <c r="AV123" s="13" t="s">
        <v>83</v>
      </c>
      <c r="AW123" s="13" t="s">
        <v>35</v>
      </c>
      <c r="AX123" s="13" t="s">
        <v>73</v>
      </c>
      <c r="AY123" s="243" t="s">
        <v>160</v>
      </c>
    </row>
    <row r="124" s="13" customFormat="1">
      <c r="A124" s="13"/>
      <c r="B124" s="232"/>
      <c r="C124" s="233"/>
      <c r="D124" s="234" t="s">
        <v>171</v>
      </c>
      <c r="E124" s="235" t="s">
        <v>19</v>
      </c>
      <c r="F124" s="236" t="s">
        <v>505</v>
      </c>
      <c r="G124" s="233"/>
      <c r="H124" s="237">
        <v>22.52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171</v>
      </c>
      <c r="AU124" s="243" t="s">
        <v>83</v>
      </c>
      <c r="AV124" s="13" t="s">
        <v>83</v>
      </c>
      <c r="AW124" s="13" t="s">
        <v>35</v>
      </c>
      <c r="AX124" s="13" t="s">
        <v>73</v>
      </c>
      <c r="AY124" s="243" t="s">
        <v>160</v>
      </c>
    </row>
    <row r="125" s="13" customFormat="1">
      <c r="A125" s="13"/>
      <c r="B125" s="232"/>
      <c r="C125" s="233"/>
      <c r="D125" s="234" t="s">
        <v>171</v>
      </c>
      <c r="E125" s="235" t="s">
        <v>19</v>
      </c>
      <c r="F125" s="236" t="s">
        <v>506</v>
      </c>
      <c r="G125" s="233"/>
      <c r="H125" s="237">
        <v>1384.81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171</v>
      </c>
      <c r="AU125" s="243" t="s">
        <v>83</v>
      </c>
      <c r="AV125" s="13" t="s">
        <v>83</v>
      </c>
      <c r="AW125" s="13" t="s">
        <v>35</v>
      </c>
      <c r="AX125" s="13" t="s">
        <v>73</v>
      </c>
      <c r="AY125" s="243" t="s">
        <v>160</v>
      </c>
    </row>
    <row r="126" s="13" customFormat="1">
      <c r="A126" s="13"/>
      <c r="B126" s="232"/>
      <c r="C126" s="233"/>
      <c r="D126" s="234" t="s">
        <v>171</v>
      </c>
      <c r="E126" s="235" t="s">
        <v>19</v>
      </c>
      <c r="F126" s="236" t="s">
        <v>507</v>
      </c>
      <c r="G126" s="233"/>
      <c r="H126" s="237">
        <v>1.2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171</v>
      </c>
      <c r="AU126" s="243" t="s">
        <v>83</v>
      </c>
      <c r="AV126" s="13" t="s">
        <v>83</v>
      </c>
      <c r="AW126" s="13" t="s">
        <v>35</v>
      </c>
      <c r="AX126" s="13" t="s">
        <v>73</v>
      </c>
      <c r="AY126" s="243" t="s">
        <v>160</v>
      </c>
    </row>
    <row r="127" s="13" customFormat="1">
      <c r="A127" s="13"/>
      <c r="B127" s="232"/>
      <c r="C127" s="233"/>
      <c r="D127" s="234" t="s">
        <v>171</v>
      </c>
      <c r="E127" s="235" t="s">
        <v>19</v>
      </c>
      <c r="F127" s="236" t="s">
        <v>508</v>
      </c>
      <c r="G127" s="233"/>
      <c r="H127" s="237">
        <v>56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171</v>
      </c>
      <c r="AU127" s="243" t="s">
        <v>83</v>
      </c>
      <c r="AV127" s="13" t="s">
        <v>83</v>
      </c>
      <c r="AW127" s="13" t="s">
        <v>35</v>
      </c>
      <c r="AX127" s="13" t="s">
        <v>73</v>
      </c>
      <c r="AY127" s="243" t="s">
        <v>160</v>
      </c>
    </row>
    <row r="128" s="14" customFormat="1">
      <c r="A128" s="14"/>
      <c r="B128" s="244"/>
      <c r="C128" s="245"/>
      <c r="D128" s="234" t="s">
        <v>171</v>
      </c>
      <c r="E128" s="246" t="s">
        <v>19</v>
      </c>
      <c r="F128" s="247" t="s">
        <v>180</v>
      </c>
      <c r="G128" s="245"/>
      <c r="H128" s="248">
        <v>2156.5100000000002</v>
      </c>
      <c r="I128" s="249"/>
      <c r="J128" s="245"/>
      <c r="K128" s="245"/>
      <c r="L128" s="250"/>
      <c r="M128" s="251"/>
      <c r="N128" s="252"/>
      <c r="O128" s="252"/>
      <c r="P128" s="252"/>
      <c r="Q128" s="252"/>
      <c r="R128" s="252"/>
      <c r="S128" s="252"/>
      <c r="T128" s="25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4" t="s">
        <v>171</v>
      </c>
      <c r="AU128" s="254" t="s">
        <v>83</v>
      </c>
      <c r="AV128" s="14" t="s">
        <v>167</v>
      </c>
      <c r="AW128" s="14" t="s">
        <v>35</v>
      </c>
      <c r="AX128" s="14" t="s">
        <v>81</v>
      </c>
      <c r="AY128" s="254" t="s">
        <v>160</v>
      </c>
    </row>
    <row r="129" s="2" customFormat="1" ht="24.15" customHeight="1">
      <c r="A129" s="40"/>
      <c r="B129" s="41"/>
      <c r="C129" s="214" t="s">
        <v>223</v>
      </c>
      <c r="D129" s="214" t="s">
        <v>162</v>
      </c>
      <c r="E129" s="215" t="s">
        <v>509</v>
      </c>
      <c r="F129" s="216" t="s">
        <v>510</v>
      </c>
      <c r="G129" s="217" t="s">
        <v>165</v>
      </c>
      <c r="H129" s="218">
        <v>1384.81</v>
      </c>
      <c r="I129" s="219"/>
      <c r="J129" s="220">
        <f>ROUND(I129*H129,2)</f>
        <v>0</v>
      </c>
      <c r="K129" s="216" t="s">
        <v>166</v>
      </c>
      <c r="L129" s="46"/>
      <c r="M129" s="221" t="s">
        <v>19</v>
      </c>
      <c r="N129" s="222" t="s">
        <v>44</v>
      </c>
      <c r="O129" s="86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5" t="s">
        <v>167</v>
      </c>
      <c r="AT129" s="225" t="s">
        <v>162</v>
      </c>
      <c r="AU129" s="225" t="s">
        <v>83</v>
      </c>
      <c r="AY129" s="19" t="s">
        <v>160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9" t="s">
        <v>81</v>
      </c>
      <c r="BK129" s="226">
        <f>ROUND(I129*H129,2)</f>
        <v>0</v>
      </c>
      <c r="BL129" s="19" t="s">
        <v>167</v>
      </c>
      <c r="BM129" s="225" t="s">
        <v>511</v>
      </c>
    </row>
    <row r="130" s="2" customFormat="1">
      <c r="A130" s="40"/>
      <c r="B130" s="41"/>
      <c r="C130" s="42"/>
      <c r="D130" s="227" t="s">
        <v>169</v>
      </c>
      <c r="E130" s="42"/>
      <c r="F130" s="228" t="s">
        <v>512</v>
      </c>
      <c r="G130" s="42"/>
      <c r="H130" s="42"/>
      <c r="I130" s="229"/>
      <c r="J130" s="42"/>
      <c r="K130" s="42"/>
      <c r="L130" s="46"/>
      <c r="M130" s="230"/>
      <c r="N130" s="231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169</v>
      </c>
      <c r="AU130" s="19" t="s">
        <v>83</v>
      </c>
    </row>
    <row r="131" s="13" customFormat="1">
      <c r="A131" s="13"/>
      <c r="B131" s="232"/>
      <c r="C131" s="233"/>
      <c r="D131" s="234" t="s">
        <v>171</v>
      </c>
      <c r="E131" s="235" t="s">
        <v>19</v>
      </c>
      <c r="F131" s="236" t="s">
        <v>506</v>
      </c>
      <c r="G131" s="233"/>
      <c r="H131" s="237">
        <v>1384.81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171</v>
      </c>
      <c r="AU131" s="243" t="s">
        <v>83</v>
      </c>
      <c r="AV131" s="13" t="s">
        <v>83</v>
      </c>
      <c r="AW131" s="13" t="s">
        <v>35</v>
      </c>
      <c r="AX131" s="13" t="s">
        <v>81</v>
      </c>
      <c r="AY131" s="243" t="s">
        <v>160</v>
      </c>
    </row>
    <row r="132" s="2" customFormat="1" ht="16.5" customHeight="1">
      <c r="A132" s="40"/>
      <c r="B132" s="41"/>
      <c r="C132" s="255" t="s">
        <v>229</v>
      </c>
      <c r="D132" s="255" t="s">
        <v>242</v>
      </c>
      <c r="E132" s="256" t="s">
        <v>513</v>
      </c>
      <c r="F132" s="257" t="s">
        <v>514</v>
      </c>
      <c r="G132" s="258" t="s">
        <v>175</v>
      </c>
      <c r="H132" s="259">
        <v>346.20299999999997</v>
      </c>
      <c r="I132" s="260"/>
      <c r="J132" s="261">
        <f>ROUND(I132*H132,2)</f>
        <v>0</v>
      </c>
      <c r="K132" s="257" t="s">
        <v>166</v>
      </c>
      <c r="L132" s="262"/>
      <c r="M132" s="263" t="s">
        <v>19</v>
      </c>
      <c r="N132" s="264" t="s">
        <v>44</v>
      </c>
      <c r="O132" s="86"/>
      <c r="P132" s="223">
        <f>O132*H132</f>
        <v>0</v>
      </c>
      <c r="Q132" s="223">
        <v>0.22</v>
      </c>
      <c r="R132" s="223">
        <f>Q132*H132</f>
        <v>76.164659999999998</v>
      </c>
      <c r="S132" s="223">
        <v>0</v>
      </c>
      <c r="T132" s="224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5" t="s">
        <v>210</v>
      </c>
      <c r="AT132" s="225" t="s">
        <v>242</v>
      </c>
      <c r="AU132" s="225" t="s">
        <v>83</v>
      </c>
      <c r="AY132" s="19" t="s">
        <v>160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9" t="s">
        <v>81</v>
      </c>
      <c r="BK132" s="226">
        <f>ROUND(I132*H132,2)</f>
        <v>0</v>
      </c>
      <c r="BL132" s="19" t="s">
        <v>167</v>
      </c>
      <c r="BM132" s="225" t="s">
        <v>515</v>
      </c>
    </row>
    <row r="133" s="13" customFormat="1">
      <c r="A133" s="13"/>
      <c r="B133" s="232"/>
      <c r="C133" s="233"/>
      <c r="D133" s="234" t="s">
        <v>171</v>
      </c>
      <c r="E133" s="233"/>
      <c r="F133" s="236" t="s">
        <v>516</v>
      </c>
      <c r="G133" s="233"/>
      <c r="H133" s="237">
        <v>346.20299999999997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171</v>
      </c>
      <c r="AU133" s="243" t="s">
        <v>83</v>
      </c>
      <c r="AV133" s="13" t="s">
        <v>83</v>
      </c>
      <c r="AW133" s="13" t="s">
        <v>4</v>
      </c>
      <c r="AX133" s="13" t="s">
        <v>81</v>
      </c>
      <c r="AY133" s="243" t="s">
        <v>160</v>
      </c>
    </row>
    <row r="134" s="2" customFormat="1" ht="33" customHeight="1">
      <c r="A134" s="40"/>
      <c r="B134" s="41"/>
      <c r="C134" s="214" t="s">
        <v>8</v>
      </c>
      <c r="D134" s="214" t="s">
        <v>162</v>
      </c>
      <c r="E134" s="215" t="s">
        <v>517</v>
      </c>
      <c r="F134" s="216" t="s">
        <v>518</v>
      </c>
      <c r="G134" s="217" t="s">
        <v>165</v>
      </c>
      <c r="H134" s="218">
        <v>56</v>
      </c>
      <c r="I134" s="219"/>
      <c r="J134" s="220">
        <f>ROUND(I134*H134,2)</f>
        <v>0</v>
      </c>
      <c r="K134" s="216" t="s">
        <v>166</v>
      </c>
      <c r="L134" s="46"/>
      <c r="M134" s="221" t="s">
        <v>19</v>
      </c>
      <c r="N134" s="222" t="s">
        <v>44</v>
      </c>
      <c r="O134" s="86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5" t="s">
        <v>167</v>
      </c>
      <c r="AT134" s="225" t="s">
        <v>162</v>
      </c>
      <c r="AU134" s="225" t="s">
        <v>83</v>
      </c>
      <c r="AY134" s="19" t="s">
        <v>160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9" t="s">
        <v>81</v>
      </c>
      <c r="BK134" s="226">
        <f>ROUND(I134*H134,2)</f>
        <v>0</v>
      </c>
      <c r="BL134" s="19" t="s">
        <v>167</v>
      </c>
      <c r="BM134" s="225" t="s">
        <v>519</v>
      </c>
    </row>
    <row r="135" s="2" customFormat="1">
      <c r="A135" s="40"/>
      <c r="B135" s="41"/>
      <c r="C135" s="42"/>
      <c r="D135" s="227" t="s">
        <v>169</v>
      </c>
      <c r="E135" s="42"/>
      <c r="F135" s="228" t="s">
        <v>520</v>
      </c>
      <c r="G135" s="42"/>
      <c r="H135" s="42"/>
      <c r="I135" s="229"/>
      <c r="J135" s="42"/>
      <c r="K135" s="42"/>
      <c r="L135" s="46"/>
      <c r="M135" s="230"/>
      <c r="N135" s="231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169</v>
      </c>
      <c r="AU135" s="19" t="s">
        <v>83</v>
      </c>
    </row>
    <row r="136" s="13" customFormat="1">
      <c r="A136" s="13"/>
      <c r="B136" s="232"/>
      <c r="C136" s="233"/>
      <c r="D136" s="234" t="s">
        <v>171</v>
      </c>
      <c r="E136" s="235" t="s">
        <v>19</v>
      </c>
      <c r="F136" s="236" t="s">
        <v>521</v>
      </c>
      <c r="G136" s="233"/>
      <c r="H136" s="237">
        <v>56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171</v>
      </c>
      <c r="AU136" s="243" t="s">
        <v>83</v>
      </c>
      <c r="AV136" s="13" t="s">
        <v>83</v>
      </c>
      <c r="AW136" s="13" t="s">
        <v>35</v>
      </c>
      <c r="AX136" s="13" t="s">
        <v>81</v>
      </c>
      <c r="AY136" s="243" t="s">
        <v>160</v>
      </c>
    </row>
    <row r="137" s="2" customFormat="1" ht="16.5" customHeight="1">
      <c r="A137" s="40"/>
      <c r="B137" s="41"/>
      <c r="C137" s="255" t="s">
        <v>241</v>
      </c>
      <c r="D137" s="255" t="s">
        <v>242</v>
      </c>
      <c r="E137" s="256" t="s">
        <v>522</v>
      </c>
      <c r="F137" s="257" t="s">
        <v>523</v>
      </c>
      <c r="G137" s="258" t="s">
        <v>175</v>
      </c>
      <c r="H137" s="259">
        <v>14</v>
      </c>
      <c r="I137" s="260"/>
      <c r="J137" s="261">
        <f>ROUND(I137*H137,2)</f>
        <v>0</v>
      </c>
      <c r="K137" s="257" t="s">
        <v>19</v>
      </c>
      <c r="L137" s="262"/>
      <c r="M137" s="263" t="s">
        <v>19</v>
      </c>
      <c r="N137" s="264" t="s">
        <v>44</v>
      </c>
      <c r="O137" s="86"/>
      <c r="P137" s="223">
        <f>O137*H137</f>
        <v>0</v>
      </c>
      <c r="Q137" s="223">
        <v>1.75</v>
      </c>
      <c r="R137" s="223">
        <f>Q137*H137</f>
        <v>24.5</v>
      </c>
      <c r="S137" s="223">
        <v>0</v>
      </c>
      <c r="T137" s="224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5" t="s">
        <v>210</v>
      </c>
      <c r="AT137" s="225" t="s">
        <v>242</v>
      </c>
      <c r="AU137" s="225" t="s">
        <v>83</v>
      </c>
      <c r="AY137" s="19" t="s">
        <v>160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9" t="s">
        <v>81</v>
      </c>
      <c r="BK137" s="226">
        <f>ROUND(I137*H137,2)</f>
        <v>0</v>
      </c>
      <c r="BL137" s="19" t="s">
        <v>167</v>
      </c>
      <c r="BM137" s="225" t="s">
        <v>524</v>
      </c>
    </row>
    <row r="138" s="13" customFormat="1">
      <c r="A138" s="13"/>
      <c r="B138" s="232"/>
      <c r="C138" s="233"/>
      <c r="D138" s="234" t="s">
        <v>171</v>
      </c>
      <c r="E138" s="233"/>
      <c r="F138" s="236" t="s">
        <v>525</v>
      </c>
      <c r="G138" s="233"/>
      <c r="H138" s="237">
        <v>14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171</v>
      </c>
      <c r="AU138" s="243" t="s">
        <v>83</v>
      </c>
      <c r="AV138" s="13" t="s">
        <v>83</v>
      </c>
      <c r="AW138" s="13" t="s">
        <v>4</v>
      </c>
      <c r="AX138" s="13" t="s">
        <v>81</v>
      </c>
      <c r="AY138" s="243" t="s">
        <v>160</v>
      </c>
    </row>
    <row r="139" s="2" customFormat="1" ht="24.15" customHeight="1">
      <c r="A139" s="40"/>
      <c r="B139" s="41"/>
      <c r="C139" s="214" t="s">
        <v>247</v>
      </c>
      <c r="D139" s="214" t="s">
        <v>162</v>
      </c>
      <c r="E139" s="215" t="s">
        <v>526</v>
      </c>
      <c r="F139" s="216" t="s">
        <v>527</v>
      </c>
      <c r="G139" s="217" t="s">
        <v>165</v>
      </c>
      <c r="H139" s="218">
        <v>1440.81</v>
      </c>
      <c r="I139" s="219"/>
      <c r="J139" s="220">
        <f>ROUND(I139*H139,2)</f>
        <v>0</v>
      </c>
      <c r="K139" s="216" t="s">
        <v>166</v>
      </c>
      <c r="L139" s="46"/>
      <c r="M139" s="221" t="s">
        <v>19</v>
      </c>
      <c r="N139" s="222" t="s">
        <v>44</v>
      </c>
      <c r="O139" s="86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5" t="s">
        <v>167</v>
      </c>
      <c r="AT139" s="225" t="s">
        <v>162</v>
      </c>
      <c r="AU139" s="225" t="s">
        <v>83</v>
      </c>
      <c r="AY139" s="19" t="s">
        <v>160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9" t="s">
        <v>81</v>
      </c>
      <c r="BK139" s="226">
        <f>ROUND(I139*H139,2)</f>
        <v>0</v>
      </c>
      <c r="BL139" s="19" t="s">
        <v>167</v>
      </c>
      <c r="BM139" s="225" t="s">
        <v>528</v>
      </c>
    </row>
    <row r="140" s="2" customFormat="1">
      <c r="A140" s="40"/>
      <c r="B140" s="41"/>
      <c r="C140" s="42"/>
      <c r="D140" s="227" t="s">
        <v>169</v>
      </c>
      <c r="E140" s="42"/>
      <c r="F140" s="228" t="s">
        <v>529</v>
      </c>
      <c r="G140" s="42"/>
      <c r="H140" s="42"/>
      <c r="I140" s="229"/>
      <c r="J140" s="42"/>
      <c r="K140" s="42"/>
      <c r="L140" s="46"/>
      <c r="M140" s="230"/>
      <c r="N140" s="231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169</v>
      </c>
      <c r="AU140" s="19" t="s">
        <v>83</v>
      </c>
    </row>
    <row r="141" s="13" customFormat="1">
      <c r="A141" s="13"/>
      <c r="B141" s="232"/>
      <c r="C141" s="233"/>
      <c r="D141" s="234" t="s">
        <v>171</v>
      </c>
      <c r="E141" s="235" t="s">
        <v>19</v>
      </c>
      <c r="F141" s="236" t="s">
        <v>506</v>
      </c>
      <c r="G141" s="233"/>
      <c r="H141" s="237">
        <v>1384.81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171</v>
      </c>
      <c r="AU141" s="243" t="s">
        <v>83</v>
      </c>
      <c r="AV141" s="13" t="s">
        <v>83</v>
      </c>
      <c r="AW141" s="13" t="s">
        <v>35</v>
      </c>
      <c r="AX141" s="13" t="s">
        <v>73</v>
      </c>
      <c r="AY141" s="243" t="s">
        <v>160</v>
      </c>
    </row>
    <row r="142" s="13" customFormat="1">
      <c r="A142" s="13"/>
      <c r="B142" s="232"/>
      <c r="C142" s="233"/>
      <c r="D142" s="234" t="s">
        <v>171</v>
      </c>
      <c r="E142" s="235" t="s">
        <v>19</v>
      </c>
      <c r="F142" s="236" t="s">
        <v>530</v>
      </c>
      <c r="G142" s="233"/>
      <c r="H142" s="237">
        <v>56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171</v>
      </c>
      <c r="AU142" s="243" t="s">
        <v>83</v>
      </c>
      <c r="AV142" s="13" t="s">
        <v>83</v>
      </c>
      <c r="AW142" s="13" t="s">
        <v>35</v>
      </c>
      <c r="AX142" s="13" t="s">
        <v>73</v>
      </c>
      <c r="AY142" s="243" t="s">
        <v>160</v>
      </c>
    </row>
    <row r="143" s="14" customFormat="1">
      <c r="A143" s="14"/>
      <c r="B143" s="244"/>
      <c r="C143" s="245"/>
      <c r="D143" s="234" t="s">
        <v>171</v>
      </c>
      <c r="E143" s="246" t="s">
        <v>19</v>
      </c>
      <c r="F143" s="247" t="s">
        <v>180</v>
      </c>
      <c r="G143" s="245"/>
      <c r="H143" s="248">
        <v>1440.81</v>
      </c>
      <c r="I143" s="249"/>
      <c r="J143" s="245"/>
      <c r="K143" s="245"/>
      <c r="L143" s="250"/>
      <c r="M143" s="251"/>
      <c r="N143" s="252"/>
      <c r="O143" s="252"/>
      <c r="P143" s="252"/>
      <c r="Q143" s="252"/>
      <c r="R143" s="252"/>
      <c r="S143" s="252"/>
      <c r="T143" s="253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4" t="s">
        <v>171</v>
      </c>
      <c r="AU143" s="254" t="s">
        <v>83</v>
      </c>
      <c r="AV143" s="14" t="s">
        <v>167</v>
      </c>
      <c r="AW143" s="14" t="s">
        <v>35</v>
      </c>
      <c r="AX143" s="14" t="s">
        <v>81</v>
      </c>
      <c r="AY143" s="254" t="s">
        <v>160</v>
      </c>
    </row>
    <row r="144" s="2" customFormat="1" ht="16.5" customHeight="1">
      <c r="A144" s="40"/>
      <c r="B144" s="41"/>
      <c r="C144" s="255" t="s">
        <v>254</v>
      </c>
      <c r="D144" s="255" t="s">
        <v>242</v>
      </c>
      <c r="E144" s="256" t="s">
        <v>531</v>
      </c>
      <c r="F144" s="257" t="s">
        <v>532</v>
      </c>
      <c r="G144" s="258" t="s">
        <v>447</v>
      </c>
      <c r="H144" s="259">
        <v>28.815999999999999</v>
      </c>
      <c r="I144" s="260"/>
      <c r="J144" s="261">
        <f>ROUND(I144*H144,2)</f>
        <v>0</v>
      </c>
      <c r="K144" s="257" t="s">
        <v>166</v>
      </c>
      <c r="L144" s="262"/>
      <c r="M144" s="263" t="s">
        <v>19</v>
      </c>
      <c r="N144" s="264" t="s">
        <v>44</v>
      </c>
      <c r="O144" s="86"/>
      <c r="P144" s="223">
        <f>O144*H144</f>
        <v>0</v>
      </c>
      <c r="Q144" s="223">
        <v>0.001</v>
      </c>
      <c r="R144" s="223">
        <f>Q144*H144</f>
        <v>0.028815999999999998</v>
      </c>
      <c r="S144" s="223">
        <v>0</v>
      </c>
      <c r="T144" s="224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5" t="s">
        <v>210</v>
      </c>
      <c r="AT144" s="225" t="s">
        <v>242</v>
      </c>
      <c r="AU144" s="225" t="s">
        <v>83</v>
      </c>
      <c r="AY144" s="19" t="s">
        <v>160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9" t="s">
        <v>81</v>
      </c>
      <c r="BK144" s="226">
        <f>ROUND(I144*H144,2)</f>
        <v>0</v>
      </c>
      <c r="BL144" s="19" t="s">
        <v>167</v>
      </c>
      <c r="BM144" s="225" t="s">
        <v>533</v>
      </c>
    </row>
    <row r="145" s="13" customFormat="1">
      <c r="A145" s="13"/>
      <c r="B145" s="232"/>
      <c r="C145" s="233"/>
      <c r="D145" s="234" t="s">
        <v>171</v>
      </c>
      <c r="E145" s="233"/>
      <c r="F145" s="236" t="s">
        <v>534</v>
      </c>
      <c r="G145" s="233"/>
      <c r="H145" s="237">
        <v>28.815999999999999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171</v>
      </c>
      <c r="AU145" s="243" t="s">
        <v>83</v>
      </c>
      <c r="AV145" s="13" t="s">
        <v>83</v>
      </c>
      <c r="AW145" s="13" t="s">
        <v>4</v>
      </c>
      <c r="AX145" s="13" t="s">
        <v>81</v>
      </c>
      <c r="AY145" s="243" t="s">
        <v>160</v>
      </c>
    </row>
    <row r="146" s="2" customFormat="1" ht="24.15" customHeight="1">
      <c r="A146" s="40"/>
      <c r="B146" s="41"/>
      <c r="C146" s="214" t="s">
        <v>263</v>
      </c>
      <c r="D146" s="214" t="s">
        <v>162</v>
      </c>
      <c r="E146" s="215" t="s">
        <v>535</v>
      </c>
      <c r="F146" s="216" t="s">
        <v>536</v>
      </c>
      <c r="G146" s="217" t="s">
        <v>165</v>
      </c>
      <c r="H146" s="218">
        <v>2156.5100000000002</v>
      </c>
      <c r="I146" s="219"/>
      <c r="J146" s="220">
        <f>ROUND(I146*H146,2)</f>
        <v>0</v>
      </c>
      <c r="K146" s="216" t="s">
        <v>166</v>
      </c>
      <c r="L146" s="46"/>
      <c r="M146" s="221" t="s">
        <v>19</v>
      </c>
      <c r="N146" s="222" t="s">
        <v>44</v>
      </c>
      <c r="O146" s="86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5" t="s">
        <v>167</v>
      </c>
      <c r="AT146" s="225" t="s">
        <v>162</v>
      </c>
      <c r="AU146" s="225" t="s">
        <v>83</v>
      </c>
      <c r="AY146" s="19" t="s">
        <v>160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9" t="s">
        <v>81</v>
      </c>
      <c r="BK146" s="226">
        <f>ROUND(I146*H146,2)</f>
        <v>0</v>
      </c>
      <c r="BL146" s="19" t="s">
        <v>167</v>
      </c>
      <c r="BM146" s="225" t="s">
        <v>537</v>
      </c>
    </row>
    <row r="147" s="2" customFormat="1">
      <c r="A147" s="40"/>
      <c r="B147" s="41"/>
      <c r="C147" s="42"/>
      <c r="D147" s="227" t="s">
        <v>169</v>
      </c>
      <c r="E147" s="42"/>
      <c r="F147" s="228" t="s">
        <v>538</v>
      </c>
      <c r="G147" s="42"/>
      <c r="H147" s="42"/>
      <c r="I147" s="229"/>
      <c r="J147" s="42"/>
      <c r="K147" s="42"/>
      <c r="L147" s="46"/>
      <c r="M147" s="230"/>
      <c r="N147" s="231"/>
      <c r="O147" s="86"/>
      <c r="P147" s="86"/>
      <c r="Q147" s="86"/>
      <c r="R147" s="86"/>
      <c r="S147" s="86"/>
      <c r="T147" s="87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169</v>
      </c>
      <c r="AU147" s="19" t="s">
        <v>83</v>
      </c>
    </row>
    <row r="148" s="13" customFormat="1">
      <c r="A148" s="13"/>
      <c r="B148" s="232"/>
      <c r="C148" s="233"/>
      <c r="D148" s="234" t="s">
        <v>171</v>
      </c>
      <c r="E148" s="235" t="s">
        <v>19</v>
      </c>
      <c r="F148" s="236" t="s">
        <v>503</v>
      </c>
      <c r="G148" s="233"/>
      <c r="H148" s="237">
        <v>421.98000000000002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171</v>
      </c>
      <c r="AU148" s="243" t="s">
        <v>83</v>
      </c>
      <c r="AV148" s="13" t="s">
        <v>83</v>
      </c>
      <c r="AW148" s="13" t="s">
        <v>35</v>
      </c>
      <c r="AX148" s="13" t="s">
        <v>73</v>
      </c>
      <c r="AY148" s="243" t="s">
        <v>160</v>
      </c>
    </row>
    <row r="149" s="13" customFormat="1">
      <c r="A149" s="13"/>
      <c r="B149" s="232"/>
      <c r="C149" s="233"/>
      <c r="D149" s="234" t="s">
        <v>171</v>
      </c>
      <c r="E149" s="235" t="s">
        <v>19</v>
      </c>
      <c r="F149" s="236" t="s">
        <v>504</v>
      </c>
      <c r="G149" s="233"/>
      <c r="H149" s="237">
        <v>270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171</v>
      </c>
      <c r="AU149" s="243" t="s">
        <v>83</v>
      </c>
      <c r="AV149" s="13" t="s">
        <v>83</v>
      </c>
      <c r="AW149" s="13" t="s">
        <v>35</v>
      </c>
      <c r="AX149" s="13" t="s">
        <v>73</v>
      </c>
      <c r="AY149" s="243" t="s">
        <v>160</v>
      </c>
    </row>
    <row r="150" s="13" customFormat="1">
      <c r="A150" s="13"/>
      <c r="B150" s="232"/>
      <c r="C150" s="233"/>
      <c r="D150" s="234" t="s">
        <v>171</v>
      </c>
      <c r="E150" s="235" t="s">
        <v>19</v>
      </c>
      <c r="F150" s="236" t="s">
        <v>505</v>
      </c>
      <c r="G150" s="233"/>
      <c r="H150" s="237">
        <v>22.52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171</v>
      </c>
      <c r="AU150" s="243" t="s">
        <v>83</v>
      </c>
      <c r="AV150" s="13" t="s">
        <v>83</v>
      </c>
      <c r="AW150" s="13" t="s">
        <v>35</v>
      </c>
      <c r="AX150" s="13" t="s">
        <v>73</v>
      </c>
      <c r="AY150" s="243" t="s">
        <v>160</v>
      </c>
    </row>
    <row r="151" s="13" customFormat="1">
      <c r="A151" s="13"/>
      <c r="B151" s="232"/>
      <c r="C151" s="233"/>
      <c r="D151" s="234" t="s">
        <v>171</v>
      </c>
      <c r="E151" s="235" t="s">
        <v>19</v>
      </c>
      <c r="F151" s="236" t="s">
        <v>506</v>
      </c>
      <c r="G151" s="233"/>
      <c r="H151" s="237">
        <v>1384.81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171</v>
      </c>
      <c r="AU151" s="243" t="s">
        <v>83</v>
      </c>
      <c r="AV151" s="13" t="s">
        <v>83</v>
      </c>
      <c r="AW151" s="13" t="s">
        <v>35</v>
      </c>
      <c r="AX151" s="13" t="s">
        <v>73</v>
      </c>
      <c r="AY151" s="243" t="s">
        <v>160</v>
      </c>
    </row>
    <row r="152" s="13" customFormat="1">
      <c r="A152" s="13"/>
      <c r="B152" s="232"/>
      <c r="C152" s="233"/>
      <c r="D152" s="234" t="s">
        <v>171</v>
      </c>
      <c r="E152" s="235" t="s">
        <v>19</v>
      </c>
      <c r="F152" s="236" t="s">
        <v>507</v>
      </c>
      <c r="G152" s="233"/>
      <c r="H152" s="237">
        <v>1.2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171</v>
      </c>
      <c r="AU152" s="243" t="s">
        <v>83</v>
      </c>
      <c r="AV152" s="13" t="s">
        <v>83</v>
      </c>
      <c r="AW152" s="13" t="s">
        <v>35</v>
      </c>
      <c r="AX152" s="13" t="s">
        <v>73</v>
      </c>
      <c r="AY152" s="243" t="s">
        <v>160</v>
      </c>
    </row>
    <row r="153" s="13" customFormat="1">
      <c r="A153" s="13"/>
      <c r="B153" s="232"/>
      <c r="C153" s="233"/>
      <c r="D153" s="234" t="s">
        <v>171</v>
      </c>
      <c r="E153" s="235" t="s">
        <v>19</v>
      </c>
      <c r="F153" s="236" t="s">
        <v>508</v>
      </c>
      <c r="G153" s="233"/>
      <c r="H153" s="237">
        <v>56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171</v>
      </c>
      <c r="AU153" s="243" t="s">
        <v>83</v>
      </c>
      <c r="AV153" s="13" t="s">
        <v>83</v>
      </c>
      <c r="AW153" s="13" t="s">
        <v>35</v>
      </c>
      <c r="AX153" s="13" t="s">
        <v>73</v>
      </c>
      <c r="AY153" s="243" t="s">
        <v>160</v>
      </c>
    </row>
    <row r="154" s="14" customFormat="1">
      <c r="A154" s="14"/>
      <c r="B154" s="244"/>
      <c r="C154" s="245"/>
      <c r="D154" s="234" t="s">
        <v>171</v>
      </c>
      <c r="E154" s="246" t="s">
        <v>19</v>
      </c>
      <c r="F154" s="247" t="s">
        <v>180</v>
      </c>
      <c r="G154" s="245"/>
      <c r="H154" s="248">
        <v>2156.5100000000002</v>
      </c>
      <c r="I154" s="249"/>
      <c r="J154" s="245"/>
      <c r="K154" s="245"/>
      <c r="L154" s="250"/>
      <c r="M154" s="251"/>
      <c r="N154" s="252"/>
      <c r="O154" s="252"/>
      <c r="P154" s="252"/>
      <c r="Q154" s="252"/>
      <c r="R154" s="252"/>
      <c r="S154" s="252"/>
      <c r="T154" s="253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4" t="s">
        <v>171</v>
      </c>
      <c r="AU154" s="254" t="s">
        <v>83</v>
      </c>
      <c r="AV154" s="14" t="s">
        <v>167</v>
      </c>
      <c r="AW154" s="14" t="s">
        <v>35</v>
      </c>
      <c r="AX154" s="14" t="s">
        <v>81</v>
      </c>
      <c r="AY154" s="254" t="s">
        <v>160</v>
      </c>
    </row>
    <row r="155" s="2" customFormat="1" ht="37.8" customHeight="1">
      <c r="A155" s="40"/>
      <c r="B155" s="41"/>
      <c r="C155" s="214" t="s">
        <v>272</v>
      </c>
      <c r="D155" s="214" t="s">
        <v>162</v>
      </c>
      <c r="E155" s="215" t="s">
        <v>539</v>
      </c>
      <c r="F155" s="216" t="s">
        <v>540</v>
      </c>
      <c r="G155" s="217" t="s">
        <v>287</v>
      </c>
      <c r="H155" s="218">
        <v>36</v>
      </c>
      <c r="I155" s="219"/>
      <c r="J155" s="220">
        <f>ROUND(I155*H155,2)</f>
        <v>0</v>
      </c>
      <c r="K155" s="216" t="s">
        <v>166</v>
      </c>
      <c r="L155" s="46"/>
      <c r="M155" s="221" t="s">
        <v>19</v>
      </c>
      <c r="N155" s="222" t="s">
        <v>44</v>
      </c>
      <c r="O155" s="86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5" t="s">
        <v>167</v>
      </c>
      <c r="AT155" s="225" t="s">
        <v>162</v>
      </c>
      <c r="AU155" s="225" t="s">
        <v>83</v>
      </c>
      <c r="AY155" s="19" t="s">
        <v>160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9" t="s">
        <v>81</v>
      </c>
      <c r="BK155" s="226">
        <f>ROUND(I155*H155,2)</f>
        <v>0</v>
      </c>
      <c r="BL155" s="19" t="s">
        <v>167</v>
      </c>
      <c r="BM155" s="225" t="s">
        <v>541</v>
      </c>
    </row>
    <row r="156" s="2" customFormat="1">
      <c r="A156" s="40"/>
      <c r="B156" s="41"/>
      <c r="C156" s="42"/>
      <c r="D156" s="227" t="s">
        <v>169</v>
      </c>
      <c r="E156" s="42"/>
      <c r="F156" s="228" t="s">
        <v>542</v>
      </c>
      <c r="G156" s="42"/>
      <c r="H156" s="42"/>
      <c r="I156" s="229"/>
      <c r="J156" s="42"/>
      <c r="K156" s="42"/>
      <c r="L156" s="46"/>
      <c r="M156" s="230"/>
      <c r="N156" s="231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169</v>
      </c>
      <c r="AU156" s="19" t="s">
        <v>83</v>
      </c>
    </row>
    <row r="157" s="13" customFormat="1">
      <c r="A157" s="13"/>
      <c r="B157" s="232"/>
      <c r="C157" s="233"/>
      <c r="D157" s="234" t="s">
        <v>171</v>
      </c>
      <c r="E157" s="235" t="s">
        <v>19</v>
      </c>
      <c r="F157" s="236" t="s">
        <v>543</v>
      </c>
      <c r="G157" s="233"/>
      <c r="H157" s="237">
        <v>36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171</v>
      </c>
      <c r="AU157" s="243" t="s">
        <v>83</v>
      </c>
      <c r="AV157" s="13" t="s">
        <v>83</v>
      </c>
      <c r="AW157" s="13" t="s">
        <v>35</v>
      </c>
      <c r="AX157" s="13" t="s">
        <v>81</v>
      </c>
      <c r="AY157" s="243" t="s">
        <v>160</v>
      </c>
    </row>
    <row r="158" s="2" customFormat="1" ht="16.5" customHeight="1">
      <c r="A158" s="40"/>
      <c r="B158" s="41"/>
      <c r="C158" s="255" t="s">
        <v>277</v>
      </c>
      <c r="D158" s="255" t="s">
        <v>242</v>
      </c>
      <c r="E158" s="256" t="s">
        <v>513</v>
      </c>
      <c r="F158" s="257" t="s">
        <v>514</v>
      </c>
      <c r="G158" s="258" t="s">
        <v>175</v>
      </c>
      <c r="H158" s="259">
        <v>14.4</v>
      </c>
      <c r="I158" s="260"/>
      <c r="J158" s="261">
        <f>ROUND(I158*H158,2)</f>
        <v>0</v>
      </c>
      <c r="K158" s="257" t="s">
        <v>166</v>
      </c>
      <c r="L158" s="262"/>
      <c r="M158" s="263" t="s">
        <v>19</v>
      </c>
      <c r="N158" s="264" t="s">
        <v>44</v>
      </c>
      <c r="O158" s="86"/>
      <c r="P158" s="223">
        <f>O158*H158</f>
        <v>0</v>
      </c>
      <c r="Q158" s="223">
        <v>0.22</v>
      </c>
      <c r="R158" s="223">
        <f>Q158*H158</f>
        <v>3.1680000000000001</v>
      </c>
      <c r="S158" s="223">
        <v>0</v>
      </c>
      <c r="T158" s="224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5" t="s">
        <v>210</v>
      </c>
      <c r="AT158" s="225" t="s">
        <v>242</v>
      </c>
      <c r="AU158" s="225" t="s">
        <v>83</v>
      </c>
      <c r="AY158" s="19" t="s">
        <v>160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9" t="s">
        <v>81</v>
      </c>
      <c r="BK158" s="226">
        <f>ROUND(I158*H158,2)</f>
        <v>0</v>
      </c>
      <c r="BL158" s="19" t="s">
        <v>167</v>
      </c>
      <c r="BM158" s="225" t="s">
        <v>544</v>
      </c>
    </row>
    <row r="159" s="13" customFormat="1">
      <c r="A159" s="13"/>
      <c r="B159" s="232"/>
      <c r="C159" s="233"/>
      <c r="D159" s="234" t="s">
        <v>171</v>
      </c>
      <c r="E159" s="233"/>
      <c r="F159" s="236" t="s">
        <v>545</v>
      </c>
      <c r="G159" s="233"/>
      <c r="H159" s="237">
        <v>14.4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171</v>
      </c>
      <c r="AU159" s="243" t="s">
        <v>83</v>
      </c>
      <c r="AV159" s="13" t="s">
        <v>83</v>
      </c>
      <c r="AW159" s="13" t="s">
        <v>4</v>
      </c>
      <c r="AX159" s="13" t="s">
        <v>81</v>
      </c>
      <c r="AY159" s="243" t="s">
        <v>160</v>
      </c>
    </row>
    <row r="160" s="2" customFormat="1" ht="33" customHeight="1">
      <c r="A160" s="40"/>
      <c r="B160" s="41"/>
      <c r="C160" s="214" t="s">
        <v>284</v>
      </c>
      <c r="D160" s="214" t="s">
        <v>162</v>
      </c>
      <c r="E160" s="215" t="s">
        <v>546</v>
      </c>
      <c r="F160" s="216" t="s">
        <v>547</v>
      </c>
      <c r="G160" s="217" t="s">
        <v>165</v>
      </c>
      <c r="H160" s="218">
        <v>7.5199999999999996</v>
      </c>
      <c r="I160" s="219"/>
      <c r="J160" s="220">
        <f>ROUND(I160*H160,2)</f>
        <v>0</v>
      </c>
      <c r="K160" s="216" t="s">
        <v>166</v>
      </c>
      <c r="L160" s="46"/>
      <c r="M160" s="221" t="s">
        <v>19</v>
      </c>
      <c r="N160" s="222" t="s">
        <v>44</v>
      </c>
      <c r="O160" s="86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5" t="s">
        <v>167</v>
      </c>
      <c r="AT160" s="225" t="s">
        <v>162</v>
      </c>
      <c r="AU160" s="225" t="s">
        <v>83</v>
      </c>
      <c r="AY160" s="19" t="s">
        <v>160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9" t="s">
        <v>81</v>
      </c>
      <c r="BK160" s="226">
        <f>ROUND(I160*H160,2)</f>
        <v>0</v>
      </c>
      <c r="BL160" s="19" t="s">
        <v>167</v>
      </c>
      <c r="BM160" s="225" t="s">
        <v>548</v>
      </c>
    </row>
    <row r="161" s="2" customFormat="1">
      <c r="A161" s="40"/>
      <c r="B161" s="41"/>
      <c r="C161" s="42"/>
      <c r="D161" s="227" t="s">
        <v>169</v>
      </c>
      <c r="E161" s="42"/>
      <c r="F161" s="228" t="s">
        <v>549</v>
      </c>
      <c r="G161" s="42"/>
      <c r="H161" s="42"/>
      <c r="I161" s="229"/>
      <c r="J161" s="42"/>
      <c r="K161" s="42"/>
      <c r="L161" s="46"/>
      <c r="M161" s="230"/>
      <c r="N161" s="231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169</v>
      </c>
      <c r="AU161" s="19" t="s">
        <v>83</v>
      </c>
    </row>
    <row r="162" s="2" customFormat="1" ht="24.15" customHeight="1">
      <c r="A162" s="40"/>
      <c r="B162" s="41"/>
      <c r="C162" s="214" t="s">
        <v>291</v>
      </c>
      <c r="D162" s="214" t="s">
        <v>162</v>
      </c>
      <c r="E162" s="215" t="s">
        <v>550</v>
      </c>
      <c r="F162" s="216" t="s">
        <v>551</v>
      </c>
      <c r="G162" s="217" t="s">
        <v>287</v>
      </c>
      <c r="H162" s="218">
        <v>85</v>
      </c>
      <c r="I162" s="219"/>
      <c r="J162" s="220">
        <f>ROUND(I162*H162,2)</f>
        <v>0</v>
      </c>
      <c r="K162" s="216" t="s">
        <v>166</v>
      </c>
      <c r="L162" s="46"/>
      <c r="M162" s="221" t="s">
        <v>19</v>
      </c>
      <c r="N162" s="222" t="s">
        <v>44</v>
      </c>
      <c r="O162" s="86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5" t="s">
        <v>167</v>
      </c>
      <c r="AT162" s="225" t="s">
        <v>162</v>
      </c>
      <c r="AU162" s="225" t="s">
        <v>83</v>
      </c>
      <c r="AY162" s="19" t="s">
        <v>160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9" t="s">
        <v>81</v>
      </c>
      <c r="BK162" s="226">
        <f>ROUND(I162*H162,2)</f>
        <v>0</v>
      </c>
      <c r="BL162" s="19" t="s">
        <v>167</v>
      </c>
      <c r="BM162" s="225" t="s">
        <v>552</v>
      </c>
    </row>
    <row r="163" s="2" customFormat="1">
      <c r="A163" s="40"/>
      <c r="B163" s="41"/>
      <c r="C163" s="42"/>
      <c r="D163" s="227" t="s">
        <v>169</v>
      </c>
      <c r="E163" s="42"/>
      <c r="F163" s="228" t="s">
        <v>553</v>
      </c>
      <c r="G163" s="42"/>
      <c r="H163" s="42"/>
      <c r="I163" s="229"/>
      <c r="J163" s="42"/>
      <c r="K163" s="42"/>
      <c r="L163" s="46"/>
      <c r="M163" s="230"/>
      <c r="N163" s="231"/>
      <c r="O163" s="86"/>
      <c r="P163" s="86"/>
      <c r="Q163" s="86"/>
      <c r="R163" s="86"/>
      <c r="S163" s="86"/>
      <c r="T163" s="87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169</v>
      </c>
      <c r="AU163" s="19" t="s">
        <v>83</v>
      </c>
    </row>
    <row r="164" s="13" customFormat="1">
      <c r="A164" s="13"/>
      <c r="B164" s="232"/>
      <c r="C164" s="233"/>
      <c r="D164" s="234" t="s">
        <v>171</v>
      </c>
      <c r="E164" s="235" t="s">
        <v>19</v>
      </c>
      <c r="F164" s="236" t="s">
        <v>554</v>
      </c>
      <c r="G164" s="233"/>
      <c r="H164" s="237">
        <v>85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171</v>
      </c>
      <c r="AU164" s="243" t="s">
        <v>83</v>
      </c>
      <c r="AV164" s="13" t="s">
        <v>83</v>
      </c>
      <c r="AW164" s="13" t="s">
        <v>35</v>
      </c>
      <c r="AX164" s="13" t="s">
        <v>81</v>
      </c>
      <c r="AY164" s="243" t="s">
        <v>160</v>
      </c>
    </row>
    <row r="165" s="2" customFormat="1" ht="16.5" customHeight="1">
      <c r="A165" s="40"/>
      <c r="B165" s="41"/>
      <c r="C165" s="255" t="s">
        <v>7</v>
      </c>
      <c r="D165" s="255" t="s">
        <v>242</v>
      </c>
      <c r="E165" s="256" t="s">
        <v>555</v>
      </c>
      <c r="F165" s="257" t="s">
        <v>556</v>
      </c>
      <c r="G165" s="258" t="s">
        <v>287</v>
      </c>
      <c r="H165" s="259">
        <v>5</v>
      </c>
      <c r="I165" s="260"/>
      <c r="J165" s="261">
        <f>ROUND(I165*H165,2)</f>
        <v>0</v>
      </c>
      <c r="K165" s="257" t="s">
        <v>19</v>
      </c>
      <c r="L165" s="262"/>
      <c r="M165" s="263" t="s">
        <v>19</v>
      </c>
      <c r="N165" s="264" t="s">
        <v>44</v>
      </c>
      <c r="O165" s="86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5" t="s">
        <v>210</v>
      </c>
      <c r="AT165" s="225" t="s">
        <v>242</v>
      </c>
      <c r="AU165" s="225" t="s">
        <v>83</v>
      </c>
      <c r="AY165" s="19" t="s">
        <v>160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9" t="s">
        <v>81</v>
      </c>
      <c r="BK165" s="226">
        <f>ROUND(I165*H165,2)</f>
        <v>0</v>
      </c>
      <c r="BL165" s="19" t="s">
        <v>167</v>
      </c>
      <c r="BM165" s="225" t="s">
        <v>557</v>
      </c>
    </row>
    <row r="166" s="2" customFormat="1" ht="16.5" customHeight="1">
      <c r="A166" s="40"/>
      <c r="B166" s="41"/>
      <c r="C166" s="255" t="s">
        <v>302</v>
      </c>
      <c r="D166" s="255" t="s">
        <v>242</v>
      </c>
      <c r="E166" s="256" t="s">
        <v>558</v>
      </c>
      <c r="F166" s="257" t="s">
        <v>559</v>
      </c>
      <c r="G166" s="258" t="s">
        <v>287</v>
      </c>
      <c r="H166" s="259">
        <v>7</v>
      </c>
      <c r="I166" s="260"/>
      <c r="J166" s="261">
        <f>ROUND(I166*H166,2)</f>
        <v>0</v>
      </c>
      <c r="K166" s="257" t="s">
        <v>19</v>
      </c>
      <c r="L166" s="262"/>
      <c r="M166" s="263" t="s">
        <v>19</v>
      </c>
      <c r="N166" s="264" t="s">
        <v>44</v>
      </c>
      <c r="O166" s="86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5" t="s">
        <v>210</v>
      </c>
      <c r="AT166" s="225" t="s">
        <v>242</v>
      </c>
      <c r="AU166" s="225" t="s">
        <v>83</v>
      </c>
      <c r="AY166" s="19" t="s">
        <v>160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9" t="s">
        <v>81</v>
      </c>
      <c r="BK166" s="226">
        <f>ROUND(I166*H166,2)</f>
        <v>0</v>
      </c>
      <c r="BL166" s="19" t="s">
        <v>167</v>
      </c>
      <c r="BM166" s="225" t="s">
        <v>560</v>
      </c>
    </row>
    <row r="167" s="2" customFormat="1" ht="16.5" customHeight="1">
      <c r="A167" s="40"/>
      <c r="B167" s="41"/>
      <c r="C167" s="255" t="s">
        <v>316</v>
      </c>
      <c r="D167" s="255" t="s">
        <v>242</v>
      </c>
      <c r="E167" s="256" t="s">
        <v>561</v>
      </c>
      <c r="F167" s="257" t="s">
        <v>562</v>
      </c>
      <c r="G167" s="258" t="s">
        <v>287</v>
      </c>
      <c r="H167" s="259">
        <v>7</v>
      </c>
      <c r="I167" s="260"/>
      <c r="J167" s="261">
        <f>ROUND(I167*H167,2)</f>
        <v>0</v>
      </c>
      <c r="K167" s="257" t="s">
        <v>19</v>
      </c>
      <c r="L167" s="262"/>
      <c r="M167" s="263" t="s">
        <v>19</v>
      </c>
      <c r="N167" s="264" t="s">
        <v>44</v>
      </c>
      <c r="O167" s="86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5" t="s">
        <v>210</v>
      </c>
      <c r="AT167" s="225" t="s">
        <v>242</v>
      </c>
      <c r="AU167" s="225" t="s">
        <v>83</v>
      </c>
      <c r="AY167" s="19" t="s">
        <v>160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9" t="s">
        <v>81</v>
      </c>
      <c r="BK167" s="226">
        <f>ROUND(I167*H167,2)</f>
        <v>0</v>
      </c>
      <c r="BL167" s="19" t="s">
        <v>167</v>
      </c>
      <c r="BM167" s="225" t="s">
        <v>563</v>
      </c>
    </row>
    <row r="168" s="2" customFormat="1" ht="16.5" customHeight="1">
      <c r="A168" s="40"/>
      <c r="B168" s="41"/>
      <c r="C168" s="255" t="s">
        <v>321</v>
      </c>
      <c r="D168" s="255" t="s">
        <v>242</v>
      </c>
      <c r="E168" s="256" t="s">
        <v>564</v>
      </c>
      <c r="F168" s="257" t="s">
        <v>565</v>
      </c>
      <c r="G168" s="258" t="s">
        <v>287</v>
      </c>
      <c r="H168" s="259">
        <v>7</v>
      </c>
      <c r="I168" s="260"/>
      <c r="J168" s="261">
        <f>ROUND(I168*H168,2)</f>
        <v>0</v>
      </c>
      <c r="K168" s="257" t="s">
        <v>19</v>
      </c>
      <c r="L168" s="262"/>
      <c r="M168" s="263" t="s">
        <v>19</v>
      </c>
      <c r="N168" s="264" t="s">
        <v>44</v>
      </c>
      <c r="O168" s="86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5" t="s">
        <v>210</v>
      </c>
      <c r="AT168" s="225" t="s">
        <v>242</v>
      </c>
      <c r="AU168" s="225" t="s">
        <v>83</v>
      </c>
      <c r="AY168" s="19" t="s">
        <v>160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9" t="s">
        <v>81</v>
      </c>
      <c r="BK168" s="226">
        <f>ROUND(I168*H168,2)</f>
        <v>0</v>
      </c>
      <c r="BL168" s="19" t="s">
        <v>167</v>
      </c>
      <c r="BM168" s="225" t="s">
        <v>566</v>
      </c>
    </row>
    <row r="169" s="2" customFormat="1" ht="16.5" customHeight="1">
      <c r="A169" s="40"/>
      <c r="B169" s="41"/>
      <c r="C169" s="255" t="s">
        <v>327</v>
      </c>
      <c r="D169" s="255" t="s">
        <v>242</v>
      </c>
      <c r="E169" s="256" t="s">
        <v>567</v>
      </c>
      <c r="F169" s="257" t="s">
        <v>568</v>
      </c>
      <c r="G169" s="258" t="s">
        <v>287</v>
      </c>
      <c r="H169" s="259">
        <v>7</v>
      </c>
      <c r="I169" s="260"/>
      <c r="J169" s="261">
        <f>ROUND(I169*H169,2)</f>
        <v>0</v>
      </c>
      <c r="K169" s="257" t="s">
        <v>19</v>
      </c>
      <c r="L169" s="262"/>
      <c r="M169" s="263" t="s">
        <v>19</v>
      </c>
      <c r="N169" s="264" t="s">
        <v>44</v>
      </c>
      <c r="O169" s="86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5" t="s">
        <v>210</v>
      </c>
      <c r="AT169" s="225" t="s">
        <v>242</v>
      </c>
      <c r="AU169" s="225" t="s">
        <v>83</v>
      </c>
      <c r="AY169" s="19" t="s">
        <v>160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9" t="s">
        <v>81</v>
      </c>
      <c r="BK169" s="226">
        <f>ROUND(I169*H169,2)</f>
        <v>0</v>
      </c>
      <c r="BL169" s="19" t="s">
        <v>167</v>
      </c>
      <c r="BM169" s="225" t="s">
        <v>569</v>
      </c>
    </row>
    <row r="170" s="2" customFormat="1" ht="16.5" customHeight="1">
      <c r="A170" s="40"/>
      <c r="B170" s="41"/>
      <c r="C170" s="255" t="s">
        <v>332</v>
      </c>
      <c r="D170" s="255" t="s">
        <v>242</v>
      </c>
      <c r="E170" s="256" t="s">
        <v>570</v>
      </c>
      <c r="F170" s="257" t="s">
        <v>571</v>
      </c>
      <c r="G170" s="258" t="s">
        <v>287</v>
      </c>
      <c r="H170" s="259">
        <v>5</v>
      </c>
      <c r="I170" s="260"/>
      <c r="J170" s="261">
        <f>ROUND(I170*H170,2)</f>
        <v>0</v>
      </c>
      <c r="K170" s="257" t="s">
        <v>19</v>
      </c>
      <c r="L170" s="262"/>
      <c r="M170" s="263" t="s">
        <v>19</v>
      </c>
      <c r="N170" s="264" t="s">
        <v>44</v>
      </c>
      <c r="O170" s="86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5" t="s">
        <v>210</v>
      </c>
      <c r="AT170" s="225" t="s">
        <v>242</v>
      </c>
      <c r="AU170" s="225" t="s">
        <v>83</v>
      </c>
      <c r="AY170" s="19" t="s">
        <v>160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9" t="s">
        <v>81</v>
      </c>
      <c r="BK170" s="226">
        <f>ROUND(I170*H170,2)</f>
        <v>0</v>
      </c>
      <c r="BL170" s="19" t="s">
        <v>167</v>
      </c>
      <c r="BM170" s="225" t="s">
        <v>572</v>
      </c>
    </row>
    <row r="171" s="2" customFormat="1" ht="16.5" customHeight="1">
      <c r="A171" s="40"/>
      <c r="B171" s="41"/>
      <c r="C171" s="255" t="s">
        <v>337</v>
      </c>
      <c r="D171" s="255" t="s">
        <v>242</v>
      </c>
      <c r="E171" s="256" t="s">
        <v>573</v>
      </c>
      <c r="F171" s="257" t="s">
        <v>574</v>
      </c>
      <c r="G171" s="258" t="s">
        <v>287</v>
      </c>
      <c r="H171" s="259">
        <v>5</v>
      </c>
      <c r="I171" s="260"/>
      <c r="J171" s="261">
        <f>ROUND(I171*H171,2)</f>
        <v>0</v>
      </c>
      <c r="K171" s="257" t="s">
        <v>19</v>
      </c>
      <c r="L171" s="262"/>
      <c r="M171" s="263" t="s">
        <v>19</v>
      </c>
      <c r="N171" s="264" t="s">
        <v>44</v>
      </c>
      <c r="O171" s="86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5" t="s">
        <v>210</v>
      </c>
      <c r="AT171" s="225" t="s">
        <v>242</v>
      </c>
      <c r="AU171" s="225" t="s">
        <v>83</v>
      </c>
      <c r="AY171" s="19" t="s">
        <v>160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9" t="s">
        <v>81</v>
      </c>
      <c r="BK171" s="226">
        <f>ROUND(I171*H171,2)</f>
        <v>0</v>
      </c>
      <c r="BL171" s="19" t="s">
        <v>167</v>
      </c>
      <c r="BM171" s="225" t="s">
        <v>575</v>
      </c>
    </row>
    <row r="172" s="2" customFormat="1" ht="16.5" customHeight="1">
      <c r="A172" s="40"/>
      <c r="B172" s="41"/>
      <c r="C172" s="255" t="s">
        <v>344</v>
      </c>
      <c r="D172" s="255" t="s">
        <v>242</v>
      </c>
      <c r="E172" s="256" t="s">
        <v>576</v>
      </c>
      <c r="F172" s="257" t="s">
        <v>577</v>
      </c>
      <c r="G172" s="258" t="s">
        <v>287</v>
      </c>
      <c r="H172" s="259">
        <v>8</v>
      </c>
      <c r="I172" s="260"/>
      <c r="J172" s="261">
        <f>ROUND(I172*H172,2)</f>
        <v>0</v>
      </c>
      <c r="K172" s="257" t="s">
        <v>19</v>
      </c>
      <c r="L172" s="262"/>
      <c r="M172" s="263" t="s">
        <v>19</v>
      </c>
      <c r="N172" s="264" t="s">
        <v>44</v>
      </c>
      <c r="O172" s="86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5" t="s">
        <v>210</v>
      </c>
      <c r="AT172" s="225" t="s">
        <v>242</v>
      </c>
      <c r="AU172" s="225" t="s">
        <v>83</v>
      </c>
      <c r="AY172" s="19" t="s">
        <v>160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9" t="s">
        <v>81</v>
      </c>
      <c r="BK172" s="226">
        <f>ROUND(I172*H172,2)</f>
        <v>0</v>
      </c>
      <c r="BL172" s="19" t="s">
        <v>167</v>
      </c>
      <c r="BM172" s="225" t="s">
        <v>578</v>
      </c>
    </row>
    <row r="173" s="2" customFormat="1" ht="16.5" customHeight="1">
      <c r="A173" s="40"/>
      <c r="B173" s="41"/>
      <c r="C173" s="255" t="s">
        <v>350</v>
      </c>
      <c r="D173" s="255" t="s">
        <v>242</v>
      </c>
      <c r="E173" s="256" t="s">
        <v>579</v>
      </c>
      <c r="F173" s="257" t="s">
        <v>580</v>
      </c>
      <c r="G173" s="258" t="s">
        <v>287</v>
      </c>
      <c r="H173" s="259">
        <v>9</v>
      </c>
      <c r="I173" s="260"/>
      <c r="J173" s="261">
        <f>ROUND(I173*H173,2)</f>
        <v>0</v>
      </c>
      <c r="K173" s="257" t="s">
        <v>19</v>
      </c>
      <c r="L173" s="262"/>
      <c r="M173" s="263" t="s">
        <v>19</v>
      </c>
      <c r="N173" s="264" t="s">
        <v>44</v>
      </c>
      <c r="O173" s="86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5" t="s">
        <v>210</v>
      </c>
      <c r="AT173" s="225" t="s">
        <v>242</v>
      </c>
      <c r="AU173" s="225" t="s">
        <v>83</v>
      </c>
      <c r="AY173" s="19" t="s">
        <v>160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9" t="s">
        <v>81</v>
      </c>
      <c r="BK173" s="226">
        <f>ROUND(I173*H173,2)</f>
        <v>0</v>
      </c>
      <c r="BL173" s="19" t="s">
        <v>167</v>
      </c>
      <c r="BM173" s="225" t="s">
        <v>581</v>
      </c>
    </row>
    <row r="174" s="2" customFormat="1" ht="16.5" customHeight="1">
      <c r="A174" s="40"/>
      <c r="B174" s="41"/>
      <c r="C174" s="255" t="s">
        <v>356</v>
      </c>
      <c r="D174" s="255" t="s">
        <v>242</v>
      </c>
      <c r="E174" s="256" t="s">
        <v>582</v>
      </c>
      <c r="F174" s="257" t="s">
        <v>583</v>
      </c>
      <c r="G174" s="258" t="s">
        <v>287</v>
      </c>
      <c r="H174" s="259">
        <v>4</v>
      </c>
      <c r="I174" s="260"/>
      <c r="J174" s="261">
        <f>ROUND(I174*H174,2)</f>
        <v>0</v>
      </c>
      <c r="K174" s="257" t="s">
        <v>19</v>
      </c>
      <c r="L174" s="262"/>
      <c r="M174" s="263" t="s">
        <v>19</v>
      </c>
      <c r="N174" s="264" t="s">
        <v>44</v>
      </c>
      <c r="O174" s="86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5" t="s">
        <v>210</v>
      </c>
      <c r="AT174" s="225" t="s">
        <v>242</v>
      </c>
      <c r="AU174" s="225" t="s">
        <v>83</v>
      </c>
      <c r="AY174" s="19" t="s">
        <v>160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9" t="s">
        <v>81</v>
      </c>
      <c r="BK174" s="226">
        <f>ROUND(I174*H174,2)</f>
        <v>0</v>
      </c>
      <c r="BL174" s="19" t="s">
        <v>167</v>
      </c>
      <c r="BM174" s="225" t="s">
        <v>584</v>
      </c>
    </row>
    <row r="175" s="2" customFormat="1" ht="16.5" customHeight="1">
      <c r="A175" s="40"/>
      <c r="B175" s="41"/>
      <c r="C175" s="255" t="s">
        <v>362</v>
      </c>
      <c r="D175" s="255" t="s">
        <v>242</v>
      </c>
      <c r="E175" s="256" t="s">
        <v>585</v>
      </c>
      <c r="F175" s="257" t="s">
        <v>586</v>
      </c>
      <c r="G175" s="258" t="s">
        <v>287</v>
      </c>
      <c r="H175" s="259">
        <v>6</v>
      </c>
      <c r="I175" s="260"/>
      <c r="J175" s="261">
        <f>ROUND(I175*H175,2)</f>
        <v>0</v>
      </c>
      <c r="K175" s="257" t="s">
        <v>19</v>
      </c>
      <c r="L175" s="262"/>
      <c r="M175" s="263" t="s">
        <v>19</v>
      </c>
      <c r="N175" s="264" t="s">
        <v>44</v>
      </c>
      <c r="O175" s="86"/>
      <c r="P175" s="223">
        <f>O175*H175</f>
        <v>0</v>
      </c>
      <c r="Q175" s="223">
        <v>0</v>
      </c>
      <c r="R175" s="223">
        <f>Q175*H175</f>
        <v>0</v>
      </c>
      <c r="S175" s="223">
        <v>0</v>
      </c>
      <c r="T175" s="224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5" t="s">
        <v>210</v>
      </c>
      <c r="AT175" s="225" t="s">
        <v>242</v>
      </c>
      <c r="AU175" s="225" t="s">
        <v>83</v>
      </c>
      <c r="AY175" s="19" t="s">
        <v>160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9" t="s">
        <v>81</v>
      </c>
      <c r="BK175" s="226">
        <f>ROUND(I175*H175,2)</f>
        <v>0</v>
      </c>
      <c r="BL175" s="19" t="s">
        <v>167</v>
      </c>
      <c r="BM175" s="225" t="s">
        <v>587</v>
      </c>
    </row>
    <row r="176" s="2" customFormat="1" ht="16.5" customHeight="1">
      <c r="A176" s="40"/>
      <c r="B176" s="41"/>
      <c r="C176" s="255" t="s">
        <v>368</v>
      </c>
      <c r="D176" s="255" t="s">
        <v>242</v>
      </c>
      <c r="E176" s="256" t="s">
        <v>588</v>
      </c>
      <c r="F176" s="257" t="s">
        <v>589</v>
      </c>
      <c r="G176" s="258" t="s">
        <v>287</v>
      </c>
      <c r="H176" s="259">
        <v>5</v>
      </c>
      <c r="I176" s="260"/>
      <c r="J176" s="261">
        <f>ROUND(I176*H176,2)</f>
        <v>0</v>
      </c>
      <c r="K176" s="257" t="s">
        <v>19</v>
      </c>
      <c r="L176" s="262"/>
      <c r="M176" s="263" t="s">
        <v>19</v>
      </c>
      <c r="N176" s="264" t="s">
        <v>44</v>
      </c>
      <c r="O176" s="86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5" t="s">
        <v>210</v>
      </c>
      <c r="AT176" s="225" t="s">
        <v>242</v>
      </c>
      <c r="AU176" s="225" t="s">
        <v>83</v>
      </c>
      <c r="AY176" s="19" t="s">
        <v>160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9" t="s">
        <v>81</v>
      </c>
      <c r="BK176" s="226">
        <f>ROUND(I176*H176,2)</f>
        <v>0</v>
      </c>
      <c r="BL176" s="19" t="s">
        <v>167</v>
      </c>
      <c r="BM176" s="225" t="s">
        <v>590</v>
      </c>
    </row>
    <row r="177" s="2" customFormat="1" ht="16.5" customHeight="1">
      <c r="A177" s="40"/>
      <c r="B177" s="41"/>
      <c r="C177" s="255" t="s">
        <v>377</v>
      </c>
      <c r="D177" s="255" t="s">
        <v>242</v>
      </c>
      <c r="E177" s="256" t="s">
        <v>591</v>
      </c>
      <c r="F177" s="257" t="s">
        <v>592</v>
      </c>
      <c r="G177" s="258" t="s">
        <v>287</v>
      </c>
      <c r="H177" s="259">
        <v>6</v>
      </c>
      <c r="I177" s="260"/>
      <c r="J177" s="261">
        <f>ROUND(I177*H177,2)</f>
        <v>0</v>
      </c>
      <c r="K177" s="257" t="s">
        <v>19</v>
      </c>
      <c r="L177" s="262"/>
      <c r="M177" s="263" t="s">
        <v>19</v>
      </c>
      <c r="N177" s="264" t="s">
        <v>44</v>
      </c>
      <c r="O177" s="86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5" t="s">
        <v>210</v>
      </c>
      <c r="AT177" s="225" t="s">
        <v>242</v>
      </c>
      <c r="AU177" s="225" t="s">
        <v>83</v>
      </c>
      <c r="AY177" s="19" t="s">
        <v>160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9" t="s">
        <v>81</v>
      </c>
      <c r="BK177" s="226">
        <f>ROUND(I177*H177,2)</f>
        <v>0</v>
      </c>
      <c r="BL177" s="19" t="s">
        <v>167</v>
      </c>
      <c r="BM177" s="225" t="s">
        <v>593</v>
      </c>
    </row>
    <row r="178" s="2" customFormat="1" ht="16.5" customHeight="1">
      <c r="A178" s="40"/>
      <c r="B178" s="41"/>
      <c r="C178" s="255" t="s">
        <v>386</v>
      </c>
      <c r="D178" s="255" t="s">
        <v>242</v>
      </c>
      <c r="E178" s="256" t="s">
        <v>594</v>
      </c>
      <c r="F178" s="257" t="s">
        <v>595</v>
      </c>
      <c r="G178" s="258" t="s">
        <v>287</v>
      </c>
      <c r="H178" s="259">
        <v>4</v>
      </c>
      <c r="I178" s="260"/>
      <c r="J178" s="261">
        <f>ROUND(I178*H178,2)</f>
        <v>0</v>
      </c>
      <c r="K178" s="257" t="s">
        <v>19</v>
      </c>
      <c r="L178" s="262"/>
      <c r="M178" s="263" t="s">
        <v>19</v>
      </c>
      <c r="N178" s="264" t="s">
        <v>44</v>
      </c>
      <c r="O178" s="86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5" t="s">
        <v>210</v>
      </c>
      <c r="AT178" s="225" t="s">
        <v>242</v>
      </c>
      <c r="AU178" s="225" t="s">
        <v>83</v>
      </c>
      <c r="AY178" s="19" t="s">
        <v>160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9" t="s">
        <v>81</v>
      </c>
      <c r="BK178" s="226">
        <f>ROUND(I178*H178,2)</f>
        <v>0</v>
      </c>
      <c r="BL178" s="19" t="s">
        <v>167</v>
      </c>
      <c r="BM178" s="225" t="s">
        <v>596</v>
      </c>
    </row>
    <row r="179" s="2" customFormat="1" ht="24.15" customHeight="1">
      <c r="A179" s="40"/>
      <c r="B179" s="41"/>
      <c r="C179" s="214" t="s">
        <v>391</v>
      </c>
      <c r="D179" s="214" t="s">
        <v>162</v>
      </c>
      <c r="E179" s="215" t="s">
        <v>597</v>
      </c>
      <c r="F179" s="216" t="s">
        <v>598</v>
      </c>
      <c r="G179" s="217" t="s">
        <v>287</v>
      </c>
      <c r="H179" s="218">
        <v>35</v>
      </c>
      <c r="I179" s="219"/>
      <c r="J179" s="220">
        <f>ROUND(I179*H179,2)</f>
        <v>0</v>
      </c>
      <c r="K179" s="216" t="s">
        <v>166</v>
      </c>
      <c r="L179" s="46"/>
      <c r="M179" s="221" t="s">
        <v>19</v>
      </c>
      <c r="N179" s="222" t="s">
        <v>44</v>
      </c>
      <c r="O179" s="86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5" t="s">
        <v>167</v>
      </c>
      <c r="AT179" s="225" t="s">
        <v>162</v>
      </c>
      <c r="AU179" s="225" t="s">
        <v>83</v>
      </c>
      <c r="AY179" s="19" t="s">
        <v>160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9" t="s">
        <v>81</v>
      </c>
      <c r="BK179" s="226">
        <f>ROUND(I179*H179,2)</f>
        <v>0</v>
      </c>
      <c r="BL179" s="19" t="s">
        <v>167</v>
      </c>
      <c r="BM179" s="225" t="s">
        <v>599</v>
      </c>
    </row>
    <row r="180" s="2" customFormat="1">
      <c r="A180" s="40"/>
      <c r="B180" s="41"/>
      <c r="C180" s="42"/>
      <c r="D180" s="227" t="s">
        <v>169</v>
      </c>
      <c r="E180" s="42"/>
      <c r="F180" s="228" t="s">
        <v>600</v>
      </c>
      <c r="G180" s="42"/>
      <c r="H180" s="42"/>
      <c r="I180" s="229"/>
      <c r="J180" s="42"/>
      <c r="K180" s="42"/>
      <c r="L180" s="46"/>
      <c r="M180" s="230"/>
      <c r="N180" s="231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169</v>
      </c>
      <c r="AU180" s="19" t="s">
        <v>83</v>
      </c>
    </row>
    <row r="181" s="13" customFormat="1">
      <c r="A181" s="13"/>
      <c r="B181" s="232"/>
      <c r="C181" s="233"/>
      <c r="D181" s="234" t="s">
        <v>171</v>
      </c>
      <c r="E181" s="235" t="s">
        <v>19</v>
      </c>
      <c r="F181" s="236" t="s">
        <v>601</v>
      </c>
      <c r="G181" s="233"/>
      <c r="H181" s="237">
        <v>35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171</v>
      </c>
      <c r="AU181" s="243" t="s">
        <v>83</v>
      </c>
      <c r="AV181" s="13" t="s">
        <v>83</v>
      </c>
      <c r="AW181" s="13" t="s">
        <v>35</v>
      </c>
      <c r="AX181" s="13" t="s">
        <v>81</v>
      </c>
      <c r="AY181" s="243" t="s">
        <v>160</v>
      </c>
    </row>
    <row r="182" s="2" customFormat="1" ht="16.5" customHeight="1">
      <c r="A182" s="40"/>
      <c r="B182" s="41"/>
      <c r="C182" s="255" t="s">
        <v>397</v>
      </c>
      <c r="D182" s="255" t="s">
        <v>242</v>
      </c>
      <c r="E182" s="256" t="s">
        <v>602</v>
      </c>
      <c r="F182" s="257" t="s">
        <v>603</v>
      </c>
      <c r="G182" s="258" t="s">
        <v>287</v>
      </c>
      <c r="H182" s="259">
        <v>14</v>
      </c>
      <c r="I182" s="260"/>
      <c r="J182" s="261">
        <f>ROUND(I182*H182,2)</f>
        <v>0</v>
      </c>
      <c r="K182" s="257" t="s">
        <v>19</v>
      </c>
      <c r="L182" s="262"/>
      <c r="M182" s="263" t="s">
        <v>19</v>
      </c>
      <c r="N182" s="264" t="s">
        <v>44</v>
      </c>
      <c r="O182" s="86"/>
      <c r="P182" s="223">
        <f>O182*H182</f>
        <v>0</v>
      </c>
      <c r="Q182" s="223">
        <v>0</v>
      </c>
      <c r="R182" s="223">
        <f>Q182*H182</f>
        <v>0</v>
      </c>
      <c r="S182" s="223">
        <v>0</v>
      </c>
      <c r="T182" s="224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5" t="s">
        <v>210</v>
      </c>
      <c r="AT182" s="225" t="s">
        <v>242</v>
      </c>
      <c r="AU182" s="225" t="s">
        <v>83</v>
      </c>
      <c r="AY182" s="19" t="s">
        <v>160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9" t="s">
        <v>81</v>
      </c>
      <c r="BK182" s="226">
        <f>ROUND(I182*H182,2)</f>
        <v>0</v>
      </c>
      <c r="BL182" s="19" t="s">
        <v>167</v>
      </c>
      <c r="BM182" s="225" t="s">
        <v>604</v>
      </c>
    </row>
    <row r="183" s="2" customFormat="1" ht="16.5" customHeight="1">
      <c r="A183" s="40"/>
      <c r="B183" s="41"/>
      <c r="C183" s="255" t="s">
        <v>402</v>
      </c>
      <c r="D183" s="255" t="s">
        <v>242</v>
      </c>
      <c r="E183" s="256" t="s">
        <v>605</v>
      </c>
      <c r="F183" s="257" t="s">
        <v>606</v>
      </c>
      <c r="G183" s="258" t="s">
        <v>287</v>
      </c>
      <c r="H183" s="259">
        <v>3</v>
      </c>
      <c r="I183" s="260"/>
      <c r="J183" s="261">
        <f>ROUND(I183*H183,2)</f>
        <v>0</v>
      </c>
      <c r="K183" s="257" t="s">
        <v>19</v>
      </c>
      <c r="L183" s="262"/>
      <c r="M183" s="263" t="s">
        <v>19</v>
      </c>
      <c r="N183" s="264" t="s">
        <v>44</v>
      </c>
      <c r="O183" s="86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5" t="s">
        <v>210</v>
      </c>
      <c r="AT183" s="225" t="s">
        <v>242</v>
      </c>
      <c r="AU183" s="225" t="s">
        <v>83</v>
      </c>
      <c r="AY183" s="19" t="s">
        <v>160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9" t="s">
        <v>81</v>
      </c>
      <c r="BK183" s="226">
        <f>ROUND(I183*H183,2)</f>
        <v>0</v>
      </c>
      <c r="BL183" s="19" t="s">
        <v>167</v>
      </c>
      <c r="BM183" s="225" t="s">
        <v>607</v>
      </c>
    </row>
    <row r="184" s="2" customFormat="1" ht="16.5" customHeight="1">
      <c r="A184" s="40"/>
      <c r="B184" s="41"/>
      <c r="C184" s="255" t="s">
        <v>408</v>
      </c>
      <c r="D184" s="255" t="s">
        <v>242</v>
      </c>
      <c r="E184" s="256" t="s">
        <v>608</v>
      </c>
      <c r="F184" s="257" t="s">
        <v>609</v>
      </c>
      <c r="G184" s="258" t="s">
        <v>287</v>
      </c>
      <c r="H184" s="259">
        <v>5</v>
      </c>
      <c r="I184" s="260"/>
      <c r="J184" s="261">
        <f>ROUND(I184*H184,2)</f>
        <v>0</v>
      </c>
      <c r="K184" s="257" t="s">
        <v>19</v>
      </c>
      <c r="L184" s="262"/>
      <c r="M184" s="263" t="s">
        <v>19</v>
      </c>
      <c r="N184" s="264" t="s">
        <v>44</v>
      </c>
      <c r="O184" s="86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5" t="s">
        <v>210</v>
      </c>
      <c r="AT184" s="225" t="s">
        <v>242</v>
      </c>
      <c r="AU184" s="225" t="s">
        <v>83</v>
      </c>
      <c r="AY184" s="19" t="s">
        <v>160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9" t="s">
        <v>81</v>
      </c>
      <c r="BK184" s="226">
        <f>ROUND(I184*H184,2)</f>
        <v>0</v>
      </c>
      <c r="BL184" s="19" t="s">
        <v>167</v>
      </c>
      <c r="BM184" s="225" t="s">
        <v>610</v>
      </c>
    </row>
    <row r="185" s="2" customFormat="1" ht="16.5" customHeight="1">
      <c r="A185" s="40"/>
      <c r="B185" s="41"/>
      <c r="C185" s="255" t="s">
        <v>413</v>
      </c>
      <c r="D185" s="255" t="s">
        <v>242</v>
      </c>
      <c r="E185" s="256" t="s">
        <v>611</v>
      </c>
      <c r="F185" s="257" t="s">
        <v>612</v>
      </c>
      <c r="G185" s="258" t="s">
        <v>287</v>
      </c>
      <c r="H185" s="259">
        <v>3</v>
      </c>
      <c r="I185" s="260"/>
      <c r="J185" s="261">
        <f>ROUND(I185*H185,2)</f>
        <v>0</v>
      </c>
      <c r="K185" s="257" t="s">
        <v>19</v>
      </c>
      <c r="L185" s="262"/>
      <c r="M185" s="263" t="s">
        <v>19</v>
      </c>
      <c r="N185" s="264" t="s">
        <v>44</v>
      </c>
      <c r="O185" s="86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5" t="s">
        <v>210</v>
      </c>
      <c r="AT185" s="225" t="s">
        <v>242</v>
      </c>
      <c r="AU185" s="225" t="s">
        <v>83</v>
      </c>
      <c r="AY185" s="19" t="s">
        <v>160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9" t="s">
        <v>81</v>
      </c>
      <c r="BK185" s="226">
        <f>ROUND(I185*H185,2)</f>
        <v>0</v>
      </c>
      <c r="BL185" s="19" t="s">
        <v>167</v>
      </c>
      <c r="BM185" s="225" t="s">
        <v>613</v>
      </c>
    </row>
    <row r="186" s="2" customFormat="1" ht="16.5" customHeight="1">
      <c r="A186" s="40"/>
      <c r="B186" s="41"/>
      <c r="C186" s="255" t="s">
        <v>417</v>
      </c>
      <c r="D186" s="255" t="s">
        <v>242</v>
      </c>
      <c r="E186" s="256" t="s">
        <v>614</v>
      </c>
      <c r="F186" s="257" t="s">
        <v>615</v>
      </c>
      <c r="G186" s="258" t="s">
        <v>287</v>
      </c>
      <c r="H186" s="259">
        <v>6</v>
      </c>
      <c r="I186" s="260"/>
      <c r="J186" s="261">
        <f>ROUND(I186*H186,2)</f>
        <v>0</v>
      </c>
      <c r="K186" s="257" t="s">
        <v>19</v>
      </c>
      <c r="L186" s="262"/>
      <c r="M186" s="263" t="s">
        <v>19</v>
      </c>
      <c r="N186" s="264" t="s">
        <v>44</v>
      </c>
      <c r="O186" s="86"/>
      <c r="P186" s="223">
        <f>O186*H186</f>
        <v>0</v>
      </c>
      <c r="Q186" s="223">
        <v>0</v>
      </c>
      <c r="R186" s="223">
        <f>Q186*H186</f>
        <v>0</v>
      </c>
      <c r="S186" s="223">
        <v>0</v>
      </c>
      <c r="T186" s="224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5" t="s">
        <v>210</v>
      </c>
      <c r="AT186" s="225" t="s">
        <v>242</v>
      </c>
      <c r="AU186" s="225" t="s">
        <v>83</v>
      </c>
      <c r="AY186" s="19" t="s">
        <v>160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9" t="s">
        <v>81</v>
      </c>
      <c r="BK186" s="226">
        <f>ROUND(I186*H186,2)</f>
        <v>0</v>
      </c>
      <c r="BL186" s="19" t="s">
        <v>167</v>
      </c>
      <c r="BM186" s="225" t="s">
        <v>616</v>
      </c>
    </row>
    <row r="187" s="2" customFormat="1" ht="16.5" customHeight="1">
      <c r="A187" s="40"/>
      <c r="B187" s="41"/>
      <c r="C187" s="255" t="s">
        <v>427</v>
      </c>
      <c r="D187" s="255" t="s">
        <v>242</v>
      </c>
      <c r="E187" s="256" t="s">
        <v>617</v>
      </c>
      <c r="F187" s="257" t="s">
        <v>618</v>
      </c>
      <c r="G187" s="258" t="s">
        <v>287</v>
      </c>
      <c r="H187" s="259">
        <v>4</v>
      </c>
      <c r="I187" s="260"/>
      <c r="J187" s="261">
        <f>ROUND(I187*H187,2)</f>
        <v>0</v>
      </c>
      <c r="K187" s="257" t="s">
        <v>19</v>
      </c>
      <c r="L187" s="262"/>
      <c r="M187" s="263" t="s">
        <v>19</v>
      </c>
      <c r="N187" s="264" t="s">
        <v>44</v>
      </c>
      <c r="O187" s="86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5" t="s">
        <v>210</v>
      </c>
      <c r="AT187" s="225" t="s">
        <v>242</v>
      </c>
      <c r="AU187" s="225" t="s">
        <v>83</v>
      </c>
      <c r="AY187" s="19" t="s">
        <v>160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9" t="s">
        <v>81</v>
      </c>
      <c r="BK187" s="226">
        <f>ROUND(I187*H187,2)</f>
        <v>0</v>
      </c>
      <c r="BL187" s="19" t="s">
        <v>167</v>
      </c>
      <c r="BM187" s="225" t="s">
        <v>619</v>
      </c>
    </row>
    <row r="188" s="2" customFormat="1" ht="24.15" customHeight="1">
      <c r="A188" s="40"/>
      <c r="B188" s="41"/>
      <c r="C188" s="214" t="s">
        <v>436</v>
      </c>
      <c r="D188" s="214" t="s">
        <v>162</v>
      </c>
      <c r="E188" s="215" t="s">
        <v>620</v>
      </c>
      <c r="F188" s="216" t="s">
        <v>621</v>
      </c>
      <c r="G188" s="217" t="s">
        <v>287</v>
      </c>
      <c r="H188" s="218">
        <v>30</v>
      </c>
      <c r="I188" s="219"/>
      <c r="J188" s="220">
        <f>ROUND(I188*H188,2)</f>
        <v>0</v>
      </c>
      <c r="K188" s="216" t="s">
        <v>166</v>
      </c>
      <c r="L188" s="46"/>
      <c r="M188" s="221" t="s">
        <v>19</v>
      </c>
      <c r="N188" s="222" t="s">
        <v>44</v>
      </c>
      <c r="O188" s="86"/>
      <c r="P188" s="223">
        <f>O188*H188</f>
        <v>0</v>
      </c>
      <c r="Q188" s="223">
        <v>0</v>
      </c>
      <c r="R188" s="223">
        <f>Q188*H188</f>
        <v>0</v>
      </c>
      <c r="S188" s="223">
        <v>0</v>
      </c>
      <c r="T188" s="224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5" t="s">
        <v>167</v>
      </c>
      <c r="AT188" s="225" t="s">
        <v>162</v>
      </c>
      <c r="AU188" s="225" t="s">
        <v>83</v>
      </c>
      <c r="AY188" s="19" t="s">
        <v>160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9" t="s">
        <v>81</v>
      </c>
      <c r="BK188" s="226">
        <f>ROUND(I188*H188,2)</f>
        <v>0</v>
      </c>
      <c r="BL188" s="19" t="s">
        <v>167</v>
      </c>
      <c r="BM188" s="225" t="s">
        <v>622</v>
      </c>
    </row>
    <row r="189" s="2" customFormat="1">
      <c r="A189" s="40"/>
      <c r="B189" s="41"/>
      <c r="C189" s="42"/>
      <c r="D189" s="227" t="s">
        <v>169</v>
      </c>
      <c r="E189" s="42"/>
      <c r="F189" s="228" t="s">
        <v>623</v>
      </c>
      <c r="G189" s="42"/>
      <c r="H189" s="42"/>
      <c r="I189" s="229"/>
      <c r="J189" s="42"/>
      <c r="K189" s="42"/>
      <c r="L189" s="46"/>
      <c r="M189" s="230"/>
      <c r="N189" s="231"/>
      <c r="O189" s="86"/>
      <c r="P189" s="86"/>
      <c r="Q189" s="86"/>
      <c r="R189" s="86"/>
      <c r="S189" s="86"/>
      <c r="T189" s="87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169</v>
      </c>
      <c r="AU189" s="19" t="s">
        <v>83</v>
      </c>
    </row>
    <row r="190" s="13" customFormat="1">
      <c r="A190" s="13"/>
      <c r="B190" s="232"/>
      <c r="C190" s="233"/>
      <c r="D190" s="234" t="s">
        <v>171</v>
      </c>
      <c r="E190" s="235" t="s">
        <v>19</v>
      </c>
      <c r="F190" s="236" t="s">
        <v>624</v>
      </c>
      <c r="G190" s="233"/>
      <c r="H190" s="237">
        <v>30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171</v>
      </c>
      <c r="AU190" s="243" t="s">
        <v>83</v>
      </c>
      <c r="AV190" s="13" t="s">
        <v>83</v>
      </c>
      <c r="AW190" s="13" t="s">
        <v>35</v>
      </c>
      <c r="AX190" s="13" t="s">
        <v>81</v>
      </c>
      <c r="AY190" s="243" t="s">
        <v>160</v>
      </c>
    </row>
    <row r="191" s="2" customFormat="1" ht="16.5" customHeight="1">
      <c r="A191" s="40"/>
      <c r="B191" s="41"/>
      <c r="C191" s="255" t="s">
        <v>444</v>
      </c>
      <c r="D191" s="255" t="s">
        <v>242</v>
      </c>
      <c r="E191" s="256" t="s">
        <v>625</v>
      </c>
      <c r="F191" s="257" t="s">
        <v>626</v>
      </c>
      <c r="G191" s="258" t="s">
        <v>287</v>
      </c>
      <c r="H191" s="259">
        <v>15</v>
      </c>
      <c r="I191" s="260"/>
      <c r="J191" s="261">
        <f>ROUND(I191*H191,2)</f>
        <v>0</v>
      </c>
      <c r="K191" s="257" t="s">
        <v>19</v>
      </c>
      <c r="L191" s="262"/>
      <c r="M191" s="263" t="s">
        <v>19</v>
      </c>
      <c r="N191" s="264" t="s">
        <v>44</v>
      </c>
      <c r="O191" s="86"/>
      <c r="P191" s="223">
        <f>O191*H191</f>
        <v>0</v>
      </c>
      <c r="Q191" s="223">
        <v>0</v>
      </c>
      <c r="R191" s="223">
        <f>Q191*H191</f>
        <v>0</v>
      </c>
      <c r="S191" s="223">
        <v>0</v>
      </c>
      <c r="T191" s="224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5" t="s">
        <v>210</v>
      </c>
      <c r="AT191" s="225" t="s">
        <v>242</v>
      </c>
      <c r="AU191" s="225" t="s">
        <v>83</v>
      </c>
      <c r="AY191" s="19" t="s">
        <v>160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9" t="s">
        <v>81</v>
      </c>
      <c r="BK191" s="226">
        <f>ROUND(I191*H191,2)</f>
        <v>0</v>
      </c>
      <c r="BL191" s="19" t="s">
        <v>167</v>
      </c>
      <c r="BM191" s="225" t="s">
        <v>627</v>
      </c>
    </row>
    <row r="192" s="2" customFormat="1" ht="16.5" customHeight="1">
      <c r="A192" s="40"/>
      <c r="B192" s="41"/>
      <c r="C192" s="255" t="s">
        <v>461</v>
      </c>
      <c r="D192" s="255" t="s">
        <v>242</v>
      </c>
      <c r="E192" s="256" t="s">
        <v>628</v>
      </c>
      <c r="F192" s="257" t="s">
        <v>629</v>
      </c>
      <c r="G192" s="258" t="s">
        <v>287</v>
      </c>
      <c r="H192" s="259">
        <v>15</v>
      </c>
      <c r="I192" s="260"/>
      <c r="J192" s="261">
        <f>ROUND(I192*H192,2)</f>
        <v>0</v>
      </c>
      <c r="K192" s="257" t="s">
        <v>19</v>
      </c>
      <c r="L192" s="262"/>
      <c r="M192" s="263" t="s">
        <v>19</v>
      </c>
      <c r="N192" s="264" t="s">
        <v>44</v>
      </c>
      <c r="O192" s="86"/>
      <c r="P192" s="223">
        <f>O192*H192</f>
        <v>0</v>
      </c>
      <c r="Q192" s="223">
        <v>0</v>
      </c>
      <c r="R192" s="223">
        <f>Q192*H192</f>
        <v>0</v>
      </c>
      <c r="S192" s="223">
        <v>0</v>
      </c>
      <c r="T192" s="224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5" t="s">
        <v>210</v>
      </c>
      <c r="AT192" s="225" t="s">
        <v>242</v>
      </c>
      <c r="AU192" s="225" t="s">
        <v>83</v>
      </c>
      <c r="AY192" s="19" t="s">
        <v>160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9" t="s">
        <v>81</v>
      </c>
      <c r="BK192" s="226">
        <f>ROUND(I192*H192,2)</f>
        <v>0</v>
      </c>
      <c r="BL192" s="19" t="s">
        <v>167</v>
      </c>
      <c r="BM192" s="225" t="s">
        <v>630</v>
      </c>
    </row>
    <row r="193" s="12" customFormat="1" ht="22.8" customHeight="1">
      <c r="A193" s="12"/>
      <c r="B193" s="198"/>
      <c r="C193" s="199"/>
      <c r="D193" s="200" t="s">
        <v>72</v>
      </c>
      <c r="E193" s="212" t="s">
        <v>83</v>
      </c>
      <c r="F193" s="212" t="s">
        <v>235</v>
      </c>
      <c r="G193" s="199"/>
      <c r="H193" s="199"/>
      <c r="I193" s="202"/>
      <c r="J193" s="213">
        <f>BK193</f>
        <v>0</v>
      </c>
      <c r="K193" s="199"/>
      <c r="L193" s="204"/>
      <c r="M193" s="205"/>
      <c r="N193" s="206"/>
      <c r="O193" s="206"/>
      <c r="P193" s="207">
        <f>SUM(P194:P196)</f>
        <v>0</v>
      </c>
      <c r="Q193" s="206"/>
      <c r="R193" s="207">
        <f>SUM(R194:R196)</f>
        <v>18.576384749999999</v>
      </c>
      <c r="S193" s="206"/>
      <c r="T193" s="208">
        <f>SUM(T194:T196)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209" t="s">
        <v>81</v>
      </c>
      <c r="AT193" s="210" t="s">
        <v>72</v>
      </c>
      <c r="AU193" s="210" t="s">
        <v>81</v>
      </c>
      <c r="AY193" s="209" t="s">
        <v>160</v>
      </c>
      <c r="BK193" s="211">
        <f>SUM(BK194:BK196)</f>
        <v>0</v>
      </c>
    </row>
    <row r="194" s="2" customFormat="1" ht="16.5" customHeight="1">
      <c r="A194" s="40"/>
      <c r="B194" s="41"/>
      <c r="C194" s="214" t="s">
        <v>631</v>
      </c>
      <c r="D194" s="214" t="s">
        <v>162</v>
      </c>
      <c r="E194" s="215" t="s">
        <v>632</v>
      </c>
      <c r="F194" s="216" t="s">
        <v>633</v>
      </c>
      <c r="G194" s="217" t="s">
        <v>175</v>
      </c>
      <c r="H194" s="218">
        <v>7.4249999999999998</v>
      </c>
      <c r="I194" s="219"/>
      <c r="J194" s="220">
        <f>ROUND(I194*H194,2)</f>
        <v>0</v>
      </c>
      <c r="K194" s="216" t="s">
        <v>166</v>
      </c>
      <c r="L194" s="46"/>
      <c r="M194" s="221" t="s">
        <v>19</v>
      </c>
      <c r="N194" s="222" t="s">
        <v>44</v>
      </c>
      <c r="O194" s="86"/>
      <c r="P194" s="223">
        <f>O194*H194</f>
        <v>0</v>
      </c>
      <c r="Q194" s="223">
        <v>2.5018699999999998</v>
      </c>
      <c r="R194" s="223">
        <f>Q194*H194</f>
        <v>18.576384749999999</v>
      </c>
      <c r="S194" s="223">
        <v>0</v>
      </c>
      <c r="T194" s="224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5" t="s">
        <v>167</v>
      </c>
      <c r="AT194" s="225" t="s">
        <v>162</v>
      </c>
      <c r="AU194" s="225" t="s">
        <v>83</v>
      </c>
      <c r="AY194" s="19" t="s">
        <v>160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9" t="s">
        <v>81</v>
      </c>
      <c r="BK194" s="226">
        <f>ROUND(I194*H194,2)</f>
        <v>0</v>
      </c>
      <c r="BL194" s="19" t="s">
        <v>167</v>
      </c>
      <c r="BM194" s="225" t="s">
        <v>634</v>
      </c>
    </row>
    <row r="195" s="2" customFormat="1">
      <c r="A195" s="40"/>
      <c r="B195" s="41"/>
      <c r="C195" s="42"/>
      <c r="D195" s="227" t="s">
        <v>169</v>
      </c>
      <c r="E195" s="42"/>
      <c r="F195" s="228" t="s">
        <v>635</v>
      </c>
      <c r="G195" s="42"/>
      <c r="H195" s="42"/>
      <c r="I195" s="229"/>
      <c r="J195" s="42"/>
      <c r="K195" s="42"/>
      <c r="L195" s="46"/>
      <c r="M195" s="230"/>
      <c r="N195" s="231"/>
      <c r="O195" s="86"/>
      <c r="P195" s="86"/>
      <c r="Q195" s="86"/>
      <c r="R195" s="86"/>
      <c r="S195" s="86"/>
      <c r="T195" s="87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169</v>
      </c>
      <c r="AU195" s="19" t="s">
        <v>83</v>
      </c>
    </row>
    <row r="196" s="13" customFormat="1">
      <c r="A196" s="13"/>
      <c r="B196" s="232"/>
      <c r="C196" s="233"/>
      <c r="D196" s="234" t="s">
        <v>171</v>
      </c>
      <c r="E196" s="235" t="s">
        <v>19</v>
      </c>
      <c r="F196" s="236" t="s">
        <v>491</v>
      </c>
      <c r="G196" s="233"/>
      <c r="H196" s="237">
        <v>7.4249999999999998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171</v>
      </c>
      <c r="AU196" s="243" t="s">
        <v>83</v>
      </c>
      <c r="AV196" s="13" t="s">
        <v>83</v>
      </c>
      <c r="AW196" s="13" t="s">
        <v>35</v>
      </c>
      <c r="AX196" s="13" t="s">
        <v>81</v>
      </c>
      <c r="AY196" s="243" t="s">
        <v>160</v>
      </c>
    </row>
    <row r="197" s="12" customFormat="1" ht="22.8" customHeight="1">
      <c r="A197" s="12"/>
      <c r="B197" s="198"/>
      <c r="C197" s="199"/>
      <c r="D197" s="200" t="s">
        <v>72</v>
      </c>
      <c r="E197" s="212" t="s">
        <v>181</v>
      </c>
      <c r="F197" s="212" t="s">
        <v>283</v>
      </c>
      <c r="G197" s="199"/>
      <c r="H197" s="199"/>
      <c r="I197" s="202"/>
      <c r="J197" s="213">
        <f>BK197</f>
        <v>0</v>
      </c>
      <c r="K197" s="199"/>
      <c r="L197" s="204"/>
      <c r="M197" s="205"/>
      <c r="N197" s="206"/>
      <c r="O197" s="206"/>
      <c r="P197" s="207">
        <f>SUM(P198:P234)</f>
        <v>0</v>
      </c>
      <c r="Q197" s="206"/>
      <c r="R197" s="207">
        <f>SUM(R198:R234)</f>
        <v>38.999759999999995</v>
      </c>
      <c r="S197" s="206"/>
      <c r="T197" s="208">
        <f>SUM(T198:T234)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09" t="s">
        <v>81</v>
      </c>
      <c r="AT197" s="210" t="s">
        <v>72</v>
      </c>
      <c r="AU197" s="210" t="s">
        <v>81</v>
      </c>
      <c r="AY197" s="209" t="s">
        <v>160</v>
      </c>
      <c r="BK197" s="211">
        <f>SUM(BK198:BK234)</f>
        <v>0</v>
      </c>
    </row>
    <row r="198" s="2" customFormat="1" ht="24.15" customHeight="1">
      <c r="A198" s="40"/>
      <c r="B198" s="41"/>
      <c r="C198" s="214" t="s">
        <v>636</v>
      </c>
      <c r="D198" s="214" t="s">
        <v>162</v>
      </c>
      <c r="E198" s="215" t="s">
        <v>637</v>
      </c>
      <c r="F198" s="216" t="s">
        <v>638</v>
      </c>
      <c r="G198" s="217" t="s">
        <v>287</v>
      </c>
      <c r="H198" s="218">
        <v>75</v>
      </c>
      <c r="I198" s="219"/>
      <c r="J198" s="220">
        <f>ROUND(I198*H198,2)</f>
        <v>0</v>
      </c>
      <c r="K198" s="216" t="s">
        <v>166</v>
      </c>
      <c r="L198" s="46"/>
      <c r="M198" s="221" t="s">
        <v>19</v>
      </c>
      <c r="N198" s="222" t="s">
        <v>44</v>
      </c>
      <c r="O198" s="86"/>
      <c r="P198" s="223">
        <f>O198*H198</f>
        <v>0</v>
      </c>
      <c r="Q198" s="223">
        <v>0.17488999999999999</v>
      </c>
      <c r="R198" s="223">
        <f>Q198*H198</f>
        <v>13.11675</v>
      </c>
      <c r="S198" s="223">
        <v>0</v>
      </c>
      <c r="T198" s="224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5" t="s">
        <v>167</v>
      </c>
      <c r="AT198" s="225" t="s">
        <v>162</v>
      </c>
      <c r="AU198" s="225" t="s">
        <v>83</v>
      </c>
      <c r="AY198" s="19" t="s">
        <v>160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9" t="s">
        <v>81</v>
      </c>
      <c r="BK198" s="226">
        <f>ROUND(I198*H198,2)</f>
        <v>0</v>
      </c>
      <c r="BL198" s="19" t="s">
        <v>167</v>
      </c>
      <c r="BM198" s="225" t="s">
        <v>639</v>
      </c>
    </row>
    <row r="199" s="2" customFormat="1">
      <c r="A199" s="40"/>
      <c r="B199" s="41"/>
      <c r="C199" s="42"/>
      <c r="D199" s="227" t="s">
        <v>169</v>
      </c>
      <c r="E199" s="42"/>
      <c r="F199" s="228" t="s">
        <v>640</v>
      </c>
      <c r="G199" s="42"/>
      <c r="H199" s="42"/>
      <c r="I199" s="229"/>
      <c r="J199" s="42"/>
      <c r="K199" s="42"/>
      <c r="L199" s="46"/>
      <c r="M199" s="230"/>
      <c r="N199" s="231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169</v>
      </c>
      <c r="AU199" s="19" t="s">
        <v>83</v>
      </c>
    </row>
    <row r="200" s="13" customFormat="1">
      <c r="A200" s="13"/>
      <c r="B200" s="232"/>
      <c r="C200" s="233"/>
      <c r="D200" s="234" t="s">
        <v>171</v>
      </c>
      <c r="E200" s="235" t="s">
        <v>19</v>
      </c>
      <c r="F200" s="236" t="s">
        <v>641</v>
      </c>
      <c r="G200" s="233"/>
      <c r="H200" s="237">
        <v>75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171</v>
      </c>
      <c r="AU200" s="243" t="s">
        <v>83</v>
      </c>
      <c r="AV200" s="13" t="s">
        <v>83</v>
      </c>
      <c r="AW200" s="13" t="s">
        <v>35</v>
      </c>
      <c r="AX200" s="13" t="s">
        <v>81</v>
      </c>
      <c r="AY200" s="243" t="s">
        <v>160</v>
      </c>
    </row>
    <row r="201" s="2" customFormat="1" ht="33" customHeight="1">
      <c r="A201" s="40"/>
      <c r="B201" s="41"/>
      <c r="C201" s="255" t="s">
        <v>642</v>
      </c>
      <c r="D201" s="255" t="s">
        <v>242</v>
      </c>
      <c r="E201" s="256" t="s">
        <v>643</v>
      </c>
      <c r="F201" s="257" t="s">
        <v>644</v>
      </c>
      <c r="G201" s="258" t="s">
        <v>287</v>
      </c>
      <c r="H201" s="259">
        <v>67</v>
      </c>
      <c r="I201" s="260"/>
      <c r="J201" s="261">
        <f>ROUND(I201*H201,2)</f>
        <v>0</v>
      </c>
      <c r="K201" s="257" t="s">
        <v>19</v>
      </c>
      <c r="L201" s="262"/>
      <c r="M201" s="263" t="s">
        <v>19</v>
      </c>
      <c r="N201" s="264" t="s">
        <v>44</v>
      </c>
      <c r="O201" s="86"/>
      <c r="P201" s="223">
        <f>O201*H201</f>
        <v>0</v>
      </c>
      <c r="Q201" s="223">
        <v>0.0035999999999999999</v>
      </c>
      <c r="R201" s="223">
        <f>Q201*H201</f>
        <v>0.2412</v>
      </c>
      <c r="S201" s="223">
        <v>0</v>
      </c>
      <c r="T201" s="224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5" t="s">
        <v>210</v>
      </c>
      <c r="AT201" s="225" t="s">
        <v>242</v>
      </c>
      <c r="AU201" s="225" t="s">
        <v>83</v>
      </c>
      <c r="AY201" s="19" t="s">
        <v>160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9" t="s">
        <v>81</v>
      </c>
      <c r="BK201" s="226">
        <f>ROUND(I201*H201,2)</f>
        <v>0</v>
      </c>
      <c r="BL201" s="19" t="s">
        <v>167</v>
      </c>
      <c r="BM201" s="225" t="s">
        <v>645</v>
      </c>
    </row>
    <row r="202" s="2" customFormat="1">
      <c r="A202" s="40"/>
      <c r="B202" s="41"/>
      <c r="C202" s="42"/>
      <c r="D202" s="234" t="s">
        <v>449</v>
      </c>
      <c r="E202" s="42"/>
      <c r="F202" s="276" t="s">
        <v>646</v>
      </c>
      <c r="G202" s="42"/>
      <c r="H202" s="42"/>
      <c r="I202" s="229"/>
      <c r="J202" s="42"/>
      <c r="K202" s="42"/>
      <c r="L202" s="46"/>
      <c r="M202" s="230"/>
      <c r="N202" s="231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449</v>
      </c>
      <c r="AU202" s="19" t="s">
        <v>83</v>
      </c>
    </row>
    <row r="203" s="2" customFormat="1" ht="21.75" customHeight="1">
      <c r="A203" s="40"/>
      <c r="B203" s="41"/>
      <c r="C203" s="255" t="s">
        <v>647</v>
      </c>
      <c r="D203" s="255" t="s">
        <v>242</v>
      </c>
      <c r="E203" s="256" t="s">
        <v>648</v>
      </c>
      <c r="F203" s="257" t="s">
        <v>649</v>
      </c>
      <c r="G203" s="258" t="s">
        <v>287</v>
      </c>
      <c r="H203" s="259">
        <v>8</v>
      </c>
      <c r="I203" s="260"/>
      <c r="J203" s="261">
        <f>ROUND(I203*H203,2)</f>
        <v>0</v>
      </c>
      <c r="K203" s="257" t="s">
        <v>19</v>
      </c>
      <c r="L203" s="262"/>
      <c r="M203" s="263" t="s">
        <v>19</v>
      </c>
      <c r="N203" s="264" t="s">
        <v>44</v>
      </c>
      <c r="O203" s="86"/>
      <c r="P203" s="223">
        <f>O203*H203</f>
        <v>0</v>
      </c>
      <c r="Q203" s="223">
        <v>0.0035999999999999999</v>
      </c>
      <c r="R203" s="223">
        <f>Q203*H203</f>
        <v>0.028799999999999999</v>
      </c>
      <c r="S203" s="223">
        <v>0</v>
      </c>
      <c r="T203" s="224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5" t="s">
        <v>210</v>
      </c>
      <c r="AT203" s="225" t="s">
        <v>242</v>
      </c>
      <c r="AU203" s="225" t="s">
        <v>83</v>
      </c>
      <c r="AY203" s="19" t="s">
        <v>160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9" t="s">
        <v>81</v>
      </c>
      <c r="BK203" s="226">
        <f>ROUND(I203*H203,2)</f>
        <v>0</v>
      </c>
      <c r="BL203" s="19" t="s">
        <v>167</v>
      </c>
      <c r="BM203" s="225" t="s">
        <v>650</v>
      </c>
    </row>
    <row r="204" s="2" customFormat="1">
      <c r="A204" s="40"/>
      <c r="B204" s="41"/>
      <c r="C204" s="42"/>
      <c r="D204" s="234" t="s">
        <v>449</v>
      </c>
      <c r="E204" s="42"/>
      <c r="F204" s="276" t="s">
        <v>646</v>
      </c>
      <c r="G204" s="42"/>
      <c r="H204" s="42"/>
      <c r="I204" s="229"/>
      <c r="J204" s="42"/>
      <c r="K204" s="42"/>
      <c r="L204" s="46"/>
      <c r="M204" s="230"/>
      <c r="N204" s="231"/>
      <c r="O204" s="86"/>
      <c r="P204" s="86"/>
      <c r="Q204" s="86"/>
      <c r="R204" s="86"/>
      <c r="S204" s="86"/>
      <c r="T204" s="87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449</v>
      </c>
      <c r="AU204" s="19" t="s">
        <v>83</v>
      </c>
    </row>
    <row r="205" s="2" customFormat="1" ht="24.15" customHeight="1">
      <c r="A205" s="40"/>
      <c r="B205" s="41"/>
      <c r="C205" s="214" t="s">
        <v>651</v>
      </c>
      <c r="D205" s="214" t="s">
        <v>162</v>
      </c>
      <c r="E205" s="215" t="s">
        <v>652</v>
      </c>
      <c r="F205" s="216" t="s">
        <v>653</v>
      </c>
      <c r="G205" s="217" t="s">
        <v>287</v>
      </c>
      <c r="H205" s="218">
        <v>1</v>
      </c>
      <c r="I205" s="219"/>
      <c r="J205" s="220">
        <f>ROUND(I205*H205,2)</f>
        <v>0</v>
      </c>
      <c r="K205" s="216" t="s">
        <v>166</v>
      </c>
      <c r="L205" s="46"/>
      <c r="M205" s="221" t="s">
        <v>19</v>
      </c>
      <c r="N205" s="222" t="s">
        <v>44</v>
      </c>
      <c r="O205" s="86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5" t="s">
        <v>167</v>
      </c>
      <c r="AT205" s="225" t="s">
        <v>162</v>
      </c>
      <c r="AU205" s="225" t="s">
        <v>83</v>
      </c>
      <c r="AY205" s="19" t="s">
        <v>160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9" t="s">
        <v>81</v>
      </c>
      <c r="BK205" s="226">
        <f>ROUND(I205*H205,2)</f>
        <v>0</v>
      </c>
      <c r="BL205" s="19" t="s">
        <v>167</v>
      </c>
      <c r="BM205" s="225" t="s">
        <v>654</v>
      </c>
    </row>
    <row r="206" s="2" customFormat="1">
      <c r="A206" s="40"/>
      <c r="B206" s="41"/>
      <c r="C206" s="42"/>
      <c r="D206" s="227" t="s">
        <v>169</v>
      </c>
      <c r="E206" s="42"/>
      <c r="F206" s="228" t="s">
        <v>655</v>
      </c>
      <c r="G206" s="42"/>
      <c r="H206" s="42"/>
      <c r="I206" s="229"/>
      <c r="J206" s="42"/>
      <c r="K206" s="42"/>
      <c r="L206" s="46"/>
      <c r="M206" s="230"/>
      <c r="N206" s="231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169</v>
      </c>
      <c r="AU206" s="19" t="s">
        <v>83</v>
      </c>
    </row>
    <row r="207" s="13" customFormat="1">
      <c r="A207" s="13"/>
      <c r="B207" s="232"/>
      <c r="C207" s="233"/>
      <c r="D207" s="234" t="s">
        <v>171</v>
      </c>
      <c r="E207" s="235" t="s">
        <v>19</v>
      </c>
      <c r="F207" s="236" t="s">
        <v>656</v>
      </c>
      <c r="G207" s="233"/>
      <c r="H207" s="237">
        <v>1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171</v>
      </c>
      <c r="AU207" s="243" t="s">
        <v>83</v>
      </c>
      <c r="AV207" s="13" t="s">
        <v>83</v>
      </c>
      <c r="AW207" s="13" t="s">
        <v>35</v>
      </c>
      <c r="AX207" s="13" t="s">
        <v>81</v>
      </c>
      <c r="AY207" s="243" t="s">
        <v>160</v>
      </c>
    </row>
    <row r="208" s="2" customFormat="1" ht="24.15" customHeight="1">
      <c r="A208" s="40"/>
      <c r="B208" s="41"/>
      <c r="C208" s="255" t="s">
        <v>657</v>
      </c>
      <c r="D208" s="255" t="s">
        <v>242</v>
      </c>
      <c r="E208" s="256" t="s">
        <v>658</v>
      </c>
      <c r="F208" s="257" t="s">
        <v>659</v>
      </c>
      <c r="G208" s="258" t="s">
        <v>287</v>
      </c>
      <c r="H208" s="259">
        <v>1</v>
      </c>
      <c r="I208" s="260"/>
      <c r="J208" s="261">
        <f>ROUND(I208*H208,2)</f>
        <v>0</v>
      </c>
      <c r="K208" s="257" t="s">
        <v>19</v>
      </c>
      <c r="L208" s="262"/>
      <c r="M208" s="263" t="s">
        <v>19</v>
      </c>
      <c r="N208" s="264" t="s">
        <v>44</v>
      </c>
      <c r="O208" s="86"/>
      <c r="P208" s="223">
        <f>O208*H208</f>
        <v>0</v>
      </c>
      <c r="Q208" s="223">
        <v>0.036179999999999997</v>
      </c>
      <c r="R208" s="223">
        <f>Q208*H208</f>
        <v>0.036179999999999997</v>
      </c>
      <c r="S208" s="223">
        <v>0</v>
      </c>
      <c r="T208" s="224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5" t="s">
        <v>210</v>
      </c>
      <c r="AT208" s="225" t="s">
        <v>242</v>
      </c>
      <c r="AU208" s="225" t="s">
        <v>83</v>
      </c>
      <c r="AY208" s="19" t="s">
        <v>160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9" t="s">
        <v>81</v>
      </c>
      <c r="BK208" s="226">
        <f>ROUND(I208*H208,2)</f>
        <v>0</v>
      </c>
      <c r="BL208" s="19" t="s">
        <v>167</v>
      </c>
      <c r="BM208" s="225" t="s">
        <v>660</v>
      </c>
    </row>
    <row r="209" s="2" customFormat="1" ht="24.15" customHeight="1">
      <c r="A209" s="40"/>
      <c r="B209" s="41"/>
      <c r="C209" s="214" t="s">
        <v>661</v>
      </c>
      <c r="D209" s="214" t="s">
        <v>162</v>
      </c>
      <c r="E209" s="215" t="s">
        <v>662</v>
      </c>
      <c r="F209" s="216" t="s">
        <v>663</v>
      </c>
      <c r="G209" s="217" t="s">
        <v>287</v>
      </c>
      <c r="H209" s="218">
        <v>2</v>
      </c>
      <c r="I209" s="219"/>
      <c r="J209" s="220">
        <f>ROUND(I209*H209,2)</f>
        <v>0</v>
      </c>
      <c r="K209" s="216" t="s">
        <v>166</v>
      </c>
      <c r="L209" s="46"/>
      <c r="M209" s="221" t="s">
        <v>19</v>
      </c>
      <c r="N209" s="222" t="s">
        <v>44</v>
      </c>
      <c r="O209" s="86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4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5" t="s">
        <v>167</v>
      </c>
      <c r="AT209" s="225" t="s">
        <v>162</v>
      </c>
      <c r="AU209" s="225" t="s">
        <v>83</v>
      </c>
      <c r="AY209" s="19" t="s">
        <v>160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9" t="s">
        <v>81</v>
      </c>
      <c r="BK209" s="226">
        <f>ROUND(I209*H209,2)</f>
        <v>0</v>
      </c>
      <c r="BL209" s="19" t="s">
        <v>167</v>
      </c>
      <c r="BM209" s="225" t="s">
        <v>664</v>
      </c>
    </row>
    <row r="210" s="2" customFormat="1">
      <c r="A210" s="40"/>
      <c r="B210" s="41"/>
      <c r="C210" s="42"/>
      <c r="D210" s="227" t="s">
        <v>169</v>
      </c>
      <c r="E210" s="42"/>
      <c r="F210" s="228" t="s">
        <v>665</v>
      </c>
      <c r="G210" s="42"/>
      <c r="H210" s="42"/>
      <c r="I210" s="229"/>
      <c r="J210" s="42"/>
      <c r="K210" s="42"/>
      <c r="L210" s="46"/>
      <c r="M210" s="230"/>
      <c r="N210" s="231"/>
      <c r="O210" s="86"/>
      <c r="P210" s="86"/>
      <c r="Q210" s="86"/>
      <c r="R210" s="86"/>
      <c r="S210" s="86"/>
      <c r="T210" s="87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169</v>
      </c>
      <c r="AU210" s="19" t="s">
        <v>83</v>
      </c>
    </row>
    <row r="211" s="13" customFormat="1">
      <c r="A211" s="13"/>
      <c r="B211" s="232"/>
      <c r="C211" s="233"/>
      <c r="D211" s="234" t="s">
        <v>171</v>
      </c>
      <c r="E211" s="235" t="s">
        <v>19</v>
      </c>
      <c r="F211" s="236" t="s">
        <v>666</v>
      </c>
      <c r="G211" s="233"/>
      <c r="H211" s="237">
        <v>1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171</v>
      </c>
      <c r="AU211" s="243" t="s">
        <v>83</v>
      </c>
      <c r="AV211" s="13" t="s">
        <v>83</v>
      </c>
      <c r="AW211" s="13" t="s">
        <v>35</v>
      </c>
      <c r="AX211" s="13" t="s">
        <v>73</v>
      </c>
      <c r="AY211" s="243" t="s">
        <v>160</v>
      </c>
    </row>
    <row r="212" s="13" customFormat="1">
      <c r="A212" s="13"/>
      <c r="B212" s="232"/>
      <c r="C212" s="233"/>
      <c r="D212" s="234" t="s">
        <v>171</v>
      </c>
      <c r="E212" s="235" t="s">
        <v>19</v>
      </c>
      <c r="F212" s="236" t="s">
        <v>667</v>
      </c>
      <c r="G212" s="233"/>
      <c r="H212" s="237">
        <v>1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171</v>
      </c>
      <c r="AU212" s="243" t="s">
        <v>83</v>
      </c>
      <c r="AV212" s="13" t="s">
        <v>83</v>
      </c>
      <c r="AW212" s="13" t="s">
        <v>35</v>
      </c>
      <c r="AX212" s="13" t="s">
        <v>73</v>
      </c>
      <c r="AY212" s="243" t="s">
        <v>160</v>
      </c>
    </row>
    <row r="213" s="14" customFormat="1">
      <c r="A213" s="14"/>
      <c r="B213" s="244"/>
      <c r="C213" s="245"/>
      <c r="D213" s="234" t="s">
        <v>171</v>
      </c>
      <c r="E213" s="246" t="s">
        <v>19</v>
      </c>
      <c r="F213" s="247" t="s">
        <v>180</v>
      </c>
      <c r="G213" s="245"/>
      <c r="H213" s="248">
        <v>2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171</v>
      </c>
      <c r="AU213" s="254" t="s">
        <v>83</v>
      </c>
      <c r="AV213" s="14" t="s">
        <v>167</v>
      </c>
      <c r="AW213" s="14" t="s">
        <v>35</v>
      </c>
      <c r="AX213" s="14" t="s">
        <v>81</v>
      </c>
      <c r="AY213" s="254" t="s">
        <v>160</v>
      </c>
    </row>
    <row r="214" s="2" customFormat="1" ht="24.15" customHeight="1">
      <c r="A214" s="40"/>
      <c r="B214" s="41"/>
      <c r="C214" s="255" t="s">
        <v>668</v>
      </c>
      <c r="D214" s="255" t="s">
        <v>242</v>
      </c>
      <c r="E214" s="256" t="s">
        <v>669</v>
      </c>
      <c r="F214" s="257" t="s">
        <v>670</v>
      </c>
      <c r="G214" s="258" t="s">
        <v>287</v>
      </c>
      <c r="H214" s="259">
        <v>1</v>
      </c>
      <c r="I214" s="260"/>
      <c r="J214" s="261">
        <f>ROUND(I214*H214,2)</f>
        <v>0</v>
      </c>
      <c r="K214" s="257" t="s">
        <v>19</v>
      </c>
      <c r="L214" s="262"/>
      <c r="M214" s="263" t="s">
        <v>19</v>
      </c>
      <c r="N214" s="264" t="s">
        <v>44</v>
      </c>
      <c r="O214" s="86"/>
      <c r="P214" s="223">
        <f>O214*H214</f>
        <v>0</v>
      </c>
      <c r="Q214" s="223">
        <v>0.099000000000000005</v>
      </c>
      <c r="R214" s="223">
        <f>Q214*H214</f>
        <v>0.099000000000000005</v>
      </c>
      <c r="S214" s="223">
        <v>0</v>
      </c>
      <c r="T214" s="224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5" t="s">
        <v>210</v>
      </c>
      <c r="AT214" s="225" t="s">
        <v>242</v>
      </c>
      <c r="AU214" s="225" t="s">
        <v>83</v>
      </c>
      <c r="AY214" s="19" t="s">
        <v>160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9" t="s">
        <v>81</v>
      </c>
      <c r="BK214" s="226">
        <f>ROUND(I214*H214,2)</f>
        <v>0</v>
      </c>
      <c r="BL214" s="19" t="s">
        <v>167</v>
      </c>
      <c r="BM214" s="225" t="s">
        <v>671</v>
      </c>
    </row>
    <row r="215" s="2" customFormat="1" ht="24.15" customHeight="1">
      <c r="A215" s="40"/>
      <c r="B215" s="41"/>
      <c r="C215" s="255" t="s">
        <v>672</v>
      </c>
      <c r="D215" s="255" t="s">
        <v>242</v>
      </c>
      <c r="E215" s="256" t="s">
        <v>673</v>
      </c>
      <c r="F215" s="257" t="s">
        <v>674</v>
      </c>
      <c r="G215" s="258" t="s">
        <v>287</v>
      </c>
      <c r="H215" s="259">
        <v>1</v>
      </c>
      <c r="I215" s="260"/>
      <c r="J215" s="261">
        <f>ROUND(I215*H215,2)</f>
        <v>0</v>
      </c>
      <c r="K215" s="257" t="s">
        <v>19</v>
      </c>
      <c r="L215" s="262"/>
      <c r="M215" s="263" t="s">
        <v>19</v>
      </c>
      <c r="N215" s="264" t="s">
        <v>44</v>
      </c>
      <c r="O215" s="86"/>
      <c r="P215" s="223">
        <f>O215*H215</f>
        <v>0</v>
      </c>
      <c r="Q215" s="223">
        <v>0.099000000000000005</v>
      </c>
      <c r="R215" s="223">
        <f>Q215*H215</f>
        <v>0.099000000000000005</v>
      </c>
      <c r="S215" s="223">
        <v>0</v>
      </c>
      <c r="T215" s="224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5" t="s">
        <v>210</v>
      </c>
      <c r="AT215" s="225" t="s">
        <v>242</v>
      </c>
      <c r="AU215" s="225" t="s">
        <v>83</v>
      </c>
      <c r="AY215" s="19" t="s">
        <v>160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9" t="s">
        <v>81</v>
      </c>
      <c r="BK215" s="226">
        <f>ROUND(I215*H215,2)</f>
        <v>0</v>
      </c>
      <c r="BL215" s="19" t="s">
        <v>167</v>
      </c>
      <c r="BM215" s="225" t="s">
        <v>675</v>
      </c>
    </row>
    <row r="216" s="2" customFormat="1" ht="24.15" customHeight="1">
      <c r="A216" s="40"/>
      <c r="B216" s="41"/>
      <c r="C216" s="214" t="s">
        <v>676</v>
      </c>
      <c r="D216" s="214" t="s">
        <v>162</v>
      </c>
      <c r="E216" s="215" t="s">
        <v>677</v>
      </c>
      <c r="F216" s="216" t="s">
        <v>678</v>
      </c>
      <c r="G216" s="217" t="s">
        <v>287</v>
      </c>
      <c r="H216" s="218">
        <v>1</v>
      </c>
      <c r="I216" s="219"/>
      <c r="J216" s="220">
        <f>ROUND(I216*H216,2)</f>
        <v>0</v>
      </c>
      <c r="K216" s="216" t="s">
        <v>166</v>
      </c>
      <c r="L216" s="46"/>
      <c r="M216" s="221" t="s">
        <v>19</v>
      </c>
      <c r="N216" s="222" t="s">
        <v>44</v>
      </c>
      <c r="O216" s="86"/>
      <c r="P216" s="223">
        <f>O216*H216</f>
        <v>0</v>
      </c>
      <c r="Q216" s="223">
        <v>0</v>
      </c>
      <c r="R216" s="223">
        <f>Q216*H216</f>
        <v>0</v>
      </c>
      <c r="S216" s="223">
        <v>0</v>
      </c>
      <c r="T216" s="224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5" t="s">
        <v>167</v>
      </c>
      <c r="AT216" s="225" t="s">
        <v>162</v>
      </c>
      <c r="AU216" s="225" t="s">
        <v>83</v>
      </c>
      <c r="AY216" s="19" t="s">
        <v>160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9" t="s">
        <v>81</v>
      </c>
      <c r="BK216" s="226">
        <f>ROUND(I216*H216,2)</f>
        <v>0</v>
      </c>
      <c r="BL216" s="19" t="s">
        <v>167</v>
      </c>
      <c r="BM216" s="225" t="s">
        <v>679</v>
      </c>
    </row>
    <row r="217" s="2" customFormat="1">
      <c r="A217" s="40"/>
      <c r="B217" s="41"/>
      <c r="C217" s="42"/>
      <c r="D217" s="227" t="s">
        <v>169</v>
      </c>
      <c r="E217" s="42"/>
      <c r="F217" s="228" t="s">
        <v>680</v>
      </c>
      <c r="G217" s="42"/>
      <c r="H217" s="42"/>
      <c r="I217" s="229"/>
      <c r="J217" s="42"/>
      <c r="K217" s="42"/>
      <c r="L217" s="46"/>
      <c r="M217" s="230"/>
      <c r="N217" s="231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169</v>
      </c>
      <c r="AU217" s="19" t="s">
        <v>83</v>
      </c>
    </row>
    <row r="218" s="13" customFormat="1">
      <c r="A218" s="13"/>
      <c r="B218" s="232"/>
      <c r="C218" s="233"/>
      <c r="D218" s="234" t="s">
        <v>171</v>
      </c>
      <c r="E218" s="235" t="s">
        <v>19</v>
      </c>
      <c r="F218" s="236" t="s">
        <v>681</v>
      </c>
      <c r="G218" s="233"/>
      <c r="H218" s="237">
        <v>1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171</v>
      </c>
      <c r="AU218" s="243" t="s">
        <v>83</v>
      </c>
      <c r="AV218" s="13" t="s">
        <v>83</v>
      </c>
      <c r="AW218" s="13" t="s">
        <v>35</v>
      </c>
      <c r="AX218" s="13" t="s">
        <v>81</v>
      </c>
      <c r="AY218" s="243" t="s">
        <v>160</v>
      </c>
    </row>
    <row r="219" s="2" customFormat="1" ht="24.15" customHeight="1">
      <c r="A219" s="40"/>
      <c r="B219" s="41"/>
      <c r="C219" s="255" t="s">
        <v>682</v>
      </c>
      <c r="D219" s="255" t="s">
        <v>242</v>
      </c>
      <c r="E219" s="256" t="s">
        <v>683</v>
      </c>
      <c r="F219" s="257" t="s">
        <v>684</v>
      </c>
      <c r="G219" s="258" t="s">
        <v>287</v>
      </c>
      <c r="H219" s="259">
        <v>1</v>
      </c>
      <c r="I219" s="260"/>
      <c r="J219" s="261">
        <f>ROUND(I219*H219,2)</f>
        <v>0</v>
      </c>
      <c r="K219" s="257" t="s">
        <v>19</v>
      </c>
      <c r="L219" s="262"/>
      <c r="M219" s="263" t="s">
        <v>19</v>
      </c>
      <c r="N219" s="264" t="s">
        <v>44</v>
      </c>
      <c r="O219" s="86"/>
      <c r="P219" s="223">
        <f>O219*H219</f>
        <v>0</v>
      </c>
      <c r="Q219" s="223">
        <v>0.055030000000000003</v>
      </c>
      <c r="R219" s="223">
        <f>Q219*H219</f>
        <v>0.055030000000000003</v>
      </c>
      <c r="S219" s="223">
        <v>0</v>
      </c>
      <c r="T219" s="224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5" t="s">
        <v>210</v>
      </c>
      <c r="AT219" s="225" t="s">
        <v>242</v>
      </c>
      <c r="AU219" s="225" t="s">
        <v>83</v>
      </c>
      <c r="AY219" s="19" t="s">
        <v>160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9" t="s">
        <v>81</v>
      </c>
      <c r="BK219" s="226">
        <f>ROUND(I219*H219,2)</f>
        <v>0</v>
      </c>
      <c r="BL219" s="19" t="s">
        <v>167</v>
      </c>
      <c r="BM219" s="225" t="s">
        <v>685</v>
      </c>
    </row>
    <row r="220" s="2" customFormat="1" ht="24.15" customHeight="1">
      <c r="A220" s="40"/>
      <c r="B220" s="41"/>
      <c r="C220" s="214" t="s">
        <v>686</v>
      </c>
      <c r="D220" s="214" t="s">
        <v>162</v>
      </c>
      <c r="E220" s="215" t="s">
        <v>687</v>
      </c>
      <c r="F220" s="216" t="s">
        <v>688</v>
      </c>
      <c r="G220" s="217" t="s">
        <v>287</v>
      </c>
      <c r="H220" s="218">
        <v>1</v>
      </c>
      <c r="I220" s="219"/>
      <c r="J220" s="220">
        <f>ROUND(I220*H220,2)</f>
        <v>0</v>
      </c>
      <c r="K220" s="216" t="s">
        <v>166</v>
      </c>
      <c r="L220" s="46"/>
      <c r="M220" s="221" t="s">
        <v>19</v>
      </c>
      <c r="N220" s="222" t="s">
        <v>44</v>
      </c>
      <c r="O220" s="86"/>
      <c r="P220" s="223">
        <f>O220*H220</f>
        <v>0</v>
      </c>
      <c r="Q220" s="223">
        <v>0.0070200000000000002</v>
      </c>
      <c r="R220" s="223">
        <f>Q220*H220</f>
        <v>0.0070200000000000002</v>
      </c>
      <c r="S220" s="223">
        <v>0</v>
      </c>
      <c r="T220" s="224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5" t="s">
        <v>167</v>
      </c>
      <c r="AT220" s="225" t="s">
        <v>162</v>
      </c>
      <c r="AU220" s="225" t="s">
        <v>83</v>
      </c>
      <c r="AY220" s="19" t="s">
        <v>160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9" t="s">
        <v>81</v>
      </c>
      <c r="BK220" s="226">
        <f>ROUND(I220*H220,2)</f>
        <v>0</v>
      </c>
      <c r="BL220" s="19" t="s">
        <v>167</v>
      </c>
      <c r="BM220" s="225" t="s">
        <v>689</v>
      </c>
    </row>
    <row r="221" s="2" customFormat="1">
      <c r="A221" s="40"/>
      <c r="B221" s="41"/>
      <c r="C221" s="42"/>
      <c r="D221" s="227" t="s">
        <v>169</v>
      </c>
      <c r="E221" s="42"/>
      <c r="F221" s="228" t="s">
        <v>690</v>
      </c>
      <c r="G221" s="42"/>
      <c r="H221" s="42"/>
      <c r="I221" s="229"/>
      <c r="J221" s="42"/>
      <c r="K221" s="42"/>
      <c r="L221" s="46"/>
      <c r="M221" s="230"/>
      <c r="N221" s="231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169</v>
      </c>
      <c r="AU221" s="19" t="s">
        <v>83</v>
      </c>
    </row>
    <row r="222" s="2" customFormat="1" ht="16.5" customHeight="1">
      <c r="A222" s="40"/>
      <c r="B222" s="41"/>
      <c r="C222" s="255" t="s">
        <v>691</v>
      </c>
      <c r="D222" s="255" t="s">
        <v>242</v>
      </c>
      <c r="E222" s="256" t="s">
        <v>692</v>
      </c>
      <c r="F222" s="257" t="s">
        <v>693</v>
      </c>
      <c r="G222" s="258" t="s">
        <v>287</v>
      </c>
      <c r="H222" s="259">
        <v>1</v>
      </c>
      <c r="I222" s="260"/>
      <c r="J222" s="261">
        <f>ROUND(I222*H222,2)</f>
        <v>0</v>
      </c>
      <c r="K222" s="257" t="s">
        <v>166</v>
      </c>
      <c r="L222" s="262"/>
      <c r="M222" s="263" t="s">
        <v>19</v>
      </c>
      <c r="N222" s="264" t="s">
        <v>44</v>
      </c>
      <c r="O222" s="86"/>
      <c r="P222" s="223">
        <f>O222*H222</f>
        <v>0</v>
      </c>
      <c r="Q222" s="223">
        <v>0.066000000000000003</v>
      </c>
      <c r="R222" s="223">
        <f>Q222*H222</f>
        <v>0.066000000000000003</v>
      </c>
      <c r="S222" s="223">
        <v>0</v>
      </c>
      <c r="T222" s="224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5" t="s">
        <v>210</v>
      </c>
      <c r="AT222" s="225" t="s">
        <v>242</v>
      </c>
      <c r="AU222" s="225" t="s">
        <v>83</v>
      </c>
      <c r="AY222" s="19" t="s">
        <v>160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9" t="s">
        <v>81</v>
      </c>
      <c r="BK222" s="226">
        <f>ROUND(I222*H222,2)</f>
        <v>0</v>
      </c>
      <c r="BL222" s="19" t="s">
        <v>167</v>
      </c>
      <c r="BM222" s="225" t="s">
        <v>694</v>
      </c>
    </row>
    <row r="223" s="2" customFormat="1" ht="24.15" customHeight="1">
      <c r="A223" s="40"/>
      <c r="B223" s="41"/>
      <c r="C223" s="214" t="s">
        <v>695</v>
      </c>
      <c r="D223" s="214" t="s">
        <v>162</v>
      </c>
      <c r="E223" s="215" t="s">
        <v>696</v>
      </c>
      <c r="F223" s="216" t="s">
        <v>697</v>
      </c>
      <c r="G223" s="217" t="s">
        <v>287</v>
      </c>
      <c r="H223" s="218">
        <v>64</v>
      </c>
      <c r="I223" s="219"/>
      <c r="J223" s="220">
        <f>ROUND(I223*H223,2)</f>
        <v>0</v>
      </c>
      <c r="K223" s="216" t="s">
        <v>166</v>
      </c>
      <c r="L223" s="46"/>
      <c r="M223" s="221" t="s">
        <v>19</v>
      </c>
      <c r="N223" s="222" t="s">
        <v>44</v>
      </c>
      <c r="O223" s="86"/>
      <c r="P223" s="223">
        <f>O223*H223</f>
        <v>0</v>
      </c>
      <c r="Q223" s="223">
        <v>0.0070200000000000002</v>
      </c>
      <c r="R223" s="223">
        <f>Q223*H223</f>
        <v>0.44928000000000001</v>
      </c>
      <c r="S223" s="223">
        <v>0</v>
      </c>
      <c r="T223" s="224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5" t="s">
        <v>167</v>
      </c>
      <c r="AT223" s="225" t="s">
        <v>162</v>
      </c>
      <c r="AU223" s="225" t="s">
        <v>83</v>
      </c>
      <c r="AY223" s="19" t="s">
        <v>160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9" t="s">
        <v>81</v>
      </c>
      <c r="BK223" s="226">
        <f>ROUND(I223*H223,2)</f>
        <v>0</v>
      </c>
      <c r="BL223" s="19" t="s">
        <v>167</v>
      </c>
      <c r="BM223" s="225" t="s">
        <v>698</v>
      </c>
    </row>
    <row r="224" s="2" customFormat="1">
      <c r="A224" s="40"/>
      <c r="B224" s="41"/>
      <c r="C224" s="42"/>
      <c r="D224" s="227" t="s">
        <v>169</v>
      </c>
      <c r="E224" s="42"/>
      <c r="F224" s="228" t="s">
        <v>699</v>
      </c>
      <c r="G224" s="42"/>
      <c r="H224" s="42"/>
      <c r="I224" s="229"/>
      <c r="J224" s="42"/>
      <c r="K224" s="42"/>
      <c r="L224" s="46"/>
      <c r="M224" s="230"/>
      <c r="N224" s="231"/>
      <c r="O224" s="86"/>
      <c r="P224" s="86"/>
      <c r="Q224" s="86"/>
      <c r="R224" s="86"/>
      <c r="S224" s="86"/>
      <c r="T224" s="87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169</v>
      </c>
      <c r="AU224" s="19" t="s">
        <v>83</v>
      </c>
    </row>
    <row r="225" s="13" customFormat="1">
      <c r="A225" s="13"/>
      <c r="B225" s="232"/>
      <c r="C225" s="233"/>
      <c r="D225" s="234" t="s">
        <v>171</v>
      </c>
      <c r="E225" s="235" t="s">
        <v>19</v>
      </c>
      <c r="F225" s="236" t="s">
        <v>700</v>
      </c>
      <c r="G225" s="233"/>
      <c r="H225" s="237">
        <v>64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171</v>
      </c>
      <c r="AU225" s="243" t="s">
        <v>83</v>
      </c>
      <c r="AV225" s="13" t="s">
        <v>83</v>
      </c>
      <c r="AW225" s="13" t="s">
        <v>35</v>
      </c>
      <c r="AX225" s="13" t="s">
        <v>81</v>
      </c>
      <c r="AY225" s="243" t="s">
        <v>160</v>
      </c>
    </row>
    <row r="226" s="2" customFormat="1" ht="16.5" customHeight="1">
      <c r="A226" s="40"/>
      <c r="B226" s="41"/>
      <c r="C226" s="255" t="s">
        <v>701</v>
      </c>
      <c r="D226" s="255" t="s">
        <v>242</v>
      </c>
      <c r="E226" s="256" t="s">
        <v>702</v>
      </c>
      <c r="F226" s="257" t="s">
        <v>703</v>
      </c>
      <c r="G226" s="258" t="s">
        <v>287</v>
      </c>
      <c r="H226" s="259">
        <v>64</v>
      </c>
      <c r="I226" s="260"/>
      <c r="J226" s="261">
        <f>ROUND(I226*H226,2)</f>
        <v>0</v>
      </c>
      <c r="K226" s="257" t="s">
        <v>166</v>
      </c>
      <c r="L226" s="262"/>
      <c r="M226" s="263" t="s">
        <v>19</v>
      </c>
      <c r="N226" s="264" t="s">
        <v>44</v>
      </c>
      <c r="O226" s="86"/>
      <c r="P226" s="223">
        <f>O226*H226</f>
        <v>0</v>
      </c>
      <c r="Q226" s="223">
        <v>0.096000000000000002</v>
      </c>
      <c r="R226" s="223">
        <f>Q226*H226</f>
        <v>6.1440000000000001</v>
      </c>
      <c r="S226" s="223">
        <v>0</v>
      </c>
      <c r="T226" s="224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5" t="s">
        <v>210</v>
      </c>
      <c r="AT226" s="225" t="s">
        <v>242</v>
      </c>
      <c r="AU226" s="225" t="s">
        <v>83</v>
      </c>
      <c r="AY226" s="19" t="s">
        <v>160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9" t="s">
        <v>81</v>
      </c>
      <c r="BK226" s="226">
        <f>ROUND(I226*H226,2)</f>
        <v>0</v>
      </c>
      <c r="BL226" s="19" t="s">
        <v>167</v>
      </c>
      <c r="BM226" s="225" t="s">
        <v>704</v>
      </c>
    </row>
    <row r="227" s="2" customFormat="1" ht="16.5" customHeight="1">
      <c r="A227" s="40"/>
      <c r="B227" s="41"/>
      <c r="C227" s="214" t="s">
        <v>705</v>
      </c>
      <c r="D227" s="214" t="s">
        <v>162</v>
      </c>
      <c r="E227" s="215" t="s">
        <v>706</v>
      </c>
      <c r="F227" s="216" t="s">
        <v>707</v>
      </c>
      <c r="G227" s="217" t="s">
        <v>250</v>
      </c>
      <c r="H227" s="218">
        <v>5</v>
      </c>
      <c r="I227" s="219"/>
      <c r="J227" s="220">
        <f>ROUND(I227*H227,2)</f>
        <v>0</v>
      </c>
      <c r="K227" s="216" t="s">
        <v>166</v>
      </c>
      <c r="L227" s="46"/>
      <c r="M227" s="221" t="s">
        <v>19</v>
      </c>
      <c r="N227" s="222" t="s">
        <v>44</v>
      </c>
      <c r="O227" s="86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5" t="s">
        <v>167</v>
      </c>
      <c r="AT227" s="225" t="s">
        <v>162</v>
      </c>
      <c r="AU227" s="225" t="s">
        <v>83</v>
      </c>
      <c r="AY227" s="19" t="s">
        <v>160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9" t="s">
        <v>81</v>
      </c>
      <c r="BK227" s="226">
        <f>ROUND(I227*H227,2)</f>
        <v>0</v>
      </c>
      <c r="BL227" s="19" t="s">
        <v>167</v>
      </c>
      <c r="BM227" s="225" t="s">
        <v>708</v>
      </c>
    </row>
    <row r="228" s="2" customFormat="1">
      <c r="A228" s="40"/>
      <c r="B228" s="41"/>
      <c r="C228" s="42"/>
      <c r="D228" s="227" t="s">
        <v>169</v>
      </c>
      <c r="E228" s="42"/>
      <c r="F228" s="228" t="s">
        <v>709</v>
      </c>
      <c r="G228" s="42"/>
      <c r="H228" s="42"/>
      <c r="I228" s="229"/>
      <c r="J228" s="42"/>
      <c r="K228" s="42"/>
      <c r="L228" s="46"/>
      <c r="M228" s="230"/>
      <c r="N228" s="231"/>
      <c r="O228" s="86"/>
      <c r="P228" s="86"/>
      <c r="Q228" s="86"/>
      <c r="R228" s="86"/>
      <c r="S228" s="86"/>
      <c r="T228" s="87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169</v>
      </c>
      <c r="AU228" s="19" t="s">
        <v>83</v>
      </c>
    </row>
    <row r="229" s="2" customFormat="1" ht="16.5" customHeight="1">
      <c r="A229" s="40"/>
      <c r="B229" s="41"/>
      <c r="C229" s="255" t="s">
        <v>710</v>
      </c>
      <c r="D229" s="255" t="s">
        <v>242</v>
      </c>
      <c r="E229" s="256" t="s">
        <v>445</v>
      </c>
      <c r="F229" s="257" t="s">
        <v>711</v>
      </c>
      <c r="G229" s="258" t="s">
        <v>250</v>
      </c>
      <c r="H229" s="259">
        <v>5</v>
      </c>
      <c r="I229" s="260"/>
      <c r="J229" s="261">
        <f>ROUND(I229*H229,2)</f>
        <v>0</v>
      </c>
      <c r="K229" s="257" t="s">
        <v>19</v>
      </c>
      <c r="L229" s="262"/>
      <c r="M229" s="263" t="s">
        <v>19</v>
      </c>
      <c r="N229" s="264" t="s">
        <v>44</v>
      </c>
      <c r="O229" s="86"/>
      <c r="P229" s="223">
        <f>O229*H229</f>
        <v>0</v>
      </c>
      <c r="Q229" s="223">
        <v>0.0074999999999999997</v>
      </c>
      <c r="R229" s="223">
        <f>Q229*H229</f>
        <v>0.037499999999999999</v>
      </c>
      <c r="S229" s="223">
        <v>0</v>
      </c>
      <c r="T229" s="224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5" t="s">
        <v>210</v>
      </c>
      <c r="AT229" s="225" t="s">
        <v>242</v>
      </c>
      <c r="AU229" s="225" t="s">
        <v>83</v>
      </c>
      <c r="AY229" s="19" t="s">
        <v>160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9" t="s">
        <v>81</v>
      </c>
      <c r="BK229" s="226">
        <f>ROUND(I229*H229,2)</f>
        <v>0</v>
      </c>
      <c r="BL229" s="19" t="s">
        <v>167</v>
      </c>
      <c r="BM229" s="225" t="s">
        <v>712</v>
      </c>
    </row>
    <row r="230" s="2" customFormat="1">
      <c r="A230" s="40"/>
      <c r="B230" s="41"/>
      <c r="C230" s="42"/>
      <c r="D230" s="234" t="s">
        <v>449</v>
      </c>
      <c r="E230" s="42"/>
      <c r="F230" s="276" t="s">
        <v>646</v>
      </c>
      <c r="G230" s="42"/>
      <c r="H230" s="42"/>
      <c r="I230" s="229"/>
      <c r="J230" s="42"/>
      <c r="K230" s="42"/>
      <c r="L230" s="46"/>
      <c r="M230" s="230"/>
      <c r="N230" s="231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449</v>
      </c>
      <c r="AU230" s="19" t="s">
        <v>83</v>
      </c>
    </row>
    <row r="231" s="2" customFormat="1" ht="16.5" customHeight="1">
      <c r="A231" s="40"/>
      <c r="B231" s="41"/>
      <c r="C231" s="214" t="s">
        <v>713</v>
      </c>
      <c r="D231" s="214" t="s">
        <v>162</v>
      </c>
      <c r="E231" s="215" t="s">
        <v>714</v>
      </c>
      <c r="F231" s="216" t="s">
        <v>715</v>
      </c>
      <c r="G231" s="217" t="s">
        <v>250</v>
      </c>
      <c r="H231" s="218">
        <v>190</v>
      </c>
      <c r="I231" s="219"/>
      <c r="J231" s="220">
        <f>ROUND(I231*H231,2)</f>
        <v>0</v>
      </c>
      <c r="K231" s="216" t="s">
        <v>166</v>
      </c>
      <c r="L231" s="46"/>
      <c r="M231" s="221" t="s">
        <v>19</v>
      </c>
      <c r="N231" s="222" t="s">
        <v>44</v>
      </c>
      <c r="O231" s="86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5" t="s">
        <v>167</v>
      </c>
      <c r="AT231" s="225" t="s">
        <v>162</v>
      </c>
      <c r="AU231" s="225" t="s">
        <v>83</v>
      </c>
      <c r="AY231" s="19" t="s">
        <v>160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9" t="s">
        <v>81</v>
      </c>
      <c r="BK231" s="226">
        <f>ROUND(I231*H231,2)</f>
        <v>0</v>
      </c>
      <c r="BL231" s="19" t="s">
        <v>167</v>
      </c>
      <c r="BM231" s="225" t="s">
        <v>716</v>
      </c>
    </row>
    <row r="232" s="2" customFormat="1">
      <c r="A232" s="40"/>
      <c r="B232" s="41"/>
      <c r="C232" s="42"/>
      <c r="D232" s="227" t="s">
        <v>169</v>
      </c>
      <c r="E232" s="42"/>
      <c r="F232" s="228" t="s">
        <v>717</v>
      </c>
      <c r="G232" s="42"/>
      <c r="H232" s="42"/>
      <c r="I232" s="229"/>
      <c r="J232" s="42"/>
      <c r="K232" s="42"/>
      <c r="L232" s="46"/>
      <c r="M232" s="230"/>
      <c r="N232" s="231"/>
      <c r="O232" s="86"/>
      <c r="P232" s="86"/>
      <c r="Q232" s="86"/>
      <c r="R232" s="86"/>
      <c r="S232" s="86"/>
      <c r="T232" s="87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169</v>
      </c>
      <c r="AU232" s="19" t="s">
        <v>83</v>
      </c>
    </row>
    <row r="233" s="2" customFormat="1" ht="16.5" customHeight="1">
      <c r="A233" s="40"/>
      <c r="B233" s="41"/>
      <c r="C233" s="255" t="s">
        <v>718</v>
      </c>
      <c r="D233" s="255" t="s">
        <v>242</v>
      </c>
      <c r="E233" s="256" t="s">
        <v>719</v>
      </c>
      <c r="F233" s="257" t="s">
        <v>720</v>
      </c>
      <c r="G233" s="258" t="s">
        <v>250</v>
      </c>
      <c r="H233" s="259">
        <v>190</v>
      </c>
      <c r="I233" s="260"/>
      <c r="J233" s="261">
        <f>ROUND(I233*H233,2)</f>
        <v>0</v>
      </c>
      <c r="K233" s="257" t="s">
        <v>19</v>
      </c>
      <c r="L233" s="262"/>
      <c r="M233" s="263" t="s">
        <v>19</v>
      </c>
      <c r="N233" s="264" t="s">
        <v>44</v>
      </c>
      <c r="O233" s="86"/>
      <c r="P233" s="223">
        <f>O233*H233</f>
        <v>0</v>
      </c>
      <c r="Q233" s="223">
        <v>0.098000000000000004</v>
      </c>
      <c r="R233" s="223">
        <f>Q233*H233</f>
        <v>18.620000000000001</v>
      </c>
      <c r="S233" s="223">
        <v>0</v>
      </c>
      <c r="T233" s="224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5" t="s">
        <v>210</v>
      </c>
      <c r="AT233" s="225" t="s">
        <v>242</v>
      </c>
      <c r="AU233" s="225" t="s">
        <v>83</v>
      </c>
      <c r="AY233" s="19" t="s">
        <v>160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9" t="s">
        <v>81</v>
      </c>
      <c r="BK233" s="226">
        <f>ROUND(I233*H233,2)</f>
        <v>0</v>
      </c>
      <c r="BL233" s="19" t="s">
        <v>167</v>
      </c>
      <c r="BM233" s="225" t="s">
        <v>721</v>
      </c>
    </row>
    <row r="234" s="2" customFormat="1">
      <c r="A234" s="40"/>
      <c r="B234" s="41"/>
      <c r="C234" s="42"/>
      <c r="D234" s="234" t="s">
        <v>449</v>
      </c>
      <c r="E234" s="42"/>
      <c r="F234" s="276" t="s">
        <v>646</v>
      </c>
      <c r="G234" s="42"/>
      <c r="H234" s="42"/>
      <c r="I234" s="229"/>
      <c r="J234" s="42"/>
      <c r="K234" s="42"/>
      <c r="L234" s="46"/>
      <c r="M234" s="230"/>
      <c r="N234" s="231"/>
      <c r="O234" s="86"/>
      <c r="P234" s="86"/>
      <c r="Q234" s="86"/>
      <c r="R234" s="86"/>
      <c r="S234" s="86"/>
      <c r="T234" s="87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449</v>
      </c>
      <c r="AU234" s="19" t="s">
        <v>83</v>
      </c>
    </row>
    <row r="235" s="12" customFormat="1" ht="22.8" customHeight="1">
      <c r="A235" s="12"/>
      <c r="B235" s="198"/>
      <c r="C235" s="199"/>
      <c r="D235" s="200" t="s">
        <v>72</v>
      </c>
      <c r="E235" s="212" t="s">
        <v>167</v>
      </c>
      <c r="F235" s="212" t="s">
        <v>343</v>
      </c>
      <c r="G235" s="199"/>
      <c r="H235" s="199"/>
      <c r="I235" s="202"/>
      <c r="J235" s="213">
        <f>BK235</f>
        <v>0</v>
      </c>
      <c r="K235" s="199"/>
      <c r="L235" s="204"/>
      <c r="M235" s="205"/>
      <c r="N235" s="206"/>
      <c r="O235" s="206"/>
      <c r="P235" s="207">
        <f>SUM(P236:P244)</f>
        <v>0</v>
      </c>
      <c r="Q235" s="206"/>
      <c r="R235" s="207">
        <f>SUM(R236:R244)</f>
        <v>72.974425600000004</v>
      </c>
      <c r="S235" s="206"/>
      <c r="T235" s="208">
        <f>SUM(T236:T244)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09" t="s">
        <v>81</v>
      </c>
      <c r="AT235" s="210" t="s">
        <v>72</v>
      </c>
      <c r="AU235" s="210" t="s">
        <v>81</v>
      </c>
      <c r="AY235" s="209" t="s">
        <v>160</v>
      </c>
      <c r="BK235" s="211">
        <f>SUM(BK236:BK244)</f>
        <v>0</v>
      </c>
    </row>
    <row r="236" s="2" customFormat="1" ht="24.15" customHeight="1">
      <c r="A236" s="40"/>
      <c r="B236" s="41"/>
      <c r="C236" s="214" t="s">
        <v>722</v>
      </c>
      <c r="D236" s="214" t="s">
        <v>162</v>
      </c>
      <c r="E236" s="215" t="s">
        <v>723</v>
      </c>
      <c r="F236" s="216" t="s">
        <v>724</v>
      </c>
      <c r="G236" s="217" t="s">
        <v>250</v>
      </c>
      <c r="H236" s="218">
        <v>28</v>
      </c>
      <c r="I236" s="219"/>
      <c r="J236" s="220">
        <f>ROUND(I236*H236,2)</f>
        <v>0</v>
      </c>
      <c r="K236" s="216" t="s">
        <v>166</v>
      </c>
      <c r="L236" s="46"/>
      <c r="M236" s="221" t="s">
        <v>19</v>
      </c>
      <c r="N236" s="222" t="s">
        <v>44</v>
      </c>
      <c r="O236" s="86"/>
      <c r="P236" s="223">
        <f>O236*H236</f>
        <v>0</v>
      </c>
      <c r="Q236" s="223">
        <v>0.14654</v>
      </c>
      <c r="R236" s="223">
        <f>Q236*H236</f>
        <v>4.1031200000000005</v>
      </c>
      <c r="S236" s="223">
        <v>0</v>
      </c>
      <c r="T236" s="224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5" t="s">
        <v>167</v>
      </c>
      <c r="AT236" s="225" t="s">
        <v>162</v>
      </c>
      <c r="AU236" s="225" t="s">
        <v>83</v>
      </c>
      <c r="AY236" s="19" t="s">
        <v>160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9" t="s">
        <v>81</v>
      </c>
      <c r="BK236" s="226">
        <f>ROUND(I236*H236,2)</f>
        <v>0</v>
      </c>
      <c r="BL236" s="19" t="s">
        <v>167</v>
      </c>
      <c r="BM236" s="225" t="s">
        <v>725</v>
      </c>
    </row>
    <row r="237" s="2" customFormat="1">
      <c r="A237" s="40"/>
      <c r="B237" s="41"/>
      <c r="C237" s="42"/>
      <c r="D237" s="227" t="s">
        <v>169</v>
      </c>
      <c r="E237" s="42"/>
      <c r="F237" s="228" t="s">
        <v>726</v>
      </c>
      <c r="G237" s="42"/>
      <c r="H237" s="42"/>
      <c r="I237" s="229"/>
      <c r="J237" s="42"/>
      <c r="K237" s="42"/>
      <c r="L237" s="46"/>
      <c r="M237" s="230"/>
      <c r="N237" s="231"/>
      <c r="O237" s="86"/>
      <c r="P237" s="86"/>
      <c r="Q237" s="86"/>
      <c r="R237" s="86"/>
      <c r="S237" s="86"/>
      <c r="T237" s="87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169</v>
      </c>
      <c r="AU237" s="19" t="s">
        <v>83</v>
      </c>
    </row>
    <row r="238" s="13" customFormat="1">
      <c r="A238" s="13"/>
      <c r="B238" s="232"/>
      <c r="C238" s="233"/>
      <c r="D238" s="234" t="s">
        <v>171</v>
      </c>
      <c r="E238" s="235" t="s">
        <v>19</v>
      </c>
      <c r="F238" s="236" t="s">
        <v>727</v>
      </c>
      <c r="G238" s="233"/>
      <c r="H238" s="237">
        <v>28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171</v>
      </c>
      <c r="AU238" s="243" t="s">
        <v>83</v>
      </c>
      <c r="AV238" s="13" t="s">
        <v>83</v>
      </c>
      <c r="AW238" s="13" t="s">
        <v>35</v>
      </c>
      <c r="AX238" s="13" t="s">
        <v>81</v>
      </c>
      <c r="AY238" s="243" t="s">
        <v>160</v>
      </c>
    </row>
    <row r="239" s="2" customFormat="1" ht="16.5" customHeight="1">
      <c r="A239" s="40"/>
      <c r="B239" s="41"/>
      <c r="C239" s="255" t="s">
        <v>728</v>
      </c>
      <c r="D239" s="255" t="s">
        <v>242</v>
      </c>
      <c r="E239" s="256" t="s">
        <v>729</v>
      </c>
      <c r="F239" s="257" t="s">
        <v>730</v>
      </c>
      <c r="G239" s="258" t="s">
        <v>287</v>
      </c>
      <c r="H239" s="259">
        <v>14</v>
      </c>
      <c r="I239" s="260"/>
      <c r="J239" s="261">
        <f>ROUND(I239*H239,2)</f>
        <v>0</v>
      </c>
      <c r="K239" s="257" t="s">
        <v>19</v>
      </c>
      <c r="L239" s="262"/>
      <c r="M239" s="263" t="s">
        <v>19</v>
      </c>
      <c r="N239" s="264" t="s">
        <v>44</v>
      </c>
      <c r="O239" s="86"/>
      <c r="P239" s="223">
        <f>O239*H239</f>
        <v>0</v>
      </c>
      <c r="Q239" s="223">
        <v>0.025000000000000001</v>
      </c>
      <c r="R239" s="223">
        <f>Q239*H239</f>
        <v>0.35000000000000003</v>
      </c>
      <c r="S239" s="223">
        <v>0</v>
      </c>
      <c r="T239" s="224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5" t="s">
        <v>210</v>
      </c>
      <c r="AT239" s="225" t="s">
        <v>242</v>
      </c>
      <c r="AU239" s="225" t="s">
        <v>83</v>
      </c>
      <c r="AY239" s="19" t="s">
        <v>160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9" t="s">
        <v>81</v>
      </c>
      <c r="BK239" s="226">
        <f>ROUND(I239*H239,2)</f>
        <v>0</v>
      </c>
      <c r="BL239" s="19" t="s">
        <v>167</v>
      </c>
      <c r="BM239" s="225" t="s">
        <v>731</v>
      </c>
    </row>
    <row r="240" s="2" customFormat="1" ht="33" customHeight="1">
      <c r="A240" s="40"/>
      <c r="B240" s="41"/>
      <c r="C240" s="214" t="s">
        <v>732</v>
      </c>
      <c r="D240" s="214" t="s">
        <v>162</v>
      </c>
      <c r="E240" s="215" t="s">
        <v>733</v>
      </c>
      <c r="F240" s="216" t="s">
        <v>734</v>
      </c>
      <c r="G240" s="217" t="s">
        <v>165</v>
      </c>
      <c r="H240" s="218">
        <v>423.18000000000001</v>
      </c>
      <c r="I240" s="219"/>
      <c r="J240" s="220">
        <f>ROUND(I240*H240,2)</f>
        <v>0</v>
      </c>
      <c r="K240" s="216" t="s">
        <v>166</v>
      </c>
      <c r="L240" s="46"/>
      <c r="M240" s="221" t="s">
        <v>19</v>
      </c>
      <c r="N240" s="222" t="s">
        <v>44</v>
      </c>
      <c r="O240" s="86"/>
      <c r="P240" s="223">
        <f>O240*H240</f>
        <v>0</v>
      </c>
      <c r="Q240" s="223">
        <v>0.16192000000000001</v>
      </c>
      <c r="R240" s="223">
        <f>Q240*H240</f>
        <v>68.521305600000005</v>
      </c>
      <c r="S240" s="223">
        <v>0</v>
      </c>
      <c r="T240" s="224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5" t="s">
        <v>167</v>
      </c>
      <c r="AT240" s="225" t="s">
        <v>162</v>
      </c>
      <c r="AU240" s="225" t="s">
        <v>83</v>
      </c>
      <c r="AY240" s="19" t="s">
        <v>160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9" t="s">
        <v>81</v>
      </c>
      <c r="BK240" s="226">
        <f>ROUND(I240*H240,2)</f>
        <v>0</v>
      </c>
      <c r="BL240" s="19" t="s">
        <v>167</v>
      </c>
      <c r="BM240" s="225" t="s">
        <v>735</v>
      </c>
    </row>
    <row r="241" s="2" customFormat="1">
      <c r="A241" s="40"/>
      <c r="B241" s="41"/>
      <c r="C241" s="42"/>
      <c r="D241" s="227" t="s">
        <v>169</v>
      </c>
      <c r="E241" s="42"/>
      <c r="F241" s="228" t="s">
        <v>736</v>
      </c>
      <c r="G241" s="42"/>
      <c r="H241" s="42"/>
      <c r="I241" s="229"/>
      <c r="J241" s="42"/>
      <c r="K241" s="42"/>
      <c r="L241" s="46"/>
      <c r="M241" s="230"/>
      <c r="N241" s="231"/>
      <c r="O241" s="86"/>
      <c r="P241" s="86"/>
      <c r="Q241" s="86"/>
      <c r="R241" s="86"/>
      <c r="S241" s="86"/>
      <c r="T241" s="87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169</v>
      </c>
      <c r="AU241" s="19" t="s">
        <v>83</v>
      </c>
    </row>
    <row r="242" s="13" customFormat="1">
      <c r="A242" s="13"/>
      <c r="B242" s="232"/>
      <c r="C242" s="233"/>
      <c r="D242" s="234" t="s">
        <v>171</v>
      </c>
      <c r="E242" s="235" t="s">
        <v>19</v>
      </c>
      <c r="F242" s="236" t="s">
        <v>737</v>
      </c>
      <c r="G242" s="233"/>
      <c r="H242" s="237">
        <v>421.98000000000002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171</v>
      </c>
      <c r="AU242" s="243" t="s">
        <v>83</v>
      </c>
      <c r="AV242" s="13" t="s">
        <v>83</v>
      </c>
      <c r="AW242" s="13" t="s">
        <v>35</v>
      </c>
      <c r="AX242" s="13" t="s">
        <v>73</v>
      </c>
      <c r="AY242" s="243" t="s">
        <v>160</v>
      </c>
    </row>
    <row r="243" s="13" customFormat="1">
      <c r="A243" s="13"/>
      <c r="B243" s="232"/>
      <c r="C243" s="233"/>
      <c r="D243" s="234" t="s">
        <v>171</v>
      </c>
      <c r="E243" s="235" t="s">
        <v>19</v>
      </c>
      <c r="F243" s="236" t="s">
        <v>738</v>
      </c>
      <c r="G243" s="233"/>
      <c r="H243" s="237">
        <v>1.2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171</v>
      </c>
      <c r="AU243" s="243" t="s">
        <v>83</v>
      </c>
      <c r="AV243" s="13" t="s">
        <v>83</v>
      </c>
      <c r="AW243" s="13" t="s">
        <v>35</v>
      </c>
      <c r="AX243" s="13" t="s">
        <v>73</v>
      </c>
      <c r="AY243" s="243" t="s">
        <v>160</v>
      </c>
    </row>
    <row r="244" s="14" customFormat="1">
      <c r="A244" s="14"/>
      <c r="B244" s="244"/>
      <c r="C244" s="245"/>
      <c r="D244" s="234" t="s">
        <v>171</v>
      </c>
      <c r="E244" s="246" t="s">
        <v>19</v>
      </c>
      <c r="F244" s="247" t="s">
        <v>180</v>
      </c>
      <c r="G244" s="245"/>
      <c r="H244" s="248">
        <v>423.18000000000001</v>
      </c>
      <c r="I244" s="249"/>
      <c r="J244" s="245"/>
      <c r="K244" s="245"/>
      <c r="L244" s="250"/>
      <c r="M244" s="251"/>
      <c r="N244" s="252"/>
      <c r="O244" s="252"/>
      <c r="P244" s="252"/>
      <c r="Q244" s="252"/>
      <c r="R244" s="252"/>
      <c r="S244" s="252"/>
      <c r="T244" s="253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4" t="s">
        <v>171</v>
      </c>
      <c r="AU244" s="254" t="s">
        <v>83</v>
      </c>
      <c r="AV244" s="14" t="s">
        <v>167</v>
      </c>
      <c r="AW244" s="14" t="s">
        <v>35</v>
      </c>
      <c r="AX244" s="14" t="s">
        <v>81</v>
      </c>
      <c r="AY244" s="254" t="s">
        <v>160</v>
      </c>
    </row>
    <row r="245" s="12" customFormat="1" ht="22.8" customHeight="1">
      <c r="A245" s="12"/>
      <c r="B245" s="198"/>
      <c r="C245" s="199"/>
      <c r="D245" s="200" t="s">
        <v>72</v>
      </c>
      <c r="E245" s="212" t="s">
        <v>192</v>
      </c>
      <c r="F245" s="212" t="s">
        <v>739</v>
      </c>
      <c r="G245" s="199"/>
      <c r="H245" s="199"/>
      <c r="I245" s="202"/>
      <c r="J245" s="213">
        <f>BK245</f>
        <v>0</v>
      </c>
      <c r="K245" s="199"/>
      <c r="L245" s="204"/>
      <c r="M245" s="205"/>
      <c r="N245" s="206"/>
      <c r="O245" s="206"/>
      <c r="P245" s="207">
        <f>SUM(P246:P292)</f>
        <v>0</v>
      </c>
      <c r="Q245" s="206"/>
      <c r="R245" s="207">
        <f>SUM(R246:R292)</f>
        <v>411.84111059999998</v>
      </c>
      <c r="S245" s="206"/>
      <c r="T245" s="208">
        <f>SUM(T246:T292)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09" t="s">
        <v>81</v>
      </c>
      <c r="AT245" s="210" t="s">
        <v>72</v>
      </c>
      <c r="AU245" s="210" t="s">
        <v>81</v>
      </c>
      <c r="AY245" s="209" t="s">
        <v>160</v>
      </c>
      <c r="BK245" s="211">
        <f>SUM(BK246:BK292)</f>
        <v>0</v>
      </c>
    </row>
    <row r="246" s="2" customFormat="1" ht="24.15" customHeight="1">
      <c r="A246" s="40"/>
      <c r="B246" s="41"/>
      <c r="C246" s="214" t="s">
        <v>740</v>
      </c>
      <c r="D246" s="214" t="s">
        <v>162</v>
      </c>
      <c r="E246" s="215" t="s">
        <v>741</v>
      </c>
      <c r="F246" s="216" t="s">
        <v>742</v>
      </c>
      <c r="G246" s="217" t="s">
        <v>165</v>
      </c>
      <c r="H246" s="218">
        <v>270</v>
      </c>
      <c r="I246" s="219"/>
      <c r="J246" s="220">
        <f>ROUND(I246*H246,2)</f>
        <v>0</v>
      </c>
      <c r="K246" s="216" t="s">
        <v>166</v>
      </c>
      <c r="L246" s="46"/>
      <c r="M246" s="221" t="s">
        <v>19</v>
      </c>
      <c r="N246" s="222" t="s">
        <v>44</v>
      </c>
      <c r="O246" s="86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5" t="s">
        <v>167</v>
      </c>
      <c r="AT246" s="225" t="s">
        <v>162</v>
      </c>
      <c r="AU246" s="225" t="s">
        <v>83</v>
      </c>
      <c r="AY246" s="19" t="s">
        <v>160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9" t="s">
        <v>81</v>
      </c>
      <c r="BK246" s="226">
        <f>ROUND(I246*H246,2)</f>
        <v>0</v>
      </c>
      <c r="BL246" s="19" t="s">
        <v>167</v>
      </c>
      <c r="BM246" s="225" t="s">
        <v>743</v>
      </c>
    </row>
    <row r="247" s="2" customFormat="1">
      <c r="A247" s="40"/>
      <c r="B247" s="41"/>
      <c r="C247" s="42"/>
      <c r="D247" s="227" t="s">
        <v>169</v>
      </c>
      <c r="E247" s="42"/>
      <c r="F247" s="228" t="s">
        <v>744</v>
      </c>
      <c r="G247" s="42"/>
      <c r="H247" s="42"/>
      <c r="I247" s="229"/>
      <c r="J247" s="42"/>
      <c r="K247" s="42"/>
      <c r="L247" s="46"/>
      <c r="M247" s="230"/>
      <c r="N247" s="231"/>
      <c r="O247" s="86"/>
      <c r="P247" s="86"/>
      <c r="Q247" s="86"/>
      <c r="R247" s="86"/>
      <c r="S247" s="86"/>
      <c r="T247" s="87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169</v>
      </c>
      <c r="AU247" s="19" t="s">
        <v>83</v>
      </c>
    </row>
    <row r="248" s="13" customFormat="1">
      <c r="A248" s="13"/>
      <c r="B248" s="232"/>
      <c r="C248" s="233"/>
      <c r="D248" s="234" t="s">
        <v>171</v>
      </c>
      <c r="E248" s="235" t="s">
        <v>19</v>
      </c>
      <c r="F248" s="236" t="s">
        <v>745</v>
      </c>
      <c r="G248" s="233"/>
      <c r="H248" s="237">
        <v>270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171</v>
      </c>
      <c r="AU248" s="243" t="s">
        <v>83</v>
      </c>
      <c r="AV248" s="13" t="s">
        <v>83</v>
      </c>
      <c r="AW248" s="13" t="s">
        <v>35</v>
      </c>
      <c r="AX248" s="13" t="s">
        <v>81</v>
      </c>
      <c r="AY248" s="243" t="s">
        <v>160</v>
      </c>
    </row>
    <row r="249" s="2" customFormat="1" ht="16.5" customHeight="1">
      <c r="A249" s="40"/>
      <c r="B249" s="41"/>
      <c r="C249" s="255" t="s">
        <v>746</v>
      </c>
      <c r="D249" s="255" t="s">
        <v>242</v>
      </c>
      <c r="E249" s="256" t="s">
        <v>747</v>
      </c>
      <c r="F249" s="257" t="s">
        <v>748</v>
      </c>
      <c r="G249" s="258" t="s">
        <v>213</v>
      </c>
      <c r="H249" s="259">
        <v>24.975000000000001</v>
      </c>
      <c r="I249" s="260"/>
      <c r="J249" s="261">
        <f>ROUND(I249*H249,2)</f>
        <v>0</v>
      </c>
      <c r="K249" s="257" t="s">
        <v>19</v>
      </c>
      <c r="L249" s="262"/>
      <c r="M249" s="263" t="s">
        <v>19</v>
      </c>
      <c r="N249" s="264" t="s">
        <v>44</v>
      </c>
      <c r="O249" s="86"/>
      <c r="P249" s="223">
        <f>O249*H249</f>
        <v>0</v>
      </c>
      <c r="Q249" s="223">
        <v>0.001</v>
      </c>
      <c r="R249" s="223">
        <f>Q249*H249</f>
        <v>0.024975000000000001</v>
      </c>
      <c r="S249" s="223">
        <v>0</v>
      </c>
      <c r="T249" s="224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5" t="s">
        <v>210</v>
      </c>
      <c r="AT249" s="225" t="s">
        <v>242</v>
      </c>
      <c r="AU249" s="225" t="s">
        <v>83</v>
      </c>
      <c r="AY249" s="19" t="s">
        <v>160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9" t="s">
        <v>81</v>
      </c>
      <c r="BK249" s="226">
        <f>ROUND(I249*H249,2)</f>
        <v>0</v>
      </c>
      <c r="BL249" s="19" t="s">
        <v>167</v>
      </c>
      <c r="BM249" s="225" t="s">
        <v>749</v>
      </c>
    </row>
    <row r="250" s="13" customFormat="1">
      <c r="A250" s="13"/>
      <c r="B250" s="232"/>
      <c r="C250" s="233"/>
      <c r="D250" s="234" t="s">
        <v>171</v>
      </c>
      <c r="E250" s="235" t="s">
        <v>19</v>
      </c>
      <c r="F250" s="236" t="s">
        <v>750</v>
      </c>
      <c r="G250" s="233"/>
      <c r="H250" s="237">
        <v>24.975000000000001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171</v>
      </c>
      <c r="AU250" s="243" t="s">
        <v>83</v>
      </c>
      <c r="AV250" s="13" t="s">
        <v>83</v>
      </c>
      <c r="AW250" s="13" t="s">
        <v>35</v>
      </c>
      <c r="AX250" s="13" t="s">
        <v>81</v>
      </c>
      <c r="AY250" s="243" t="s">
        <v>160</v>
      </c>
    </row>
    <row r="251" s="2" customFormat="1" ht="24.15" customHeight="1">
      <c r="A251" s="40"/>
      <c r="B251" s="41"/>
      <c r="C251" s="214" t="s">
        <v>751</v>
      </c>
      <c r="D251" s="214" t="s">
        <v>162</v>
      </c>
      <c r="E251" s="215" t="s">
        <v>752</v>
      </c>
      <c r="F251" s="216" t="s">
        <v>753</v>
      </c>
      <c r="G251" s="217" t="s">
        <v>165</v>
      </c>
      <c r="H251" s="218">
        <v>270</v>
      </c>
      <c r="I251" s="219"/>
      <c r="J251" s="220">
        <f>ROUND(I251*H251,2)</f>
        <v>0</v>
      </c>
      <c r="K251" s="216" t="s">
        <v>166</v>
      </c>
      <c r="L251" s="46"/>
      <c r="M251" s="221" t="s">
        <v>19</v>
      </c>
      <c r="N251" s="222" t="s">
        <v>44</v>
      </c>
      <c r="O251" s="86"/>
      <c r="P251" s="223">
        <f>O251*H251</f>
        <v>0</v>
      </c>
      <c r="Q251" s="223">
        <v>0.106</v>
      </c>
      <c r="R251" s="223">
        <f>Q251*H251</f>
        <v>28.619999999999997</v>
      </c>
      <c r="S251" s="223">
        <v>0</v>
      </c>
      <c r="T251" s="224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5" t="s">
        <v>167</v>
      </c>
      <c r="AT251" s="225" t="s">
        <v>162</v>
      </c>
      <c r="AU251" s="225" t="s">
        <v>83</v>
      </c>
      <c r="AY251" s="19" t="s">
        <v>160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9" t="s">
        <v>81</v>
      </c>
      <c r="BK251" s="226">
        <f>ROUND(I251*H251,2)</f>
        <v>0</v>
      </c>
      <c r="BL251" s="19" t="s">
        <v>167</v>
      </c>
      <c r="BM251" s="225" t="s">
        <v>754</v>
      </c>
    </row>
    <row r="252" s="2" customFormat="1">
      <c r="A252" s="40"/>
      <c r="B252" s="41"/>
      <c r="C252" s="42"/>
      <c r="D252" s="227" t="s">
        <v>169</v>
      </c>
      <c r="E252" s="42"/>
      <c r="F252" s="228" t="s">
        <v>755</v>
      </c>
      <c r="G252" s="42"/>
      <c r="H252" s="42"/>
      <c r="I252" s="229"/>
      <c r="J252" s="42"/>
      <c r="K252" s="42"/>
      <c r="L252" s="46"/>
      <c r="M252" s="230"/>
      <c r="N252" s="231"/>
      <c r="O252" s="86"/>
      <c r="P252" s="86"/>
      <c r="Q252" s="86"/>
      <c r="R252" s="86"/>
      <c r="S252" s="86"/>
      <c r="T252" s="87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169</v>
      </c>
      <c r="AU252" s="19" t="s">
        <v>83</v>
      </c>
    </row>
    <row r="253" s="13" customFormat="1">
      <c r="A253" s="13"/>
      <c r="B253" s="232"/>
      <c r="C253" s="233"/>
      <c r="D253" s="234" t="s">
        <v>171</v>
      </c>
      <c r="E253" s="235" t="s">
        <v>19</v>
      </c>
      <c r="F253" s="236" t="s">
        <v>756</v>
      </c>
      <c r="G253" s="233"/>
      <c r="H253" s="237">
        <v>270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171</v>
      </c>
      <c r="AU253" s="243" t="s">
        <v>83</v>
      </c>
      <c r="AV253" s="13" t="s">
        <v>83</v>
      </c>
      <c r="AW253" s="13" t="s">
        <v>35</v>
      </c>
      <c r="AX253" s="13" t="s">
        <v>81</v>
      </c>
      <c r="AY253" s="243" t="s">
        <v>160</v>
      </c>
    </row>
    <row r="254" s="2" customFormat="1" ht="24.15" customHeight="1">
      <c r="A254" s="40"/>
      <c r="B254" s="41"/>
      <c r="C254" s="214" t="s">
        <v>757</v>
      </c>
      <c r="D254" s="214" t="s">
        <v>162</v>
      </c>
      <c r="E254" s="215" t="s">
        <v>758</v>
      </c>
      <c r="F254" s="216" t="s">
        <v>759</v>
      </c>
      <c r="G254" s="217" t="s">
        <v>165</v>
      </c>
      <c r="H254" s="218">
        <v>270</v>
      </c>
      <c r="I254" s="219"/>
      <c r="J254" s="220">
        <f>ROUND(I254*H254,2)</f>
        <v>0</v>
      </c>
      <c r="K254" s="216" t="s">
        <v>166</v>
      </c>
      <c r="L254" s="46"/>
      <c r="M254" s="221" t="s">
        <v>19</v>
      </c>
      <c r="N254" s="222" t="s">
        <v>44</v>
      </c>
      <c r="O254" s="86"/>
      <c r="P254" s="223">
        <f>O254*H254</f>
        <v>0</v>
      </c>
      <c r="Q254" s="223">
        <v>0.23480999999999999</v>
      </c>
      <c r="R254" s="223">
        <f>Q254*H254</f>
        <v>63.398699999999998</v>
      </c>
      <c r="S254" s="223">
        <v>0</v>
      </c>
      <c r="T254" s="224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5" t="s">
        <v>167</v>
      </c>
      <c r="AT254" s="225" t="s">
        <v>162</v>
      </c>
      <c r="AU254" s="225" t="s">
        <v>83</v>
      </c>
      <c r="AY254" s="19" t="s">
        <v>160</v>
      </c>
      <c r="BE254" s="226">
        <f>IF(N254="základní",J254,0)</f>
        <v>0</v>
      </c>
      <c r="BF254" s="226">
        <f>IF(N254="snížená",J254,0)</f>
        <v>0</v>
      </c>
      <c r="BG254" s="226">
        <f>IF(N254="zákl. přenesená",J254,0)</f>
        <v>0</v>
      </c>
      <c r="BH254" s="226">
        <f>IF(N254="sníž. přenesená",J254,0)</f>
        <v>0</v>
      </c>
      <c r="BI254" s="226">
        <f>IF(N254="nulová",J254,0)</f>
        <v>0</v>
      </c>
      <c r="BJ254" s="19" t="s">
        <v>81</v>
      </c>
      <c r="BK254" s="226">
        <f>ROUND(I254*H254,2)</f>
        <v>0</v>
      </c>
      <c r="BL254" s="19" t="s">
        <v>167</v>
      </c>
      <c r="BM254" s="225" t="s">
        <v>760</v>
      </c>
    </row>
    <row r="255" s="2" customFormat="1">
      <c r="A255" s="40"/>
      <c r="B255" s="41"/>
      <c r="C255" s="42"/>
      <c r="D255" s="227" t="s">
        <v>169</v>
      </c>
      <c r="E255" s="42"/>
      <c r="F255" s="228" t="s">
        <v>761</v>
      </c>
      <c r="G255" s="42"/>
      <c r="H255" s="42"/>
      <c r="I255" s="229"/>
      <c r="J255" s="42"/>
      <c r="K255" s="42"/>
      <c r="L255" s="46"/>
      <c r="M255" s="230"/>
      <c r="N255" s="231"/>
      <c r="O255" s="86"/>
      <c r="P255" s="86"/>
      <c r="Q255" s="86"/>
      <c r="R255" s="86"/>
      <c r="S255" s="86"/>
      <c r="T255" s="87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169</v>
      </c>
      <c r="AU255" s="19" t="s">
        <v>83</v>
      </c>
    </row>
    <row r="256" s="13" customFormat="1">
      <c r="A256" s="13"/>
      <c r="B256" s="232"/>
      <c r="C256" s="233"/>
      <c r="D256" s="234" t="s">
        <v>171</v>
      </c>
      <c r="E256" s="235" t="s">
        <v>19</v>
      </c>
      <c r="F256" s="236" t="s">
        <v>745</v>
      </c>
      <c r="G256" s="233"/>
      <c r="H256" s="237">
        <v>270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171</v>
      </c>
      <c r="AU256" s="243" t="s">
        <v>83</v>
      </c>
      <c r="AV256" s="13" t="s">
        <v>83</v>
      </c>
      <c r="AW256" s="13" t="s">
        <v>35</v>
      </c>
      <c r="AX256" s="13" t="s">
        <v>81</v>
      </c>
      <c r="AY256" s="243" t="s">
        <v>160</v>
      </c>
    </row>
    <row r="257" s="2" customFormat="1" ht="21.75" customHeight="1">
      <c r="A257" s="40"/>
      <c r="B257" s="41"/>
      <c r="C257" s="214" t="s">
        <v>762</v>
      </c>
      <c r="D257" s="214" t="s">
        <v>162</v>
      </c>
      <c r="E257" s="215" t="s">
        <v>763</v>
      </c>
      <c r="F257" s="216" t="s">
        <v>764</v>
      </c>
      <c r="G257" s="217" t="s">
        <v>165</v>
      </c>
      <c r="H257" s="218">
        <v>270</v>
      </c>
      <c r="I257" s="219"/>
      <c r="J257" s="220">
        <f>ROUND(I257*H257,2)</f>
        <v>0</v>
      </c>
      <c r="K257" s="216" t="s">
        <v>166</v>
      </c>
      <c r="L257" s="46"/>
      <c r="M257" s="221" t="s">
        <v>19</v>
      </c>
      <c r="N257" s="222" t="s">
        <v>44</v>
      </c>
      <c r="O257" s="86"/>
      <c r="P257" s="223">
        <f>O257*H257</f>
        <v>0</v>
      </c>
      <c r="Q257" s="223">
        <v>0.069000000000000006</v>
      </c>
      <c r="R257" s="223">
        <f>Q257*H257</f>
        <v>18.630000000000003</v>
      </c>
      <c r="S257" s="223">
        <v>0</v>
      </c>
      <c r="T257" s="224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5" t="s">
        <v>167</v>
      </c>
      <c r="AT257" s="225" t="s">
        <v>162</v>
      </c>
      <c r="AU257" s="225" t="s">
        <v>83</v>
      </c>
      <c r="AY257" s="19" t="s">
        <v>160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9" t="s">
        <v>81</v>
      </c>
      <c r="BK257" s="226">
        <f>ROUND(I257*H257,2)</f>
        <v>0</v>
      </c>
      <c r="BL257" s="19" t="s">
        <v>167</v>
      </c>
      <c r="BM257" s="225" t="s">
        <v>765</v>
      </c>
    </row>
    <row r="258" s="2" customFormat="1">
      <c r="A258" s="40"/>
      <c r="B258" s="41"/>
      <c r="C258" s="42"/>
      <c r="D258" s="227" t="s">
        <v>169</v>
      </c>
      <c r="E258" s="42"/>
      <c r="F258" s="228" t="s">
        <v>766</v>
      </c>
      <c r="G258" s="42"/>
      <c r="H258" s="42"/>
      <c r="I258" s="229"/>
      <c r="J258" s="42"/>
      <c r="K258" s="42"/>
      <c r="L258" s="46"/>
      <c r="M258" s="230"/>
      <c r="N258" s="231"/>
      <c r="O258" s="86"/>
      <c r="P258" s="86"/>
      <c r="Q258" s="86"/>
      <c r="R258" s="86"/>
      <c r="S258" s="86"/>
      <c r="T258" s="87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169</v>
      </c>
      <c r="AU258" s="19" t="s">
        <v>83</v>
      </c>
    </row>
    <row r="259" s="13" customFormat="1">
      <c r="A259" s="13"/>
      <c r="B259" s="232"/>
      <c r="C259" s="233"/>
      <c r="D259" s="234" t="s">
        <v>171</v>
      </c>
      <c r="E259" s="235" t="s">
        <v>19</v>
      </c>
      <c r="F259" s="236" t="s">
        <v>756</v>
      </c>
      <c r="G259" s="233"/>
      <c r="H259" s="237">
        <v>270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171</v>
      </c>
      <c r="AU259" s="243" t="s">
        <v>83</v>
      </c>
      <c r="AV259" s="13" t="s">
        <v>83</v>
      </c>
      <c r="AW259" s="13" t="s">
        <v>35</v>
      </c>
      <c r="AX259" s="13" t="s">
        <v>81</v>
      </c>
      <c r="AY259" s="243" t="s">
        <v>160</v>
      </c>
    </row>
    <row r="260" s="2" customFormat="1" ht="21.75" customHeight="1">
      <c r="A260" s="40"/>
      <c r="B260" s="41"/>
      <c r="C260" s="214" t="s">
        <v>767</v>
      </c>
      <c r="D260" s="214" t="s">
        <v>162</v>
      </c>
      <c r="E260" s="215" t="s">
        <v>768</v>
      </c>
      <c r="F260" s="216" t="s">
        <v>769</v>
      </c>
      <c r="G260" s="217" t="s">
        <v>165</v>
      </c>
      <c r="H260" s="218">
        <v>270</v>
      </c>
      <c r="I260" s="219"/>
      <c r="J260" s="220">
        <f>ROUND(I260*H260,2)</f>
        <v>0</v>
      </c>
      <c r="K260" s="216" t="s">
        <v>166</v>
      </c>
      <c r="L260" s="46"/>
      <c r="M260" s="221" t="s">
        <v>19</v>
      </c>
      <c r="N260" s="222" t="s">
        <v>44</v>
      </c>
      <c r="O260" s="86"/>
      <c r="P260" s="223">
        <f>O260*H260</f>
        <v>0</v>
      </c>
      <c r="Q260" s="223">
        <v>0.13800000000000001</v>
      </c>
      <c r="R260" s="223">
        <f>Q260*H260</f>
        <v>37.260000000000005</v>
      </c>
      <c r="S260" s="223">
        <v>0</v>
      </c>
      <c r="T260" s="224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25" t="s">
        <v>167</v>
      </c>
      <c r="AT260" s="225" t="s">
        <v>162</v>
      </c>
      <c r="AU260" s="225" t="s">
        <v>83</v>
      </c>
      <c r="AY260" s="19" t="s">
        <v>160</v>
      </c>
      <c r="BE260" s="226">
        <f>IF(N260="základní",J260,0)</f>
        <v>0</v>
      </c>
      <c r="BF260" s="226">
        <f>IF(N260="snížená",J260,0)</f>
        <v>0</v>
      </c>
      <c r="BG260" s="226">
        <f>IF(N260="zákl. přenesená",J260,0)</f>
        <v>0</v>
      </c>
      <c r="BH260" s="226">
        <f>IF(N260="sníž. přenesená",J260,0)</f>
        <v>0</v>
      </c>
      <c r="BI260" s="226">
        <f>IF(N260="nulová",J260,0)</f>
        <v>0</v>
      </c>
      <c r="BJ260" s="19" t="s">
        <v>81</v>
      </c>
      <c r="BK260" s="226">
        <f>ROUND(I260*H260,2)</f>
        <v>0</v>
      </c>
      <c r="BL260" s="19" t="s">
        <v>167</v>
      </c>
      <c r="BM260" s="225" t="s">
        <v>770</v>
      </c>
    </row>
    <row r="261" s="2" customFormat="1">
      <c r="A261" s="40"/>
      <c r="B261" s="41"/>
      <c r="C261" s="42"/>
      <c r="D261" s="227" t="s">
        <v>169</v>
      </c>
      <c r="E261" s="42"/>
      <c r="F261" s="228" t="s">
        <v>771</v>
      </c>
      <c r="G261" s="42"/>
      <c r="H261" s="42"/>
      <c r="I261" s="229"/>
      <c r="J261" s="42"/>
      <c r="K261" s="42"/>
      <c r="L261" s="46"/>
      <c r="M261" s="230"/>
      <c r="N261" s="231"/>
      <c r="O261" s="86"/>
      <c r="P261" s="86"/>
      <c r="Q261" s="86"/>
      <c r="R261" s="86"/>
      <c r="S261" s="86"/>
      <c r="T261" s="87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9" t="s">
        <v>169</v>
      </c>
      <c r="AU261" s="19" t="s">
        <v>83</v>
      </c>
    </row>
    <row r="262" s="13" customFormat="1">
      <c r="A262" s="13"/>
      <c r="B262" s="232"/>
      <c r="C262" s="233"/>
      <c r="D262" s="234" t="s">
        <v>171</v>
      </c>
      <c r="E262" s="235" t="s">
        <v>19</v>
      </c>
      <c r="F262" s="236" t="s">
        <v>745</v>
      </c>
      <c r="G262" s="233"/>
      <c r="H262" s="237">
        <v>270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171</v>
      </c>
      <c r="AU262" s="243" t="s">
        <v>83</v>
      </c>
      <c r="AV262" s="13" t="s">
        <v>83</v>
      </c>
      <c r="AW262" s="13" t="s">
        <v>35</v>
      </c>
      <c r="AX262" s="13" t="s">
        <v>81</v>
      </c>
      <c r="AY262" s="243" t="s">
        <v>160</v>
      </c>
    </row>
    <row r="263" s="2" customFormat="1" ht="24.15" customHeight="1">
      <c r="A263" s="40"/>
      <c r="B263" s="41"/>
      <c r="C263" s="214" t="s">
        <v>772</v>
      </c>
      <c r="D263" s="214" t="s">
        <v>162</v>
      </c>
      <c r="E263" s="215" t="s">
        <v>773</v>
      </c>
      <c r="F263" s="216" t="s">
        <v>774</v>
      </c>
      <c r="G263" s="217" t="s">
        <v>165</v>
      </c>
      <c r="H263" s="218">
        <v>423.18000000000001</v>
      </c>
      <c r="I263" s="219"/>
      <c r="J263" s="220">
        <f>ROUND(I263*H263,2)</f>
        <v>0</v>
      </c>
      <c r="K263" s="216" t="s">
        <v>166</v>
      </c>
      <c r="L263" s="46"/>
      <c r="M263" s="221" t="s">
        <v>19</v>
      </c>
      <c r="N263" s="222" t="s">
        <v>44</v>
      </c>
      <c r="O263" s="86"/>
      <c r="P263" s="223">
        <f>O263*H263</f>
        <v>0</v>
      </c>
      <c r="Q263" s="223">
        <v>0.34499999999999997</v>
      </c>
      <c r="R263" s="223">
        <f>Q263*H263</f>
        <v>145.99709999999999</v>
      </c>
      <c r="S263" s="223">
        <v>0</v>
      </c>
      <c r="T263" s="224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25" t="s">
        <v>167</v>
      </c>
      <c r="AT263" s="225" t="s">
        <v>162</v>
      </c>
      <c r="AU263" s="225" t="s">
        <v>83</v>
      </c>
      <c r="AY263" s="19" t="s">
        <v>160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9" t="s">
        <v>81</v>
      </c>
      <c r="BK263" s="226">
        <f>ROUND(I263*H263,2)</f>
        <v>0</v>
      </c>
      <c r="BL263" s="19" t="s">
        <v>167</v>
      </c>
      <c r="BM263" s="225" t="s">
        <v>775</v>
      </c>
    </row>
    <row r="264" s="2" customFormat="1">
      <c r="A264" s="40"/>
      <c r="B264" s="41"/>
      <c r="C264" s="42"/>
      <c r="D264" s="227" t="s">
        <v>169</v>
      </c>
      <c r="E264" s="42"/>
      <c r="F264" s="228" t="s">
        <v>776</v>
      </c>
      <c r="G264" s="42"/>
      <c r="H264" s="42"/>
      <c r="I264" s="229"/>
      <c r="J264" s="42"/>
      <c r="K264" s="42"/>
      <c r="L264" s="46"/>
      <c r="M264" s="230"/>
      <c r="N264" s="231"/>
      <c r="O264" s="86"/>
      <c r="P264" s="86"/>
      <c r="Q264" s="86"/>
      <c r="R264" s="86"/>
      <c r="S264" s="86"/>
      <c r="T264" s="87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T264" s="19" t="s">
        <v>169</v>
      </c>
      <c r="AU264" s="19" t="s">
        <v>83</v>
      </c>
    </row>
    <row r="265" s="13" customFormat="1">
      <c r="A265" s="13"/>
      <c r="B265" s="232"/>
      <c r="C265" s="233"/>
      <c r="D265" s="234" t="s">
        <v>171</v>
      </c>
      <c r="E265" s="235" t="s">
        <v>19</v>
      </c>
      <c r="F265" s="236" t="s">
        <v>737</v>
      </c>
      <c r="G265" s="233"/>
      <c r="H265" s="237">
        <v>421.98000000000002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171</v>
      </c>
      <c r="AU265" s="243" t="s">
        <v>83</v>
      </c>
      <c r="AV265" s="13" t="s">
        <v>83</v>
      </c>
      <c r="AW265" s="13" t="s">
        <v>35</v>
      </c>
      <c r="AX265" s="13" t="s">
        <v>73</v>
      </c>
      <c r="AY265" s="243" t="s">
        <v>160</v>
      </c>
    </row>
    <row r="266" s="13" customFormat="1">
      <c r="A266" s="13"/>
      <c r="B266" s="232"/>
      <c r="C266" s="233"/>
      <c r="D266" s="234" t="s">
        <v>171</v>
      </c>
      <c r="E266" s="235" t="s">
        <v>19</v>
      </c>
      <c r="F266" s="236" t="s">
        <v>738</v>
      </c>
      <c r="G266" s="233"/>
      <c r="H266" s="237">
        <v>1.2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171</v>
      </c>
      <c r="AU266" s="243" t="s">
        <v>83</v>
      </c>
      <c r="AV266" s="13" t="s">
        <v>83</v>
      </c>
      <c r="AW266" s="13" t="s">
        <v>35</v>
      </c>
      <c r="AX266" s="13" t="s">
        <v>73</v>
      </c>
      <c r="AY266" s="243" t="s">
        <v>160</v>
      </c>
    </row>
    <row r="267" s="14" customFormat="1">
      <c r="A267" s="14"/>
      <c r="B267" s="244"/>
      <c r="C267" s="245"/>
      <c r="D267" s="234" t="s">
        <v>171</v>
      </c>
      <c r="E267" s="246" t="s">
        <v>19</v>
      </c>
      <c r="F267" s="247" t="s">
        <v>180</v>
      </c>
      <c r="G267" s="245"/>
      <c r="H267" s="248">
        <v>423.18000000000001</v>
      </c>
      <c r="I267" s="249"/>
      <c r="J267" s="245"/>
      <c r="K267" s="245"/>
      <c r="L267" s="250"/>
      <c r="M267" s="251"/>
      <c r="N267" s="252"/>
      <c r="O267" s="252"/>
      <c r="P267" s="252"/>
      <c r="Q267" s="252"/>
      <c r="R267" s="252"/>
      <c r="S267" s="252"/>
      <c r="T267" s="25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4" t="s">
        <v>171</v>
      </c>
      <c r="AU267" s="254" t="s">
        <v>83</v>
      </c>
      <c r="AV267" s="14" t="s">
        <v>167</v>
      </c>
      <c r="AW267" s="14" t="s">
        <v>35</v>
      </c>
      <c r="AX267" s="14" t="s">
        <v>81</v>
      </c>
      <c r="AY267" s="254" t="s">
        <v>160</v>
      </c>
    </row>
    <row r="268" s="2" customFormat="1" ht="21.75" customHeight="1">
      <c r="A268" s="40"/>
      <c r="B268" s="41"/>
      <c r="C268" s="214" t="s">
        <v>777</v>
      </c>
      <c r="D268" s="214" t="s">
        <v>162</v>
      </c>
      <c r="E268" s="215" t="s">
        <v>778</v>
      </c>
      <c r="F268" s="216" t="s">
        <v>779</v>
      </c>
      <c r="G268" s="217" t="s">
        <v>165</v>
      </c>
      <c r="H268" s="218">
        <v>15.5</v>
      </c>
      <c r="I268" s="219"/>
      <c r="J268" s="220">
        <f>ROUND(I268*H268,2)</f>
        <v>0</v>
      </c>
      <c r="K268" s="216" t="s">
        <v>166</v>
      </c>
      <c r="L268" s="46"/>
      <c r="M268" s="221" t="s">
        <v>19</v>
      </c>
      <c r="N268" s="222" t="s">
        <v>44</v>
      </c>
      <c r="O268" s="86"/>
      <c r="P268" s="223">
        <f>O268*H268</f>
        <v>0</v>
      </c>
      <c r="Q268" s="223">
        <v>0.46000000000000002</v>
      </c>
      <c r="R268" s="223">
        <f>Q268*H268</f>
        <v>7.1299999999999999</v>
      </c>
      <c r="S268" s="223">
        <v>0</v>
      </c>
      <c r="T268" s="224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5" t="s">
        <v>167</v>
      </c>
      <c r="AT268" s="225" t="s">
        <v>162</v>
      </c>
      <c r="AU268" s="225" t="s">
        <v>83</v>
      </c>
      <c r="AY268" s="19" t="s">
        <v>160</v>
      </c>
      <c r="BE268" s="226">
        <f>IF(N268="základní",J268,0)</f>
        <v>0</v>
      </c>
      <c r="BF268" s="226">
        <f>IF(N268="snížená",J268,0)</f>
        <v>0</v>
      </c>
      <c r="BG268" s="226">
        <f>IF(N268="zákl. přenesená",J268,0)</f>
        <v>0</v>
      </c>
      <c r="BH268" s="226">
        <f>IF(N268="sníž. přenesená",J268,0)</f>
        <v>0</v>
      </c>
      <c r="BI268" s="226">
        <f>IF(N268="nulová",J268,0)</f>
        <v>0</v>
      </c>
      <c r="BJ268" s="19" t="s">
        <v>81</v>
      </c>
      <c r="BK268" s="226">
        <f>ROUND(I268*H268,2)</f>
        <v>0</v>
      </c>
      <c r="BL268" s="19" t="s">
        <v>167</v>
      </c>
      <c r="BM268" s="225" t="s">
        <v>780</v>
      </c>
    </row>
    <row r="269" s="2" customFormat="1">
      <c r="A269" s="40"/>
      <c r="B269" s="41"/>
      <c r="C269" s="42"/>
      <c r="D269" s="227" t="s">
        <v>169</v>
      </c>
      <c r="E269" s="42"/>
      <c r="F269" s="228" t="s">
        <v>781</v>
      </c>
      <c r="G269" s="42"/>
      <c r="H269" s="42"/>
      <c r="I269" s="229"/>
      <c r="J269" s="42"/>
      <c r="K269" s="42"/>
      <c r="L269" s="46"/>
      <c r="M269" s="230"/>
      <c r="N269" s="231"/>
      <c r="O269" s="86"/>
      <c r="P269" s="86"/>
      <c r="Q269" s="86"/>
      <c r="R269" s="86"/>
      <c r="S269" s="86"/>
      <c r="T269" s="87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169</v>
      </c>
      <c r="AU269" s="19" t="s">
        <v>83</v>
      </c>
    </row>
    <row r="270" s="13" customFormat="1">
      <c r="A270" s="13"/>
      <c r="B270" s="232"/>
      <c r="C270" s="233"/>
      <c r="D270" s="234" t="s">
        <v>171</v>
      </c>
      <c r="E270" s="235" t="s">
        <v>19</v>
      </c>
      <c r="F270" s="236" t="s">
        <v>782</v>
      </c>
      <c r="G270" s="233"/>
      <c r="H270" s="237">
        <v>15.5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171</v>
      </c>
      <c r="AU270" s="243" t="s">
        <v>83</v>
      </c>
      <c r="AV270" s="13" t="s">
        <v>83</v>
      </c>
      <c r="AW270" s="13" t="s">
        <v>35</v>
      </c>
      <c r="AX270" s="13" t="s">
        <v>81</v>
      </c>
      <c r="AY270" s="243" t="s">
        <v>160</v>
      </c>
    </row>
    <row r="271" s="2" customFormat="1" ht="66.75" customHeight="1">
      <c r="A271" s="40"/>
      <c r="B271" s="41"/>
      <c r="C271" s="214" t="s">
        <v>783</v>
      </c>
      <c r="D271" s="214" t="s">
        <v>162</v>
      </c>
      <c r="E271" s="215" t="s">
        <v>784</v>
      </c>
      <c r="F271" s="216" t="s">
        <v>785</v>
      </c>
      <c r="G271" s="217" t="s">
        <v>165</v>
      </c>
      <c r="H271" s="218">
        <v>14</v>
      </c>
      <c r="I271" s="219"/>
      <c r="J271" s="220">
        <f>ROUND(I271*H271,2)</f>
        <v>0</v>
      </c>
      <c r="K271" s="216" t="s">
        <v>166</v>
      </c>
      <c r="L271" s="46"/>
      <c r="M271" s="221" t="s">
        <v>19</v>
      </c>
      <c r="N271" s="222" t="s">
        <v>44</v>
      </c>
      <c r="O271" s="86"/>
      <c r="P271" s="223">
        <f>O271*H271</f>
        <v>0</v>
      </c>
      <c r="Q271" s="223">
        <v>0.059089999999999997</v>
      </c>
      <c r="R271" s="223">
        <f>Q271*H271</f>
        <v>0.82726</v>
      </c>
      <c r="S271" s="223">
        <v>0</v>
      </c>
      <c r="T271" s="224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25" t="s">
        <v>167</v>
      </c>
      <c r="AT271" s="225" t="s">
        <v>162</v>
      </c>
      <c r="AU271" s="225" t="s">
        <v>83</v>
      </c>
      <c r="AY271" s="19" t="s">
        <v>160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9" t="s">
        <v>81</v>
      </c>
      <c r="BK271" s="226">
        <f>ROUND(I271*H271,2)</f>
        <v>0</v>
      </c>
      <c r="BL271" s="19" t="s">
        <v>167</v>
      </c>
      <c r="BM271" s="225" t="s">
        <v>786</v>
      </c>
    </row>
    <row r="272" s="2" customFormat="1">
      <c r="A272" s="40"/>
      <c r="B272" s="41"/>
      <c r="C272" s="42"/>
      <c r="D272" s="227" t="s">
        <v>169</v>
      </c>
      <c r="E272" s="42"/>
      <c r="F272" s="228" t="s">
        <v>787</v>
      </c>
      <c r="G272" s="42"/>
      <c r="H272" s="42"/>
      <c r="I272" s="229"/>
      <c r="J272" s="42"/>
      <c r="K272" s="42"/>
      <c r="L272" s="46"/>
      <c r="M272" s="230"/>
      <c r="N272" s="231"/>
      <c r="O272" s="86"/>
      <c r="P272" s="86"/>
      <c r="Q272" s="86"/>
      <c r="R272" s="86"/>
      <c r="S272" s="86"/>
      <c r="T272" s="87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169</v>
      </c>
      <c r="AU272" s="19" t="s">
        <v>83</v>
      </c>
    </row>
    <row r="273" s="2" customFormat="1" ht="44.25" customHeight="1">
      <c r="A273" s="40"/>
      <c r="B273" s="41"/>
      <c r="C273" s="214" t="s">
        <v>788</v>
      </c>
      <c r="D273" s="214" t="s">
        <v>162</v>
      </c>
      <c r="E273" s="215" t="s">
        <v>789</v>
      </c>
      <c r="F273" s="216" t="s">
        <v>790</v>
      </c>
      <c r="G273" s="217" t="s">
        <v>165</v>
      </c>
      <c r="H273" s="218">
        <v>14</v>
      </c>
      <c r="I273" s="219"/>
      <c r="J273" s="220">
        <f>ROUND(I273*H273,2)</f>
        <v>0</v>
      </c>
      <c r="K273" s="216" t="s">
        <v>166</v>
      </c>
      <c r="L273" s="46"/>
      <c r="M273" s="221" t="s">
        <v>19</v>
      </c>
      <c r="N273" s="222" t="s">
        <v>44</v>
      </c>
      <c r="O273" s="86"/>
      <c r="P273" s="223">
        <f>O273*H273</f>
        <v>0</v>
      </c>
      <c r="Q273" s="223">
        <v>0.38</v>
      </c>
      <c r="R273" s="223">
        <f>Q273*H273</f>
        <v>5.3200000000000003</v>
      </c>
      <c r="S273" s="223">
        <v>0</v>
      </c>
      <c r="T273" s="224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25" t="s">
        <v>167</v>
      </c>
      <c r="AT273" s="225" t="s">
        <v>162</v>
      </c>
      <c r="AU273" s="225" t="s">
        <v>83</v>
      </c>
      <c r="AY273" s="19" t="s">
        <v>160</v>
      </c>
      <c r="BE273" s="226">
        <f>IF(N273="základní",J273,0)</f>
        <v>0</v>
      </c>
      <c r="BF273" s="226">
        <f>IF(N273="snížená",J273,0)</f>
        <v>0</v>
      </c>
      <c r="BG273" s="226">
        <f>IF(N273="zákl. přenesená",J273,0)</f>
        <v>0</v>
      </c>
      <c r="BH273" s="226">
        <f>IF(N273="sníž. přenesená",J273,0)</f>
        <v>0</v>
      </c>
      <c r="BI273" s="226">
        <f>IF(N273="nulová",J273,0)</f>
        <v>0</v>
      </c>
      <c r="BJ273" s="19" t="s">
        <v>81</v>
      </c>
      <c r="BK273" s="226">
        <f>ROUND(I273*H273,2)</f>
        <v>0</v>
      </c>
      <c r="BL273" s="19" t="s">
        <v>167</v>
      </c>
      <c r="BM273" s="225" t="s">
        <v>791</v>
      </c>
    </row>
    <row r="274" s="2" customFormat="1">
      <c r="A274" s="40"/>
      <c r="B274" s="41"/>
      <c r="C274" s="42"/>
      <c r="D274" s="227" t="s">
        <v>169</v>
      </c>
      <c r="E274" s="42"/>
      <c r="F274" s="228" t="s">
        <v>792</v>
      </c>
      <c r="G274" s="42"/>
      <c r="H274" s="42"/>
      <c r="I274" s="229"/>
      <c r="J274" s="42"/>
      <c r="K274" s="42"/>
      <c r="L274" s="46"/>
      <c r="M274" s="230"/>
      <c r="N274" s="231"/>
      <c r="O274" s="86"/>
      <c r="P274" s="86"/>
      <c r="Q274" s="86"/>
      <c r="R274" s="86"/>
      <c r="S274" s="86"/>
      <c r="T274" s="87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169</v>
      </c>
      <c r="AU274" s="19" t="s">
        <v>83</v>
      </c>
    </row>
    <row r="275" s="2" customFormat="1" ht="24.15" customHeight="1">
      <c r="A275" s="40"/>
      <c r="B275" s="41"/>
      <c r="C275" s="214" t="s">
        <v>793</v>
      </c>
      <c r="D275" s="214" t="s">
        <v>162</v>
      </c>
      <c r="E275" s="215" t="s">
        <v>794</v>
      </c>
      <c r="F275" s="216" t="s">
        <v>795</v>
      </c>
      <c r="G275" s="217" t="s">
        <v>165</v>
      </c>
      <c r="H275" s="218">
        <v>38.432000000000002</v>
      </c>
      <c r="I275" s="219"/>
      <c r="J275" s="220">
        <f>ROUND(I275*H275,2)</f>
        <v>0</v>
      </c>
      <c r="K275" s="216" t="s">
        <v>166</v>
      </c>
      <c r="L275" s="46"/>
      <c r="M275" s="221" t="s">
        <v>19</v>
      </c>
      <c r="N275" s="222" t="s">
        <v>44</v>
      </c>
      <c r="O275" s="86"/>
      <c r="P275" s="223">
        <f>O275*H275</f>
        <v>0</v>
      </c>
      <c r="Q275" s="223">
        <v>0.40799999999999997</v>
      </c>
      <c r="R275" s="223">
        <f>Q275*H275</f>
        <v>15.680256</v>
      </c>
      <c r="S275" s="223">
        <v>0</v>
      </c>
      <c r="T275" s="224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5" t="s">
        <v>167</v>
      </c>
      <c r="AT275" s="225" t="s">
        <v>162</v>
      </c>
      <c r="AU275" s="225" t="s">
        <v>83</v>
      </c>
      <c r="AY275" s="19" t="s">
        <v>160</v>
      </c>
      <c r="BE275" s="226">
        <f>IF(N275="základní",J275,0)</f>
        <v>0</v>
      </c>
      <c r="BF275" s="226">
        <f>IF(N275="snížená",J275,0)</f>
        <v>0</v>
      </c>
      <c r="BG275" s="226">
        <f>IF(N275="zákl. přenesená",J275,0)</f>
        <v>0</v>
      </c>
      <c r="BH275" s="226">
        <f>IF(N275="sníž. přenesená",J275,0)</f>
        <v>0</v>
      </c>
      <c r="BI275" s="226">
        <f>IF(N275="nulová",J275,0)</f>
        <v>0</v>
      </c>
      <c r="BJ275" s="19" t="s">
        <v>81</v>
      </c>
      <c r="BK275" s="226">
        <f>ROUND(I275*H275,2)</f>
        <v>0</v>
      </c>
      <c r="BL275" s="19" t="s">
        <v>167</v>
      </c>
      <c r="BM275" s="225" t="s">
        <v>796</v>
      </c>
    </row>
    <row r="276" s="2" customFormat="1">
      <c r="A276" s="40"/>
      <c r="B276" s="41"/>
      <c r="C276" s="42"/>
      <c r="D276" s="227" t="s">
        <v>169</v>
      </c>
      <c r="E276" s="42"/>
      <c r="F276" s="228" t="s">
        <v>797</v>
      </c>
      <c r="G276" s="42"/>
      <c r="H276" s="42"/>
      <c r="I276" s="229"/>
      <c r="J276" s="42"/>
      <c r="K276" s="42"/>
      <c r="L276" s="46"/>
      <c r="M276" s="230"/>
      <c r="N276" s="231"/>
      <c r="O276" s="86"/>
      <c r="P276" s="86"/>
      <c r="Q276" s="86"/>
      <c r="R276" s="86"/>
      <c r="S276" s="86"/>
      <c r="T276" s="87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T276" s="19" t="s">
        <v>169</v>
      </c>
      <c r="AU276" s="19" t="s">
        <v>83</v>
      </c>
    </row>
    <row r="277" s="13" customFormat="1">
      <c r="A277" s="13"/>
      <c r="B277" s="232"/>
      <c r="C277" s="233"/>
      <c r="D277" s="234" t="s">
        <v>171</v>
      </c>
      <c r="E277" s="235" t="s">
        <v>19</v>
      </c>
      <c r="F277" s="236" t="s">
        <v>798</v>
      </c>
      <c r="G277" s="233"/>
      <c r="H277" s="237">
        <v>15.912000000000001</v>
      </c>
      <c r="I277" s="238"/>
      <c r="J277" s="233"/>
      <c r="K277" s="233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171</v>
      </c>
      <c r="AU277" s="243" t="s">
        <v>83</v>
      </c>
      <c r="AV277" s="13" t="s">
        <v>83</v>
      </c>
      <c r="AW277" s="13" t="s">
        <v>35</v>
      </c>
      <c r="AX277" s="13" t="s">
        <v>73</v>
      </c>
      <c r="AY277" s="243" t="s">
        <v>160</v>
      </c>
    </row>
    <row r="278" s="13" customFormat="1">
      <c r="A278" s="13"/>
      <c r="B278" s="232"/>
      <c r="C278" s="233"/>
      <c r="D278" s="234" t="s">
        <v>171</v>
      </c>
      <c r="E278" s="235" t="s">
        <v>19</v>
      </c>
      <c r="F278" s="236" t="s">
        <v>799</v>
      </c>
      <c r="G278" s="233"/>
      <c r="H278" s="237">
        <v>22.52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171</v>
      </c>
      <c r="AU278" s="243" t="s">
        <v>83</v>
      </c>
      <c r="AV278" s="13" t="s">
        <v>83</v>
      </c>
      <c r="AW278" s="13" t="s">
        <v>35</v>
      </c>
      <c r="AX278" s="13" t="s">
        <v>73</v>
      </c>
      <c r="AY278" s="243" t="s">
        <v>160</v>
      </c>
    </row>
    <row r="279" s="14" customFormat="1">
      <c r="A279" s="14"/>
      <c r="B279" s="244"/>
      <c r="C279" s="245"/>
      <c r="D279" s="234" t="s">
        <v>171</v>
      </c>
      <c r="E279" s="246" t="s">
        <v>19</v>
      </c>
      <c r="F279" s="247" t="s">
        <v>180</v>
      </c>
      <c r="G279" s="245"/>
      <c r="H279" s="248">
        <v>38.432000000000002</v>
      </c>
      <c r="I279" s="249"/>
      <c r="J279" s="245"/>
      <c r="K279" s="245"/>
      <c r="L279" s="250"/>
      <c r="M279" s="251"/>
      <c r="N279" s="252"/>
      <c r="O279" s="252"/>
      <c r="P279" s="252"/>
      <c r="Q279" s="252"/>
      <c r="R279" s="252"/>
      <c r="S279" s="252"/>
      <c r="T279" s="25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4" t="s">
        <v>171</v>
      </c>
      <c r="AU279" s="254" t="s">
        <v>83</v>
      </c>
      <c r="AV279" s="14" t="s">
        <v>167</v>
      </c>
      <c r="AW279" s="14" t="s">
        <v>35</v>
      </c>
      <c r="AX279" s="14" t="s">
        <v>81</v>
      </c>
      <c r="AY279" s="254" t="s">
        <v>160</v>
      </c>
    </row>
    <row r="280" s="2" customFormat="1" ht="24.15" customHeight="1">
      <c r="A280" s="40"/>
      <c r="B280" s="41"/>
      <c r="C280" s="214" t="s">
        <v>800</v>
      </c>
      <c r="D280" s="214" t="s">
        <v>162</v>
      </c>
      <c r="E280" s="215" t="s">
        <v>801</v>
      </c>
      <c r="F280" s="216" t="s">
        <v>802</v>
      </c>
      <c r="G280" s="217" t="s">
        <v>165</v>
      </c>
      <c r="H280" s="218">
        <v>423.18000000000001</v>
      </c>
      <c r="I280" s="219"/>
      <c r="J280" s="220">
        <f>ROUND(I280*H280,2)</f>
        <v>0</v>
      </c>
      <c r="K280" s="216" t="s">
        <v>166</v>
      </c>
      <c r="L280" s="46"/>
      <c r="M280" s="221" t="s">
        <v>19</v>
      </c>
      <c r="N280" s="222" t="s">
        <v>44</v>
      </c>
      <c r="O280" s="86"/>
      <c r="P280" s="223">
        <f>O280*H280</f>
        <v>0</v>
      </c>
      <c r="Q280" s="223">
        <v>0.089219999999999994</v>
      </c>
      <c r="R280" s="223">
        <f>Q280*H280</f>
        <v>37.756119599999998</v>
      </c>
      <c r="S280" s="223">
        <v>0</v>
      </c>
      <c r="T280" s="224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25" t="s">
        <v>167</v>
      </c>
      <c r="AT280" s="225" t="s">
        <v>162</v>
      </c>
      <c r="AU280" s="225" t="s">
        <v>83</v>
      </c>
      <c r="AY280" s="19" t="s">
        <v>160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9" t="s">
        <v>81</v>
      </c>
      <c r="BK280" s="226">
        <f>ROUND(I280*H280,2)</f>
        <v>0</v>
      </c>
      <c r="BL280" s="19" t="s">
        <v>167</v>
      </c>
      <c r="BM280" s="225" t="s">
        <v>803</v>
      </c>
    </row>
    <row r="281" s="2" customFormat="1">
      <c r="A281" s="40"/>
      <c r="B281" s="41"/>
      <c r="C281" s="42"/>
      <c r="D281" s="227" t="s">
        <v>169</v>
      </c>
      <c r="E281" s="42"/>
      <c r="F281" s="228" t="s">
        <v>804</v>
      </c>
      <c r="G281" s="42"/>
      <c r="H281" s="42"/>
      <c r="I281" s="229"/>
      <c r="J281" s="42"/>
      <c r="K281" s="42"/>
      <c r="L281" s="46"/>
      <c r="M281" s="230"/>
      <c r="N281" s="231"/>
      <c r="O281" s="86"/>
      <c r="P281" s="86"/>
      <c r="Q281" s="86"/>
      <c r="R281" s="86"/>
      <c r="S281" s="86"/>
      <c r="T281" s="87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169</v>
      </c>
      <c r="AU281" s="19" t="s">
        <v>83</v>
      </c>
    </row>
    <row r="282" s="13" customFormat="1">
      <c r="A282" s="13"/>
      <c r="B282" s="232"/>
      <c r="C282" s="233"/>
      <c r="D282" s="234" t="s">
        <v>171</v>
      </c>
      <c r="E282" s="235" t="s">
        <v>19</v>
      </c>
      <c r="F282" s="236" t="s">
        <v>737</v>
      </c>
      <c r="G282" s="233"/>
      <c r="H282" s="237">
        <v>421.98000000000002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171</v>
      </c>
      <c r="AU282" s="243" t="s">
        <v>83</v>
      </c>
      <c r="AV282" s="13" t="s">
        <v>83</v>
      </c>
      <c r="AW282" s="13" t="s">
        <v>35</v>
      </c>
      <c r="AX282" s="13" t="s">
        <v>73</v>
      </c>
      <c r="AY282" s="243" t="s">
        <v>160</v>
      </c>
    </row>
    <row r="283" s="13" customFormat="1">
      <c r="A283" s="13"/>
      <c r="B283" s="232"/>
      <c r="C283" s="233"/>
      <c r="D283" s="234" t="s">
        <v>171</v>
      </c>
      <c r="E283" s="235" t="s">
        <v>19</v>
      </c>
      <c r="F283" s="236" t="s">
        <v>738</v>
      </c>
      <c r="G283" s="233"/>
      <c r="H283" s="237">
        <v>1.2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171</v>
      </c>
      <c r="AU283" s="243" t="s">
        <v>83</v>
      </c>
      <c r="AV283" s="13" t="s">
        <v>83</v>
      </c>
      <c r="AW283" s="13" t="s">
        <v>35</v>
      </c>
      <c r="AX283" s="13" t="s">
        <v>73</v>
      </c>
      <c r="AY283" s="243" t="s">
        <v>160</v>
      </c>
    </row>
    <row r="284" s="14" customFormat="1">
      <c r="A284" s="14"/>
      <c r="B284" s="244"/>
      <c r="C284" s="245"/>
      <c r="D284" s="234" t="s">
        <v>171</v>
      </c>
      <c r="E284" s="246" t="s">
        <v>19</v>
      </c>
      <c r="F284" s="247" t="s">
        <v>180</v>
      </c>
      <c r="G284" s="245"/>
      <c r="H284" s="248">
        <v>423.18000000000001</v>
      </c>
      <c r="I284" s="249"/>
      <c r="J284" s="245"/>
      <c r="K284" s="245"/>
      <c r="L284" s="250"/>
      <c r="M284" s="251"/>
      <c r="N284" s="252"/>
      <c r="O284" s="252"/>
      <c r="P284" s="252"/>
      <c r="Q284" s="252"/>
      <c r="R284" s="252"/>
      <c r="S284" s="252"/>
      <c r="T284" s="253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4" t="s">
        <v>171</v>
      </c>
      <c r="AU284" s="254" t="s">
        <v>83</v>
      </c>
      <c r="AV284" s="14" t="s">
        <v>167</v>
      </c>
      <c r="AW284" s="14" t="s">
        <v>35</v>
      </c>
      <c r="AX284" s="14" t="s">
        <v>81</v>
      </c>
      <c r="AY284" s="254" t="s">
        <v>160</v>
      </c>
    </row>
    <row r="285" s="2" customFormat="1" ht="24.15" customHeight="1">
      <c r="A285" s="40"/>
      <c r="B285" s="41"/>
      <c r="C285" s="255" t="s">
        <v>805</v>
      </c>
      <c r="D285" s="255" t="s">
        <v>242</v>
      </c>
      <c r="E285" s="256" t="s">
        <v>806</v>
      </c>
      <c r="F285" s="257" t="s">
        <v>807</v>
      </c>
      <c r="G285" s="258" t="s">
        <v>165</v>
      </c>
      <c r="H285" s="259">
        <v>426.19999999999999</v>
      </c>
      <c r="I285" s="260"/>
      <c r="J285" s="261">
        <f>ROUND(I285*H285,2)</f>
        <v>0</v>
      </c>
      <c r="K285" s="257" t="s">
        <v>166</v>
      </c>
      <c r="L285" s="262"/>
      <c r="M285" s="263" t="s">
        <v>19</v>
      </c>
      <c r="N285" s="264" t="s">
        <v>44</v>
      </c>
      <c r="O285" s="86"/>
      <c r="P285" s="223">
        <f>O285*H285</f>
        <v>0</v>
      </c>
      <c r="Q285" s="223">
        <v>0.113</v>
      </c>
      <c r="R285" s="223">
        <f>Q285*H285</f>
        <v>48.160600000000002</v>
      </c>
      <c r="S285" s="223">
        <v>0</v>
      </c>
      <c r="T285" s="224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25" t="s">
        <v>210</v>
      </c>
      <c r="AT285" s="225" t="s">
        <v>242</v>
      </c>
      <c r="AU285" s="225" t="s">
        <v>83</v>
      </c>
      <c r="AY285" s="19" t="s">
        <v>160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9" t="s">
        <v>81</v>
      </c>
      <c r="BK285" s="226">
        <f>ROUND(I285*H285,2)</f>
        <v>0</v>
      </c>
      <c r="BL285" s="19" t="s">
        <v>167</v>
      </c>
      <c r="BM285" s="225" t="s">
        <v>808</v>
      </c>
    </row>
    <row r="286" s="13" customFormat="1">
      <c r="A286" s="13"/>
      <c r="B286" s="232"/>
      <c r="C286" s="233"/>
      <c r="D286" s="234" t="s">
        <v>171</v>
      </c>
      <c r="E286" s="233"/>
      <c r="F286" s="236" t="s">
        <v>809</v>
      </c>
      <c r="G286" s="233"/>
      <c r="H286" s="237">
        <v>426.19999999999999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171</v>
      </c>
      <c r="AU286" s="243" t="s">
        <v>83</v>
      </c>
      <c r="AV286" s="13" t="s">
        <v>83</v>
      </c>
      <c r="AW286" s="13" t="s">
        <v>4</v>
      </c>
      <c r="AX286" s="13" t="s">
        <v>81</v>
      </c>
      <c r="AY286" s="243" t="s">
        <v>160</v>
      </c>
    </row>
    <row r="287" s="2" customFormat="1" ht="24.15" customHeight="1">
      <c r="A287" s="40"/>
      <c r="B287" s="41"/>
      <c r="C287" s="255" t="s">
        <v>810</v>
      </c>
      <c r="D287" s="255" t="s">
        <v>242</v>
      </c>
      <c r="E287" s="256" t="s">
        <v>811</v>
      </c>
      <c r="F287" s="257" t="s">
        <v>812</v>
      </c>
      <c r="G287" s="258" t="s">
        <v>165</v>
      </c>
      <c r="H287" s="259">
        <v>1.212</v>
      </c>
      <c r="I287" s="260"/>
      <c r="J287" s="261">
        <f>ROUND(I287*H287,2)</f>
        <v>0</v>
      </c>
      <c r="K287" s="257" t="s">
        <v>166</v>
      </c>
      <c r="L287" s="262"/>
      <c r="M287" s="263" t="s">
        <v>19</v>
      </c>
      <c r="N287" s="264" t="s">
        <v>44</v>
      </c>
      <c r="O287" s="86"/>
      <c r="P287" s="223">
        <f>O287*H287</f>
        <v>0</v>
      </c>
      <c r="Q287" s="223">
        <v>0.13</v>
      </c>
      <c r="R287" s="223">
        <f>Q287*H287</f>
        <v>0.15756000000000001</v>
      </c>
      <c r="S287" s="223">
        <v>0</v>
      </c>
      <c r="T287" s="224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25" t="s">
        <v>210</v>
      </c>
      <c r="AT287" s="225" t="s">
        <v>242</v>
      </c>
      <c r="AU287" s="225" t="s">
        <v>83</v>
      </c>
      <c r="AY287" s="19" t="s">
        <v>160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9" t="s">
        <v>81</v>
      </c>
      <c r="BK287" s="226">
        <f>ROUND(I287*H287,2)</f>
        <v>0</v>
      </c>
      <c r="BL287" s="19" t="s">
        <v>167</v>
      </c>
      <c r="BM287" s="225" t="s">
        <v>813</v>
      </c>
    </row>
    <row r="288" s="13" customFormat="1">
      <c r="A288" s="13"/>
      <c r="B288" s="232"/>
      <c r="C288" s="233"/>
      <c r="D288" s="234" t="s">
        <v>171</v>
      </c>
      <c r="E288" s="233"/>
      <c r="F288" s="236" t="s">
        <v>814</v>
      </c>
      <c r="G288" s="233"/>
      <c r="H288" s="237">
        <v>1.212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171</v>
      </c>
      <c r="AU288" s="243" t="s">
        <v>83</v>
      </c>
      <c r="AV288" s="13" t="s">
        <v>83</v>
      </c>
      <c r="AW288" s="13" t="s">
        <v>4</v>
      </c>
      <c r="AX288" s="13" t="s">
        <v>81</v>
      </c>
      <c r="AY288" s="243" t="s">
        <v>160</v>
      </c>
    </row>
    <row r="289" s="2" customFormat="1" ht="78" customHeight="1">
      <c r="A289" s="40"/>
      <c r="B289" s="41"/>
      <c r="C289" s="214" t="s">
        <v>815</v>
      </c>
      <c r="D289" s="214" t="s">
        <v>162</v>
      </c>
      <c r="E289" s="215" t="s">
        <v>816</v>
      </c>
      <c r="F289" s="216" t="s">
        <v>817</v>
      </c>
      <c r="G289" s="217" t="s">
        <v>165</v>
      </c>
      <c r="H289" s="218">
        <v>14</v>
      </c>
      <c r="I289" s="219"/>
      <c r="J289" s="220">
        <f>ROUND(I289*H289,2)</f>
        <v>0</v>
      </c>
      <c r="K289" s="216" t="s">
        <v>166</v>
      </c>
      <c r="L289" s="46"/>
      <c r="M289" s="221" t="s">
        <v>19</v>
      </c>
      <c r="N289" s="222" t="s">
        <v>44</v>
      </c>
      <c r="O289" s="86"/>
      <c r="P289" s="223">
        <f>O289*H289</f>
        <v>0</v>
      </c>
      <c r="Q289" s="223">
        <v>0.089219999999999994</v>
      </c>
      <c r="R289" s="223">
        <f>Q289*H289</f>
        <v>1.24908</v>
      </c>
      <c r="S289" s="223">
        <v>0</v>
      </c>
      <c r="T289" s="224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25" t="s">
        <v>167</v>
      </c>
      <c r="AT289" s="225" t="s">
        <v>162</v>
      </c>
      <c r="AU289" s="225" t="s">
        <v>83</v>
      </c>
      <c r="AY289" s="19" t="s">
        <v>160</v>
      </c>
      <c r="BE289" s="226">
        <f>IF(N289="základní",J289,0)</f>
        <v>0</v>
      </c>
      <c r="BF289" s="226">
        <f>IF(N289="snížená",J289,0)</f>
        <v>0</v>
      </c>
      <c r="BG289" s="226">
        <f>IF(N289="zákl. přenesená",J289,0)</f>
        <v>0</v>
      </c>
      <c r="BH289" s="226">
        <f>IF(N289="sníž. přenesená",J289,0)</f>
        <v>0</v>
      </c>
      <c r="BI289" s="226">
        <f>IF(N289="nulová",J289,0)</f>
        <v>0</v>
      </c>
      <c r="BJ289" s="19" t="s">
        <v>81</v>
      </c>
      <c r="BK289" s="226">
        <f>ROUND(I289*H289,2)</f>
        <v>0</v>
      </c>
      <c r="BL289" s="19" t="s">
        <v>167</v>
      </c>
      <c r="BM289" s="225" t="s">
        <v>818</v>
      </c>
    </row>
    <row r="290" s="2" customFormat="1">
      <c r="A290" s="40"/>
      <c r="B290" s="41"/>
      <c r="C290" s="42"/>
      <c r="D290" s="227" t="s">
        <v>169</v>
      </c>
      <c r="E290" s="42"/>
      <c r="F290" s="228" t="s">
        <v>819</v>
      </c>
      <c r="G290" s="42"/>
      <c r="H290" s="42"/>
      <c r="I290" s="229"/>
      <c r="J290" s="42"/>
      <c r="K290" s="42"/>
      <c r="L290" s="46"/>
      <c r="M290" s="230"/>
      <c r="N290" s="231"/>
      <c r="O290" s="86"/>
      <c r="P290" s="86"/>
      <c r="Q290" s="86"/>
      <c r="R290" s="86"/>
      <c r="S290" s="86"/>
      <c r="T290" s="87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T290" s="19" t="s">
        <v>169</v>
      </c>
      <c r="AU290" s="19" t="s">
        <v>83</v>
      </c>
    </row>
    <row r="291" s="2" customFormat="1" ht="24.15" customHeight="1">
      <c r="A291" s="40"/>
      <c r="B291" s="41"/>
      <c r="C291" s="255" t="s">
        <v>820</v>
      </c>
      <c r="D291" s="255" t="s">
        <v>242</v>
      </c>
      <c r="E291" s="256" t="s">
        <v>806</v>
      </c>
      <c r="F291" s="257" t="s">
        <v>807</v>
      </c>
      <c r="G291" s="258" t="s">
        <v>165</v>
      </c>
      <c r="H291" s="259">
        <v>14.42</v>
      </c>
      <c r="I291" s="260"/>
      <c r="J291" s="261">
        <f>ROUND(I291*H291,2)</f>
        <v>0</v>
      </c>
      <c r="K291" s="257" t="s">
        <v>166</v>
      </c>
      <c r="L291" s="262"/>
      <c r="M291" s="263" t="s">
        <v>19</v>
      </c>
      <c r="N291" s="264" t="s">
        <v>44</v>
      </c>
      <c r="O291" s="86"/>
      <c r="P291" s="223">
        <f>O291*H291</f>
        <v>0</v>
      </c>
      <c r="Q291" s="223">
        <v>0.113</v>
      </c>
      <c r="R291" s="223">
        <f>Q291*H291</f>
        <v>1.6294600000000001</v>
      </c>
      <c r="S291" s="223">
        <v>0</v>
      </c>
      <c r="T291" s="224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25" t="s">
        <v>210</v>
      </c>
      <c r="AT291" s="225" t="s">
        <v>242</v>
      </c>
      <c r="AU291" s="225" t="s">
        <v>83</v>
      </c>
      <c r="AY291" s="19" t="s">
        <v>160</v>
      </c>
      <c r="BE291" s="226">
        <f>IF(N291="základní",J291,0)</f>
        <v>0</v>
      </c>
      <c r="BF291" s="226">
        <f>IF(N291="snížená",J291,0)</f>
        <v>0</v>
      </c>
      <c r="BG291" s="226">
        <f>IF(N291="zákl. přenesená",J291,0)</f>
        <v>0</v>
      </c>
      <c r="BH291" s="226">
        <f>IF(N291="sníž. přenesená",J291,0)</f>
        <v>0</v>
      </c>
      <c r="BI291" s="226">
        <f>IF(N291="nulová",J291,0)</f>
        <v>0</v>
      </c>
      <c r="BJ291" s="19" t="s">
        <v>81</v>
      </c>
      <c r="BK291" s="226">
        <f>ROUND(I291*H291,2)</f>
        <v>0</v>
      </c>
      <c r="BL291" s="19" t="s">
        <v>167</v>
      </c>
      <c r="BM291" s="225" t="s">
        <v>821</v>
      </c>
    </row>
    <row r="292" s="13" customFormat="1">
      <c r="A292" s="13"/>
      <c r="B292" s="232"/>
      <c r="C292" s="233"/>
      <c r="D292" s="234" t="s">
        <v>171</v>
      </c>
      <c r="E292" s="233"/>
      <c r="F292" s="236" t="s">
        <v>822</v>
      </c>
      <c r="G292" s="233"/>
      <c r="H292" s="237">
        <v>14.42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171</v>
      </c>
      <c r="AU292" s="243" t="s">
        <v>83</v>
      </c>
      <c r="AV292" s="13" t="s">
        <v>83</v>
      </c>
      <c r="AW292" s="13" t="s">
        <v>4</v>
      </c>
      <c r="AX292" s="13" t="s">
        <v>81</v>
      </c>
      <c r="AY292" s="243" t="s">
        <v>160</v>
      </c>
    </row>
    <row r="293" s="12" customFormat="1" ht="22.8" customHeight="1">
      <c r="A293" s="12"/>
      <c r="B293" s="198"/>
      <c r="C293" s="199"/>
      <c r="D293" s="200" t="s">
        <v>72</v>
      </c>
      <c r="E293" s="212" t="s">
        <v>198</v>
      </c>
      <c r="F293" s="212" t="s">
        <v>367</v>
      </c>
      <c r="G293" s="199"/>
      <c r="H293" s="199"/>
      <c r="I293" s="202"/>
      <c r="J293" s="213">
        <f>BK293</f>
        <v>0</v>
      </c>
      <c r="K293" s="199"/>
      <c r="L293" s="204"/>
      <c r="M293" s="205"/>
      <c r="N293" s="206"/>
      <c r="O293" s="206"/>
      <c r="P293" s="207">
        <f>SUM(P294:P298)</f>
        <v>0</v>
      </c>
      <c r="Q293" s="206"/>
      <c r="R293" s="207">
        <f>SUM(R294:R298)</f>
        <v>0.012682560000000001</v>
      </c>
      <c r="S293" s="206"/>
      <c r="T293" s="208">
        <f>SUM(T294:T298)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09" t="s">
        <v>81</v>
      </c>
      <c r="AT293" s="210" t="s">
        <v>72</v>
      </c>
      <c r="AU293" s="210" t="s">
        <v>81</v>
      </c>
      <c r="AY293" s="209" t="s">
        <v>160</v>
      </c>
      <c r="BK293" s="211">
        <f>SUM(BK294:BK298)</f>
        <v>0</v>
      </c>
    </row>
    <row r="294" s="2" customFormat="1" ht="16.5" customHeight="1">
      <c r="A294" s="40"/>
      <c r="B294" s="41"/>
      <c r="C294" s="214" t="s">
        <v>823</v>
      </c>
      <c r="D294" s="214" t="s">
        <v>162</v>
      </c>
      <c r="E294" s="215" t="s">
        <v>824</v>
      </c>
      <c r="F294" s="216" t="s">
        <v>825</v>
      </c>
      <c r="G294" s="217" t="s">
        <v>165</v>
      </c>
      <c r="H294" s="218">
        <v>38.432000000000002</v>
      </c>
      <c r="I294" s="219"/>
      <c r="J294" s="220">
        <f>ROUND(I294*H294,2)</f>
        <v>0</v>
      </c>
      <c r="K294" s="216" t="s">
        <v>166</v>
      </c>
      <c r="L294" s="46"/>
      <c r="M294" s="221" t="s">
        <v>19</v>
      </c>
      <c r="N294" s="222" t="s">
        <v>44</v>
      </c>
      <c r="O294" s="86"/>
      <c r="P294" s="223">
        <f>O294*H294</f>
        <v>0</v>
      </c>
      <c r="Q294" s="223">
        <v>0.00033</v>
      </c>
      <c r="R294" s="223">
        <f>Q294*H294</f>
        <v>0.012682560000000001</v>
      </c>
      <c r="S294" s="223">
        <v>0</v>
      </c>
      <c r="T294" s="224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25" t="s">
        <v>167</v>
      </c>
      <c r="AT294" s="225" t="s">
        <v>162</v>
      </c>
      <c r="AU294" s="225" t="s">
        <v>83</v>
      </c>
      <c r="AY294" s="19" t="s">
        <v>160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9" t="s">
        <v>81</v>
      </c>
      <c r="BK294" s="226">
        <f>ROUND(I294*H294,2)</f>
        <v>0</v>
      </c>
      <c r="BL294" s="19" t="s">
        <v>167</v>
      </c>
      <c r="BM294" s="225" t="s">
        <v>826</v>
      </c>
    </row>
    <row r="295" s="2" customFormat="1">
      <c r="A295" s="40"/>
      <c r="B295" s="41"/>
      <c r="C295" s="42"/>
      <c r="D295" s="227" t="s">
        <v>169</v>
      </c>
      <c r="E295" s="42"/>
      <c r="F295" s="228" t="s">
        <v>827</v>
      </c>
      <c r="G295" s="42"/>
      <c r="H295" s="42"/>
      <c r="I295" s="229"/>
      <c r="J295" s="42"/>
      <c r="K295" s="42"/>
      <c r="L295" s="46"/>
      <c r="M295" s="230"/>
      <c r="N295" s="231"/>
      <c r="O295" s="86"/>
      <c r="P295" s="86"/>
      <c r="Q295" s="86"/>
      <c r="R295" s="86"/>
      <c r="S295" s="86"/>
      <c r="T295" s="87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169</v>
      </c>
      <c r="AU295" s="19" t="s">
        <v>83</v>
      </c>
    </row>
    <row r="296" s="13" customFormat="1">
      <c r="A296" s="13"/>
      <c r="B296" s="232"/>
      <c r="C296" s="233"/>
      <c r="D296" s="234" t="s">
        <v>171</v>
      </c>
      <c r="E296" s="235" t="s">
        <v>19</v>
      </c>
      <c r="F296" s="236" t="s">
        <v>798</v>
      </c>
      <c r="G296" s="233"/>
      <c r="H296" s="237">
        <v>15.912000000000001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171</v>
      </c>
      <c r="AU296" s="243" t="s">
        <v>83</v>
      </c>
      <c r="AV296" s="13" t="s">
        <v>83</v>
      </c>
      <c r="AW296" s="13" t="s">
        <v>35</v>
      </c>
      <c r="AX296" s="13" t="s">
        <v>73</v>
      </c>
      <c r="AY296" s="243" t="s">
        <v>160</v>
      </c>
    </row>
    <row r="297" s="13" customFormat="1">
      <c r="A297" s="13"/>
      <c r="B297" s="232"/>
      <c r="C297" s="233"/>
      <c r="D297" s="234" t="s">
        <v>171</v>
      </c>
      <c r="E297" s="235" t="s">
        <v>19</v>
      </c>
      <c r="F297" s="236" t="s">
        <v>799</v>
      </c>
      <c r="G297" s="233"/>
      <c r="H297" s="237">
        <v>22.52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171</v>
      </c>
      <c r="AU297" s="243" t="s">
        <v>83</v>
      </c>
      <c r="AV297" s="13" t="s">
        <v>83</v>
      </c>
      <c r="AW297" s="13" t="s">
        <v>35</v>
      </c>
      <c r="AX297" s="13" t="s">
        <v>73</v>
      </c>
      <c r="AY297" s="243" t="s">
        <v>160</v>
      </c>
    </row>
    <row r="298" s="14" customFormat="1">
      <c r="A298" s="14"/>
      <c r="B298" s="244"/>
      <c r="C298" s="245"/>
      <c r="D298" s="234" t="s">
        <v>171</v>
      </c>
      <c r="E298" s="246" t="s">
        <v>19</v>
      </c>
      <c r="F298" s="247" t="s">
        <v>180</v>
      </c>
      <c r="G298" s="245"/>
      <c r="H298" s="248">
        <v>38.432000000000002</v>
      </c>
      <c r="I298" s="249"/>
      <c r="J298" s="245"/>
      <c r="K298" s="245"/>
      <c r="L298" s="250"/>
      <c r="M298" s="251"/>
      <c r="N298" s="252"/>
      <c r="O298" s="252"/>
      <c r="P298" s="252"/>
      <c r="Q298" s="252"/>
      <c r="R298" s="252"/>
      <c r="S298" s="252"/>
      <c r="T298" s="253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4" t="s">
        <v>171</v>
      </c>
      <c r="AU298" s="254" t="s">
        <v>83</v>
      </c>
      <c r="AV298" s="14" t="s">
        <v>167</v>
      </c>
      <c r="AW298" s="14" t="s">
        <v>35</v>
      </c>
      <c r="AX298" s="14" t="s">
        <v>81</v>
      </c>
      <c r="AY298" s="254" t="s">
        <v>160</v>
      </c>
    </row>
    <row r="299" s="12" customFormat="1" ht="22.8" customHeight="1">
      <c r="A299" s="12"/>
      <c r="B299" s="198"/>
      <c r="C299" s="199"/>
      <c r="D299" s="200" t="s">
        <v>72</v>
      </c>
      <c r="E299" s="212" t="s">
        <v>217</v>
      </c>
      <c r="F299" s="212" t="s">
        <v>401</v>
      </c>
      <c r="G299" s="199"/>
      <c r="H299" s="199"/>
      <c r="I299" s="202"/>
      <c r="J299" s="213">
        <f>BK299</f>
        <v>0</v>
      </c>
      <c r="K299" s="199"/>
      <c r="L299" s="204"/>
      <c r="M299" s="205"/>
      <c r="N299" s="206"/>
      <c r="O299" s="206"/>
      <c r="P299" s="207">
        <f>SUM(P300:P320)</f>
        <v>0</v>
      </c>
      <c r="Q299" s="206"/>
      <c r="R299" s="207">
        <f>SUM(R300:R320)</f>
        <v>13.47322</v>
      </c>
      <c r="S299" s="206"/>
      <c r="T299" s="208">
        <f>SUM(T300:T320)</f>
        <v>0</v>
      </c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R299" s="209" t="s">
        <v>81</v>
      </c>
      <c r="AT299" s="210" t="s">
        <v>72</v>
      </c>
      <c r="AU299" s="210" t="s">
        <v>81</v>
      </c>
      <c r="AY299" s="209" t="s">
        <v>160</v>
      </c>
      <c r="BK299" s="211">
        <f>SUM(BK300:BK320)</f>
        <v>0</v>
      </c>
    </row>
    <row r="300" s="2" customFormat="1" ht="24.15" customHeight="1">
      <c r="A300" s="40"/>
      <c r="B300" s="41"/>
      <c r="C300" s="214" t="s">
        <v>828</v>
      </c>
      <c r="D300" s="214" t="s">
        <v>162</v>
      </c>
      <c r="E300" s="215" t="s">
        <v>829</v>
      </c>
      <c r="F300" s="216" t="s">
        <v>830</v>
      </c>
      <c r="G300" s="217" t="s">
        <v>250</v>
      </c>
      <c r="H300" s="218">
        <v>395</v>
      </c>
      <c r="I300" s="219"/>
      <c r="J300" s="220">
        <f>ROUND(I300*H300,2)</f>
        <v>0</v>
      </c>
      <c r="K300" s="216" t="s">
        <v>166</v>
      </c>
      <c r="L300" s="46"/>
      <c r="M300" s="221" t="s">
        <v>19</v>
      </c>
      <c r="N300" s="222" t="s">
        <v>44</v>
      </c>
      <c r="O300" s="86"/>
      <c r="P300" s="223">
        <f>O300*H300</f>
        <v>0</v>
      </c>
      <c r="Q300" s="223">
        <v>4.0000000000000003E-05</v>
      </c>
      <c r="R300" s="223">
        <f>Q300*H300</f>
        <v>0.015800000000000002</v>
      </c>
      <c r="S300" s="223">
        <v>0</v>
      </c>
      <c r="T300" s="224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25" t="s">
        <v>167</v>
      </c>
      <c r="AT300" s="225" t="s">
        <v>162</v>
      </c>
      <c r="AU300" s="225" t="s">
        <v>83</v>
      </c>
      <c r="AY300" s="19" t="s">
        <v>160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9" t="s">
        <v>81</v>
      </c>
      <c r="BK300" s="226">
        <f>ROUND(I300*H300,2)</f>
        <v>0</v>
      </c>
      <c r="BL300" s="19" t="s">
        <v>167</v>
      </c>
      <c r="BM300" s="225" t="s">
        <v>831</v>
      </c>
    </row>
    <row r="301" s="2" customFormat="1">
      <c r="A301" s="40"/>
      <c r="B301" s="41"/>
      <c r="C301" s="42"/>
      <c r="D301" s="227" t="s">
        <v>169</v>
      </c>
      <c r="E301" s="42"/>
      <c r="F301" s="228" t="s">
        <v>832</v>
      </c>
      <c r="G301" s="42"/>
      <c r="H301" s="42"/>
      <c r="I301" s="229"/>
      <c r="J301" s="42"/>
      <c r="K301" s="42"/>
      <c r="L301" s="46"/>
      <c r="M301" s="230"/>
      <c r="N301" s="231"/>
      <c r="O301" s="86"/>
      <c r="P301" s="86"/>
      <c r="Q301" s="86"/>
      <c r="R301" s="86"/>
      <c r="S301" s="86"/>
      <c r="T301" s="87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169</v>
      </c>
      <c r="AU301" s="19" t="s">
        <v>83</v>
      </c>
    </row>
    <row r="302" s="2" customFormat="1" ht="16.5" customHeight="1">
      <c r="A302" s="40"/>
      <c r="B302" s="41"/>
      <c r="C302" s="255" t="s">
        <v>833</v>
      </c>
      <c r="D302" s="255" t="s">
        <v>242</v>
      </c>
      <c r="E302" s="256" t="s">
        <v>834</v>
      </c>
      <c r="F302" s="257" t="s">
        <v>835</v>
      </c>
      <c r="G302" s="258" t="s">
        <v>250</v>
      </c>
      <c r="H302" s="259">
        <v>402.89999999999998</v>
      </c>
      <c r="I302" s="260"/>
      <c r="J302" s="261">
        <f>ROUND(I302*H302,2)</f>
        <v>0</v>
      </c>
      <c r="K302" s="257" t="s">
        <v>166</v>
      </c>
      <c r="L302" s="262"/>
      <c r="M302" s="263" t="s">
        <v>19</v>
      </c>
      <c r="N302" s="264" t="s">
        <v>44</v>
      </c>
      <c r="O302" s="86"/>
      <c r="P302" s="223">
        <f>O302*H302</f>
        <v>0</v>
      </c>
      <c r="Q302" s="223">
        <v>0.001</v>
      </c>
      <c r="R302" s="223">
        <f>Q302*H302</f>
        <v>0.40289999999999998</v>
      </c>
      <c r="S302" s="223">
        <v>0</v>
      </c>
      <c r="T302" s="224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25" t="s">
        <v>210</v>
      </c>
      <c r="AT302" s="225" t="s">
        <v>242</v>
      </c>
      <c r="AU302" s="225" t="s">
        <v>83</v>
      </c>
      <c r="AY302" s="19" t="s">
        <v>160</v>
      </c>
      <c r="BE302" s="226">
        <f>IF(N302="základní",J302,0)</f>
        <v>0</v>
      </c>
      <c r="BF302" s="226">
        <f>IF(N302="snížená",J302,0)</f>
        <v>0</v>
      </c>
      <c r="BG302" s="226">
        <f>IF(N302="zákl. přenesená",J302,0)</f>
        <v>0</v>
      </c>
      <c r="BH302" s="226">
        <f>IF(N302="sníž. přenesená",J302,0)</f>
        <v>0</v>
      </c>
      <c r="BI302" s="226">
        <f>IF(N302="nulová",J302,0)</f>
        <v>0</v>
      </c>
      <c r="BJ302" s="19" t="s">
        <v>81</v>
      </c>
      <c r="BK302" s="226">
        <f>ROUND(I302*H302,2)</f>
        <v>0</v>
      </c>
      <c r="BL302" s="19" t="s">
        <v>167</v>
      </c>
      <c r="BM302" s="225" t="s">
        <v>836</v>
      </c>
    </row>
    <row r="303" s="13" customFormat="1">
      <c r="A303" s="13"/>
      <c r="B303" s="232"/>
      <c r="C303" s="233"/>
      <c r="D303" s="234" t="s">
        <v>171</v>
      </c>
      <c r="E303" s="233"/>
      <c r="F303" s="236" t="s">
        <v>837</v>
      </c>
      <c r="G303" s="233"/>
      <c r="H303" s="237">
        <v>402.89999999999998</v>
      </c>
      <c r="I303" s="238"/>
      <c r="J303" s="233"/>
      <c r="K303" s="233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171</v>
      </c>
      <c r="AU303" s="243" t="s">
        <v>83</v>
      </c>
      <c r="AV303" s="13" t="s">
        <v>83</v>
      </c>
      <c r="AW303" s="13" t="s">
        <v>4</v>
      </c>
      <c r="AX303" s="13" t="s">
        <v>81</v>
      </c>
      <c r="AY303" s="243" t="s">
        <v>160</v>
      </c>
    </row>
    <row r="304" s="2" customFormat="1" ht="33" customHeight="1">
      <c r="A304" s="40"/>
      <c r="B304" s="41"/>
      <c r="C304" s="214" t="s">
        <v>838</v>
      </c>
      <c r="D304" s="214" t="s">
        <v>162</v>
      </c>
      <c r="E304" s="215" t="s">
        <v>839</v>
      </c>
      <c r="F304" s="216" t="s">
        <v>840</v>
      </c>
      <c r="G304" s="217" t="s">
        <v>287</v>
      </c>
      <c r="H304" s="218">
        <v>12</v>
      </c>
      <c r="I304" s="219"/>
      <c r="J304" s="220">
        <f>ROUND(I304*H304,2)</f>
        <v>0</v>
      </c>
      <c r="K304" s="216" t="s">
        <v>166</v>
      </c>
      <c r="L304" s="46"/>
      <c r="M304" s="221" t="s">
        <v>19</v>
      </c>
      <c r="N304" s="222" t="s">
        <v>44</v>
      </c>
      <c r="O304" s="86"/>
      <c r="P304" s="223">
        <f>O304*H304</f>
        <v>0</v>
      </c>
      <c r="Q304" s="223">
        <v>0</v>
      </c>
      <c r="R304" s="223">
        <f>Q304*H304</f>
        <v>0</v>
      </c>
      <c r="S304" s="223">
        <v>0</v>
      </c>
      <c r="T304" s="224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25" t="s">
        <v>167</v>
      </c>
      <c r="AT304" s="225" t="s">
        <v>162</v>
      </c>
      <c r="AU304" s="225" t="s">
        <v>83</v>
      </c>
      <c r="AY304" s="19" t="s">
        <v>160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9" t="s">
        <v>81</v>
      </c>
      <c r="BK304" s="226">
        <f>ROUND(I304*H304,2)</f>
        <v>0</v>
      </c>
      <c r="BL304" s="19" t="s">
        <v>167</v>
      </c>
      <c r="BM304" s="225" t="s">
        <v>841</v>
      </c>
    </row>
    <row r="305" s="2" customFormat="1">
      <c r="A305" s="40"/>
      <c r="B305" s="41"/>
      <c r="C305" s="42"/>
      <c r="D305" s="227" t="s">
        <v>169</v>
      </c>
      <c r="E305" s="42"/>
      <c r="F305" s="228" t="s">
        <v>842</v>
      </c>
      <c r="G305" s="42"/>
      <c r="H305" s="42"/>
      <c r="I305" s="229"/>
      <c r="J305" s="42"/>
      <c r="K305" s="42"/>
      <c r="L305" s="46"/>
      <c r="M305" s="230"/>
      <c r="N305" s="231"/>
      <c r="O305" s="86"/>
      <c r="P305" s="86"/>
      <c r="Q305" s="86"/>
      <c r="R305" s="86"/>
      <c r="S305" s="86"/>
      <c r="T305" s="87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T305" s="19" t="s">
        <v>169</v>
      </c>
      <c r="AU305" s="19" t="s">
        <v>83</v>
      </c>
    </row>
    <row r="306" s="2" customFormat="1" ht="24.15" customHeight="1">
      <c r="A306" s="40"/>
      <c r="B306" s="41"/>
      <c r="C306" s="255" t="s">
        <v>843</v>
      </c>
      <c r="D306" s="255" t="s">
        <v>242</v>
      </c>
      <c r="E306" s="256" t="s">
        <v>844</v>
      </c>
      <c r="F306" s="257" t="s">
        <v>845</v>
      </c>
      <c r="G306" s="258" t="s">
        <v>287</v>
      </c>
      <c r="H306" s="259">
        <v>12</v>
      </c>
      <c r="I306" s="260"/>
      <c r="J306" s="261">
        <f>ROUND(I306*H306,2)</f>
        <v>0</v>
      </c>
      <c r="K306" s="257" t="s">
        <v>19</v>
      </c>
      <c r="L306" s="262"/>
      <c r="M306" s="263" t="s">
        <v>19</v>
      </c>
      <c r="N306" s="264" t="s">
        <v>44</v>
      </c>
      <c r="O306" s="86"/>
      <c r="P306" s="223">
        <f>O306*H306</f>
        <v>0</v>
      </c>
      <c r="Q306" s="223">
        <v>0.14599999999999999</v>
      </c>
      <c r="R306" s="223">
        <f>Q306*H306</f>
        <v>1.7519999999999998</v>
      </c>
      <c r="S306" s="223">
        <v>0</v>
      </c>
      <c r="T306" s="224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25" t="s">
        <v>210</v>
      </c>
      <c r="AT306" s="225" t="s">
        <v>242</v>
      </c>
      <c r="AU306" s="225" t="s">
        <v>83</v>
      </c>
      <c r="AY306" s="19" t="s">
        <v>160</v>
      </c>
      <c r="BE306" s="226">
        <f>IF(N306="základní",J306,0)</f>
        <v>0</v>
      </c>
      <c r="BF306" s="226">
        <f>IF(N306="snížená",J306,0)</f>
        <v>0</v>
      </c>
      <c r="BG306" s="226">
        <f>IF(N306="zákl. přenesená",J306,0)</f>
        <v>0</v>
      </c>
      <c r="BH306" s="226">
        <f>IF(N306="sníž. přenesená",J306,0)</f>
        <v>0</v>
      </c>
      <c r="BI306" s="226">
        <f>IF(N306="nulová",J306,0)</f>
        <v>0</v>
      </c>
      <c r="BJ306" s="19" t="s">
        <v>81</v>
      </c>
      <c r="BK306" s="226">
        <f>ROUND(I306*H306,2)</f>
        <v>0</v>
      </c>
      <c r="BL306" s="19" t="s">
        <v>167</v>
      </c>
      <c r="BM306" s="225" t="s">
        <v>846</v>
      </c>
    </row>
    <row r="307" s="2" customFormat="1" ht="24.15" customHeight="1">
      <c r="A307" s="40"/>
      <c r="B307" s="41"/>
      <c r="C307" s="255" t="s">
        <v>847</v>
      </c>
      <c r="D307" s="255" t="s">
        <v>242</v>
      </c>
      <c r="E307" s="256" t="s">
        <v>848</v>
      </c>
      <c r="F307" s="257" t="s">
        <v>849</v>
      </c>
      <c r="G307" s="258" t="s">
        <v>287</v>
      </c>
      <c r="H307" s="259">
        <v>12</v>
      </c>
      <c r="I307" s="260"/>
      <c r="J307" s="261">
        <f>ROUND(I307*H307,2)</f>
        <v>0</v>
      </c>
      <c r="K307" s="257" t="s">
        <v>166</v>
      </c>
      <c r="L307" s="262"/>
      <c r="M307" s="263" t="s">
        <v>19</v>
      </c>
      <c r="N307" s="264" t="s">
        <v>44</v>
      </c>
      <c r="O307" s="86"/>
      <c r="P307" s="223">
        <f>O307*H307</f>
        <v>0</v>
      </c>
      <c r="Q307" s="223">
        <v>0.029999999999999999</v>
      </c>
      <c r="R307" s="223">
        <f>Q307*H307</f>
        <v>0.35999999999999999</v>
      </c>
      <c r="S307" s="223">
        <v>0</v>
      </c>
      <c r="T307" s="224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25" t="s">
        <v>210</v>
      </c>
      <c r="AT307" s="225" t="s">
        <v>242</v>
      </c>
      <c r="AU307" s="225" t="s">
        <v>83</v>
      </c>
      <c r="AY307" s="19" t="s">
        <v>160</v>
      </c>
      <c r="BE307" s="226">
        <f>IF(N307="základní",J307,0)</f>
        <v>0</v>
      </c>
      <c r="BF307" s="226">
        <f>IF(N307="snížená",J307,0)</f>
        <v>0</v>
      </c>
      <c r="BG307" s="226">
        <f>IF(N307="zákl. přenesená",J307,0)</f>
        <v>0</v>
      </c>
      <c r="BH307" s="226">
        <f>IF(N307="sníž. přenesená",J307,0)</f>
        <v>0</v>
      </c>
      <c r="BI307" s="226">
        <f>IF(N307="nulová",J307,0)</f>
        <v>0</v>
      </c>
      <c r="BJ307" s="19" t="s">
        <v>81</v>
      </c>
      <c r="BK307" s="226">
        <f>ROUND(I307*H307,2)</f>
        <v>0</v>
      </c>
      <c r="BL307" s="19" t="s">
        <v>167</v>
      </c>
      <c r="BM307" s="225" t="s">
        <v>850</v>
      </c>
    </row>
    <row r="308" s="2" customFormat="1" ht="24.15" customHeight="1">
      <c r="A308" s="40"/>
      <c r="B308" s="41"/>
      <c r="C308" s="214" t="s">
        <v>851</v>
      </c>
      <c r="D308" s="214" t="s">
        <v>162</v>
      </c>
      <c r="E308" s="215" t="s">
        <v>852</v>
      </c>
      <c r="F308" s="216" t="s">
        <v>853</v>
      </c>
      <c r="G308" s="217" t="s">
        <v>287</v>
      </c>
      <c r="H308" s="218">
        <v>1</v>
      </c>
      <c r="I308" s="219"/>
      <c r="J308" s="220">
        <f>ROUND(I308*H308,2)</f>
        <v>0</v>
      </c>
      <c r="K308" s="216" t="s">
        <v>166</v>
      </c>
      <c r="L308" s="46"/>
      <c r="M308" s="221" t="s">
        <v>19</v>
      </c>
      <c r="N308" s="222" t="s">
        <v>44</v>
      </c>
      <c r="O308" s="86"/>
      <c r="P308" s="223">
        <f>O308*H308</f>
        <v>0</v>
      </c>
      <c r="Q308" s="223">
        <v>0</v>
      </c>
      <c r="R308" s="223">
        <f>Q308*H308</f>
        <v>0</v>
      </c>
      <c r="S308" s="223">
        <v>0</v>
      </c>
      <c r="T308" s="224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25" t="s">
        <v>167</v>
      </c>
      <c r="AT308" s="225" t="s">
        <v>162</v>
      </c>
      <c r="AU308" s="225" t="s">
        <v>83</v>
      </c>
      <c r="AY308" s="19" t="s">
        <v>160</v>
      </c>
      <c r="BE308" s="226">
        <f>IF(N308="základní",J308,0)</f>
        <v>0</v>
      </c>
      <c r="BF308" s="226">
        <f>IF(N308="snížená",J308,0)</f>
        <v>0</v>
      </c>
      <c r="BG308" s="226">
        <f>IF(N308="zákl. přenesená",J308,0)</f>
        <v>0</v>
      </c>
      <c r="BH308" s="226">
        <f>IF(N308="sníž. přenesená",J308,0)</f>
        <v>0</v>
      </c>
      <c r="BI308" s="226">
        <f>IF(N308="nulová",J308,0)</f>
        <v>0</v>
      </c>
      <c r="BJ308" s="19" t="s">
        <v>81</v>
      </c>
      <c r="BK308" s="226">
        <f>ROUND(I308*H308,2)</f>
        <v>0</v>
      </c>
      <c r="BL308" s="19" t="s">
        <v>167</v>
      </c>
      <c r="BM308" s="225" t="s">
        <v>854</v>
      </c>
    </row>
    <row r="309" s="2" customFormat="1">
      <c r="A309" s="40"/>
      <c r="B309" s="41"/>
      <c r="C309" s="42"/>
      <c r="D309" s="227" t="s">
        <v>169</v>
      </c>
      <c r="E309" s="42"/>
      <c r="F309" s="228" t="s">
        <v>855</v>
      </c>
      <c r="G309" s="42"/>
      <c r="H309" s="42"/>
      <c r="I309" s="229"/>
      <c r="J309" s="42"/>
      <c r="K309" s="42"/>
      <c r="L309" s="46"/>
      <c r="M309" s="230"/>
      <c r="N309" s="231"/>
      <c r="O309" s="86"/>
      <c r="P309" s="86"/>
      <c r="Q309" s="86"/>
      <c r="R309" s="86"/>
      <c r="S309" s="86"/>
      <c r="T309" s="87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T309" s="19" t="s">
        <v>169</v>
      </c>
      <c r="AU309" s="19" t="s">
        <v>83</v>
      </c>
    </row>
    <row r="310" s="2" customFormat="1" ht="16.5" customHeight="1">
      <c r="A310" s="40"/>
      <c r="B310" s="41"/>
      <c r="C310" s="255" t="s">
        <v>856</v>
      </c>
      <c r="D310" s="255" t="s">
        <v>242</v>
      </c>
      <c r="E310" s="256" t="s">
        <v>857</v>
      </c>
      <c r="F310" s="257" t="s">
        <v>858</v>
      </c>
      <c r="G310" s="258" t="s">
        <v>287</v>
      </c>
      <c r="H310" s="259">
        <v>1</v>
      </c>
      <c r="I310" s="260"/>
      <c r="J310" s="261">
        <f>ROUND(I310*H310,2)</f>
        <v>0</v>
      </c>
      <c r="K310" s="257" t="s">
        <v>19</v>
      </c>
      <c r="L310" s="262"/>
      <c r="M310" s="263" t="s">
        <v>19</v>
      </c>
      <c r="N310" s="264" t="s">
        <v>44</v>
      </c>
      <c r="O310" s="86"/>
      <c r="P310" s="223">
        <f>O310*H310</f>
        <v>0</v>
      </c>
      <c r="Q310" s="223">
        <v>0</v>
      </c>
      <c r="R310" s="223">
        <f>Q310*H310</f>
        <v>0</v>
      </c>
      <c r="S310" s="223">
        <v>0</v>
      </c>
      <c r="T310" s="224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25" t="s">
        <v>210</v>
      </c>
      <c r="AT310" s="225" t="s">
        <v>242</v>
      </c>
      <c r="AU310" s="225" t="s">
        <v>83</v>
      </c>
      <c r="AY310" s="19" t="s">
        <v>160</v>
      </c>
      <c r="BE310" s="226">
        <f>IF(N310="základní",J310,0)</f>
        <v>0</v>
      </c>
      <c r="BF310" s="226">
        <f>IF(N310="snížená",J310,0)</f>
        <v>0</v>
      </c>
      <c r="BG310" s="226">
        <f>IF(N310="zákl. přenesená",J310,0)</f>
        <v>0</v>
      </c>
      <c r="BH310" s="226">
        <f>IF(N310="sníž. přenesená",J310,0)</f>
        <v>0</v>
      </c>
      <c r="BI310" s="226">
        <f>IF(N310="nulová",J310,0)</f>
        <v>0</v>
      </c>
      <c r="BJ310" s="19" t="s">
        <v>81</v>
      </c>
      <c r="BK310" s="226">
        <f>ROUND(I310*H310,2)</f>
        <v>0</v>
      </c>
      <c r="BL310" s="19" t="s">
        <v>167</v>
      </c>
      <c r="BM310" s="225" t="s">
        <v>859</v>
      </c>
    </row>
    <row r="311" s="2" customFormat="1" ht="24.15" customHeight="1">
      <c r="A311" s="40"/>
      <c r="B311" s="41"/>
      <c r="C311" s="214" t="s">
        <v>860</v>
      </c>
      <c r="D311" s="214" t="s">
        <v>162</v>
      </c>
      <c r="E311" s="215" t="s">
        <v>861</v>
      </c>
      <c r="F311" s="216" t="s">
        <v>862</v>
      </c>
      <c r="G311" s="217" t="s">
        <v>287</v>
      </c>
      <c r="H311" s="218">
        <v>3</v>
      </c>
      <c r="I311" s="219"/>
      <c r="J311" s="220">
        <f>ROUND(I311*H311,2)</f>
        <v>0</v>
      </c>
      <c r="K311" s="216" t="s">
        <v>166</v>
      </c>
      <c r="L311" s="46"/>
      <c r="M311" s="221" t="s">
        <v>19</v>
      </c>
      <c r="N311" s="222" t="s">
        <v>44</v>
      </c>
      <c r="O311" s="86"/>
      <c r="P311" s="223">
        <f>O311*H311</f>
        <v>0</v>
      </c>
      <c r="Q311" s="223">
        <v>0.00080000000000000004</v>
      </c>
      <c r="R311" s="223">
        <f>Q311*H311</f>
        <v>0.0024000000000000002</v>
      </c>
      <c r="S311" s="223">
        <v>0</v>
      </c>
      <c r="T311" s="224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5" t="s">
        <v>167</v>
      </c>
      <c r="AT311" s="225" t="s">
        <v>162</v>
      </c>
      <c r="AU311" s="225" t="s">
        <v>83</v>
      </c>
      <c r="AY311" s="19" t="s">
        <v>160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9" t="s">
        <v>81</v>
      </c>
      <c r="BK311" s="226">
        <f>ROUND(I311*H311,2)</f>
        <v>0</v>
      </c>
      <c r="BL311" s="19" t="s">
        <v>167</v>
      </c>
      <c r="BM311" s="225" t="s">
        <v>863</v>
      </c>
    </row>
    <row r="312" s="2" customFormat="1">
      <c r="A312" s="40"/>
      <c r="B312" s="41"/>
      <c r="C312" s="42"/>
      <c r="D312" s="227" t="s">
        <v>169</v>
      </c>
      <c r="E312" s="42"/>
      <c r="F312" s="228" t="s">
        <v>864</v>
      </c>
      <c r="G312" s="42"/>
      <c r="H312" s="42"/>
      <c r="I312" s="229"/>
      <c r="J312" s="42"/>
      <c r="K312" s="42"/>
      <c r="L312" s="46"/>
      <c r="M312" s="230"/>
      <c r="N312" s="231"/>
      <c r="O312" s="86"/>
      <c r="P312" s="86"/>
      <c r="Q312" s="86"/>
      <c r="R312" s="86"/>
      <c r="S312" s="86"/>
      <c r="T312" s="87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169</v>
      </c>
      <c r="AU312" s="19" t="s">
        <v>83</v>
      </c>
    </row>
    <row r="313" s="2" customFormat="1" ht="21.75" customHeight="1">
      <c r="A313" s="40"/>
      <c r="B313" s="41"/>
      <c r="C313" s="255" t="s">
        <v>865</v>
      </c>
      <c r="D313" s="255" t="s">
        <v>242</v>
      </c>
      <c r="E313" s="256" t="s">
        <v>866</v>
      </c>
      <c r="F313" s="257" t="s">
        <v>867</v>
      </c>
      <c r="G313" s="258" t="s">
        <v>287</v>
      </c>
      <c r="H313" s="259">
        <v>3</v>
      </c>
      <c r="I313" s="260"/>
      <c r="J313" s="261">
        <f>ROUND(I313*H313,2)</f>
        <v>0</v>
      </c>
      <c r="K313" s="257" t="s">
        <v>19</v>
      </c>
      <c r="L313" s="262"/>
      <c r="M313" s="263" t="s">
        <v>19</v>
      </c>
      <c r="N313" s="264" t="s">
        <v>44</v>
      </c>
      <c r="O313" s="86"/>
      <c r="P313" s="223">
        <f>O313*H313</f>
        <v>0</v>
      </c>
      <c r="Q313" s="223">
        <v>0</v>
      </c>
      <c r="R313" s="223">
        <f>Q313*H313</f>
        <v>0</v>
      </c>
      <c r="S313" s="223">
        <v>0</v>
      </c>
      <c r="T313" s="224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25" t="s">
        <v>210</v>
      </c>
      <c r="AT313" s="225" t="s">
        <v>242</v>
      </c>
      <c r="AU313" s="225" t="s">
        <v>83</v>
      </c>
      <c r="AY313" s="19" t="s">
        <v>160</v>
      </c>
      <c r="BE313" s="226">
        <f>IF(N313="základní",J313,0)</f>
        <v>0</v>
      </c>
      <c r="BF313" s="226">
        <f>IF(N313="snížená",J313,0)</f>
        <v>0</v>
      </c>
      <c r="BG313" s="226">
        <f>IF(N313="zákl. přenesená",J313,0)</f>
        <v>0</v>
      </c>
      <c r="BH313" s="226">
        <f>IF(N313="sníž. přenesená",J313,0)</f>
        <v>0</v>
      </c>
      <c r="BI313" s="226">
        <f>IF(N313="nulová",J313,0)</f>
        <v>0</v>
      </c>
      <c r="BJ313" s="19" t="s">
        <v>81</v>
      </c>
      <c r="BK313" s="226">
        <f>ROUND(I313*H313,2)</f>
        <v>0</v>
      </c>
      <c r="BL313" s="19" t="s">
        <v>167</v>
      </c>
      <c r="BM313" s="225" t="s">
        <v>868</v>
      </c>
    </row>
    <row r="314" s="2" customFormat="1" ht="21.75" customHeight="1">
      <c r="A314" s="40"/>
      <c r="B314" s="41"/>
      <c r="C314" s="214" t="s">
        <v>869</v>
      </c>
      <c r="D314" s="214" t="s">
        <v>162</v>
      </c>
      <c r="E314" s="215" t="s">
        <v>870</v>
      </c>
      <c r="F314" s="216" t="s">
        <v>871</v>
      </c>
      <c r="G314" s="217" t="s">
        <v>287</v>
      </c>
      <c r="H314" s="218">
        <v>24</v>
      </c>
      <c r="I314" s="219"/>
      <c r="J314" s="220">
        <f>ROUND(I314*H314,2)</f>
        <v>0</v>
      </c>
      <c r="K314" s="216" t="s">
        <v>166</v>
      </c>
      <c r="L314" s="46"/>
      <c r="M314" s="221" t="s">
        <v>19</v>
      </c>
      <c r="N314" s="222" t="s">
        <v>44</v>
      </c>
      <c r="O314" s="86"/>
      <c r="P314" s="223">
        <f>O314*H314</f>
        <v>0</v>
      </c>
      <c r="Q314" s="223">
        <v>0.35743999999999998</v>
      </c>
      <c r="R314" s="223">
        <f>Q314*H314</f>
        <v>8.5785599999999995</v>
      </c>
      <c r="S314" s="223">
        <v>0</v>
      </c>
      <c r="T314" s="224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25" t="s">
        <v>167</v>
      </c>
      <c r="AT314" s="225" t="s">
        <v>162</v>
      </c>
      <c r="AU314" s="225" t="s">
        <v>83</v>
      </c>
      <c r="AY314" s="19" t="s">
        <v>160</v>
      </c>
      <c r="BE314" s="226">
        <f>IF(N314="základní",J314,0)</f>
        <v>0</v>
      </c>
      <c r="BF314" s="226">
        <f>IF(N314="snížená",J314,0)</f>
        <v>0</v>
      </c>
      <c r="BG314" s="226">
        <f>IF(N314="zákl. přenesená",J314,0)</f>
        <v>0</v>
      </c>
      <c r="BH314" s="226">
        <f>IF(N314="sníž. přenesená",J314,0)</f>
        <v>0</v>
      </c>
      <c r="BI314" s="226">
        <f>IF(N314="nulová",J314,0)</f>
        <v>0</v>
      </c>
      <c r="BJ314" s="19" t="s">
        <v>81</v>
      </c>
      <c r="BK314" s="226">
        <f>ROUND(I314*H314,2)</f>
        <v>0</v>
      </c>
      <c r="BL314" s="19" t="s">
        <v>167</v>
      </c>
      <c r="BM314" s="225" t="s">
        <v>872</v>
      </c>
    </row>
    <row r="315" s="2" customFormat="1">
      <c r="A315" s="40"/>
      <c r="B315" s="41"/>
      <c r="C315" s="42"/>
      <c r="D315" s="227" t="s">
        <v>169</v>
      </c>
      <c r="E315" s="42"/>
      <c r="F315" s="228" t="s">
        <v>873</v>
      </c>
      <c r="G315" s="42"/>
      <c r="H315" s="42"/>
      <c r="I315" s="229"/>
      <c r="J315" s="42"/>
      <c r="K315" s="42"/>
      <c r="L315" s="46"/>
      <c r="M315" s="230"/>
      <c r="N315" s="231"/>
      <c r="O315" s="86"/>
      <c r="P315" s="86"/>
      <c r="Q315" s="86"/>
      <c r="R315" s="86"/>
      <c r="S315" s="86"/>
      <c r="T315" s="87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T315" s="19" t="s">
        <v>169</v>
      </c>
      <c r="AU315" s="19" t="s">
        <v>83</v>
      </c>
    </row>
    <row r="316" s="13" customFormat="1">
      <c r="A316" s="13"/>
      <c r="B316" s="232"/>
      <c r="C316" s="233"/>
      <c r="D316" s="234" t="s">
        <v>171</v>
      </c>
      <c r="E316" s="235" t="s">
        <v>19</v>
      </c>
      <c r="F316" s="236" t="s">
        <v>874</v>
      </c>
      <c r="G316" s="233"/>
      <c r="H316" s="237">
        <v>24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171</v>
      </c>
      <c r="AU316" s="243" t="s">
        <v>83</v>
      </c>
      <c r="AV316" s="13" t="s">
        <v>83</v>
      </c>
      <c r="AW316" s="13" t="s">
        <v>35</v>
      </c>
      <c r="AX316" s="13" t="s">
        <v>81</v>
      </c>
      <c r="AY316" s="243" t="s">
        <v>160</v>
      </c>
    </row>
    <row r="317" s="2" customFormat="1" ht="24.15" customHeight="1">
      <c r="A317" s="40"/>
      <c r="B317" s="41"/>
      <c r="C317" s="255" t="s">
        <v>875</v>
      </c>
      <c r="D317" s="255" t="s">
        <v>242</v>
      </c>
      <c r="E317" s="256" t="s">
        <v>876</v>
      </c>
      <c r="F317" s="257" t="s">
        <v>877</v>
      </c>
      <c r="G317" s="258" t="s">
        <v>287</v>
      </c>
      <c r="H317" s="259">
        <v>8</v>
      </c>
      <c r="I317" s="260"/>
      <c r="J317" s="261">
        <f>ROUND(I317*H317,2)</f>
        <v>0</v>
      </c>
      <c r="K317" s="257" t="s">
        <v>19</v>
      </c>
      <c r="L317" s="262"/>
      <c r="M317" s="263" t="s">
        <v>19</v>
      </c>
      <c r="N317" s="264" t="s">
        <v>44</v>
      </c>
      <c r="O317" s="86"/>
      <c r="P317" s="223">
        <f>O317*H317</f>
        <v>0</v>
      </c>
      <c r="Q317" s="223">
        <v>0.105</v>
      </c>
      <c r="R317" s="223">
        <f>Q317*H317</f>
        <v>0.83999999999999997</v>
      </c>
      <c r="S317" s="223">
        <v>0</v>
      </c>
      <c r="T317" s="224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25" t="s">
        <v>210</v>
      </c>
      <c r="AT317" s="225" t="s">
        <v>242</v>
      </c>
      <c r="AU317" s="225" t="s">
        <v>83</v>
      </c>
      <c r="AY317" s="19" t="s">
        <v>160</v>
      </c>
      <c r="BE317" s="226">
        <f>IF(N317="základní",J317,0)</f>
        <v>0</v>
      </c>
      <c r="BF317" s="226">
        <f>IF(N317="snížená",J317,0)</f>
        <v>0</v>
      </c>
      <c r="BG317" s="226">
        <f>IF(N317="zákl. přenesená",J317,0)</f>
        <v>0</v>
      </c>
      <c r="BH317" s="226">
        <f>IF(N317="sníž. přenesená",J317,0)</f>
        <v>0</v>
      </c>
      <c r="BI317" s="226">
        <f>IF(N317="nulová",J317,0)</f>
        <v>0</v>
      </c>
      <c r="BJ317" s="19" t="s">
        <v>81</v>
      </c>
      <c r="BK317" s="226">
        <f>ROUND(I317*H317,2)</f>
        <v>0</v>
      </c>
      <c r="BL317" s="19" t="s">
        <v>167</v>
      </c>
      <c r="BM317" s="225" t="s">
        <v>878</v>
      </c>
    </row>
    <row r="318" s="2" customFormat="1" ht="24.15" customHeight="1">
      <c r="A318" s="40"/>
      <c r="B318" s="41"/>
      <c r="C318" s="255" t="s">
        <v>879</v>
      </c>
      <c r="D318" s="255" t="s">
        <v>242</v>
      </c>
      <c r="E318" s="256" t="s">
        <v>880</v>
      </c>
      <c r="F318" s="257" t="s">
        <v>881</v>
      </c>
      <c r="G318" s="258" t="s">
        <v>287</v>
      </c>
      <c r="H318" s="259">
        <v>16</v>
      </c>
      <c r="I318" s="260"/>
      <c r="J318" s="261">
        <f>ROUND(I318*H318,2)</f>
        <v>0</v>
      </c>
      <c r="K318" s="257" t="s">
        <v>19</v>
      </c>
      <c r="L318" s="262"/>
      <c r="M318" s="263" t="s">
        <v>19</v>
      </c>
      <c r="N318" s="264" t="s">
        <v>44</v>
      </c>
      <c r="O318" s="86"/>
      <c r="P318" s="223">
        <f>O318*H318</f>
        <v>0</v>
      </c>
      <c r="Q318" s="223">
        <v>0.095000000000000001</v>
      </c>
      <c r="R318" s="223">
        <f>Q318*H318</f>
        <v>1.52</v>
      </c>
      <c r="S318" s="223">
        <v>0</v>
      </c>
      <c r="T318" s="224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25" t="s">
        <v>210</v>
      </c>
      <c r="AT318" s="225" t="s">
        <v>242</v>
      </c>
      <c r="AU318" s="225" t="s">
        <v>83</v>
      </c>
      <c r="AY318" s="19" t="s">
        <v>160</v>
      </c>
      <c r="BE318" s="226">
        <f>IF(N318="základní",J318,0)</f>
        <v>0</v>
      </c>
      <c r="BF318" s="226">
        <f>IF(N318="snížená",J318,0)</f>
        <v>0</v>
      </c>
      <c r="BG318" s="226">
        <f>IF(N318="zákl. přenesená",J318,0)</f>
        <v>0</v>
      </c>
      <c r="BH318" s="226">
        <f>IF(N318="sníž. přenesená",J318,0)</f>
        <v>0</v>
      </c>
      <c r="BI318" s="226">
        <f>IF(N318="nulová",J318,0)</f>
        <v>0</v>
      </c>
      <c r="BJ318" s="19" t="s">
        <v>81</v>
      </c>
      <c r="BK318" s="226">
        <f>ROUND(I318*H318,2)</f>
        <v>0</v>
      </c>
      <c r="BL318" s="19" t="s">
        <v>167</v>
      </c>
      <c r="BM318" s="225" t="s">
        <v>882</v>
      </c>
    </row>
    <row r="319" s="2" customFormat="1" ht="24.15" customHeight="1">
      <c r="A319" s="40"/>
      <c r="B319" s="41"/>
      <c r="C319" s="214" t="s">
        <v>883</v>
      </c>
      <c r="D319" s="214" t="s">
        <v>162</v>
      </c>
      <c r="E319" s="215" t="s">
        <v>884</v>
      </c>
      <c r="F319" s="216" t="s">
        <v>885</v>
      </c>
      <c r="G319" s="217" t="s">
        <v>287</v>
      </c>
      <c r="H319" s="218">
        <v>3</v>
      </c>
      <c r="I319" s="219"/>
      <c r="J319" s="220">
        <f>ROUND(I319*H319,2)</f>
        <v>0</v>
      </c>
      <c r="K319" s="216" t="s">
        <v>19</v>
      </c>
      <c r="L319" s="46"/>
      <c r="M319" s="221" t="s">
        <v>19</v>
      </c>
      <c r="N319" s="222" t="s">
        <v>44</v>
      </c>
      <c r="O319" s="86"/>
      <c r="P319" s="223">
        <f>O319*H319</f>
        <v>0</v>
      </c>
      <c r="Q319" s="223">
        <v>0.00051999999999999995</v>
      </c>
      <c r="R319" s="223">
        <f>Q319*H319</f>
        <v>0.0015599999999999998</v>
      </c>
      <c r="S319" s="223">
        <v>0</v>
      </c>
      <c r="T319" s="224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25" t="s">
        <v>167</v>
      </c>
      <c r="AT319" s="225" t="s">
        <v>162</v>
      </c>
      <c r="AU319" s="225" t="s">
        <v>83</v>
      </c>
      <c r="AY319" s="19" t="s">
        <v>160</v>
      </c>
      <c r="BE319" s="226">
        <f>IF(N319="základní",J319,0)</f>
        <v>0</v>
      </c>
      <c r="BF319" s="226">
        <f>IF(N319="snížená",J319,0)</f>
        <v>0</v>
      </c>
      <c r="BG319" s="226">
        <f>IF(N319="zákl. přenesená",J319,0)</f>
        <v>0</v>
      </c>
      <c r="BH319" s="226">
        <f>IF(N319="sníž. přenesená",J319,0)</f>
        <v>0</v>
      </c>
      <c r="BI319" s="226">
        <f>IF(N319="nulová",J319,0)</f>
        <v>0</v>
      </c>
      <c r="BJ319" s="19" t="s">
        <v>81</v>
      </c>
      <c r="BK319" s="226">
        <f>ROUND(I319*H319,2)</f>
        <v>0</v>
      </c>
      <c r="BL319" s="19" t="s">
        <v>167</v>
      </c>
      <c r="BM319" s="225" t="s">
        <v>886</v>
      </c>
    </row>
    <row r="320" s="2" customFormat="1" ht="16.5" customHeight="1">
      <c r="A320" s="40"/>
      <c r="B320" s="41"/>
      <c r="C320" s="255" t="s">
        <v>887</v>
      </c>
      <c r="D320" s="255" t="s">
        <v>242</v>
      </c>
      <c r="E320" s="256" t="s">
        <v>888</v>
      </c>
      <c r="F320" s="257" t="s">
        <v>889</v>
      </c>
      <c r="G320" s="258" t="s">
        <v>287</v>
      </c>
      <c r="H320" s="259">
        <v>3</v>
      </c>
      <c r="I320" s="260"/>
      <c r="J320" s="261">
        <f>ROUND(I320*H320,2)</f>
        <v>0</v>
      </c>
      <c r="K320" s="257" t="s">
        <v>19</v>
      </c>
      <c r="L320" s="262"/>
      <c r="M320" s="263" t="s">
        <v>19</v>
      </c>
      <c r="N320" s="264" t="s">
        <v>44</v>
      </c>
      <c r="O320" s="86"/>
      <c r="P320" s="223">
        <f>O320*H320</f>
        <v>0</v>
      </c>
      <c r="Q320" s="223">
        <v>0</v>
      </c>
      <c r="R320" s="223">
        <f>Q320*H320</f>
        <v>0</v>
      </c>
      <c r="S320" s="223">
        <v>0</v>
      </c>
      <c r="T320" s="224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25" t="s">
        <v>210</v>
      </c>
      <c r="AT320" s="225" t="s">
        <v>242</v>
      </c>
      <c r="AU320" s="225" t="s">
        <v>83</v>
      </c>
      <c r="AY320" s="19" t="s">
        <v>160</v>
      </c>
      <c r="BE320" s="226">
        <f>IF(N320="základní",J320,0)</f>
        <v>0</v>
      </c>
      <c r="BF320" s="226">
        <f>IF(N320="snížená",J320,0)</f>
        <v>0</v>
      </c>
      <c r="BG320" s="226">
        <f>IF(N320="zákl. přenesená",J320,0)</f>
        <v>0</v>
      </c>
      <c r="BH320" s="226">
        <f>IF(N320="sníž. přenesená",J320,0)</f>
        <v>0</v>
      </c>
      <c r="BI320" s="226">
        <f>IF(N320="nulová",J320,0)</f>
        <v>0</v>
      </c>
      <c r="BJ320" s="19" t="s">
        <v>81</v>
      </c>
      <c r="BK320" s="226">
        <f>ROUND(I320*H320,2)</f>
        <v>0</v>
      </c>
      <c r="BL320" s="19" t="s">
        <v>167</v>
      </c>
      <c r="BM320" s="225" t="s">
        <v>890</v>
      </c>
    </row>
    <row r="321" s="12" customFormat="1" ht="22.8" customHeight="1">
      <c r="A321" s="12"/>
      <c r="B321" s="198"/>
      <c r="C321" s="199"/>
      <c r="D321" s="200" t="s">
        <v>72</v>
      </c>
      <c r="E321" s="212" t="s">
        <v>891</v>
      </c>
      <c r="F321" s="212" t="s">
        <v>892</v>
      </c>
      <c r="G321" s="199"/>
      <c r="H321" s="199"/>
      <c r="I321" s="202"/>
      <c r="J321" s="213">
        <f>BK321</f>
        <v>0</v>
      </c>
      <c r="K321" s="199"/>
      <c r="L321" s="204"/>
      <c r="M321" s="205"/>
      <c r="N321" s="206"/>
      <c r="O321" s="206"/>
      <c r="P321" s="207">
        <f>SUM(P322:P332)</f>
        <v>0</v>
      </c>
      <c r="Q321" s="206"/>
      <c r="R321" s="207">
        <f>SUM(R322:R332)</f>
        <v>0</v>
      </c>
      <c r="S321" s="206"/>
      <c r="T321" s="208">
        <f>SUM(T322:T332)</f>
        <v>0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R321" s="209" t="s">
        <v>81</v>
      </c>
      <c r="AT321" s="210" t="s">
        <v>72</v>
      </c>
      <c r="AU321" s="210" t="s">
        <v>81</v>
      </c>
      <c r="AY321" s="209" t="s">
        <v>160</v>
      </c>
      <c r="BK321" s="211">
        <f>SUM(BK322:BK332)</f>
        <v>0</v>
      </c>
    </row>
    <row r="322" s="2" customFormat="1" ht="37.8" customHeight="1">
      <c r="A322" s="40"/>
      <c r="B322" s="41"/>
      <c r="C322" s="214" t="s">
        <v>893</v>
      </c>
      <c r="D322" s="214" t="s">
        <v>162</v>
      </c>
      <c r="E322" s="215" t="s">
        <v>894</v>
      </c>
      <c r="F322" s="216" t="s">
        <v>895</v>
      </c>
      <c r="G322" s="217" t="s">
        <v>213</v>
      </c>
      <c r="H322" s="218">
        <v>7.7000000000000002</v>
      </c>
      <c r="I322" s="219"/>
      <c r="J322" s="220">
        <f>ROUND(I322*H322,2)</f>
        <v>0</v>
      </c>
      <c r="K322" s="216" t="s">
        <v>166</v>
      </c>
      <c r="L322" s="46"/>
      <c r="M322" s="221" t="s">
        <v>19</v>
      </c>
      <c r="N322" s="222" t="s">
        <v>44</v>
      </c>
      <c r="O322" s="86"/>
      <c r="P322" s="223">
        <f>O322*H322</f>
        <v>0</v>
      </c>
      <c r="Q322" s="223">
        <v>0</v>
      </c>
      <c r="R322" s="223">
        <f>Q322*H322</f>
        <v>0</v>
      </c>
      <c r="S322" s="223">
        <v>0</v>
      </c>
      <c r="T322" s="224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25" t="s">
        <v>167</v>
      </c>
      <c r="AT322" s="225" t="s">
        <v>162</v>
      </c>
      <c r="AU322" s="225" t="s">
        <v>83</v>
      </c>
      <c r="AY322" s="19" t="s">
        <v>160</v>
      </c>
      <c r="BE322" s="226">
        <f>IF(N322="základní",J322,0)</f>
        <v>0</v>
      </c>
      <c r="BF322" s="226">
        <f>IF(N322="snížená",J322,0)</f>
        <v>0</v>
      </c>
      <c r="BG322" s="226">
        <f>IF(N322="zákl. přenesená",J322,0)</f>
        <v>0</v>
      </c>
      <c r="BH322" s="226">
        <f>IF(N322="sníž. přenesená",J322,0)</f>
        <v>0</v>
      </c>
      <c r="BI322" s="226">
        <f>IF(N322="nulová",J322,0)</f>
        <v>0</v>
      </c>
      <c r="BJ322" s="19" t="s">
        <v>81</v>
      </c>
      <c r="BK322" s="226">
        <f>ROUND(I322*H322,2)</f>
        <v>0</v>
      </c>
      <c r="BL322" s="19" t="s">
        <v>167</v>
      </c>
      <c r="BM322" s="225" t="s">
        <v>896</v>
      </c>
    </row>
    <row r="323" s="2" customFormat="1">
      <c r="A323" s="40"/>
      <c r="B323" s="41"/>
      <c r="C323" s="42"/>
      <c r="D323" s="227" t="s">
        <v>169</v>
      </c>
      <c r="E323" s="42"/>
      <c r="F323" s="228" t="s">
        <v>897</v>
      </c>
      <c r="G323" s="42"/>
      <c r="H323" s="42"/>
      <c r="I323" s="229"/>
      <c r="J323" s="42"/>
      <c r="K323" s="42"/>
      <c r="L323" s="46"/>
      <c r="M323" s="230"/>
      <c r="N323" s="231"/>
      <c r="O323" s="86"/>
      <c r="P323" s="86"/>
      <c r="Q323" s="86"/>
      <c r="R323" s="86"/>
      <c r="S323" s="86"/>
      <c r="T323" s="87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T323" s="19" t="s">
        <v>169</v>
      </c>
      <c r="AU323" s="19" t="s">
        <v>83</v>
      </c>
    </row>
    <row r="324" s="2" customFormat="1" ht="37.8" customHeight="1">
      <c r="A324" s="40"/>
      <c r="B324" s="41"/>
      <c r="C324" s="214" t="s">
        <v>898</v>
      </c>
      <c r="D324" s="214" t="s">
        <v>162</v>
      </c>
      <c r="E324" s="215" t="s">
        <v>899</v>
      </c>
      <c r="F324" s="216" t="s">
        <v>900</v>
      </c>
      <c r="G324" s="217" t="s">
        <v>213</v>
      </c>
      <c r="H324" s="218">
        <v>107.8</v>
      </c>
      <c r="I324" s="219"/>
      <c r="J324" s="220">
        <f>ROUND(I324*H324,2)</f>
        <v>0</v>
      </c>
      <c r="K324" s="216" t="s">
        <v>166</v>
      </c>
      <c r="L324" s="46"/>
      <c r="M324" s="221" t="s">
        <v>19</v>
      </c>
      <c r="N324" s="222" t="s">
        <v>44</v>
      </c>
      <c r="O324" s="86"/>
      <c r="P324" s="223">
        <f>O324*H324</f>
        <v>0</v>
      </c>
      <c r="Q324" s="223">
        <v>0</v>
      </c>
      <c r="R324" s="223">
        <f>Q324*H324</f>
        <v>0</v>
      </c>
      <c r="S324" s="223">
        <v>0</v>
      </c>
      <c r="T324" s="224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25" t="s">
        <v>167</v>
      </c>
      <c r="AT324" s="225" t="s">
        <v>162</v>
      </c>
      <c r="AU324" s="225" t="s">
        <v>83</v>
      </c>
      <c r="AY324" s="19" t="s">
        <v>160</v>
      </c>
      <c r="BE324" s="226">
        <f>IF(N324="základní",J324,0)</f>
        <v>0</v>
      </c>
      <c r="BF324" s="226">
        <f>IF(N324="snížená",J324,0)</f>
        <v>0</v>
      </c>
      <c r="BG324" s="226">
        <f>IF(N324="zákl. přenesená",J324,0)</f>
        <v>0</v>
      </c>
      <c r="BH324" s="226">
        <f>IF(N324="sníž. přenesená",J324,0)</f>
        <v>0</v>
      </c>
      <c r="BI324" s="226">
        <f>IF(N324="nulová",J324,0)</f>
        <v>0</v>
      </c>
      <c r="BJ324" s="19" t="s">
        <v>81</v>
      </c>
      <c r="BK324" s="226">
        <f>ROUND(I324*H324,2)</f>
        <v>0</v>
      </c>
      <c r="BL324" s="19" t="s">
        <v>167</v>
      </c>
      <c r="BM324" s="225" t="s">
        <v>901</v>
      </c>
    </row>
    <row r="325" s="2" customFormat="1">
      <c r="A325" s="40"/>
      <c r="B325" s="41"/>
      <c r="C325" s="42"/>
      <c r="D325" s="227" t="s">
        <v>169</v>
      </c>
      <c r="E325" s="42"/>
      <c r="F325" s="228" t="s">
        <v>902</v>
      </c>
      <c r="G325" s="42"/>
      <c r="H325" s="42"/>
      <c r="I325" s="229"/>
      <c r="J325" s="42"/>
      <c r="K325" s="42"/>
      <c r="L325" s="46"/>
      <c r="M325" s="230"/>
      <c r="N325" s="231"/>
      <c r="O325" s="86"/>
      <c r="P325" s="86"/>
      <c r="Q325" s="86"/>
      <c r="R325" s="86"/>
      <c r="S325" s="86"/>
      <c r="T325" s="87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T325" s="19" t="s">
        <v>169</v>
      </c>
      <c r="AU325" s="19" t="s">
        <v>83</v>
      </c>
    </row>
    <row r="326" s="13" customFormat="1">
      <c r="A326" s="13"/>
      <c r="B326" s="232"/>
      <c r="C326" s="233"/>
      <c r="D326" s="234" t="s">
        <v>171</v>
      </c>
      <c r="E326" s="233"/>
      <c r="F326" s="236" t="s">
        <v>903</v>
      </c>
      <c r="G326" s="233"/>
      <c r="H326" s="237">
        <v>107.8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171</v>
      </c>
      <c r="AU326" s="243" t="s">
        <v>83</v>
      </c>
      <c r="AV326" s="13" t="s">
        <v>83</v>
      </c>
      <c r="AW326" s="13" t="s">
        <v>4</v>
      </c>
      <c r="AX326" s="13" t="s">
        <v>81</v>
      </c>
      <c r="AY326" s="243" t="s">
        <v>160</v>
      </c>
    </row>
    <row r="327" s="2" customFormat="1" ht="24.15" customHeight="1">
      <c r="A327" s="40"/>
      <c r="B327" s="41"/>
      <c r="C327" s="214" t="s">
        <v>904</v>
      </c>
      <c r="D327" s="214" t="s">
        <v>162</v>
      </c>
      <c r="E327" s="215" t="s">
        <v>905</v>
      </c>
      <c r="F327" s="216" t="s">
        <v>906</v>
      </c>
      <c r="G327" s="217" t="s">
        <v>213</v>
      </c>
      <c r="H327" s="218">
        <v>7.7000000000000002</v>
      </c>
      <c r="I327" s="219"/>
      <c r="J327" s="220">
        <f>ROUND(I327*H327,2)</f>
        <v>0</v>
      </c>
      <c r="K327" s="216" t="s">
        <v>166</v>
      </c>
      <c r="L327" s="46"/>
      <c r="M327" s="221" t="s">
        <v>19</v>
      </c>
      <c r="N327" s="222" t="s">
        <v>44</v>
      </c>
      <c r="O327" s="86"/>
      <c r="P327" s="223">
        <f>O327*H327</f>
        <v>0</v>
      </c>
      <c r="Q327" s="223">
        <v>0</v>
      </c>
      <c r="R327" s="223">
        <f>Q327*H327</f>
        <v>0</v>
      </c>
      <c r="S327" s="223">
        <v>0</v>
      </c>
      <c r="T327" s="224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25" t="s">
        <v>167</v>
      </c>
      <c r="AT327" s="225" t="s">
        <v>162</v>
      </c>
      <c r="AU327" s="225" t="s">
        <v>83</v>
      </c>
      <c r="AY327" s="19" t="s">
        <v>160</v>
      </c>
      <c r="BE327" s="226">
        <f>IF(N327="základní",J327,0)</f>
        <v>0</v>
      </c>
      <c r="BF327" s="226">
        <f>IF(N327="snížená",J327,0)</f>
        <v>0</v>
      </c>
      <c r="BG327" s="226">
        <f>IF(N327="zákl. přenesená",J327,0)</f>
        <v>0</v>
      </c>
      <c r="BH327" s="226">
        <f>IF(N327="sníž. přenesená",J327,0)</f>
        <v>0</v>
      </c>
      <c r="BI327" s="226">
        <f>IF(N327="nulová",J327,0)</f>
        <v>0</v>
      </c>
      <c r="BJ327" s="19" t="s">
        <v>81</v>
      </c>
      <c r="BK327" s="226">
        <f>ROUND(I327*H327,2)</f>
        <v>0</v>
      </c>
      <c r="BL327" s="19" t="s">
        <v>167</v>
      </c>
      <c r="BM327" s="225" t="s">
        <v>907</v>
      </c>
    </row>
    <row r="328" s="2" customFormat="1">
      <c r="A328" s="40"/>
      <c r="B328" s="41"/>
      <c r="C328" s="42"/>
      <c r="D328" s="227" t="s">
        <v>169</v>
      </c>
      <c r="E328" s="42"/>
      <c r="F328" s="228" t="s">
        <v>908</v>
      </c>
      <c r="G328" s="42"/>
      <c r="H328" s="42"/>
      <c r="I328" s="229"/>
      <c r="J328" s="42"/>
      <c r="K328" s="42"/>
      <c r="L328" s="46"/>
      <c r="M328" s="230"/>
      <c r="N328" s="231"/>
      <c r="O328" s="86"/>
      <c r="P328" s="86"/>
      <c r="Q328" s="86"/>
      <c r="R328" s="86"/>
      <c r="S328" s="86"/>
      <c r="T328" s="87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T328" s="19" t="s">
        <v>169</v>
      </c>
      <c r="AU328" s="19" t="s">
        <v>83</v>
      </c>
    </row>
    <row r="329" s="2" customFormat="1" ht="44.25" customHeight="1">
      <c r="A329" s="40"/>
      <c r="B329" s="41"/>
      <c r="C329" s="214" t="s">
        <v>909</v>
      </c>
      <c r="D329" s="214" t="s">
        <v>162</v>
      </c>
      <c r="E329" s="215" t="s">
        <v>910</v>
      </c>
      <c r="F329" s="216" t="s">
        <v>911</v>
      </c>
      <c r="G329" s="217" t="s">
        <v>213</v>
      </c>
      <c r="H329" s="218">
        <v>3.6400000000000001</v>
      </c>
      <c r="I329" s="219"/>
      <c r="J329" s="220">
        <f>ROUND(I329*H329,2)</f>
        <v>0</v>
      </c>
      <c r="K329" s="216" t="s">
        <v>166</v>
      </c>
      <c r="L329" s="46"/>
      <c r="M329" s="221" t="s">
        <v>19</v>
      </c>
      <c r="N329" s="222" t="s">
        <v>44</v>
      </c>
      <c r="O329" s="86"/>
      <c r="P329" s="223">
        <f>O329*H329</f>
        <v>0</v>
      </c>
      <c r="Q329" s="223">
        <v>0</v>
      </c>
      <c r="R329" s="223">
        <f>Q329*H329</f>
        <v>0</v>
      </c>
      <c r="S329" s="223">
        <v>0</v>
      </c>
      <c r="T329" s="224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25" t="s">
        <v>167</v>
      </c>
      <c r="AT329" s="225" t="s">
        <v>162</v>
      </c>
      <c r="AU329" s="225" t="s">
        <v>83</v>
      </c>
      <c r="AY329" s="19" t="s">
        <v>160</v>
      </c>
      <c r="BE329" s="226">
        <f>IF(N329="základní",J329,0)</f>
        <v>0</v>
      </c>
      <c r="BF329" s="226">
        <f>IF(N329="snížená",J329,0)</f>
        <v>0</v>
      </c>
      <c r="BG329" s="226">
        <f>IF(N329="zákl. přenesená",J329,0)</f>
        <v>0</v>
      </c>
      <c r="BH329" s="226">
        <f>IF(N329="sníž. přenesená",J329,0)</f>
        <v>0</v>
      </c>
      <c r="BI329" s="226">
        <f>IF(N329="nulová",J329,0)</f>
        <v>0</v>
      </c>
      <c r="BJ329" s="19" t="s">
        <v>81</v>
      </c>
      <c r="BK329" s="226">
        <f>ROUND(I329*H329,2)</f>
        <v>0</v>
      </c>
      <c r="BL329" s="19" t="s">
        <v>167</v>
      </c>
      <c r="BM329" s="225" t="s">
        <v>912</v>
      </c>
    </row>
    <row r="330" s="2" customFormat="1">
      <c r="A330" s="40"/>
      <c r="B330" s="41"/>
      <c r="C330" s="42"/>
      <c r="D330" s="227" t="s">
        <v>169</v>
      </c>
      <c r="E330" s="42"/>
      <c r="F330" s="228" t="s">
        <v>913</v>
      </c>
      <c r="G330" s="42"/>
      <c r="H330" s="42"/>
      <c r="I330" s="229"/>
      <c r="J330" s="42"/>
      <c r="K330" s="42"/>
      <c r="L330" s="46"/>
      <c r="M330" s="230"/>
      <c r="N330" s="231"/>
      <c r="O330" s="86"/>
      <c r="P330" s="86"/>
      <c r="Q330" s="86"/>
      <c r="R330" s="86"/>
      <c r="S330" s="86"/>
      <c r="T330" s="87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169</v>
      </c>
      <c r="AU330" s="19" t="s">
        <v>83</v>
      </c>
    </row>
    <row r="331" s="2" customFormat="1" ht="44.25" customHeight="1">
      <c r="A331" s="40"/>
      <c r="B331" s="41"/>
      <c r="C331" s="214" t="s">
        <v>914</v>
      </c>
      <c r="D331" s="214" t="s">
        <v>162</v>
      </c>
      <c r="E331" s="215" t="s">
        <v>915</v>
      </c>
      <c r="F331" s="216" t="s">
        <v>916</v>
      </c>
      <c r="G331" s="217" t="s">
        <v>213</v>
      </c>
      <c r="H331" s="218">
        <v>4.0599999999999996</v>
      </c>
      <c r="I331" s="219"/>
      <c r="J331" s="220">
        <f>ROUND(I331*H331,2)</f>
        <v>0</v>
      </c>
      <c r="K331" s="216" t="s">
        <v>166</v>
      </c>
      <c r="L331" s="46"/>
      <c r="M331" s="221" t="s">
        <v>19</v>
      </c>
      <c r="N331" s="222" t="s">
        <v>44</v>
      </c>
      <c r="O331" s="86"/>
      <c r="P331" s="223">
        <f>O331*H331</f>
        <v>0</v>
      </c>
      <c r="Q331" s="223">
        <v>0</v>
      </c>
      <c r="R331" s="223">
        <f>Q331*H331</f>
        <v>0</v>
      </c>
      <c r="S331" s="223">
        <v>0</v>
      </c>
      <c r="T331" s="224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25" t="s">
        <v>167</v>
      </c>
      <c r="AT331" s="225" t="s">
        <v>162</v>
      </c>
      <c r="AU331" s="225" t="s">
        <v>83</v>
      </c>
      <c r="AY331" s="19" t="s">
        <v>160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9" t="s">
        <v>81</v>
      </c>
      <c r="BK331" s="226">
        <f>ROUND(I331*H331,2)</f>
        <v>0</v>
      </c>
      <c r="BL331" s="19" t="s">
        <v>167</v>
      </c>
      <c r="BM331" s="225" t="s">
        <v>917</v>
      </c>
    </row>
    <row r="332" s="2" customFormat="1">
      <c r="A332" s="40"/>
      <c r="B332" s="41"/>
      <c r="C332" s="42"/>
      <c r="D332" s="227" t="s">
        <v>169</v>
      </c>
      <c r="E332" s="42"/>
      <c r="F332" s="228" t="s">
        <v>918</v>
      </c>
      <c r="G332" s="42"/>
      <c r="H332" s="42"/>
      <c r="I332" s="229"/>
      <c r="J332" s="42"/>
      <c r="K332" s="42"/>
      <c r="L332" s="46"/>
      <c r="M332" s="230"/>
      <c r="N332" s="231"/>
      <c r="O332" s="86"/>
      <c r="P332" s="86"/>
      <c r="Q332" s="86"/>
      <c r="R332" s="86"/>
      <c r="S332" s="86"/>
      <c r="T332" s="87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T332" s="19" t="s">
        <v>169</v>
      </c>
      <c r="AU332" s="19" t="s">
        <v>83</v>
      </c>
    </row>
    <row r="333" s="12" customFormat="1" ht="22.8" customHeight="1">
      <c r="A333" s="12"/>
      <c r="B333" s="198"/>
      <c r="C333" s="199"/>
      <c r="D333" s="200" t="s">
        <v>72</v>
      </c>
      <c r="E333" s="212" t="s">
        <v>425</v>
      </c>
      <c r="F333" s="212" t="s">
        <v>426</v>
      </c>
      <c r="G333" s="199"/>
      <c r="H333" s="199"/>
      <c r="I333" s="202"/>
      <c r="J333" s="213">
        <f>BK333</f>
        <v>0</v>
      </c>
      <c r="K333" s="199"/>
      <c r="L333" s="204"/>
      <c r="M333" s="205"/>
      <c r="N333" s="206"/>
      <c r="O333" s="206"/>
      <c r="P333" s="207">
        <f>SUM(P334:P335)</f>
        <v>0</v>
      </c>
      <c r="Q333" s="206"/>
      <c r="R333" s="207">
        <f>SUM(R334:R335)</f>
        <v>0</v>
      </c>
      <c r="S333" s="206"/>
      <c r="T333" s="208">
        <f>SUM(T334:T335)</f>
        <v>0</v>
      </c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R333" s="209" t="s">
        <v>81</v>
      </c>
      <c r="AT333" s="210" t="s">
        <v>72</v>
      </c>
      <c r="AU333" s="210" t="s">
        <v>81</v>
      </c>
      <c r="AY333" s="209" t="s">
        <v>160</v>
      </c>
      <c r="BK333" s="211">
        <f>SUM(BK334:BK335)</f>
        <v>0</v>
      </c>
    </row>
    <row r="334" s="2" customFormat="1" ht="24.15" customHeight="1">
      <c r="A334" s="40"/>
      <c r="B334" s="41"/>
      <c r="C334" s="214" t="s">
        <v>919</v>
      </c>
      <c r="D334" s="214" t="s">
        <v>162</v>
      </c>
      <c r="E334" s="215" t="s">
        <v>920</v>
      </c>
      <c r="F334" s="216" t="s">
        <v>921</v>
      </c>
      <c r="G334" s="217" t="s">
        <v>213</v>
      </c>
      <c r="H334" s="218">
        <v>659.73900000000003</v>
      </c>
      <c r="I334" s="219"/>
      <c r="J334" s="220">
        <f>ROUND(I334*H334,2)</f>
        <v>0</v>
      </c>
      <c r="K334" s="216" t="s">
        <v>166</v>
      </c>
      <c r="L334" s="46"/>
      <c r="M334" s="221" t="s">
        <v>19</v>
      </c>
      <c r="N334" s="222" t="s">
        <v>44</v>
      </c>
      <c r="O334" s="86"/>
      <c r="P334" s="223">
        <f>O334*H334</f>
        <v>0</v>
      </c>
      <c r="Q334" s="223">
        <v>0</v>
      </c>
      <c r="R334" s="223">
        <f>Q334*H334</f>
        <v>0</v>
      </c>
      <c r="S334" s="223">
        <v>0</v>
      </c>
      <c r="T334" s="224">
        <f>S334*H334</f>
        <v>0</v>
      </c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R334" s="225" t="s">
        <v>167</v>
      </c>
      <c r="AT334" s="225" t="s">
        <v>162</v>
      </c>
      <c r="AU334" s="225" t="s">
        <v>83</v>
      </c>
      <c r="AY334" s="19" t="s">
        <v>160</v>
      </c>
      <c r="BE334" s="226">
        <f>IF(N334="základní",J334,0)</f>
        <v>0</v>
      </c>
      <c r="BF334" s="226">
        <f>IF(N334="snížená",J334,0)</f>
        <v>0</v>
      </c>
      <c r="BG334" s="226">
        <f>IF(N334="zákl. přenesená",J334,0)</f>
        <v>0</v>
      </c>
      <c r="BH334" s="226">
        <f>IF(N334="sníž. přenesená",J334,0)</f>
        <v>0</v>
      </c>
      <c r="BI334" s="226">
        <f>IF(N334="nulová",J334,0)</f>
        <v>0</v>
      </c>
      <c r="BJ334" s="19" t="s">
        <v>81</v>
      </c>
      <c r="BK334" s="226">
        <f>ROUND(I334*H334,2)</f>
        <v>0</v>
      </c>
      <c r="BL334" s="19" t="s">
        <v>167</v>
      </c>
      <c r="BM334" s="225" t="s">
        <v>922</v>
      </c>
    </row>
    <row r="335" s="2" customFormat="1">
      <c r="A335" s="40"/>
      <c r="B335" s="41"/>
      <c r="C335" s="42"/>
      <c r="D335" s="227" t="s">
        <v>169</v>
      </c>
      <c r="E335" s="42"/>
      <c r="F335" s="228" t="s">
        <v>923</v>
      </c>
      <c r="G335" s="42"/>
      <c r="H335" s="42"/>
      <c r="I335" s="229"/>
      <c r="J335" s="42"/>
      <c r="K335" s="42"/>
      <c r="L335" s="46"/>
      <c r="M335" s="277"/>
      <c r="N335" s="278"/>
      <c r="O335" s="279"/>
      <c r="P335" s="279"/>
      <c r="Q335" s="279"/>
      <c r="R335" s="279"/>
      <c r="S335" s="279"/>
      <c r="T335" s="28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T335" s="19" t="s">
        <v>169</v>
      </c>
      <c r="AU335" s="19" t="s">
        <v>83</v>
      </c>
    </row>
    <row r="336" s="2" customFormat="1" ht="6.96" customHeight="1">
      <c r="A336" s="40"/>
      <c r="B336" s="61"/>
      <c r="C336" s="62"/>
      <c r="D336" s="62"/>
      <c r="E336" s="62"/>
      <c r="F336" s="62"/>
      <c r="G336" s="62"/>
      <c r="H336" s="62"/>
      <c r="I336" s="62"/>
      <c r="J336" s="62"/>
      <c r="K336" s="62"/>
      <c r="L336" s="46"/>
      <c r="M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</sheetData>
  <sheetProtection sheet="1" autoFilter="0" formatColumns="0" formatRows="0" objects="1" scenarios="1" spinCount="100000" saltValue="MYV2Z8Q97nUO4LKTLcy4GXQjOaUzVUCGX7AMan5k8bSEfDHh2JbDwP3DDNDN1z122+B3ap46EUMMFIcqfYDIfA==" hashValue="IhmQ5C8e4koGn31I35H1GPDXivBzlxza0QmLzSrFjwdDnN4S+294OZg7YUttHc1plMZ/ya/+lyQh54C8swGXmQ==" algorithmName="SHA-512" password="CC35"/>
  <autoFilter ref="C88:K335"/>
  <mergeCells count="9">
    <mergeCell ref="E7:H7"/>
    <mergeCell ref="E9:H9"/>
    <mergeCell ref="E18:H18"/>
    <mergeCell ref="E27:H27"/>
    <mergeCell ref="E48:H48"/>
    <mergeCell ref="E50:H50"/>
    <mergeCell ref="E79:H79"/>
    <mergeCell ref="E81:H81"/>
    <mergeCell ref="L2:V2"/>
  </mergeCells>
  <hyperlinks>
    <hyperlink ref="F93" r:id="rId1" display="https://podminky.urs.cz/item/CS_URS_2025_01/113106023"/>
    <hyperlink ref="F95" r:id="rId2" display="https://podminky.urs.cz/item/CS_URS_2025_01/113107122"/>
    <hyperlink ref="F97" r:id="rId3" display="https://podminky.urs.cz/item/CS_URS_2025_01/122251104"/>
    <hyperlink ref="F106" r:id="rId4" display="https://podminky.urs.cz/item/CS_URS_2025_01/133251101"/>
    <hyperlink ref="F109" r:id="rId5" display="https://podminky.urs.cz/item/CS_URS_2025_01/162751117"/>
    <hyperlink ref="F112" r:id="rId6" display="https://podminky.urs.cz/item/CS_URS_2025_01/162751119"/>
    <hyperlink ref="F115" r:id="rId7" display="https://podminky.urs.cz/item/CS_URS_2025_01/171201231"/>
    <hyperlink ref="F118" r:id="rId8" display="https://podminky.urs.cz/item/CS_URS_2025_01/171251201"/>
    <hyperlink ref="F121" r:id="rId9" display="https://podminky.urs.cz/item/CS_URS_2025_01/181151312"/>
    <hyperlink ref="F130" r:id="rId10" display="https://podminky.urs.cz/item/CS_URS_2025_01/181311104"/>
    <hyperlink ref="F135" r:id="rId11" display="https://podminky.urs.cz/item/CS_URS_2025_01/181351004"/>
    <hyperlink ref="F140" r:id="rId12" display="https://podminky.urs.cz/item/CS_URS_2025_01/181451131"/>
    <hyperlink ref="F147" r:id="rId13" display="https://podminky.urs.cz/item/CS_URS_2025_01/181951112"/>
    <hyperlink ref="F156" r:id="rId14" display="https://podminky.urs.cz/item/CS_URS_2025_01/183101315"/>
    <hyperlink ref="F161" r:id="rId15" display="https://podminky.urs.cz/item/CS_URS_2025_01/183211211"/>
    <hyperlink ref="F163" r:id="rId16" display="https://podminky.urs.cz/item/CS_URS_2025_01/183211322"/>
    <hyperlink ref="F180" r:id="rId17" display="https://podminky.urs.cz/item/CS_URS_2025_01/184102115"/>
    <hyperlink ref="F189" r:id="rId18" display="https://podminky.urs.cz/item/CS_URS_2025_01/184201111"/>
    <hyperlink ref="F195" r:id="rId19" display="https://podminky.urs.cz/item/CS_URS_2025_01/275313711"/>
    <hyperlink ref="F199" r:id="rId20" display="https://podminky.urs.cz/item/CS_URS_2025_01/338171113"/>
    <hyperlink ref="F206" r:id="rId21" display="https://podminky.urs.cz/item/CS_URS_2025_01/348101210"/>
    <hyperlink ref="F210" r:id="rId22" display="https://podminky.urs.cz/item/CS_URS_2025_01/348101220"/>
    <hyperlink ref="F217" r:id="rId23" display="https://podminky.urs.cz/item/CS_URS_2025_01/348101230"/>
    <hyperlink ref="F221" r:id="rId24" display="https://podminky.urs.cz/item/CS_URS_2025_01/348121121"/>
    <hyperlink ref="F224" r:id="rId25" display="https://podminky.urs.cz/item/CS_URS_2025_01/348121122"/>
    <hyperlink ref="F228" r:id="rId26" display="https://podminky.urs.cz/item/CS_URS_2025_01/348171120"/>
    <hyperlink ref="F232" r:id="rId27" display="https://podminky.urs.cz/item/CS_URS_2025_01/348171130"/>
    <hyperlink ref="F237" r:id="rId28" display="https://podminky.urs.cz/item/CS_URS_2025_01/434951113"/>
    <hyperlink ref="F241" r:id="rId29" display="https://podminky.urs.cz/item/CS_URS_2025_01/451577777"/>
    <hyperlink ref="F247" r:id="rId30" display="https://podminky.urs.cz/item/CS_URS_2025_01/561121101"/>
    <hyperlink ref="F252" r:id="rId31" display="https://podminky.urs.cz/item/CS_URS_2025_01/564710011"/>
    <hyperlink ref="F255" r:id="rId32" display="https://podminky.urs.cz/item/CS_URS_2025_01/564741111"/>
    <hyperlink ref="F258" r:id="rId33" display="https://podminky.urs.cz/item/CS_URS_2025_01/564801111"/>
    <hyperlink ref="F261" r:id="rId34" display="https://podminky.urs.cz/item/CS_URS_2025_01/564811112"/>
    <hyperlink ref="F264" r:id="rId35" display="https://podminky.urs.cz/item/CS_URS_2025_01/564851111"/>
    <hyperlink ref="F269" r:id="rId36" display="https://podminky.urs.cz/item/CS_URS_2025_01/564861011"/>
    <hyperlink ref="F272" r:id="rId37" display="https://podminky.urs.cz/item/CS_URS_2025_01/566201111"/>
    <hyperlink ref="F274" r:id="rId38" display="https://podminky.urs.cz/item/CS_URS_2025_01/566901143"/>
    <hyperlink ref="F276" r:id="rId39" display="https://podminky.urs.cz/item/CS_URS_2025_01/571908111"/>
    <hyperlink ref="F281" r:id="rId40" display="https://podminky.urs.cz/item/CS_URS_2025_01/596211113"/>
    <hyperlink ref="F290" r:id="rId41" display="https://podminky.urs.cz/item/CS_URS_2025_01/596211120"/>
    <hyperlink ref="F295" r:id="rId42" display="https://podminky.urs.cz/item/CS_URS_2025_01/632481215"/>
    <hyperlink ref="F301" r:id="rId43" display="https://podminky.urs.cz/item/CS_URS_2025_01/916371212"/>
    <hyperlink ref="F305" r:id="rId44" display="https://podminky.urs.cz/item/CS_URS_2025_01/919791023"/>
    <hyperlink ref="F309" r:id="rId45" display="https://podminky.urs.cz/item/CS_URS_2025_01/936001001"/>
    <hyperlink ref="F312" r:id="rId46" display="https://podminky.urs.cz/item/CS_URS_2025_01/936104213"/>
    <hyperlink ref="F315" r:id="rId47" display="https://podminky.urs.cz/item/CS_URS_2025_01/936124112"/>
    <hyperlink ref="F323" r:id="rId48" display="https://podminky.urs.cz/item/CS_URS_2025_01/997221571"/>
    <hyperlink ref="F325" r:id="rId49" display="https://podminky.urs.cz/item/CS_URS_2025_01/997221569"/>
    <hyperlink ref="F328" r:id="rId50" display="https://podminky.urs.cz/item/CS_URS_2025_01/997221612"/>
    <hyperlink ref="F330" r:id="rId51" display="https://podminky.urs.cz/item/CS_URS_2025_01/997221615"/>
    <hyperlink ref="F332" r:id="rId52" display="https://podminky.urs.cz/item/CS_URS_2025_01/997221655"/>
    <hyperlink ref="F335" r:id="rId53" display="https://podminky.urs.cz/item/CS_URS_2025_01/9982230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54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93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83</v>
      </c>
    </row>
    <row r="4" s="1" customFormat="1" ht="24.96" customHeight="1">
      <c r="B4" s="22"/>
      <c r="D4" s="142" t="s">
        <v>128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a MŠ Zelené město</v>
      </c>
      <c r="F7" s="144"/>
      <c r="G7" s="144"/>
      <c r="H7" s="144"/>
      <c r="L7" s="22"/>
    </row>
    <row r="8" s="1" customFormat="1" ht="12" customHeight="1">
      <c r="B8" s="22"/>
      <c r="D8" s="144" t="s">
        <v>129</v>
      </c>
      <c r="L8" s="22"/>
    </row>
    <row r="9" s="2" customFormat="1" ht="16.5" customHeight="1">
      <c r="A9" s="40"/>
      <c r="B9" s="46"/>
      <c r="C9" s="40"/>
      <c r="D9" s="40"/>
      <c r="E9" s="145" t="s">
        <v>924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925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926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9. 2. 2025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30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31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33</v>
      </c>
      <c r="E22" s="40"/>
      <c r="F22" s="40"/>
      <c r="G22" s="40"/>
      <c r="H22" s="40"/>
      <c r="I22" s="144" t="s">
        <v>26</v>
      </c>
      <c r="J22" s="135" t="str">
        <f>IF('Rekapitulace stavby'!AN16="","",'Rekapitulace stavby'!AN16)</f>
        <v/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tr">
        <f>IF('Rekapitulace stavby'!E17="","",'Rekapitulace stavby'!E17)</f>
        <v xml:space="preserve"> </v>
      </c>
      <c r="F23" s="40"/>
      <c r="G23" s="40"/>
      <c r="H23" s="40"/>
      <c r="I23" s="144" t="s">
        <v>29</v>
      </c>
      <c r="J23" s="135" t="str">
        <f>IF('Rekapitulace stavby'!AN17="","",'Rekapitulace stavby'!AN17)</f>
        <v/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tr">
        <f>IF('Rekapitulace stavby'!AN19="","",'Rekapitulace stavby'!AN19)</f>
        <v/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4" t="s">
        <v>29</v>
      </c>
      <c r="J26" s="135" t="str">
        <f>IF('Rekapitulace stavby'!AN20="","",'Rekapitulace stavby'!AN20)</f>
        <v/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ROUND(J113,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ROUND((SUM(BE113:BE3780)),  2)</f>
        <v>0</v>
      </c>
      <c r="G35" s="40"/>
      <c r="H35" s="40"/>
      <c r="I35" s="159">
        <v>0.20999999999999999</v>
      </c>
      <c r="J35" s="158">
        <f>ROUND(((SUM(BE113:BE3780))*I35),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ROUND((SUM(BF113:BF3780)),  2)</f>
        <v>0</v>
      </c>
      <c r="G36" s="40"/>
      <c r="H36" s="40"/>
      <c r="I36" s="159">
        <v>0.12</v>
      </c>
      <c r="J36" s="158">
        <f>ROUND(((SUM(BF113:BF3780))*I36),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ROUND((SUM(BG113:BG3780)),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ROUND((SUM(BH113:BH3780)),  2)</f>
        <v>0</v>
      </c>
      <c r="G38" s="40"/>
      <c r="H38" s="40"/>
      <c r="I38" s="159">
        <v>0.12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ROUND((SUM(BI113:BI3780)),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131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a MŠ Zelené město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129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924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925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SO12-D.1.1 - Architektonicko-stavební řešení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Ul. V třešňovce 190 00 Praha 9</v>
      </c>
      <c r="G56" s="42"/>
      <c r="H56" s="42"/>
      <c r="I56" s="34" t="s">
        <v>23</v>
      </c>
      <c r="J56" s="74" t="str">
        <f>IF(J14="","",J14)</f>
        <v>9. 2. 2025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Městská část Praha 9, Sokolovská 14/324, Praha 9</v>
      </c>
      <c r="G58" s="42"/>
      <c r="H58" s="42"/>
      <c r="I58" s="34" t="s">
        <v>33</v>
      </c>
      <c r="J58" s="38" t="str">
        <f>E23</f>
        <v xml:space="preserve"> 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31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132</v>
      </c>
      <c r="D61" s="173"/>
      <c r="E61" s="173"/>
      <c r="F61" s="173"/>
      <c r="G61" s="173"/>
      <c r="H61" s="173"/>
      <c r="I61" s="173"/>
      <c r="J61" s="174" t="s">
        <v>133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J113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134</v>
      </c>
    </row>
    <row r="64" s="9" customFormat="1" ht="24.96" customHeight="1">
      <c r="A64" s="9"/>
      <c r="B64" s="176"/>
      <c r="C64" s="177"/>
      <c r="D64" s="178" t="s">
        <v>135</v>
      </c>
      <c r="E64" s="179"/>
      <c r="F64" s="179"/>
      <c r="G64" s="179"/>
      <c r="H64" s="179"/>
      <c r="I64" s="179"/>
      <c r="J64" s="180">
        <f>J114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2"/>
      <c r="C65" s="127"/>
      <c r="D65" s="183" t="s">
        <v>136</v>
      </c>
      <c r="E65" s="184"/>
      <c r="F65" s="184"/>
      <c r="G65" s="184"/>
      <c r="H65" s="184"/>
      <c r="I65" s="184"/>
      <c r="J65" s="185">
        <f>J115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2"/>
      <c r="C66" s="127"/>
      <c r="D66" s="183" t="s">
        <v>137</v>
      </c>
      <c r="E66" s="184"/>
      <c r="F66" s="184"/>
      <c r="G66" s="184"/>
      <c r="H66" s="184"/>
      <c r="I66" s="184"/>
      <c r="J66" s="185">
        <f>J208</f>
        <v>0</v>
      </c>
      <c r="K66" s="127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2"/>
      <c r="C67" s="127"/>
      <c r="D67" s="183" t="s">
        <v>138</v>
      </c>
      <c r="E67" s="184"/>
      <c r="F67" s="184"/>
      <c r="G67" s="184"/>
      <c r="H67" s="184"/>
      <c r="I67" s="184"/>
      <c r="J67" s="185">
        <f>J301</f>
        <v>0</v>
      </c>
      <c r="K67" s="127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2"/>
      <c r="C68" s="127"/>
      <c r="D68" s="183" t="s">
        <v>139</v>
      </c>
      <c r="E68" s="184"/>
      <c r="F68" s="184"/>
      <c r="G68" s="184"/>
      <c r="H68" s="184"/>
      <c r="I68" s="184"/>
      <c r="J68" s="185">
        <f>J317</f>
        <v>0</v>
      </c>
      <c r="K68" s="127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2"/>
      <c r="C69" s="127"/>
      <c r="D69" s="183" t="s">
        <v>140</v>
      </c>
      <c r="E69" s="184"/>
      <c r="F69" s="184"/>
      <c r="G69" s="184"/>
      <c r="H69" s="184"/>
      <c r="I69" s="184"/>
      <c r="J69" s="185">
        <f>J357</f>
        <v>0</v>
      </c>
      <c r="K69" s="127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2"/>
      <c r="C70" s="127"/>
      <c r="D70" s="183" t="s">
        <v>141</v>
      </c>
      <c r="E70" s="184"/>
      <c r="F70" s="184"/>
      <c r="G70" s="184"/>
      <c r="H70" s="184"/>
      <c r="I70" s="184"/>
      <c r="J70" s="185">
        <f>J582</f>
        <v>0</v>
      </c>
      <c r="K70" s="127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2"/>
      <c r="C71" s="127"/>
      <c r="D71" s="183" t="s">
        <v>142</v>
      </c>
      <c r="E71" s="184"/>
      <c r="F71" s="184"/>
      <c r="G71" s="184"/>
      <c r="H71" s="184"/>
      <c r="I71" s="184"/>
      <c r="J71" s="185">
        <f>J807</f>
        <v>0</v>
      </c>
      <c r="K71" s="127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6"/>
      <c r="C72" s="177"/>
      <c r="D72" s="178" t="s">
        <v>143</v>
      </c>
      <c r="E72" s="179"/>
      <c r="F72" s="179"/>
      <c r="G72" s="179"/>
      <c r="H72" s="179"/>
      <c r="I72" s="179"/>
      <c r="J72" s="180">
        <f>J810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2"/>
      <c r="C73" s="127"/>
      <c r="D73" s="183" t="s">
        <v>927</v>
      </c>
      <c r="E73" s="184"/>
      <c r="F73" s="184"/>
      <c r="G73" s="184"/>
      <c r="H73" s="184"/>
      <c r="I73" s="184"/>
      <c r="J73" s="185">
        <f>J811</f>
        <v>0</v>
      </c>
      <c r="K73" s="127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2"/>
      <c r="C74" s="127"/>
      <c r="D74" s="183" t="s">
        <v>928</v>
      </c>
      <c r="E74" s="184"/>
      <c r="F74" s="184"/>
      <c r="G74" s="184"/>
      <c r="H74" s="184"/>
      <c r="I74" s="184"/>
      <c r="J74" s="185">
        <f>J865</f>
        <v>0</v>
      </c>
      <c r="K74" s="127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2"/>
      <c r="C75" s="127"/>
      <c r="D75" s="183" t="s">
        <v>929</v>
      </c>
      <c r="E75" s="184"/>
      <c r="F75" s="184"/>
      <c r="G75" s="184"/>
      <c r="H75" s="184"/>
      <c r="I75" s="184"/>
      <c r="J75" s="185">
        <f>J994</f>
        <v>0</v>
      </c>
      <c r="K75" s="127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2"/>
      <c r="C76" s="127"/>
      <c r="D76" s="183" t="s">
        <v>930</v>
      </c>
      <c r="E76" s="184"/>
      <c r="F76" s="184"/>
      <c r="G76" s="184"/>
      <c r="H76" s="184"/>
      <c r="I76" s="184"/>
      <c r="J76" s="185">
        <f>J1444</f>
        <v>0</v>
      </c>
      <c r="K76" s="127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2"/>
      <c r="C77" s="127"/>
      <c r="D77" s="183" t="s">
        <v>931</v>
      </c>
      <c r="E77" s="184"/>
      <c r="F77" s="184"/>
      <c r="G77" s="184"/>
      <c r="H77" s="184"/>
      <c r="I77" s="184"/>
      <c r="J77" s="185">
        <f>J1490</f>
        <v>0</v>
      </c>
      <c r="K77" s="127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2"/>
      <c r="C78" s="127"/>
      <c r="D78" s="183" t="s">
        <v>932</v>
      </c>
      <c r="E78" s="184"/>
      <c r="F78" s="184"/>
      <c r="G78" s="184"/>
      <c r="H78" s="184"/>
      <c r="I78" s="184"/>
      <c r="J78" s="185">
        <f>J1498</f>
        <v>0</v>
      </c>
      <c r="K78" s="127"/>
      <c r="L78" s="186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2"/>
      <c r="C79" s="127"/>
      <c r="D79" s="183" t="s">
        <v>933</v>
      </c>
      <c r="E79" s="184"/>
      <c r="F79" s="184"/>
      <c r="G79" s="184"/>
      <c r="H79" s="184"/>
      <c r="I79" s="184"/>
      <c r="J79" s="185">
        <f>J1504</f>
        <v>0</v>
      </c>
      <c r="K79" s="127"/>
      <c r="L79" s="186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2"/>
      <c r="C80" s="127"/>
      <c r="D80" s="183" t="s">
        <v>934</v>
      </c>
      <c r="E80" s="184"/>
      <c r="F80" s="184"/>
      <c r="G80" s="184"/>
      <c r="H80" s="184"/>
      <c r="I80" s="184"/>
      <c r="J80" s="185">
        <f>J1510</f>
        <v>0</v>
      </c>
      <c r="K80" s="127"/>
      <c r="L80" s="186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2"/>
      <c r="C81" s="127"/>
      <c r="D81" s="183" t="s">
        <v>935</v>
      </c>
      <c r="E81" s="184"/>
      <c r="F81" s="184"/>
      <c r="G81" s="184"/>
      <c r="H81" s="184"/>
      <c r="I81" s="184"/>
      <c r="J81" s="185">
        <f>J1582</f>
        <v>0</v>
      </c>
      <c r="K81" s="127"/>
      <c r="L81" s="186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2"/>
      <c r="C82" s="127"/>
      <c r="D82" s="183" t="s">
        <v>936</v>
      </c>
      <c r="E82" s="184"/>
      <c r="F82" s="184"/>
      <c r="G82" s="184"/>
      <c r="H82" s="184"/>
      <c r="I82" s="184"/>
      <c r="J82" s="185">
        <f>J2195</f>
        <v>0</v>
      </c>
      <c r="K82" s="127"/>
      <c r="L82" s="186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2"/>
      <c r="C83" s="127"/>
      <c r="D83" s="183" t="s">
        <v>937</v>
      </c>
      <c r="E83" s="184"/>
      <c r="F83" s="184"/>
      <c r="G83" s="184"/>
      <c r="H83" s="184"/>
      <c r="I83" s="184"/>
      <c r="J83" s="185">
        <f>J2246</f>
        <v>0</v>
      </c>
      <c r="K83" s="127"/>
      <c r="L83" s="186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2"/>
      <c r="C84" s="127"/>
      <c r="D84" s="183" t="s">
        <v>144</v>
      </c>
      <c r="E84" s="184"/>
      <c r="F84" s="184"/>
      <c r="G84" s="184"/>
      <c r="H84" s="184"/>
      <c r="I84" s="184"/>
      <c r="J84" s="185">
        <f>J2543</f>
        <v>0</v>
      </c>
      <c r="K84" s="127"/>
      <c r="L84" s="186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2"/>
      <c r="C85" s="127"/>
      <c r="D85" s="183" t="s">
        <v>938</v>
      </c>
      <c r="E85" s="184"/>
      <c r="F85" s="184"/>
      <c r="G85" s="184"/>
      <c r="H85" s="184"/>
      <c r="I85" s="184"/>
      <c r="J85" s="185">
        <f>J2906</f>
        <v>0</v>
      </c>
      <c r="K85" s="127"/>
      <c r="L85" s="186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2"/>
      <c r="C86" s="127"/>
      <c r="D86" s="183" t="s">
        <v>939</v>
      </c>
      <c r="E86" s="184"/>
      <c r="F86" s="184"/>
      <c r="G86" s="184"/>
      <c r="H86" s="184"/>
      <c r="I86" s="184"/>
      <c r="J86" s="185">
        <f>J3126</f>
        <v>0</v>
      </c>
      <c r="K86" s="127"/>
      <c r="L86" s="186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2"/>
      <c r="C87" s="127"/>
      <c r="D87" s="183" t="s">
        <v>940</v>
      </c>
      <c r="E87" s="184"/>
      <c r="F87" s="184"/>
      <c r="G87" s="184"/>
      <c r="H87" s="184"/>
      <c r="I87" s="184"/>
      <c r="J87" s="185">
        <f>J3373</f>
        <v>0</v>
      </c>
      <c r="K87" s="127"/>
      <c r="L87" s="186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2"/>
      <c r="C88" s="127"/>
      <c r="D88" s="183" t="s">
        <v>941</v>
      </c>
      <c r="E88" s="184"/>
      <c r="F88" s="184"/>
      <c r="G88" s="184"/>
      <c r="H88" s="184"/>
      <c r="I88" s="184"/>
      <c r="J88" s="185">
        <f>J3407</f>
        <v>0</v>
      </c>
      <c r="K88" s="127"/>
      <c r="L88" s="186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2"/>
      <c r="C89" s="127"/>
      <c r="D89" s="183" t="s">
        <v>942</v>
      </c>
      <c r="E89" s="184"/>
      <c r="F89" s="184"/>
      <c r="G89" s="184"/>
      <c r="H89" s="184"/>
      <c r="I89" s="184"/>
      <c r="J89" s="185">
        <f>J3562</f>
        <v>0</v>
      </c>
      <c r="K89" s="127"/>
      <c r="L89" s="186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2"/>
      <c r="C90" s="127"/>
      <c r="D90" s="183" t="s">
        <v>943</v>
      </c>
      <c r="E90" s="184"/>
      <c r="F90" s="184"/>
      <c r="G90" s="184"/>
      <c r="H90" s="184"/>
      <c r="I90" s="184"/>
      <c r="J90" s="185">
        <f>J3695</f>
        <v>0</v>
      </c>
      <c r="K90" s="127"/>
      <c r="L90" s="186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2"/>
      <c r="C91" s="127"/>
      <c r="D91" s="183" t="s">
        <v>944</v>
      </c>
      <c r="E91" s="184"/>
      <c r="F91" s="184"/>
      <c r="G91" s="184"/>
      <c r="H91" s="184"/>
      <c r="I91" s="184"/>
      <c r="J91" s="185">
        <f>J3769</f>
        <v>0</v>
      </c>
      <c r="K91" s="127"/>
      <c r="L91" s="186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2" customFormat="1" ht="21.84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6.96" customHeight="1">
      <c r="A93" s="40"/>
      <c r="B93" s="61"/>
      <c r="C93" s="62"/>
      <c r="D93" s="62"/>
      <c r="E93" s="62"/>
      <c r="F93" s="62"/>
      <c r="G93" s="62"/>
      <c r="H93" s="62"/>
      <c r="I93" s="62"/>
      <c r="J93" s="62"/>
      <c r="K93" s="62"/>
      <c r="L93" s="146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7" s="2" customFormat="1" ht="6.96" customHeight="1">
      <c r="A97" s="40"/>
      <c r="B97" s="63"/>
      <c r="C97" s="64"/>
      <c r="D97" s="64"/>
      <c r="E97" s="64"/>
      <c r="F97" s="64"/>
      <c r="G97" s="64"/>
      <c r="H97" s="64"/>
      <c r="I97" s="64"/>
      <c r="J97" s="64"/>
      <c r="K97" s="64"/>
      <c r="L97" s="146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24.96" customHeight="1">
      <c r="A98" s="40"/>
      <c r="B98" s="41"/>
      <c r="C98" s="25" t="s">
        <v>145</v>
      </c>
      <c r="D98" s="42"/>
      <c r="E98" s="42"/>
      <c r="F98" s="42"/>
      <c r="G98" s="42"/>
      <c r="H98" s="42"/>
      <c r="I98" s="42"/>
      <c r="J98" s="42"/>
      <c r="K98" s="42"/>
      <c r="L98" s="146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6.96" customHeight="1">
      <c r="A99" s="40"/>
      <c r="B99" s="41"/>
      <c r="C99" s="42"/>
      <c r="D99" s="42"/>
      <c r="E99" s="42"/>
      <c r="F99" s="42"/>
      <c r="G99" s="42"/>
      <c r="H99" s="42"/>
      <c r="I99" s="42"/>
      <c r="J99" s="42"/>
      <c r="K99" s="42"/>
      <c r="L99" s="146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2" customHeight="1">
      <c r="A100" s="40"/>
      <c r="B100" s="41"/>
      <c r="C100" s="34" t="s">
        <v>16</v>
      </c>
      <c r="D100" s="42"/>
      <c r="E100" s="42"/>
      <c r="F100" s="42"/>
      <c r="G100" s="42"/>
      <c r="H100" s="42"/>
      <c r="I100" s="42"/>
      <c r="J100" s="42"/>
      <c r="K100" s="42"/>
      <c r="L100" s="146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16.5" customHeight="1">
      <c r="A101" s="40"/>
      <c r="B101" s="41"/>
      <c r="C101" s="42"/>
      <c r="D101" s="42"/>
      <c r="E101" s="171" t="str">
        <f>E7</f>
        <v>ZŠ a MŠ Zelené město</v>
      </c>
      <c r="F101" s="34"/>
      <c r="G101" s="34"/>
      <c r="H101" s="34"/>
      <c r="I101" s="42"/>
      <c r="J101" s="42"/>
      <c r="K101" s="42"/>
      <c r="L101" s="146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1" customFormat="1" ht="12" customHeight="1">
      <c r="B102" s="23"/>
      <c r="C102" s="34" t="s">
        <v>129</v>
      </c>
      <c r="D102" s="24"/>
      <c r="E102" s="24"/>
      <c r="F102" s="24"/>
      <c r="G102" s="24"/>
      <c r="H102" s="24"/>
      <c r="I102" s="24"/>
      <c r="J102" s="24"/>
      <c r="K102" s="24"/>
      <c r="L102" s="22"/>
    </row>
    <row r="103" s="2" customFormat="1" ht="16.5" customHeight="1">
      <c r="A103" s="40"/>
      <c r="B103" s="41"/>
      <c r="C103" s="42"/>
      <c r="D103" s="42"/>
      <c r="E103" s="171" t="s">
        <v>924</v>
      </c>
      <c r="F103" s="42"/>
      <c r="G103" s="42"/>
      <c r="H103" s="42"/>
      <c r="I103" s="42"/>
      <c r="J103" s="42"/>
      <c r="K103" s="42"/>
      <c r="L103" s="146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2" customFormat="1" ht="12" customHeight="1">
      <c r="A104" s="40"/>
      <c r="B104" s="41"/>
      <c r="C104" s="34" t="s">
        <v>925</v>
      </c>
      <c r="D104" s="42"/>
      <c r="E104" s="42"/>
      <c r="F104" s="42"/>
      <c r="G104" s="42"/>
      <c r="H104" s="42"/>
      <c r="I104" s="42"/>
      <c r="J104" s="42"/>
      <c r="K104" s="42"/>
      <c r="L104" s="146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2" customFormat="1" ht="16.5" customHeight="1">
      <c r="A105" s="40"/>
      <c r="B105" s="41"/>
      <c r="C105" s="42"/>
      <c r="D105" s="42"/>
      <c r="E105" s="71" t="str">
        <f>E11</f>
        <v>SO12-D.1.1 - Architektonicko-stavební řešení</v>
      </c>
      <c r="F105" s="42"/>
      <c r="G105" s="42"/>
      <c r="H105" s="42"/>
      <c r="I105" s="42"/>
      <c r="J105" s="42"/>
      <c r="K105" s="42"/>
      <c r="L105" s="146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="2" customFormat="1" ht="6.96" customHeight="1">
      <c r="A106" s="40"/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146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2" customFormat="1" ht="12" customHeight="1">
      <c r="A107" s="40"/>
      <c r="B107" s="41"/>
      <c r="C107" s="34" t="s">
        <v>21</v>
      </c>
      <c r="D107" s="42"/>
      <c r="E107" s="42"/>
      <c r="F107" s="29" t="str">
        <f>F14</f>
        <v>Ul. V třešňovce 190 00 Praha 9</v>
      </c>
      <c r="G107" s="42"/>
      <c r="H107" s="42"/>
      <c r="I107" s="34" t="s">
        <v>23</v>
      </c>
      <c r="J107" s="74" t="str">
        <f>IF(J14="","",J14)</f>
        <v>9. 2. 2025</v>
      </c>
      <c r="K107" s="42"/>
      <c r="L107" s="146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6.96" customHeight="1">
      <c r="A108" s="40"/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146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2" customFormat="1" ht="15.15" customHeight="1">
      <c r="A109" s="40"/>
      <c r="B109" s="41"/>
      <c r="C109" s="34" t="s">
        <v>25</v>
      </c>
      <c r="D109" s="42"/>
      <c r="E109" s="42"/>
      <c r="F109" s="29" t="str">
        <f>E17</f>
        <v>Městská část Praha 9, Sokolovská 14/324, Praha 9</v>
      </c>
      <c r="G109" s="42"/>
      <c r="H109" s="42"/>
      <c r="I109" s="34" t="s">
        <v>33</v>
      </c>
      <c r="J109" s="38" t="str">
        <f>E23</f>
        <v xml:space="preserve"> </v>
      </c>
      <c r="K109" s="42"/>
      <c r="L109" s="146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15.15" customHeight="1">
      <c r="A110" s="40"/>
      <c r="B110" s="41"/>
      <c r="C110" s="34" t="s">
        <v>31</v>
      </c>
      <c r="D110" s="42"/>
      <c r="E110" s="42"/>
      <c r="F110" s="29" t="str">
        <f>IF(E20="","",E20)</f>
        <v>Vyplň údaj</v>
      </c>
      <c r="G110" s="42"/>
      <c r="H110" s="42"/>
      <c r="I110" s="34" t="s">
        <v>36</v>
      </c>
      <c r="J110" s="38" t="str">
        <f>E26</f>
        <v xml:space="preserve"> </v>
      </c>
      <c r="K110" s="42"/>
      <c r="L110" s="146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10.32" customHeight="1">
      <c r="A111" s="40"/>
      <c r="B111" s="41"/>
      <c r="C111" s="42"/>
      <c r="D111" s="42"/>
      <c r="E111" s="42"/>
      <c r="F111" s="42"/>
      <c r="G111" s="42"/>
      <c r="H111" s="42"/>
      <c r="I111" s="42"/>
      <c r="J111" s="42"/>
      <c r="K111" s="42"/>
      <c r="L111" s="146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11" customFormat="1" ht="29.28" customHeight="1">
      <c r="A112" s="187"/>
      <c r="B112" s="188"/>
      <c r="C112" s="189" t="s">
        <v>146</v>
      </c>
      <c r="D112" s="190" t="s">
        <v>58</v>
      </c>
      <c r="E112" s="190" t="s">
        <v>54</v>
      </c>
      <c r="F112" s="190" t="s">
        <v>55</v>
      </c>
      <c r="G112" s="190" t="s">
        <v>147</v>
      </c>
      <c r="H112" s="190" t="s">
        <v>148</v>
      </c>
      <c r="I112" s="190" t="s">
        <v>149</v>
      </c>
      <c r="J112" s="190" t="s">
        <v>133</v>
      </c>
      <c r="K112" s="191" t="s">
        <v>150</v>
      </c>
      <c r="L112" s="192"/>
      <c r="M112" s="94" t="s">
        <v>19</v>
      </c>
      <c r="N112" s="95" t="s">
        <v>43</v>
      </c>
      <c r="O112" s="95" t="s">
        <v>151</v>
      </c>
      <c r="P112" s="95" t="s">
        <v>152</v>
      </c>
      <c r="Q112" s="95" t="s">
        <v>153</v>
      </c>
      <c r="R112" s="95" t="s">
        <v>154</v>
      </c>
      <c r="S112" s="95" t="s">
        <v>155</v>
      </c>
      <c r="T112" s="96" t="s">
        <v>156</v>
      </c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</row>
    <row r="113" s="2" customFormat="1" ht="22.8" customHeight="1">
      <c r="A113" s="40"/>
      <c r="B113" s="41"/>
      <c r="C113" s="101" t="s">
        <v>157</v>
      </c>
      <c r="D113" s="42"/>
      <c r="E113" s="42"/>
      <c r="F113" s="42"/>
      <c r="G113" s="42"/>
      <c r="H113" s="42"/>
      <c r="I113" s="42"/>
      <c r="J113" s="193">
        <f>BK113</f>
        <v>0</v>
      </c>
      <c r="K113" s="42"/>
      <c r="L113" s="46"/>
      <c r="M113" s="97"/>
      <c r="N113" s="194"/>
      <c r="O113" s="98"/>
      <c r="P113" s="195">
        <f>P114+P810</f>
        <v>0</v>
      </c>
      <c r="Q113" s="98"/>
      <c r="R113" s="195">
        <f>R114+R810</f>
        <v>1498.3085926699998</v>
      </c>
      <c r="S113" s="98"/>
      <c r="T113" s="196">
        <f>T114+T810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72</v>
      </c>
      <c r="AU113" s="19" t="s">
        <v>134</v>
      </c>
      <c r="BK113" s="197">
        <f>BK114+BK810</f>
        <v>0</v>
      </c>
    </row>
    <row r="114" s="12" customFormat="1" ht="25.92" customHeight="1">
      <c r="A114" s="12"/>
      <c r="B114" s="198"/>
      <c r="C114" s="199"/>
      <c r="D114" s="200" t="s">
        <v>72</v>
      </c>
      <c r="E114" s="201" t="s">
        <v>158</v>
      </c>
      <c r="F114" s="201" t="s">
        <v>159</v>
      </c>
      <c r="G114" s="199"/>
      <c r="H114" s="199"/>
      <c r="I114" s="202"/>
      <c r="J114" s="203">
        <f>BK114</f>
        <v>0</v>
      </c>
      <c r="K114" s="199"/>
      <c r="L114" s="204"/>
      <c r="M114" s="205"/>
      <c r="N114" s="206"/>
      <c r="O114" s="206"/>
      <c r="P114" s="207">
        <f>P115+P208+P301+P317+P357+P582+P807</f>
        <v>0</v>
      </c>
      <c r="Q114" s="206"/>
      <c r="R114" s="207">
        <f>R115+R208+R301+R317+R357+R582+R807</f>
        <v>1160.0441204599999</v>
      </c>
      <c r="S114" s="206"/>
      <c r="T114" s="208">
        <f>T115+T208+T301+T317+T357+T582+T807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81</v>
      </c>
      <c r="AT114" s="210" t="s">
        <v>72</v>
      </c>
      <c r="AU114" s="210" t="s">
        <v>73</v>
      </c>
      <c r="AY114" s="209" t="s">
        <v>160</v>
      </c>
      <c r="BK114" s="211">
        <f>BK115+BK208+BK301+BK317+BK357+BK582+BK807</f>
        <v>0</v>
      </c>
    </row>
    <row r="115" s="12" customFormat="1" ht="22.8" customHeight="1">
      <c r="A115" s="12"/>
      <c r="B115" s="198"/>
      <c r="C115" s="199"/>
      <c r="D115" s="200" t="s">
        <v>72</v>
      </c>
      <c r="E115" s="212" t="s">
        <v>81</v>
      </c>
      <c r="F115" s="212" t="s">
        <v>161</v>
      </c>
      <c r="G115" s="199"/>
      <c r="H115" s="199"/>
      <c r="I115" s="202"/>
      <c r="J115" s="213">
        <f>BK115</f>
        <v>0</v>
      </c>
      <c r="K115" s="199"/>
      <c r="L115" s="204"/>
      <c r="M115" s="205"/>
      <c r="N115" s="206"/>
      <c r="O115" s="206"/>
      <c r="P115" s="207">
        <f>SUM(P116:P207)</f>
        <v>0</v>
      </c>
      <c r="Q115" s="206"/>
      <c r="R115" s="207">
        <f>SUM(R116:R207)</f>
        <v>9.0570500000000003</v>
      </c>
      <c r="S115" s="206"/>
      <c r="T115" s="208">
        <f>SUM(T116:T207)</f>
        <v>0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09" t="s">
        <v>81</v>
      </c>
      <c r="AT115" s="210" t="s">
        <v>72</v>
      </c>
      <c r="AU115" s="210" t="s">
        <v>81</v>
      </c>
      <c r="AY115" s="209" t="s">
        <v>160</v>
      </c>
      <c r="BK115" s="211">
        <f>SUM(BK116:BK207)</f>
        <v>0</v>
      </c>
    </row>
    <row r="116" s="2" customFormat="1" ht="24.15" customHeight="1">
      <c r="A116" s="40"/>
      <c r="B116" s="41"/>
      <c r="C116" s="214" t="s">
        <v>81</v>
      </c>
      <c r="D116" s="214" t="s">
        <v>162</v>
      </c>
      <c r="E116" s="215" t="s">
        <v>945</v>
      </c>
      <c r="F116" s="216" t="s">
        <v>946</v>
      </c>
      <c r="G116" s="217" t="s">
        <v>165</v>
      </c>
      <c r="H116" s="218">
        <v>913.38</v>
      </c>
      <c r="I116" s="219"/>
      <c r="J116" s="220">
        <f>ROUND(I116*H116,2)</f>
        <v>0</v>
      </c>
      <c r="K116" s="216" t="s">
        <v>166</v>
      </c>
      <c r="L116" s="46"/>
      <c r="M116" s="221" t="s">
        <v>19</v>
      </c>
      <c r="N116" s="222" t="s">
        <v>44</v>
      </c>
      <c r="O116" s="86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167</v>
      </c>
      <c r="AT116" s="225" t="s">
        <v>162</v>
      </c>
      <c r="AU116" s="225" t="s">
        <v>83</v>
      </c>
      <c r="AY116" s="19" t="s">
        <v>160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81</v>
      </c>
      <c r="BK116" s="226">
        <f>ROUND(I116*H116,2)</f>
        <v>0</v>
      </c>
      <c r="BL116" s="19" t="s">
        <v>167</v>
      </c>
      <c r="BM116" s="225" t="s">
        <v>947</v>
      </c>
    </row>
    <row r="117" s="2" customFormat="1">
      <c r="A117" s="40"/>
      <c r="B117" s="41"/>
      <c r="C117" s="42"/>
      <c r="D117" s="227" t="s">
        <v>169</v>
      </c>
      <c r="E117" s="42"/>
      <c r="F117" s="228" t="s">
        <v>948</v>
      </c>
      <c r="G117" s="42"/>
      <c r="H117" s="42"/>
      <c r="I117" s="229"/>
      <c r="J117" s="42"/>
      <c r="K117" s="42"/>
      <c r="L117" s="46"/>
      <c r="M117" s="230"/>
      <c r="N117" s="231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169</v>
      </c>
      <c r="AU117" s="19" t="s">
        <v>83</v>
      </c>
    </row>
    <row r="118" s="2" customFormat="1" ht="33" customHeight="1">
      <c r="A118" s="40"/>
      <c r="B118" s="41"/>
      <c r="C118" s="214" t="s">
        <v>83</v>
      </c>
      <c r="D118" s="214" t="s">
        <v>162</v>
      </c>
      <c r="E118" s="215" t="s">
        <v>949</v>
      </c>
      <c r="F118" s="216" t="s">
        <v>950</v>
      </c>
      <c r="G118" s="217" t="s">
        <v>175</v>
      </c>
      <c r="H118" s="218">
        <v>1274.482</v>
      </c>
      <c r="I118" s="219"/>
      <c r="J118" s="220">
        <f>ROUND(I118*H118,2)</f>
        <v>0</v>
      </c>
      <c r="K118" s="216" t="s">
        <v>166</v>
      </c>
      <c r="L118" s="46"/>
      <c r="M118" s="221" t="s">
        <v>19</v>
      </c>
      <c r="N118" s="222" t="s">
        <v>44</v>
      </c>
      <c r="O118" s="86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167</v>
      </c>
      <c r="AT118" s="225" t="s">
        <v>162</v>
      </c>
      <c r="AU118" s="225" t="s">
        <v>83</v>
      </c>
      <c r="AY118" s="19" t="s">
        <v>160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81</v>
      </c>
      <c r="BK118" s="226">
        <f>ROUND(I118*H118,2)</f>
        <v>0</v>
      </c>
      <c r="BL118" s="19" t="s">
        <v>167</v>
      </c>
      <c r="BM118" s="225" t="s">
        <v>951</v>
      </c>
    </row>
    <row r="119" s="2" customFormat="1">
      <c r="A119" s="40"/>
      <c r="B119" s="41"/>
      <c r="C119" s="42"/>
      <c r="D119" s="227" t="s">
        <v>169</v>
      </c>
      <c r="E119" s="42"/>
      <c r="F119" s="228" t="s">
        <v>952</v>
      </c>
      <c r="G119" s="42"/>
      <c r="H119" s="42"/>
      <c r="I119" s="229"/>
      <c r="J119" s="42"/>
      <c r="K119" s="42"/>
      <c r="L119" s="46"/>
      <c r="M119" s="230"/>
      <c r="N119" s="231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169</v>
      </c>
      <c r="AU119" s="19" t="s">
        <v>83</v>
      </c>
    </row>
    <row r="120" s="13" customFormat="1">
      <c r="A120" s="13"/>
      <c r="B120" s="232"/>
      <c r="C120" s="233"/>
      <c r="D120" s="234" t="s">
        <v>171</v>
      </c>
      <c r="E120" s="235" t="s">
        <v>19</v>
      </c>
      <c r="F120" s="236" t="s">
        <v>953</v>
      </c>
      <c r="G120" s="233"/>
      <c r="H120" s="237">
        <v>9.6010000000000009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171</v>
      </c>
      <c r="AU120" s="243" t="s">
        <v>83</v>
      </c>
      <c r="AV120" s="13" t="s">
        <v>83</v>
      </c>
      <c r="AW120" s="13" t="s">
        <v>35</v>
      </c>
      <c r="AX120" s="13" t="s">
        <v>73</v>
      </c>
      <c r="AY120" s="243" t="s">
        <v>160</v>
      </c>
    </row>
    <row r="121" s="13" customFormat="1">
      <c r="A121" s="13"/>
      <c r="B121" s="232"/>
      <c r="C121" s="233"/>
      <c r="D121" s="234" t="s">
        <v>171</v>
      </c>
      <c r="E121" s="235" t="s">
        <v>19</v>
      </c>
      <c r="F121" s="236" t="s">
        <v>954</v>
      </c>
      <c r="G121" s="233"/>
      <c r="H121" s="237">
        <v>49.505000000000003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171</v>
      </c>
      <c r="AU121" s="243" t="s">
        <v>83</v>
      </c>
      <c r="AV121" s="13" t="s">
        <v>83</v>
      </c>
      <c r="AW121" s="13" t="s">
        <v>35</v>
      </c>
      <c r="AX121" s="13" t="s">
        <v>73</v>
      </c>
      <c r="AY121" s="243" t="s">
        <v>160</v>
      </c>
    </row>
    <row r="122" s="13" customFormat="1">
      <c r="A122" s="13"/>
      <c r="B122" s="232"/>
      <c r="C122" s="233"/>
      <c r="D122" s="234" t="s">
        <v>171</v>
      </c>
      <c r="E122" s="235" t="s">
        <v>19</v>
      </c>
      <c r="F122" s="236" t="s">
        <v>955</v>
      </c>
      <c r="G122" s="233"/>
      <c r="H122" s="237">
        <v>58.482999999999997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171</v>
      </c>
      <c r="AU122" s="243" t="s">
        <v>83</v>
      </c>
      <c r="AV122" s="13" t="s">
        <v>83</v>
      </c>
      <c r="AW122" s="13" t="s">
        <v>35</v>
      </c>
      <c r="AX122" s="13" t="s">
        <v>73</v>
      </c>
      <c r="AY122" s="243" t="s">
        <v>160</v>
      </c>
    </row>
    <row r="123" s="13" customFormat="1">
      <c r="A123" s="13"/>
      <c r="B123" s="232"/>
      <c r="C123" s="233"/>
      <c r="D123" s="234" t="s">
        <v>171</v>
      </c>
      <c r="E123" s="235" t="s">
        <v>19</v>
      </c>
      <c r="F123" s="236" t="s">
        <v>956</v>
      </c>
      <c r="G123" s="233"/>
      <c r="H123" s="237">
        <v>220.45500000000001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171</v>
      </c>
      <c r="AU123" s="243" t="s">
        <v>83</v>
      </c>
      <c r="AV123" s="13" t="s">
        <v>83</v>
      </c>
      <c r="AW123" s="13" t="s">
        <v>35</v>
      </c>
      <c r="AX123" s="13" t="s">
        <v>73</v>
      </c>
      <c r="AY123" s="243" t="s">
        <v>160</v>
      </c>
    </row>
    <row r="124" s="13" customFormat="1">
      <c r="A124" s="13"/>
      <c r="B124" s="232"/>
      <c r="C124" s="233"/>
      <c r="D124" s="234" t="s">
        <v>171</v>
      </c>
      <c r="E124" s="235" t="s">
        <v>19</v>
      </c>
      <c r="F124" s="236" t="s">
        <v>957</v>
      </c>
      <c r="G124" s="233"/>
      <c r="H124" s="237">
        <v>5.6390000000000002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171</v>
      </c>
      <c r="AU124" s="243" t="s">
        <v>83</v>
      </c>
      <c r="AV124" s="13" t="s">
        <v>83</v>
      </c>
      <c r="AW124" s="13" t="s">
        <v>35</v>
      </c>
      <c r="AX124" s="13" t="s">
        <v>73</v>
      </c>
      <c r="AY124" s="243" t="s">
        <v>160</v>
      </c>
    </row>
    <row r="125" s="13" customFormat="1">
      <c r="A125" s="13"/>
      <c r="B125" s="232"/>
      <c r="C125" s="233"/>
      <c r="D125" s="234" t="s">
        <v>171</v>
      </c>
      <c r="E125" s="235" t="s">
        <v>19</v>
      </c>
      <c r="F125" s="236" t="s">
        <v>958</v>
      </c>
      <c r="G125" s="233"/>
      <c r="H125" s="237">
        <v>53.183999999999998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171</v>
      </c>
      <c r="AU125" s="243" t="s">
        <v>83</v>
      </c>
      <c r="AV125" s="13" t="s">
        <v>83</v>
      </c>
      <c r="AW125" s="13" t="s">
        <v>35</v>
      </c>
      <c r="AX125" s="13" t="s">
        <v>73</v>
      </c>
      <c r="AY125" s="243" t="s">
        <v>160</v>
      </c>
    </row>
    <row r="126" s="13" customFormat="1">
      <c r="A126" s="13"/>
      <c r="B126" s="232"/>
      <c r="C126" s="233"/>
      <c r="D126" s="234" t="s">
        <v>171</v>
      </c>
      <c r="E126" s="235" t="s">
        <v>19</v>
      </c>
      <c r="F126" s="236" t="s">
        <v>959</v>
      </c>
      <c r="G126" s="233"/>
      <c r="H126" s="237">
        <v>71.994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171</v>
      </c>
      <c r="AU126" s="243" t="s">
        <v>83</v>
      </c>
      <c r="AV126" s="13" t="s">
        <v>83</v>
      </c>
      <c r="AW126" s="13" t="s">
        <v>35</v>
      </c>
      <c r="AX126" s="13" t="s">
        <v>73</v>
      </c>
      <c r="AY126" s="243" t="s">
        <v>160</v>
      </c>
    </row>
    <row r="127" s="13" customFormat="1">
      <c r="A127" s="13"/>
      <c r="B127" s="232"/>
      <c r="C127" s="233"/>
      <c r="D127" s="234" t="s">
        <v>171</v>
      </c>
      <c r="E127" s="235" t="s">
        <v>19</v>
      </c>
      <c r="F127" s="236" t="s">
        <v>960</v>
      </c>
      <c r="G127" s="233"/>
      <c r="H127" s="237">
        <v>3.4830000000000001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171</v>
      </c>
      <c r="AU127" s="243" t="s">
        <v>83</v>
      </c>
      <c r="AV127" s="13" t="s">
        <v>83</v>
      </c>
      <c r="AW127" s="13" t="s">
        <v>35</v>
      </c>
      <c r="AX127" s="13" t="s">
        <v>73</v>
      </c>
      <c r="AY127" s="243" t="s">
        <v>160</v>
      </c>
    </row>
    <row r="128" s="13" customFormat="1">
      <c r="A128" s="13"/>
      <c r="B128" s="232"/>
      <c r="C128" s="233"/>
      <c r="D128" s="234" t="s">
        <v>171</v>
      </c>
      <c r="E128" s="235" t="s">
        <v>19</v>
      </c>
      <c r="F128" s="236" t="s">
        <v>961</v>
      </c>
      <c r="G128" s="233"/>
      <c r="H128" s="237">
        <v>352.12099999999998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171</v>
      </c>
      <c r="AU128" s="243" t="s">
        <v>83</v>
      </c>
      <c r="AV128" s="13" t="s">
        <v>83</v>
      </c>
      <c r="AW128" s="13" t="s">
        <v>35</v>
      </c>
      <c r="AX128" s="13" t="s">
        <v>73</v>
      </c>
      <c r="AY128" s="243" t="s">
        <v>160</v>
      </c>
    </row>
    <row r="129" s="13" customFormat="1">
      <c r="A129" s="13"/>
      <c r="B129" s="232"/>
      <c r="C129" s="233"/>
      <c r="D129" s="234" t="s">
        <v>171</v>
      </c>
      <c r="E129" s="235" t="s">
        <v>19</v>
      </c>
      <c r="F129" s="236" t="s">
        <v>962</v>
      </c>
      <c r="G129" s="233"/>
      <c r="H129" s="237">
        <v>388.25400000000002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171</v>
      </c>
      <c r="AU129" s="243" t="s">
        <v>83</v>
      </c>
      <c r="AV129" s="13" t="s">
        <v>83</v>
      </c>
      <c r="AW129" s="13" t="s">
        <v>35</v>
      </c>
      <c r="AX129" s="13" t="s">
        <v>73</v>
      </c>
      <c r="AY129" s="243" t="s">
        <v>160</v>
      </c>
    </row>
    <row r="130" s="13" customFormat="1">
      <c r="A130" s="13"/>
      <c r="B130" s="232"/>
      <c r="C130" s="233"/>
      <c r="D130" s="234" t="s">
        <v>171</v>
      </c>
      <c r="E130" s="235" t="s">
        <v>19</v>
      </c>
      <c r="F130" s="236" t="s">
        <v>963</v>
      </c>
      <c r="G130" s="233"/>
      <c r="H130" s="237">
        <v>45.808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171</v>
      </c>
      <c r="AU130" s="243" t="s">
        <v>83</v>
      </c>
      <c r="AV130" s="13" t="s">
        <v>83</v>
      </c>
      <c r="AW130" s="13" t="s">
        <v>35</v>
      </c>
      <c r="AX130" s="13" t="s">
        <v>73</v>
      </c>
      <c r="AY130" s="243" t="s">
        <v>160</v>
      </c>
    </row>
    <row r="131" s="13" customFormat="1">
      <c r="A131" s="13"/>
      <c r="B131" s="232"/>
      <c r="C131" s="233"/>
      <c r="D131" s="234" t="s">
        <v>171</v>
      </c>
      <c r="E131" s="235" t="s">
        <v>19</v>
      </c>
      <c r="F131" s="236" t="s">
        <v>964</v>
      </c>
      <c r="G131" s="233"/>
      <c r="H131" s="237">
        <v>15.955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171</v>
      </c>
      <c r="AU131" s="243" t="s">
        <v>83</v>
      </c>
      <c r="AV131" s="13" t="s">
        <v>83</v>
      </c>
      <c r="AW131" s="13" t="s">
        <v>35</v>
      </c>
      <c r="AX131" s="13" t="s">
        <v>73</v>
      </c>
      <c r="AY131" s="243" t="s">
        <v>160</v>
      </c>
    </row>
    <row r="132" s="14" customFormat="1">
      <c r="A132" s="14"/>
      <c r="B132" s="244"/>
      <c r="C132" s="245"/>
      <c r="D132" s="234" t="s">
        <v>171</v>
      </c>
      <c r="E132" s="246" t="s">
        <v>19</v>
      </c>
      <c r="F132" s="247" t="s">
        <v>180</v>
      </c>
      <c r="G132" s="245"/>
      <c r="H132" s="248">
        <v>1274.482</v>
      </c>
      <c r="I132" s="249"/>
      <c r="J132" s="245"/>
      <c r="K132" s="245"/>
      <c r="L132" s="250"/>
      <c r="M132" s="251"/>
      <c r="N132" s="252"/>
      <c r="O132" s="252"/>
      <c r="P132" s="252"/>
      <c r="Q132" s="252"/>
      <c r="R132" s="252"/>
      <c r="S132" s="252"/>
      <c r="T132" s="253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4" t="s">
        <v>171</v>
      </c>
      <c r="AU132" s="254" t="s">
        <v>83</v>
      </c>
      <c r="AV132" s="14" t="s">
        <v>167</v>
      </c>
      <c r="AW132" s="14" t="s">
        <v>35</v>
      </c>
      <c r="AX132" s="14" t="s">
        <v>81</v>
      </c>
      <c r="AY132" s="254" t="s">
        <v>160</v>
      </c>
    </row>
    <row r="133" s="2" customFormat="1" ht="33" customHeight="1">
      <c r="A133" s="40"/>
      <c r="B133" s="41"/>
      <c r="C133" s="214" t="s">
        <v>181</v>
      </c>
      <c r="D133" s="214" t="s">
        <v>162</v>
      </c>
      <c r="E133" s="215" t="s">
        <v>965</v>
      </c>
      <c r="F133" s="216" t="s">
        <v>966</v>
      </c>
      <c r="G133" s="217" t="s">
        <v>175</v>
      </c>
      <c r="H133" s="218">
        <v>32.795999999999999</v>
      </c>
      <c r="I133" s="219"/>
      <c r="J133" s="220">
        <f>ROUND(I133*H133,2)</f>
        <v>0</v>
      </c>
      <c r="K133" s="216" t="s">
        <v>166</v>
      </c>
      <c r="L133" s="46"/>
      <c r="M133" s="221" t="s">
        <v>19</v>
      </c>
      <c r="N133" s="222" t="s">
        <v>44</v>
      </c>
      <c r="O133" s="86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5" t="s">
        <v>167</v>
      </c>
      <c r="AT133" s="225" t="s">
        <v>162</v>
      </c>
      <c r="AU133" s="225" t="s">
        <v>83</v>
      </c>
      <c r="AY133" s="19" t="s">
        <v>160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9" t="s">
        <v>81</v>
      </c>
      <c r="BK133" s="226">
        <f>ROUND(I133*H133,2)</f>
        <v>0</v>
      </c>
      <c r="BL133" s="19" t="s">
        <v>167</v>
      </c>
      <c r="BM133" s="225" t="s">
        <v>967</v>
      </c>
    </row>
    <row r="134" s="2" customFormat="1">
      <c r="A134" s="40"/>
      <c r="B134" s="41"/>
      <c r="C134" s="42"/>
      <c r="D134" s="227" t="s">
        <v>169</v>
      </c>
      <c r="E134" s="42"/>
      <c r="F134" s="228" t="s">
        <v>968</v>
      </c>
      <c r="G134" s="42"/>
      <c r="H134" s="42"/>
      <c r="I134" s="229"/>
      <c r="J134" s="42"/>
      <c r="K134" s="42"/>
      <c r="L134" s="46"/>
      <c r="M134" s="230"/>
      <c r="N134" s="231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169</v>
      </c>
      <c r="AU134" s="19" t="s">
        <v>83</v>
      </c>
    </row>
    <row r="135" s="13" customFormat="1">
      <c r="A135" s="13"/>
      <c r="B135" s="232"/>
      <c r="C135" s="233"/>
      <c r="D135" s="234" t="s">
        <v>171</v>
      </c>
      <c r="E135" s="235" t="s">
        <v>19</v>
      </c>
      <c r="F135" s="236" t="s">
        <v>969</v>
      </c>
      <c r="G135" s="233"/>
      <c r="H135" s="237">
        <v>13.504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171</v>
      </c>
      <c r="AU135" s="243" t="s">
        <v>83</v>
      </c>
      <c r="AV135" s="13" t="s">
        <v>83</v>
      </c>
      <c r="AW135" s="13" t="s">
        <v>35</v>
      </c>
      <c r="AX135" s="13" t="s">
        <v>73</v>
      </c>
      <c r="AY135" s="243" t="s">
        <v>160</v>
      </c>
    </row>
    <row r="136" s="13" customFormat="1">
      <c r="A136" s="13"/>
      <c r="B136" s="232"/>
      <c r="C136" s="233"/>
      <c r="D136" s="234" t="s">
        <v>171</v>
      </c>
      <c r="E136" s="235" t="s">
        <v>19</v>
      </c>
      <c r="F136" s="236" t="s">
        <v>970</v>
      </c>
      <c r="G136" s="233"/>
      <c r="H136" s="237">
        <v>4.8940000000000001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171</v>
      </c>
      <c r="AU136" s="243" t="s">
        <v>83</v>
      </c>
      <c r="AV136" s="13" t="s">
        <v>83</v>
      </c>
      <c r="AW136" s="13" t="s">
        <v>35</v>
      </c>
      <c r="AX136" s="13" t="s">
        <v>73</v>
      </c>
      <c r="AY136" s="243" t="s">
        <v>160</v>
      </c>
    </row>
    <row r="137" s="13" customFormat="1">
      <c r="A137" s="13"/>
      <c r="B137" s="232"/>
      <c r="C137" s="233"/>
      <c r="D137" s="234" t="s">
        <v>171</v>
      </c>
      <c r="E137" s="235" t="s">
        <v>19</v>
      </c>
      <c r="F137" s="236" t="s">
        <v>971</v>
      </c>
      <c r="G137" s="233"/>
      <c r="H137" s="237">
        <v>5.702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171</v>
      </c>
      <c r="AU137" s="243" t="s">
        <v>83</v>
      </c>
      <c r="AV137" s="13" t="s">
        <v>83</v>
      </c>
      <c r="AW137" s="13" t="s">
        <v>35</v>
      </c>
      <c r="AX137" s="13" t="s">
        <v>73</v>
      </c>
      <c r="AY137" s="243" t="s">
        <v>160</v>
      </c>
    </row>
    <row r="138" s="13" customFormat="1">
      <c r="A138" s="13"/>
      <c r="B138" s="232"/>
      <c r="C138" s="233"/>
      <c r="D138" s="234" t="s">
        <v>171</v>
      </c>
      <c r="E138" s="235" t="s">
        <v>19</v>
      </c>
      <c r="F138" s="236" t="s">
        <v>972</v>
      </c>
      <c r="G138" s="233"/>
      <c r="H138" s="237">
        <v>8.6959999999999997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171</v>
      </c>
      <c r="AU138" s="243" t="s">
        <v>83</v>
      </c>
      <c r="AV138" s="13" t="s">
        <v>83</v>
      </c>
      <c r="AW138" s="13" t="s">
        <v>35</v>
      </c>
      <c r="AX138" s="13" t="s">
        <v>73</v>
      </c>
      <c r="AY138" s="243" t="s">
        <v>160</v>
      </c>
    </row>
    <row r="139" s="14" customFormat="1">
      <c r="A139" s="14"/>
      <c r="B139" s="244"/>
      <c r="C139" s="245"/>
      <c r="D139" s="234" t="s">
        <v>171</v>
      </c>
      <c r="E139" s="246" t="s">
        <v>19</v>
      </c>
      <c r="F139" s="247" t="s">
        <v>180</v>
      </c>
      <c r="G139" s="245"/>
      <c r="H139" s="248">
        <v>32.795999999999999</v>
      </c>
      <c r="I139" s="249"/>
      <c r="J139" s="245"/>
      <c r="K139" s="245"/>
      <c r="L139" s="250"/>
      <c r="M139" s="251"/>
      <c r="N139" s="252"/>
      <c r="O139" s="252"/>
      <c r="P139" s="252"/>
      <c r="Q139" s="252"/>
      <c r="R139" s="252"/>
      <c r="S139" s="252"/>
      <c r="T139" s="253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4" t="s">
        <v>171</v>
      </c>
      <c r="AU139" s="254" t="s">
        <v>83</v>
      </c>
      <c r="AV139" s="14" t="s">
        <v>167</v>
      </c>
      <c r="AW139" s="14" t="s">
        <v>35</v>
      </c>
      <c r="AX139" s="14" t="s">
        <v>81</v>
      </c>
      <c r="AY139" s="254" t="s">
        <v>160</v>
      </c>
    </row>
    <row r="140" s="2" customFormat="1" ht="33" customHeight="1">
      <c r="A140" s="40"/>
      <c r="B140" s="41"/>
      <c r="C140" s="214" t="s">
        <v>167</v>
      </c>
      <c r="D140" s="214" t="s">
        <v>162</v>
      </c>
      <c r="E140" s="215" t="s">
        <v>973</v>
      </c>
      <c r="F140" s="216" t="s">
        <v>974</v>
      </c>
      <c r="G140" s="217" t="s">
        <v>175</v>
      </c>
      <c r="H140" s="218">
        <v>1.212</v>
      </c>
      <c r="I140" s="219"/>
      <c r="J140" s="220">
        <f>ROUND(I140*H140,2)</f>
        <v>0</v>
      </c>
      <c r="K140" s="216" t="s">
        <v>166</v>
      </c>
      <c r="L140" s="46"/>
      <c r="M140" s="221" t="s">
        <v>19</v>
      </c>
      <c r="N140" s="222" t="s">
        <v>44</v>
      </c>
      <c r="O140" s="86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5" t="s">
        <v>167</v>
      </c>
      <c r="AT140" s="225" t="s">
        <v>162</v>
      </c>
      <c r="AU140" s="225" t="s">
        <v>83</v>
      </c>
      <c r="AY140" s="19" t="s">
        <v>160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9" t="s">
        <v>81</v>
      </c>
      <c r="BK140" s="226">
        <f>ROUND(I140*H140,2)</f>
        <v>0</v>
      </c>
      <c r="BL140" s="19" t="s">
        <v>167</v>
      </c>
      <c r="BM140" s="225" t="s">
        <v>975</v>
      </c>
    </row>
    <row r="141" s="2" customFormat="1">
      <c r="A141" s="40"/>
      <c r="B141" s="41"/>
      <c r="C141" s="42"/>
      <c r="D141" s="227" t="s">
        <v>169</v>
      </c>
      <c r="E141" s="42"/>
      <c r="F141" s="228" t="s">
        <v>976</v>
      </c>
      <c r="G141" s="42"/>
      <c r="H141" s="42"/>
      <c r="I141" s="229"/>
      <c r="J141" s="42"/>
      <c r="K141" s="42"/>
      <c r="L141" s="46"/>
      <c r="M141" s="230"/>
      <c r="N141" s="231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169</v>
      </c>
      <c r="AU141" s="19" t="s">
        <v>83</v>
      </c>
    </row>
    <row r="142" s="13" customFormat="1">
      <c r="A142" s="13"/>
      <c r="B142" s="232"/>
      <c r="C142" s="233"/>
      <c r="D142" s="234" t="s">
        <v>171</v>
      </c>
      <c r="E142" s="235" t="s">
        <v>19</v>
      </c>
      <c r="F142" s="236" t="s">
        <v>977</v>
      </c>
      <c r="G142" s="233"/>
      <c r="H142" s="237">
        <v>1.212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171</v>
      </c>
      <c r="AU142" s="243" t="s">
        <v>83</v>
      </c>
      <c r="AV142" s="13" t="s">
        <v>83</v>
      </c>
      <c r="AW142" s="13" t="s">
        <v>35</v>
      </c>
      <c r="AX142" s="13" t="s">
        <v>81</v>
      </c>
      <c r="AY142" s="243" t="s">
        <v>160</v>
      </c>
    </row>
    <row r="143" s="2" customFormat="1" ht="24.15" customHeight="1">
      <c r="A143" s="40"/>
      <c r="B143" s="41"/>
      <c r="C143" s="214" t="s">
        <v>192</v>
      </c>
      <c r="D143" s="214" t="s">
        <v>162</v>
      </c>
      <c r="E143" s="215" t="s">
        <v>487</v>
      </c>
      <c r="F143" s="216" t="s">
        <v>488</v>
      </c>
      <c r="G143" s="217" t="s">
        <v>175</v>
      </c>
      <c r="H143" s="218">
        <v>5.875</v>
      </c>
      <c r="I143" s="219"/>
      <c r="J143" s="220">
        <f>ROUND(I143*H143,2)</f>
        <v>0</v>
      </c>
      <c r="K143" s="216" t="s">
        <v>166</v>
      </c>
      <c r="L143" s="46"/>
      <c r="M143" s="221" t="s">
        <v>19</v>
      </c>
      <c r="N143" s="222" t="s">
        <v>44</v>
      </c>
      <c r="O143" s="86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167</v>
      </c>
      <c r="AT143" s="225" t="s">
        <v>162</v>
      </c>
      <c r="AU143" s="225" t="s">
        <v>83</v>
      </c>
      <c r="AY143" s="19" t="s">
        <v>160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81</v>
      </c>
      <c r="BK143" s="226">
        <f>ROUND(I143*H143,2)</f>
        <v>0</v>
      </c>
      <c r="BL143" s="19" t="s">
        <v>167</v>
      </c>
      <c r="BM143" s="225" t="s">
        <v>978</v>
      </c>
    </row>
    <row r="144" s="2" customFormat="1">
      <c r="A144" s="40"/>
      <c r="B144" s="41"/>
      <c r="C144" s="42"/>
      <c r="D144" s="227" t="s">
        <v>169</v>
      </c>
      <c r="E144" s="42"/>
      <c r="F144" s="228" t="s">
        <v>490</v>
      </c>
      <c r="G144" s="42"/>
      <c r="H144" s="42"/>
      <c r="I144" s="229"/>
      <c r="J144" s="42"/>
      <c r="K144" s="42"/>
      <c r="L144" s="46"/>
      <c r="M144" s="230"/>
      <c r="N144" s="231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169</v>
      </c>
      <c r="AU144" s="19" t="s">
        <v>83</v>
      </c>
    </row>
    <row r="145" s="13" customFormat="1">
      <c r="A145" s="13"/>
      <c r="B145" s="232"/>
      <c r="C145" s="233"/>
      <c r="D145" s="234" t="s">
        <v>171</v>
      </c>
      <c r="E145" s="235" t="s">
        <v>19</v>
      </c>
      <c r="F145" s="236" t="s">
        <v>979</v>
      </c>
      <c r="G145" s="233"/>
      <c r="H145" s="237">
        <v>5.875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171</v>
      </c>
      <c r="AU145" s="243" t="s">
        <v>83</v>
      </c>
      <c r="AV145" s="13" t="s">
        <v>83</v>
      </c>
      <c r="AW145" s="13" t="s">
        <v>35</v>
      </c>
      <c r="AX145" s="13" t="s">
        <v>81</v>
      </c>
      <c r="AY145" s="243" t="s">
        <v>160</v>
      </c>
    </row>
    <row r="146" s="2" customFormat="1" ht="16.5" customHeight="1">
      <c r="A146" s="40"/>
      <c r="B146" s="41"/>
      <c r="C146" s="214" t="s">
        <v>198</v>
      </c>
      <c r="D146" s="214" t="s">
        <v>162</v>
      </c>
      <c r="E146" s="215" t="s">
        <v>980</v>
      </c>
      <c r="F146" s="216" t="s">
        <v>981</v>
      </c>
      <c r="G146" s="217" t="s">
        <v>250</v>
      </c>
      <c r="H146" s="218">
        <v>138</v>
      </c>
      <c r="I146" s="219"/>
      <c r="J146" s="220">
        <f>ROUND(I146*H146,2)</f>
        <v>0</v>
      </c>
      <c r="K146" s="216" t="s">
        <v>166</v>
      </c>
      <c r="L146" s="46"/>
      <c r="M146" s="221" t="s">
        <v>19</v>
      </c>
      <c r="N146" s="222" t="s">
        <v>44</v>
      </c>
      <c r="O146" s="86"/>
      <c r="P146" s="223">
        <f>O146*H146</f>
        <v>0</v>
      </c>
      <c r="Q146" s="223">
        <v>0.0010200000000000001</v>
      </c>
      <c r="R146" s="223">
        <f>Q146*H146</f>
        <v>0.14076</v>
      </c>
      <c r="S146" s="223">
        <v>0</v>
      </c>
      <c r="T146" s="224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5" t="s">
        <v>167</v>
      </c>
      <c r="AT146" s="225" t="s">
        <v>162</v>
      </c>
      <c r="AU146" s="225" t="s">
        <v>83</v>
      </c>
      <c r="AY146" s="19" t="s">
        <v>160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9" t="s">
        <v>81</v>
      </c>
      <c r="BK146" s="226">
        <f>ROUND(I146*H146,2)</f>
        <v>0</v>
      </c>
      <c r="BL146" s="19" t="s">
        <v>167</v>
      </c>
      <c r="BM146" s="225" t="s">
        <v>982</v>
      </c>
    </row>
    <row r="147" s="2" customFormat="1">
      <c r="A147" s="40"/>
      <c r="B147" s="41"/>
      <c r="C147" s="42"/>
      <c r="D147" s="227" t="s">
        <v>169</v>
      </c>
      <c r="E147" s="42"/>
      <c r="F147" s="228" t="s">
        <v>983</v>
      </c>
      <c r="G147" s="42"/>
      <c r="H147" s="42"/>
      <c r="I147" s="229"/>
      <c r="J147" s="42"/>
      <c r="K147" s="42"/>
      <c r="L147" s="46"/>
      <c r="M147" s="230"/>
      <c r="N147" s="231"/>
      <c r="O147" s="86"/>
      <c r="P147" s="86"/>
      <c r="Q147" s="86"/>
      <c r="R147" s="86"/>
      <c r="S147" s="86"/>
      <c r="T147" s="87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169</v>
      </c>
      <c r="AU147" s="19" t="s">
        <v>83</v>
      </c>
    </row>
    <row r="148" s="13" customFormat="1">
      <c r="A148" s="13"/>
      <c r="B148" s="232"/>
      <c r="C148" s="233"/>
      <c r="D148" s="234" t="s">
        <v>171</v>
      </c>
      <c r="E148" s="235" t="s">
        <v>19</v>
      </c>
      <c r="F148" s="236" t="s">
        <v>984</v>
      </c>
      <c r="G148" s="233"/>
      <c r="H148" s="237">
        <v>87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171</v>
      </c>
      <c r="AU148" s="243" t="s">
        <v>83</v>
      </c>
      <c r="AV148" s="13" t="s">
        <v>83</v>
      </c>
      <c r="AW148" s="13" t="s">
        <v>35</v>
      </c>
      <c r="AX148" s="13" t="s">
        <v>73</v>
      </c>
      <c r="AY148" s="243" t="s">
        <v>160</v>
      </c>
    </row>
    <row r="149" s="13" customFormat="1">
      <c r="A149" s="13"/>
      <c r="B149" s="232"/>
      <c r="C149" s="233"/>
      <c r="D149" s="234" t="s">
        <v>171</v>
      </c>
      <c r="E149" s="235" t="s">
        <v>19</v>
      </c>
      <c r="F149" s="236" t="s">
        <v>985</v>
      </c>
      <c r="G149" s="233"/>
      <c r="H149" s="237">
        <v>51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171</v>
      </c>
      <c r="AU149" s="243" t="s">
        <v>83</v>
      </c>
      <c r="AV149" s="13" t="s">
        <v>83</v>
      </c>
      <c r="AW149" s="13" t="s">
        <v>35</v>
      </c>
      <c r="AX149" s="13" t="s">
        <v>73</v>
      </c>
      <c r="AY149" s="243" t="s">
        <v>160</v>
      </c>
    </row>
    <row r="150" s="14" customFormat="1">
      <c r="A150" s="14"/>
      <c r="B150" s="244"/>
      <c r="C150" s="245"/>
      <c r="D150" s="234" t="s">
        <v>171</v>
      </c>
      <c r="E150" s="246" t="s">
        <v>19</v>
      </c>
      <c r="F150" s="247" t="s">
        <v>180</v>
      </c>
      <c r="G150" s="245"/>
      <c r="H150" s="248">
        <v>138</v>
      </c>
      <c r="I150" s="249"/>
      <c r="J150" s="245"/>
      <c r="K150" s="245"/>
      <c r="L150" s="250"/>
      <c r="M150" s="251"/>
      <c r="N150" s="252"/>
      <c r="O150" s="252"/>
      <c r="P150" s="252"/>
      <c r="Q150" s="252"/>
      <c r="R150" s="252"/>
      <c r="S150" s="252"/>
      <c r="T150" s="25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4" t="s">
        <v>171</v>
      </c>
      <c r="AU150" s="254" t="s">
        <v>83</v>
      </c>
      <c r="AV150" s="14" t="s">
        <v>167</v>
      </c>
      <c r="AW150" s="14" t="s">
        <v>35</v>
      </c>
      <c r="AX150" s="14" t="s">
        <v>81</v>
      </c>
      <c r="AY150" s="254" t="s">
        <v>160</v>
      </c>
    </row>
    <row r="151" s="2" customFormat="1" ht="21.75" customHeight="1">
      <c r="A151" s="40"/>
      <c r="B151" s="41"/>
      <c r="C151" s="255" t="s">
        <v>204</v>
      </c>
      <c r="D151" s="255" t="s">
        <v>242</v>
      </c>
      <c r="E151" s="256" t="s">
        <v>986</v>
      </c>
      <c r="F151" s="257" t="s">
        <v>987</v>
      </c>
      <c r="G151" s="258" t="s">
        <v>213</v>
      </c>
      <c r="H151" s="259">
        <v>2.9319999999999999</v>
      </c>
      <c r="I151" s="260"/>
      <c r="J151" s="261">
        <f>ROUND(I151*H151,2)</f>
        <v>0</v>
      </c>
      <c r="K151" s="257" t="s">
        <v>166</v>
      </c>
      <c r="L151" s="262"/>
      <c r="M151" s="263" t="s">
        <v>19</v>
      </c>
      <c r="N151" s="264" t="s">
        <v>44</v>
      </c>
      <c r="O151" s="86"/>
      <c r="P151" s="223">
        <f>O151*H151</f>
        <v>0</v>
      </c>
      <c r="Q151" s="223">
        <v>1</v>
      </c>
      <c r="R151" s="223">
        <f>Q151*H151</f>
        <v>2.9319999999999999</v>
      </c>
      <c r="S151" s="223">
        <v>0</v>
      </c>
      <c r="T151" s="224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5" t="s">
        <v>210</v>
      </c>
      <c r="AT151" s="225" t="s">
        <v>242</v>
      </c>
      <c r="AU151" s="225" t="s">
        <v>83</v>
      </c>
      <c r="AY151" s="19" t="s">
        <v>160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9" t="s">
        <v>81</v>
      </c>
      <c r="BK151" s="226">
        <f>ROUND(I151*H151,2)</f>
        <v>0</v>
      </c>
      <c r="BL151" s="19" t="s">
        <v>167</v>
      </c>
      <c r="BM151" s="225" t="s">
        <v>988</v>
      </c>
    </row>
    <row r="152" s="13" customFormat="1">
      <c r="A152" s="13"/>
      <c r="B152" s="232"/>
      <c r="C152" s="233"/>
      <c r="D152" s="234" t="s">
        <v>171</v>
      </c>
      <c r="E152" s="235" t="s">
        <v>19</v>
      </c>
      <c r="F152" s="236" t="s">
        <v>989</v>
      </c>
      <c r="G152" s="233"/>
      <c r="H152" s="237">
        <v>2.9319999999999999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171</v>
      </c>
      <c r="AU152" s="243" t="s">
        <v>83</v>
      </c>
      <c r="AV152" s="13" t="s">
        <v>83</v>
      </c>
      <c r="AW152" s="13" t="s">
        <v>35</v>
      </c>
      <c r="AX152" s="13" t="s">
        <v>81</v>
      </c>
      <c r="AY152" s="243" t="s">
        <v>160</v>
      </c>
    </row>
    <row r="153" s="2" customFormat="1" ht="21.75" customHeight="1">
      <c r="A153" s="40"/>
      <c r="B153" s="41"/>
      <c r="C153" s="255" t="s">
        <v>210</v>
      </c>
      <c r="D153" s="255" t="s">
        <v>242</v>
      </c>
      <c r="E153" s="256" t="s">
        <v>990</v>
      </c>
      <c r="F153" s="257" t="s">
        <v>991</v>
      </c>
      <c r="G153" s="258" t="s">
        <v>213</v>
      </c>
      <c r="H153" s="259">
        <v>2.1520000000000001</v>
      </c>
      <c r="I153" s="260"/>
      <c r="J153" s="261">
        <f>ROUND(I153*H153,2)</f>
        <v>0</v>
      </c>
      <c r="K153" s="257" t="s">
        <v>166</v>
      </c>
      <c r="L153" s="262"/>
      <c r="M153" s="263" t="s">
        <v>19</v>
      </c>
      <c r="N153" s="264" t="s">
        <v>44</v>
      </c>
      <c r="O153" s="86"/>
      <c r="P153" s="223">
        <f>O153*H153</f>
        <v>0</v>
      </c>
      <c r="Q153" s="223">
        <v>1</v>
      </c>
      <c r="R153" s="223">
        <f>Q153*H153</f>
        <v>2.1520000000000001</v>
      </c>
      <c r="S153" s="223">
        <v>0</v>
      </c>
      <c r="T153" s="224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5" t="s">
        <v>210</v>
      </c>
      <c r="AT153" s="225" t="s">
        <v>242</v>
      </c>
      <c r="AU153" s="225" t="s">
        <v>83</v>
      </c>
      <c r="AY153" s="19" t="s">
        <v>160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9" t="s">
        <v>81</v>
      </c>
      <c r="BK153" s="226">
        <f>ROUND(I153*H153,2)</f>
        <v>0</v>
      </c>
      <c r="BL153" s="19" t="s">
        <v>167</v>
      </c>
      <c r="BM153" s="225" t="s">
        <v>992</v>
      </c>
    </row>
    <row r="154" s="13" customFormat="1">
      <c r="A154" s="13"/>
      <c r="B154" s="232"/>
      <c r="C154" s="233"/>
      <c r="D154" s="234" t="s">
        <v>171</v>
      </c>
      <c r="E154" s="235" t="s">
        <v>19</v>
      </c>
      <c r="F154" s="236" t="s">
        <v>993</v>
      </c>
      <c r="G154" s="233"/>
      <c r="H154" s="237">
        <v>2.1520000000000001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171</v>
      </c>
      <c r="AU154" s="243" t="s">
        <v>83</v>
      </c>
      <c r="AV154" s="13" t="s">
        <v>83</v>
      </c>
      <c r="AW154" s="13" t="s">
        <v>35</v>
      </c>
      <c r="AX154" s="13" t="s">
        <v>81</v>
      </c>
      <c r="AY154" s="243" t="s">
        <v>160</v>
      </c>
    </row>
    <row r="155" s="2" customFormat="1" ht="24.15" customHeight="1">
      <c r="A155" s="40"/>
      <c r="B155" s="41"/>
      <c r="C155" s="214" t="s">
        <v>217</v>
      </c>
      <c r="D155" s="214" t="s">
        <v>162</v>
      </c>
      <c r="E155" s="215" t="s">
        <v>994</v>
      </c>
      <c r="F155" s="216" t="s">
        <v>995</v>
      </c>
      <c r="G155" s="217" t="s">
        <v>165</v>
      </c>
      <c r="H155" s="218">
        <v>79</v>
      </c>
      <c r="I155" s="219"/>
      <c r="J155" s="220">
        <f>ROUND(I155*H155,2)</f>
        <v>0</v>
      </c>
      <c r="K155" s="216" t="s">
        <v>166</v>
      </c>
      <c r="L155" s="46"/>
      <c r="M155" s="221" t="s">
        <v>19</v>
      </c>
      <c r="N155" s="222" t="s">
        <v>44</v>
      </c>
      <c r="O155" s="86"/>
      <c r="P155" s="223">
        <f>O155*H155</f>
        <v>0</v>
      </c>
      <c r="Q155" s="223">
        <v>0.00011</v>
      </c>
      <c r="R155" s="223">
        <f>Q155*H155</f>
        <v>0.0086899999999999998</v>
      </c>
      <c r="S155" s="223">
        <v>0</v>
      </c>
      <c r="T155" s="224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5" t="s">
        <v>167</v>
      </c>
      <c r="AT155" s="225" t="s">
        <v>162</v>
      </c>
      <c r="AU155" s="225" t="s">
        <v>83</v>
      </c>
      <c r="AY155" s="19" t="s">
        <v>160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9" t="s">
        <v>81</v>
      </c>
      <c r="BK155" s="226">
        <f>ROUND(I155*H155,2)</f>
        <v>0</v>
      </c>
      <c r="BL155" s="19" t="s">
        <v>167</v>
      </c>
      <c r="BM155" s="225" t="s">
        <v>996</v>
      </c>
    </row>
    <row r="156" s="2" customFormat="1">
      <c r="A156" s="40"/>
      <c r="B156" s="41"/>
      <c r="C156" s="42"/>
      <c r="D156" s="227" t="s">
        <v>169</v>
      </c>
      <c r="E156" s="42"/>
      <c r="F156" s="228" t="s">
        <v>997</v>
      </c>
      <c r="G156" s="42"/>
      <c r="H156" s="42"/>
      <c r="I156" s="229"/>
      <c r="J156" s="42"/>
      <c r="K156" s="42"/>
      <c r="L156" s="46"/>
      <c r="M156" s="230"/>
      <c r="N156" s="231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169</v>
      </c>
      <c r="AU156" s="19" t="s">
        <v>83</v>
      </c>
    </row>
    <row r="157" s="13" customFormat="1">
      <c r="A157" s="13"/>
      <c r="B157" s="232"/>
      <c r="C157" s="233"/>
      <c r="D157" s="234" t="s">
        <v>171</v>
      </c>
      <c r="E157" s="235" t="s">
        <v>19</v>
      </c>
      <c r="F157" s="236" t="s">
        <v>998</v>
      </c>
      <c r="G157" s="233"/>
      <c r="H157" s="237">
        <v>79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171</v>
      </c>
      <c r="AU157" s="243" t="s">
        <v>83</v>
      </c>
      <c r="AV157" s="13" t="s">
        <v>83</v>
      </c>
      <c r="AW157" s="13" t="s">
        <v>35</v>
      </c>
      <c r="AX157" s="13" t="s">
        <v>81</v>
      </c>
      <c r="AY157" s="243" t="s">
        <v>160</v>
      </c>
    </row>
    <row r="158" s="2" customFormat="1" ht="24.15" customHeight="1">
      <c r="A158" s="40"/>
      <c r="B158" s="41"/>
      <c r="C158" s="255" t="s">
        <v>223</v>
      </c>
      <c r="D158" s="255" t="s">
        <v>242</v>
      </c>
      <c r="E158" s="256" t="s">
        <v>999</v>
      </c>
      <c r="F158" s="257" t="s">
        <v>1000</v>
      </c>
      <c r="G158" s="258" t="s">
        <v>175</v>
      </c>
      <c r="H158" s="259">
        <v>6.952</v>
      </c>
      <c r="I158" s="260"/>
      <c r="J158" s="261">
        <f>ROUND(I158*H158,2)</f>
        <v>0</v>
      </c>
      <c r="K158" s="257" t="s">
        <v>166</v>
      </c>
      <c r="L158" s="262"/>
      <c r="M158" s="263" t="s">
        <v>19</v>
      </c>
      <c r="N158" s="264" t="s">
        <v>44</v>
      </c>
      <c r="O158" s="86"/>
      <c r="P158" s="223">
        <f>O158*H158</f>
        <v>0</v>
      </c>
      <c r="Q158" s="223">
        <v>0.55000000000000004</v>
      </c>
      <c r="R158" s="223">
        <f>Q158*H158</f>
        <v>3.8236000000000003</v>
      </c>
      <c r="S158" s="223">
        <v>0</v>
      </c>
      <c r="T158" s="224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5" t="s">
        <v>210</v>
      </c>
      <c r="AT158" s="225" t="s">
        <v>242</v>
      </c>
      <c r="AU158" s="225" t="s">
        <v>83</v>
      </c>
      <c r="AY158" s="19" t="s">
        <v>160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9" t="s">
        <v>81</v>
      </c>
      <c r="BK158" s="226">
        <f>ROUND(I158*H158,2)</f>
        <v>0</v>
      </c>
      <c r="BL158" s="19" t="s">
        <v>167</v>
      </c>
      <c r="BM158" s="225" t="s">
        <v>1001</v>
      </c>
    </row>
    <row r="159" s="13" customFormat="1">
      <c r="A159" s="13"/>
      <c r="B159" s="232"/>
      <c r="C159" s="233"/>
      <c r="D159" s="234" t="s">
        <v>171</v>
      </c>
      <c r="E159" s="235" t="s">
        <v>19</v>
      </c>
      <c r="F159" s="236" t="s">
        <v>1002</v>
      </c>
      <c r="G159" s="233"/>
      <c r="H159" s="237">
        <v>6.952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171</v>
      </c>
      <c r="AU159" s="243" t="s">
        <v>83</v>
      </c>
      <c r="AV159" s="13" t="s">
        <v>83</v>
      </c>
      <c r="AW159" s="13" t="s">
        <v>35</v>
      </c>
      <c r="AX159" s="13" t="s">
        <v>81</v>
      </c>
      <c r="AY159" s="243" t="s">
        <v>160</v>
      </c>
    </row>
    <row r="160" s="2" customFormat="1" ht="37.8" customHeight="1">
      <c r="A160" s="40"/>
      <c r="B160" s="41"/>
      <c r="C160" s="214" t="s">
        <v>229</v>
      </c>
      <c r="D160" s="214" t="s">
        <v>162</v>
      </c>
      <c r="E160" s="215" t="s">
        <v>187</v>
      </c>
      <c r="F160" s="216" t="s">
        <v>188</v>
      </c>
      <c r="G160" s="217" t="s">
        <v>175</v>
      </c>
      <c r="H160" s="218">
        <v>705.67200000000003</v>
      </c>
      <c r="I160" s="219"/>
      <c r="J160" s="220">
        <f>ROUND(I160*H160,2)</f>
        <v>0</v>
      </c>
      <c r="K160" s="216" t="s">
        <v>166</v>
      </c>
      <c r="L160" s="46"/>
      <c r="M160" s="221" t="s">
        <v>19</v>
      </c>
      <c r="N160" s="222" t="s">
        <v>44</v>
      </c>
      <c r="O160" s="86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5" t="s">
        <v>167</v>
      </c>
      <c r="AT160" s="225" t="s">
        <v>162</v>
      </c>
      <c r="AU160" s="225" t="s">
        <v>83</v>
      </c>
      <c r="AY160" s="19" t="s">
        <v>160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9" t="s">
        <v>81</v>
      </c>
      <c r="BK160" s="226">
        <f>ROUND(I160*H160,2)</f>
        <v>0</v>
      </c>
      <c r="BL160" s="19" t="s">
        <v>167</v>
      </c>
      <c r="BM160" s="225" t="s">
        <v>1003</v>
      </c>
    </row>
    <row r="161" s="2" customFormat="1">
      <c r="A161" s="40"/>
      <c r="B161" s="41"/>
      <c r="C161" s="42"/>
      <c r="D161" s="227" t="s">
        <v>169</v>
      </c>
      <c r="E161" s="42"/>
      <c r="F161" s="228" t="s">
        <v>190</v>
      </c>
      <c r="G161" s="42"/>
      <c r="H161" s="42"/>
      <c r="I161" s="229"/>
      <c r="J161" s="42"/>
      <c r="K161" s="42"/>
      <c r="L161" s="46"/>
      <c r="M161" s="230"/>
      <c r="N161" s="231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169</v>
      </c>
      <c r="AU161" s="19" t="s">
        <v>83</v>
      </c>
    </row>
    <row r="162" s="13" customFormat="1">
      <c r="A162" s="13"/>
      <c r="B162" s="232"/>
      <c r="C162" s="233"/>
      <c r="D162" s="234" t="s">
        <v>171</v>
      </c>
      <c r="E162" s="235" t="s">
        <v>19</v>
      </c>
      <c r="F162" s="236" t="s">
        <v>1004</v>
      </c>
      <c r="G162" s="233"/>
      <c r="H162" s="237">
        <v>705.67200000000003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171</v>
      </c>
      <c r="AU162" s="243" t="s">
        <v>83</v>
      </c>
      <c r="AV162" s="13" t="s">
        <v>83</v>
      </c>
      <c r="AW162" s="13" t="s">
        <v>35</v>
      </c>
      <c r="AX162" s="13" t="s">
        <v>81</v>
      </c>
      <c r="AY162" s="243" t="s">
        <v>160</v>
      </c>
    </row>
    <row r="163" s="2" customFormat="1" ht="37.8" customHeight="1">
      <c r="A163" s="40"/>
      <c r="B163" s="41"/>
      <c r="C163" s="214" t="s">
        <v>8</v>
      </c>
      <c r="D163" s="214" t="s">
        <v>162</v>
      </c>
      <c r="E163" s="215" t="s">
        <v>193</v>
      </c>
      <c r="F163" s="216" t="s">
        <v>194</v>
      </c>
      <c r="G163" s="217" t="s">
        <v>175</v>
      </c>
      <c r="H163" s="218">
        <v>980.38999999999999</v>
      </c>
      <c r="I163" s="219"/>
      <c r="J163" s="220">
        <f>ROUND(I163*H163,2)</f>
        <v>0</v>
      </c>
      <c r="K163" s="216" t="s">
        <v>166</v>
      </c>
      <c r="L163" s="46"/>
      <c r="M163" s="221" t="s">
        <v>19</v>
      </c>
      <c r="N163" s="222" t="s">
        <v>44</v>
      </c>
      <c r="O163" s="86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5" t="s">
        <v>167</v>
      </c>
      <c r="AT163" s="225" t="s">
        <v>162</v>
      </c>
      <c r="AU163" s="225" t="s">
        <v>83</v>
      </c>
      <c r="AY163" s="19" t="s">
        <v>160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9" t="s">
        <v>81</v>
      </c>
      <c r="BK163" s="226">
        <f>ROUND(I163*H163,2)</f>
        <v>0</v>
      </c>
      <c r="BL163" s="19" t="s">
        <v>167</v>
      </c>
      <c r="BM163" s="225" t="s">
        <v>1005</v>
      </c>
    </row>
    <row r="164" s="2" customFormat="1">
      <c r="A164" s="40"/>
      <c r="B164" s="41"/>
      <c r="C164" s="42"/>
      <c r="D164" s="227" t="s">
        <v>169</v>
      </c>
      <c r="E164" s="42"/>
      <c r="F164" s="228" t="s">
        <v>196</v>
      </c>
      <c r="G164" s="42"/>
      <c r="H164" s="42"/>
      <c r="I164" s="229"/>
      <c r="J164" s="42"/>
      <c r="K164" s="42"/>
      <c r="L164" s="46"/>
      <c r="M164" s="230"/>
      <c r="N164" s="231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169</v>
      </c>
      <c r="AU164" s="19" t="s">
        <v>83</v>
      </c>
    </row>
    <row r="165" s="13" customFormat="1">
      <c r="A165" s="13"/>
      <c r="B165" s="232"/>
      <c r="C165" s="233"/>
      <c r="D165" s="234" t="s">
        <v>171</v>
      </c>
      <c r="E165" s="235" t="s">
        <v>19</v>
      </c>
      <c r="F165" s="236" t="s">
        <v>1006</v>
      </c>
      <c r="G165" s="233"/>
      <c r="H165" s="237">
        <v>4.2709999999999999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171</v>
      </c>
      <c r="AU165" s="243" t="s">
        <v>83</v>
      </c>
      <c r="AV165" s="13" t="s">
        <v>83</v>
      </c>
      <c r="AW165" s="13" t="s">
        <v>35</v>
      </c>
      <c r="AX165" s="13" t="s">
        <v>73</v>
      </c>
      <c r="AY165" s="243" t="s">
        <v>160</v>
      </c>
    </row>
    <row r="166" s="13" customFormat="1">
      <c r="A166" s="13"/>
      <c r="B166" s="232"/>
      <c r="C166" s="233"/>
      <c r="D166" s="234" t="s">
        <v>171</v>
      </c>
      <c r="E166" s="235" t="s">
        <v>19</v>
      </c>
      <c r="F166" s="236" t="s">
        <v>1007</v>
      </c>
      <c r="G166" s="233"/>
      <c r="H166" s="237">
        <v>14.59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171</v>
      </c>
      <c r="AU166" s="243" t="s">
        <v>83</v>
      </c>
      <c r="AV166" s="13" t="s">
        <v>83</v>
      </c>
      <c r="AW166" s="13" t="s">
        <v>35</v>
      </c>
      <c r="AX166" s="13" t="s">
        <v>73</v>
      </c>
      <c r="AY166" s="243" t="s">
        <v>160</v>
      </c>
    </row>
    <row r="167" s="13" customFormat="1">
      <c r="A167" s="13"/>
      <c r="B167" s="232"/>
      <c r="C167" s="233"/>
      <c r="D167" s="234" t="s">
        <v>171</v>
      </c>
      <c r="E167" s="235" t="s">
        <v>19</v>
      </c>
      <c r="F167" s="236" t="s">
        <v>1008</v>
      </c>
      <c r="G167" s="233"/>
      <c r="H167" s="237">
        <v>961.529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171</v>
      </c>
      <c r="AU167" s="243" t="s">
        <v>83</v>
      </c>
      <c r="AV167" s="13" t="s">
        <v>83</v>
      </c>
      <c r="AW167" s="13" t="s">
        <v>35</v>
      </c>
      <c r="AX167" s="13" t="s">
        <v>73</v>
      </c>
      <c r="AY167" s="243" t="s">
        <v>160</v>
      </c>
    </row>
    <row r="168" s="14" customFormat="1">
      <c r="A168" s="14"/>
      <c r="B168" s="244"/>
      <c r="C168" s="245"/>
      <c r="D168" s="234" t="s">
        <v>171</v>
      </c>
      <c r="E168" s="246" t="s">
        <v>19</v>
      </c>
      <c r="F168" s="247" t="s">
        <v>180</v>
      </c>
      <c r="G168" s="245"/>
      <c r="H168" s="248">
        <v>980.38999999999999</v>
      </c>
      <c r="I168" s="249"/>
      <c r="J168" s="245"/>
      <c r="K168" s="245"/>
      <c r="L168" s="250"/>
      <c r="M168" s="251"/>
      <c r="N168" s="252"/>
      <c r="O168" s="252"/>
      <c r="P168" s="252"/>
      <c r="Q168" s="252"/>
      <c r="R168" s="252"/>
      <c r="S168" s="252"/>
      <c r="T168" s="25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4" t="s">
        <v>171</v>
      </c>
      <c r="AU168" s="254" t="s">
        <v>83</v>
      </c>
      <c r="AV168" s="14" t="s">
        <v>167</v>
      </c>
      <c r="AW168" s="14" t="s">
        <v>35</v>
      </c>
      <c r="AX168" s="14" t="s">
        <v>81</v>
      </c>
      <c r="AY168" s="254" t="s">
        <v>160</v>
      </c>
    </row>
    <row r="169" s="2" customFormat="1" ht="37.8" customHeight="1">
      <c r="A169" s="40"/>
      <c r="B169" s="41"/>
      <c r="C169" s="214" t="s">
        <v>241</v>
      </c>
      <c r="D169" s="214" t="s">
        <v>162</v>
      </c>
      <c r="E169" s="215" t="s">
        <v>199</v>
      </c>
      <c r="F169" s="216" t="s">
        <v>200</v>
      </c>
      <c r="G169" s="217" t="s">
        <v>175</v>
      </c>
      <c r="H169" s="218">
        <v>4901.9499999999998</v>
      </c>
      <c r="I169" s="219"/>
      <c r="J169" s="220">
        <f>ROUND(I169*H169,2)</f>
        <v>0</v>
      </c>
      <c r="K169" s="216" t="s">
        <v>166</v>
      </c>
      <c r="L169" s="46"/>
      <c r="M169" s="221" t="s">
        <v>19</v>
      </c>
      <c r="N169" s="222" t="s">
        <v>44</v>
      </c>
      <c r="O169" s="86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5" t="s">
        <v>167</v>
      </c>
      <c r="AT169" s="225" t="s">
        <v>162</v>
      </c>
      <c r="AU169" s="225" t="s">
        <v>83</v>
      </c>
      <c r="AY169" s="19" t="s">
        <v>160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9" t="s">
        <v>81</v>
      </c>
      <c r="BK169" s="226">
        <f>ROUND(I169*H169,2)</f>
        <v>0</v>
      </c>
      <c r="BL169" s="19" t="s">
        <v>167</v>
      </c>
      <c r="BM169" s="225" t="s">
        <v>1009</v>
      </c>
    </row>
    <row r="170" s="2" customFormat="1">
      <c r="A170" s="40"/>
      <c r="B170" s="41"/>
      <c r="C170" s="42"/>
      <c r="D170" s="227" t="s">
        <v>169</v>
      </c>
      <c r="E170" s="42"/>
      <c r="F170" s="228" t="s">
        <v>202</v>
      </c>
      <c r="G170" s="42"/>
      <c r="H170" s="42"/>
      <c r="I170" s="229"/>
      <c r="J170" s="42"/>
      <c r="K170" s="42"/>
      <c r="L170" s="46"/>
      <c r="M170" s="230"/>
      <c r="N170" s="231"/>
      <c r="O170" s="86"/>
      <c r="P170" s="86"/>
      <c r="Q170" s="86"/>
      <c r="R170" s="86"/>
      <c r="S170" s="86"/>
      <c r="T170" s="87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169</v>
      </c>
      <c r="AU170" s="19" t="s">
        <v>83</v>
      </c>
    </row>
    <row r="171" s="13" customFormat="1">
      <c r="A171" s="13"/>
      <c r="B171" s="232"/>
      <c r="C171" s="233"/>
      <c r="D171" s="234" t="s">
        <v>171</v>
      </c>
      <c r="E171" s="233"/>
      <c r="F171" s="236" t="s">
        <v>1010</v>
      </c>
      <c r="G171" s="233"/>
      <c r="H171" s="237">
        <v>4901.9499999999998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171</v>
      </c>
      <c r="AU171" s="243" t="s">
        <v>83</v>
      </c>
      <c r="AV171" s="13" t="s">
        <v>83</v>
      </c>
      <c r="AW171" s="13" t="s">
        <v>4</v>
      </c>
      <c r="AX171" s="13" t="s">
        <v>81</v>
      </c>
      <c r="AY171" s="243" t="s">
        <v>160</v>
      </c>
    </row>
    <row r="172" s="2" customFormat="1" ht="24.15" customHeight="1">
      <c r="A172" s="40"/>
      <c r="B172" s="41"/>
      <c r="C172" s="214" t="s">
        <v>247</v>
      </c>
      <c r="D172" s="214" t="s">
        <v>162</v>
      </c>
      <c r="E172" s="215" t="s">
        <v>1011</v>
      </c>
      <c r="F172" s="216" t="s">
        <v>1012</v>
      </c>
      <c r="G172" s="217" t="s">
        <v>175</v>
      </c>
      <c r="H172" s="218">
        <v>352.83600000000001</v>
      </c>
      <c r="I172" s="219"/>
      <c r="J172" s="220">
        <f>ROUND(I172*H172,2)</f>
        <v>0</v>
      </c>
      <c r="K172" s="216" t="s">
        <v>166</v>
      </c>
      <c r="L172" s="46"/>
      <c r="M172" s="221" t="s">
        <v>19</v>
      </c>
      <c r="N172" s="222" t="s">
        <v>44</v>
      </c>
      <c r="O172" s="86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5" t="s">
        <v>167</v>
      </c>
      <c r="AT172" s="225" t="s">
        <v>162</v>
      </c>
      <c r="AU172" s="225" t="s">
        <v>83</v>
      </c>
      <c r="AY172" s="19" t="s">
        <v>160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9" t="s">
        <v>81</v>
      </c>
      <c r="BK172" s="226">
        <f>ROUND(I172*H172,2)</f>
        <v>0</v>
      </c>
      <c r="BL172" s="19" t="s">
        <v>167</v>
      </c>
      <c r="BM172" s="225" t="s">
        <v>1013</v>
      </c>
    </row>
    <row r="173" s="2" customFormat="1">
      <c r="A173" s="40"/>
      <c r="B173" s="41"/>
      <c r="C173" s="42"/>
      <c r="D173" s="227" t="s">
        <v>169</v>
      </c>
      <c r="E173" s="42"/>
      <c r="F173" s="228" t="s">
        <v>1014</v>
      </c>
      <c r="G173" s="42"/>
      <c r="H173" s="42"/>
      <c r="I173" s="229"/>
      <c r="J173" s="42"/>
      <c r="K173" s="42"/>
      <c r="L173" s="46"/>
      <c r="M173" s="230"/>
      <c r="N173" s="231"/>
      <c r="O173" s="86"/>
      <c r="P173" s="86"/>
      <c r="Q173" s="86"/>
      <c r="R173" s="86"/>
      <c r="S173" s="86"/>
      <c r="T173" s="87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169</v>
      </c>
      <c r="AU173" s="19" t="s">
        <v>83</v>
      </c>
    </row>
    <row r="174" s="2" customFormat="1" ht="24.15" customHeight="1">
      <c r="A174" s="40"/>
      <c r="B174" s="41"/>
      <c r="C174" s="214" t="s">
        <v>254</v>
      </c>
      <c r="D174" s="214" t="s">
        <v>162</v>
      </c>
      <c r="E174" s="215" t="s">
        <v>1015</v>
      </c>
      <c r="F174" s="216" t="s">
        <v>1016</v>
      </c>
      <c r="G174" s="217" t="s">
        <v>165</v>
      </c>
      <c r="H174" s="218">
        <v>474.98200000000003</v>
      </c>
      <c r="I174" s="219"/>
      <c r="J174" s="220">
        <f>ROUND(I174*H174,2)</f>
        <v>0</v>
      </c>
      <c r="K174" s="216" t="s">
        <v>166</v>
      </c>
      <c r="L174" s="46"/>
      <c r="M174" s="221" t="s">
        <v>19</v>
      </c>
      <c r="N174" s="222" t="s">
        <v>44</v>
      </c>
      <c r="O174" s="86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5" t="s">
        <v>167</v>
      </c>
      <c r="AT174" s="225" t="s">
        <v>162</v>
      </c>
      <c r="AU174" s="225" t="s">
        <v>83</v>
      </c>
      <c r="AY174" s="19" t="s">
        <v>160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9" t="s">
        <v>81</v>
      </c>
      <c r="BK174" s="226">
        <f>ROUND(I174*H174,2)</f>
        <v>0</v>
      </c>
      <c r="BL174" s="19" t="s">
        <v>167</v>
      </c>
      <c r="BM174" s="225" t="s">
        <v>1017</v>
      </c>
    </row>
    <row r="175" s="2" customFormat="1">
      <c r="A175" s="40"/>
      <c r="B175" s="41"/>
      <c r="C175" s="42"/>
      <c r="D175" s="227" t="s">
        <v>169</v>
      </c>
      <c r="E175" s="42"/>
      <c r="F175" s="228" t="s">
        <v>1018</v>
      </c>
      <c r="G175" s="42"/>
      <c r="H175" s="42"/>
      <c r="I175" s="229"/>
      <c r="J175" s="42"/>
      <c r="K175" s="42"/>
      <c r="L175" s="46"/>
      <c r="M175" s="230"/>
      <c r="N175" s="231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169</v>
      </c>
      <c r="AU175" s="19" t="s">
        <v>83</v>
      </c>
    </row>
    <row r="176" s="13" customFormat="1">
      <c r="A176" s="13"/>
      <c r="B176" s="232"/>
      <c r="C176" s="233"/>
      <c r="D176" s="234" t="s">
        <v>171</v>
      </c>
      <c r="E176" s="235" t="s">
        <v>19</v>
      </c>
      <c r="F176" s="236" t="s">
        <v>1019</v>
      </c>
      <c r="G176" s="233"/>
      <c r="H176" s="237">
        <v>7.5499999999999998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171</v>
      </c>
      <c r="AU176" s="243" t="s">
        <v>83</v>
      </c>
      <c r="AV176" s="13" t="s">
        <v>83</v>
      </c>
      <c r="AW176" s="13" t="s">
        <v>35</v>
      </c>
      <c r="AX176" s="13" t="s">
        <v>73</v>
      </c>
      <c r="AY176" s="243" t="s">
        <v>160</v>
      </c>
    </row>
    <row r="177" s="13" customFormat="1">
      <c r="A177" s="13"/>
      <c r="B177" s="232"/>
      <c r="C177" s="233"/>
      <c r="D177" s="234" t="s">
        <v>171</v>
      </c>
      <c r="E177" s="235" t="s">
        <v>19</v>
      </c>
      <c r="F177" s="236" t="s">
        <v>1020</v>
      </c>
      <c r="G177" s="233"/>
      <c r="H177" s="237">
        <v>165.96600000000001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171</v>
      </c>
      <c r="AU177" s="243" t="s">
        <v>83</v>
      </c>
      <c r="AV177" s="13" t="s">
        <v>83</v>
      </c>
      <c r="AW177" s="13" t="s">
        <v>35</v>
      </c>
      <c r="AX177" s="13" t="s">
        <v>73</v>
      </c>
      <c r="AY177" s="243" t="s">
        <v>160</v>
      </c>
    </row>
    <row r="178" s="13" customFormat="1">
      <c r="A178" s="13"/>
      <c r="B178" s="232"/>
      <c r="C178" s="233"/>
      <c r="D178" s="234" t="s">
        <v>171</v>
      </c>
      <c r="E178" s="235" t="s">
        <v>19</v>
      </c>
      <c r="F178" s="236" t="s">
        <v>1021</v>
      </c>
      <c r="G178" s="233"/>
      <c r="H178" s="237">
        <v>52.771000000000001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171</v>
      </c>
      <c r="AU178" s="243" t="s">
        <v>83</v>
      </c>
      <c r="AV178" s="13" t="s">
        <v>83</v>
      </c>
      <c r="AW178" s="13" t="s">
        <v>35</v>
      </c>
      <c r="AX178" s="13" t="s">
        <v>73</v>
      </c>
      <c r="AY178" s="243" t="s">
        <v>160</v>
      </c>
    </row>
    <row r="179" s="13" customFormat="1">
      <c r="A179" s="13"/>
      <c r="B179" s="232"/>
      <c r="C179" s="233"/>
      <c r="D179" s="234" t="s">
        <v>171</v>
      </c>
      <c r="E179" s="235" t="s">
        <v>19</v>
      </c>
      <c r="F179" s="236" t="s">
        <v>1022</v>
      </c>
      <c r="G179" s="233"/>
      <c r="H179" s="237">
        <v>47.097000000000001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171</v>
      </c>
      <c r="AU179" s="243" t="s">
        <v>83</v>
      </c>
      <c r="AV179" s="13" t="s">
        <v>83</v>
      </c>
      <c r="AW179" s="13" t="s">
        <v>35</v>
      </c>
      <c r="AX179" s="13" t="s">
        <v>73</v>
      </c>
      <c r="AY179" s="243" t="s">
        <v>160</v>
      </c>
    </row>
    <row r="180" s="13" customFormat="1">
      <c r="A180" s="13"/>
      <c r="B180" s="232"/>
      <c r="C180" s="233"/>
      <c r="D180" s="234" t="s">
        <v>171</v>
      </c>
      <c r="E180" s="235" t="s">
        <v>19</v>
      </c>
      <c r="F180" s="236" t="s">
        <v>1023</v>
      </c>
      <c r="G180" s="233"/>
      <c r="H180" s="237">
        <v>75.852000000000004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171</v>
      </c>
      <c r="AU180" s="243" t="s">
        <v>83</v>
      </c>
      <c r="AV180" s="13" t="s">
        <v>83</v>
      </c>
      <c r="AW180" s="13" t="s">
        <v>35</v>
      </c>
      <c r="AX180" s="13" t="s">
        <v>73</v>
      </c>
      <c r="AY180" s="243" t="s">
        <v>160</v>
      </c>
    </row>
    <row r="181" s="13" customFormat="1">
      <c r="A181" s="13"/>
      <c r="B181" s="232"/>
      <c r="C181" s="233"/>
      <c r="D181" s="234" t="s">
        <v>171</v>
      </c>
      <c r="E181" s="235" t="s">
        <v>19</v>
      </c>
      <c r="F181" s="236" t="s">
        <v>1024</v>
      </c>
      <c r="G181" s="233"/>
      <c r="H181" s="237">
        <v>118.196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171</v>
      </c>
      <c r="AU181" s="243" t="s">
        <v>83</v>
      </c>
      <c r="AV181" s="13" t="s">
        <v>83</v>
      </c>
      <c r="AW181" s="13" t="s">
        <v>35</v>
      </c>
      <c r="AX181" s="13" t="s">
        <v>73</v>
      </c>
      <c r="AY181" s="243" t="s">
        <v>160</v>
      </c>
    </row>
    <row r="182" s="13" customFormat="1">
      <c r="A182" s="13"/>
      <c r="B182" s="232"/>
      <c r="C182" s="233"/>
      <c r="D182" s="234" t="s">
        <v>171</v>
      </c>
      <c r="E182" s="235" t="s">
        <v>19</v>
      </c>
      <c r="F182" s="236" t="s">
        <v>1019</v>
      </c>
      <c r="G182" s="233"/>
      <c r="H182" s="237">
        <v>7.5499999999999998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171</v>
      </c>
      <c r="AU182" s="243" t="s">
        <v>83</v>
      </c>
      <c r="AV182" s="13" t="s">
        <v>83</v>
      </c>
      <c r="AW182" s="13" t="s">
        <v>35</v>
      </c>
      <c r="AX182" s="13" t="s">
        <v>73</v>
      </c>
      <c r="AY182" s="243" t="s">
        <v>160</v>
      </c>
    </row>
    <row r="183" s="14" customFormat="1">
      <c r="A183" s="14"/>
      <c r="B183" s="244"/>
      <c r="C183" s="245"/>
      <c r="D183" s="234" t="s">
        <v>171</v>
      </c>
      <c r="E183" s="246" t="s">
        <v>19</v>
      </c>
      <c r="F183" s="247" t="s">
        <v>180</v>
      </c>
      <c r="G183" s="245"/>
      <c r="H183" s="248">
        <v>474.98200000000003</v>
      </c>
      <c r="I183" s="249"/>
      <c r="J183" s="245"/>
      <c r="K183" s="245"/>
      <c r="L183" s="250"/>
      <c r="M183" s="251"/>
      <c r="N183" s="252"/>
      <c r="O183" s="252"/>
      <c r="P183" s="252"/>
      <c r="Q183" s="252"/>
      <c r="R183" s="252"/>
      <c r="S183" s="252"/>
      <c r="T183" s="253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4" t="s">
        <v>171</v>
      </c>
      <c r="AU183" s="254" t="s">
        <v>83</v>
      </c>
      <c r="AV183" s="14" t="s">
        <v>167</v>
      </c>
      <c r="AW183" s="14" t="s">
        <v>35</v>
      </c>
      <c r="AX183" s="14" t="s">
        <v>81</v>
      </c>
      <c r="AY183" s="254" t="s">
        <v>160</v>
      </c>
    </row>
    <row r="184" s="2" customFormat="1" ht="33" customHeight="1">
      <c r="A184" s="40"/>
      <c r="B184" s="41"/>
      <c r="C184" s="214" t="s">
        <v>263</v>
      </c>
      <c r="D184" s="214" t="s">
        <v>162</v>
      </c>
      <c r="E184" s="215" t="s">
        <v>211</v>
      </c>
      <c r="F184" s="216" t="s">
        <v>212</v>
      </c>
      <c r="G184" s="217" t="s">
        <v>213</v>
      </c>
      <c r="H184" s="218">
        <v>1911.761</v>
      </c>
      <c r="I184" s="219"/>
      <c r="J184" s="220">
        <f>ROUND(I184*H184,2)</f>
        <v>0</v>
      </c>
      <c r="K184" s="216" t="s">
        <v>166</v>
      </c>
      <c r="L184" s="46"/>
      <c r="M184" s="221" t="s">
        <v>19</v>
      </c>
      <c r="N184" s="222" t="s">
        <v>44</v>
      </c>
      <c r="O184" s="86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5" t="s">
        <v>167</v>
      </c>
      <c r="AT184" s="225" t="s">
        <v>162</v>
      </c>
      <c r="AU184" s="225" t="s">
        <v>83</v>
      </c>
      <c r="AY184" s="19" t="s">
        <v>160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9" t="s">
        <v>81</v>
      </c>
      <c r="BK184" s="226">
        <f>ROUND(I184*H184,2)</f>
        <v>0</v>
      </c>
      <c r="BL184" s="19" t="s">
        <v>167</v>
      </c>
      <c r="BM184" s="225" t="s">
        <v>1025</v>
      </c>
    </row>
    <row r="185" s="2" customFormat="1">
      <c r="A185" s="40"/>
      <c r="B185" s="41"/>
      <c r="C185" s="42"/>
      <c r="D185" s="227" t="s">
        <v>169</v>
      </c>
      <c r="E185" s="42"/>
      <c r="F185" s="228" t="s">
        <v>215</v>
      </c>
      <c r="G185" s="42"/>
      <c r="H185" s="42"/>
      <c r="I185" s="229"/>
      <c r="J185" s="42"/>
      <c r="K185" s="42"/>
      <c r="L185" s="46"/>
      <c r="M185" s="230"/>
      <c r="N185" s="231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169</v>
      </c>
      <c r="AU185" s="19" t="s">
        <v>83</v>
      </c>
    </row>
    <row r="186" s="13" customFormat="1">
      <c r="A186" s="13"/>
      <c r="B186" s="232"/>
      <c r="C186" s="233"/>
      <c r="D186" s="234" t="s">
        <v>171</v>
      </c>
      <c r="E186" s="233"/>
      <c r="F186" s="236" t="s">
        <v>1026</v>
      </c>
      <c r="G186" s="233"/>
      <c r="H186" s="237">
        <v>1911.761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171</v>
      </c>
      <c r="AU186" s="243" t="s">
        <v>83</v>
      </c>
      <c r="AV186" s="13" t="s">
        <v>83</v>
      </c>
      <c r="AW186" s="13" t="s">
        <v>4</v>
      </c>
      <c r="AX186" s="13" t="s">
        <v>81</v>
      </c>
      <c r="AY186" s="243" t="s">
        <v>160</v>
      </c>
    </row>
    <row r="187" s="2" customFormat="1" ht="16.5" customHeight="1">
      <c r="A187" s="40"/>
      <c r="B187" s="41"/>
      <c r="C187" s="214" t="s">
        <v>272</v>
      </c>
      <c r="D187" s="214" t="s">
        <v>162</v>
      </c>
      <c r="E187" s="215" t="s">
        <v>218</v>
      </c>
      <c r="F187" s="216" t="s">
        <v>219</v>
      </c>
      <c r="G187" s="217" t="s">
        <v>175</v>
      </c>
      <c r="H187" s="218">
        <v>1333.2260000000001</v>
      </c>
      <c r="I187" s="219"/>
      <c r="J187" s="220">
        <f>ROUND(I187*H187,2)</f>
        <v>0</v>
      </c>
      <c r="K187" s="216" t="s">
        <v>166</v>
      </c>
      <c r="L187" s="46"/>
      <c r="M187" s="221" t="s">
        <v>19</v>
      </c>
      <c r="N187" s="222" t="s">
        <v>44</v>
      </c>
      <c r="O187" s="86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5" t="s">
        <v>167</v>
      </c>
      <c r="AT187" s="225" t="s">
        <v>162</v>
      </c>
      <c r="AU187" s="225" t="s">
        <v>83</v>
      </c>
      <c r="AY187" s="19" t="s">
        <v>160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9" t="s">
        <v>81</v>
      </c>
      <c r="BK187" s="226">
        <f>ROUND(I187*H187,2)</f>
        <v>0</v>
      </c>
      <c r="BL187" s="19" t="s">
        <v>167</v>
      </c>
      <c r="BM187" s="225" t="s">
        <v>1027</v>
      </c>
    </row>
    <row r="188" s="2" customFormat="1">
      <c r="A188" s="40"/>
      <c r="B188" s="41"/>
      <c r="C188" s="42"/>
      <c r="D188" s="227" t="s">
        <v>169</v>
      </c>
      <c r="E188" s="42"/>
      <c r="F188" s="228" t="s">
        <v>221</v>
      </c>
      <c r="G188" s="42"/>
      <c r="H188" s="42"/>
      <c r="I188" s="229"/>
      <c r="J188" s="42"/>
      <c r="K188" s="42"/>
      <c r="L188" s="46"/>
      <c r="M188" s="230"/>
      <c r="N188" s="231"/>
      <c r="O188" s="86"/>
      <c r="P188" s="86"/>
      <c r="Q188" s="86"/>
      <c r="R188" s="86"/>
      <c r="S188" s="86"/>
      <c r="T188" s="87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169</v>
      </c>
      <c r="AU188" s="19" t="s">
        <v>83</v>
      </c>
    </row>
    <row r="189" s="13" customFormat="1">
      <c r="A189" s="13"/>
      <c r="B189" s="232"/>
      <c r="C189" s="233"/>
      <c r="D189" s="234" t="s">
        <v>171</v>
      </c>
      <c r="E189" s="235" t="s">
        <v>19</v>
      </c>
      <c r="F189" s="236" t="s">
        <v>1006</v>
      </c>
      <c r="G189" s="233"/>
      <c r="H189" s="237">
        <v>4.2709999999999999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171</v>
      </c>
      <c r="AU189" s="243" t="s">
        <v>83</v>
      </c>
      <c r="AV189" s="13" t="s">
        <v>83</v>
      </c>
      <c r="AW189" s="13" t="s">
        <v>35</v>
      </c>
      <c r="AX189" s="13" t="s">
        <v>73</v>
      </c>
      <c r="AY189" s="243" t="s">
        <v>160</v>
      </c>
    </row>
    <row r="190" s="13" customFormat="1">
      <c r="A190" s="13"/>
      <c r="B190" s="232"/>
      <c r="C190" s="233"/>
      <c r="D190" s="234" t="s">
        <v>171</v>
      </c>
      <c r="E190" s="235" t="s">
        <v>19</v>
      </c>
      <c r="F190" s="236" t="s">
        <v>1007</v>
      </c>
      <c r="G190" s="233"/>
      <c r="H190" s="237">
        <v>14.59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171</v>
      </c>
      <c r="AU190" s="243" t="s">
        <v>83</v>
      </c>
      <c r="AV190" s="13" t="s">
        <v>83</v>
      </c>
      <c r="AW190" s="13" t="s">
        <v>35</v>
      </c>
      <c r="AX190" s="13" t="s">
        <v>73</v>
      </c>
      <c r="AY190" s="243" t="s">
        <v>160</v>
      </c>
    </row>
    <row r="191" s="13" customFormat="1">
      <c r="A191" s="13"/>
      <c r="B191" s="232"/>
      <c r="C191" s="233"/>
      <c r="D191" s="234" t="s">
        <v>171</v>
      </c>
      <c r="E191" s="235" t="s">
        <v>19</v>
      </c>
      <c r="F191" s="236" t="s">
        <v>1028</v>
      </c>
      <c r="G191" s="233"/>
      <c r="H191" s="237">
        <v>1314.365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171</v>
      </c>
      <c r="AU191" s="243" t="s">
        <v>83</v>
      </c>
      <c r="AV191" s="13" t="s">
        <v>83</v>
      </c>
      <c r="AW191" s="13" t="s">
        <v>35</v>
      </c>
      <c r="AX191" s="13" t="s">
        <v>73</v>
      </c>
      <c r="AY191" s="243" t="s">
        <v>160</v>
      </c>
    </row>
    <row r="192" s="14" customFormat="1">
      <c r="A192" s="14"/>
      <c r="B192" s="244"/>
      <c r="C192" s="245"/>
      <c r="D192" s="234" t="s">
        <v>171</v>
      </c>
      <c r="E192" s="246" t="s">
        <v>19</v>
      </c>
      <c r="F192" s="247" t="s">
        <v>180</v>
      </c>
      <c r="G192" s="245"/>
      <c r="H192" s="248">
        <v>1333.2260000000001</v>
      </c>
      <c r="I192" s="249"/>
      <c r="J192" s="245"/>
      <c r="K192" s="245"/>
      <c r="L192" s="250"/>
      <c r="M192" s="251"/>
      <c r="N192" s="252"/>
      <c r="O192" s="252"/>
      <c r="P192" s="252"/>
      <c r="Q192" s="252"/>
      <c r="R192" s="252"/>
      <c r="S192" s="252"/>
      <c r="T192" s="25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4" t="s">
        <v>171</v>
      </c>
      <c r="AU192" s="254" t="s">
        <v>83</v>
      </c>
      <c r="AV192" s="14" t="s">
        <v>167</v>
      </c>
      <c r="AW192" s="14" t="s">
        <v>35</v>
      </c>
      <c r="AX192" s="14" t="s">
        <v>81</v>
      </c>
      <c r="AY192" s="254" t="s">
        <v>160</v>
      </c>
    </row>
    <row r="193" s="2" customFormat="1" ht="24.15" customHeight="1">
      <c r="A193" s="40"/>
      <c r="B193" s="41"/>
      <c r="C193" s="214" t="s">
        <v>277</v>
      </c>
      <c r="D193" s="214" t="s">
        <v>162</v>
      </c>
      <c r="E193" s="215" t="s">
        <v>1029</v>
      </c>
      <c r="F193" s="216" t="s">
        <v>1030</v>
      </c>
      <c r="G193" s="217" t="s">
        <v>175</v>
      </c>
      <c r="H193" s="218">
        <v>352.83600000000001</v>
      </c>
      <c r="I193" s="219"/>
      <c r="J193" s="220">
        <f>ROUND(I193*H193,2)</f>
        <v>0</v>
      </c>
      <c r="K193" s="216" t="s">
        <v>166</v>
      </c>
      <c r="L193" s="46"/>
      <c r="M193" s="221" t="s">
        <v>19</v>
      </c>
      <c r="N193" s="222" t="s">
        <v>44</v>
      </c>
      <c r="O193" s="86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5" t="s">
        <v>167</v>
      </c>
      <c r="AT193" s="225" t="s">
        <v>162</v>
      </c>
      <c r="AU193" s="225" t="s">
        <v>83</v>
      </c>
      <c r="AY193" s="19" t="s">
        <v>160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9" t="s">
        <v>81</v>
      </c>
      <c r="BK193" s="226">
        <f>ROUND(I193*H193,2)</f>
        <v>0</v>
      </c>
      <c r="BL193" s="19" t="s">
        <v>167</v>
      </c>
      <c r="BM193" s="225" t="s">
        <v>1031</v>
      </c>
    </row>
    <row r="194" s="2" customFormat="1">
      <c r="A194" s="40"/>
      <c r="B194" s="41"/>
      <c r="C194" s="42"/>
      <c r="D194" s="227" t="s">
        <v>169</v>
      </c>
      <c r="E194" s="42"/>
      <c r="F194" s="228" t="s">
        <v>1032</v>
      </c>
      <c r="G194" s="42"/>
      <c r="H194" s="42"/>
      <c r="I194" s="229"/>
      <c r="J194" s="42"/>
      <c r="K194" s="42"/>
      <c r="L194" s="46"/>
      <c r="M194" s="230"/>
      <c r="N194" s="231"/>
      <c r="O194" s="86"/>
      <c r="P194" s="86"/>
      <c r="Q194" s="86"/>
      <c r="R194" s="86"/>
      <c r="S194" s="86"/>
      <c r="T194" s="87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169</v>
      </c>
      <c r="AU194" s="19" t="s">
        <v>83</v>
      </c>
    </row>
    <row r="195" s="13" customFormat="1">
      <c r="A195" s="13"/>
      <c r="B195" s="232"/>
      <c r="C195" s="233"/>
      <c r="D195" s="234" t="s">
        <v>171</v>
      </c>
      <c r="E195" s="235" t="s">
        <v>19</v>
      </c>
      <c r="F195" s="236" t="s">
        <v>1033</v>
      </c>
      <c r="G195" s="233"/>
      <c r="H195" s="237">
        <v>6.04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171</v>
      </c>
      <c r="AU195" s="243" t="s">
        <v>83</v>
      </c>
      <c r="AV195" s="13" t="s">
        <v>83</v>
      </c>
      <c r="AW195" s="13" t="s">
        <v>35</v>
      </c>
      <c r="AX195" s="13" t="s">
        <v>73</v>
      </c>
      <c r="AY195" s="243" t="s">
        <v>160</v>
      </c>
    </row>
    <row r="196" s="13" customFormat="1">
      <c r="A196" s="13"/>
      <c r="B196" s="232"/>
      <c r="C196" s="233"/>
      <c r="D196" s="234" t="s">
        <v>171</v>
      </c>
      <c r="E196" s="235" t="s">
        <v>19</v>
      </c>
      <c r="F196" s="236" t="s">
        <v>1034</v>
      </c>
      <c r="G196" s="233"/>
      <c r="H196" s="237">
        <v>116.176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171</v>
      </c>
      <c r="AU196" s="243" t="s">
        <v>83</v>
      </c>
      <c r="AV196" s="13" t="s">
        <v>83</v>
      </c>
      <c r="AW196" s="13" t="s">
        <v>35</v>
      </c>
      <c r="AX196" s="13" t="s">
        <v>73</v>
      </c>
      <c r="AY196" s="243" t="s">
        <v>160</v>
      </c>
    </row>
    <row r="197" s="13" customFormat="1">
      <c r="A197" s="13"/>
      <c r="B197" s="232"/>
      <c r="C197" s="233"/>
      <c r="D197" s="234" t="s">
        <v>171</v>
      </c>
      <c r="E197" s="235" t="s">
        <v>19</v>
      </c>
      <c r="F197" s="236" t="s">
        <v>1035</v>
      </c>
      <c r="G197" s="233"/>
      <c r="H197" s="237">
        <v>36.939999999999998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171</v>
      </c>
      <c r="AU197" s="243" t="s">
        <v>83</v>
      </c>
      <c r="AV197" s="13" t="s">
        <v>83</v>
      </c>
      <c r="AW197" s="13" t="s">
        <v>35</v>
      </c>
      <c r="AX197" s="13" t="s">
        <v>73</v>
      </c>
      <c r="AY197" s="243" t="s">
        <v>160</v>
      </c>
    </row>
    <row r="198" s="13" customFormat="1">
      <c r="A198" s="13"/>
      <c r="B198" s="232"/>
      <c r="C198" s="233"/>
      <c r="D198" s="234" t="s">
        <v>171</v>
      </c>
      <c r="E198" s="235" t="s">
        <v>19</v>
      </c>
      <c r="F198" s="236" t="s">
        <v>1036</v>
      </c>
      <c r="G198" s="233"/>
      <c r="H198" s="237">
        <v>51.805999999999997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171</v>
      </c>
      <c r="AU198" s="243" t="s">
        <v>83</v>
      </c>
      <c r="AV198" s="13" t="s">
        <v>83</v>
      </c>
      <c r="AW198" s="13" t="s">
        <v>35</v>
      </c>
      <c r="AX198" s="13" t="s">
        <v>73</v>
      </c>
      <c r="AY198" s="243" t="s">
        <v>160</v>
      </c>
    </row>
    <row r="199" s="13" customFormat="1">
      <c r="A199" s="13"/>
      <c r="B199" s="232"/>
      <c r="C199" s="233"/>
      <c r="D199" s="234" t="s">
        <v>171</v>
      </c>
      <c r="E199" s="235" t="s">
        <v>19</v>
      </c>
      <c r="F199" s="236" t="s">
        <v>1037</v>
      </c>
      <c r="G199" s="233"/>
      <c r="H199" s="237">
        <v>53.097000000000001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171</v>
      </c>
      <c r="AU199" s="243" t="s">
        <v>83</v>
      </c>
      <c r="AV199" s="13" t="s">
        <v>83</v>
      </c>
      <c r="AW199" s="13" t="s">
        <v>35</v>
      </c>
      <c r="AX199" s="13" t="s">
        <v>73</v>
      </c>
      <c r="AY199" s="243" t="s">
        <v>160</v>
      </c>
    </row>
    <row r="200" s="13" customFormat="1">
      <c r="A200" s="13"/>
      <c r="B200" s="232"/>
      <c r="C200" s="233"/>
      <c r="D200" s="234" t="s">
        <v>171</v>
      </c>
      <c r="E200" s="235" t="s">
        <v>19</v>
      </c>
      <c r="F200" s="236" t="s">
        <v>1038</v>
      </c>
      <c r="G200" s="233"/>
      <c r="H200" s="237">
        <v>82.736999999999995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171</v>
      </c>
      <c r="AU200" s="243" t="s">
        <v>83</v>
      </c>
      <c r="AV200" s="13" t="s">
        <v>83</v>
      </c>
      <c r="AW200" s="13" t="s">
        <v>35</v>
      </c>
      <c r="AX200" s="13" t="s">
        <v>73</v>
      </c>
      <c r="AY200" s="243" t="s">
        <v>160</v>
      </c>
    </row>
    <row r="201" s="13" customFormat="1">
      <c r="A201" s="13"/>
      <c r="B201" s="232"/>
      <c r="C201" s="233"/>
      <c r="D201" s="234" t="s">
        <v>171</v>
      </c>
      <c r="E201" s="235" t="s">
        <v>19</v>
      </c>
      <c r="F201" s="236" t="s">
        <v>1033</v>
      </c>
      <c r="G201" s="233"/>
      <c r="H201" s="237">
        <v>6.04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171</v>
      </c>
      <c r="AU201" s="243" t="s">
        <v>83</v>
      </c>
      <c r="AV201" s="13" t="s">
        <v>83</v>
      </c>
      <c r="AW201" s="13" t="s">
        <v>35</v>
      </c>
      <c r="AX201" s="13" t="s">
        <v>73</v>
      </c>
      <c r="AY201" s="243" t="s">
        <v>160</v>
      </c>
    </row>
    <row r="202" s="14" customFormat="1">
      <c r="A202" s="14"/>
      <c r="B202" s="244"/>
      <c r="C202" s="245"/>
      <c r="D202" s="234" t="s">
        <v>171</v>
      </c>
      <c r="E202" s="246" t="s">
        <v>19</v>
      </c>
      <c r="F202" s="247" t="s">
        <v>180</v>
      </c>
      <c r="G202" s="245"/>
      <c r="H202" s="248">
        <v>352.83600000000001</v>
      </c>
      <c r="I202" s="249"/>
      <c r="J202" s="245"/>
      <c r="K202" s="245"/>
      <c r="L202" s="250"/>
      <c r="M202" s="251"/>
      <c r="N202" s="252"/>
      <c r="O202" s="252"/>
      <c r="P202" s="252"/>
      <c r="Q202" s="252"/>
      <c r="R202" s="252"/>
      <c r="S202" s="252"/>
      <c r="T202" s="25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4" t="s">
        <v>171</v>
      </c>
      <c r="AU202" s="254" t="s">
        <v>83</v>
      </c>
      <c r="AV202" s="14" t="s">
        <v>167</v>
      </c>
      <c r="AW202" s="14" t="s">
        <v>35</v>
      </c>
      <c r="AX202" s="14" t="s">
        <v>81</v>
      </c>
      <c r="AY202" s="254" t="s">
        <v>160</v>
      </c>
    </row>
    <row r="203" s="2" customFormat="1" ht="24.15" customHeight="1">
      <c r="A203" s="40"/>
      <c r="B203" s="41"/>
      <c r="C203" s="214" t="s">
        <v>284</v>
      </c>
      <c r="D203" s="214" t="s">
        <v>162</v>
      </c>
      <c r="E203" s="215" t="s">
        <v>1039</v>
      </c>
      <c r="F203" s="216" t="s">
        <v>1040</v>
      </c>
      <c r="G203" s="217" t="s">
        <v>165</v>
      </c>
      <c r="H203" s="218">
        <v>674.33100000000002</v>
      </c>
      <c r="I203" s="219"/>
      <c r="J203" s="220">
        <f>ROUND(I203*H203,2)</f>
        <v>0</v>
      </c>
      <c r="K203" s="216" t="s">
        <v>166</v>
      </c>
      <c r="L203" s="46"/>
      <c r="M203" s="221" t="s">
        <v>19</v>
      </c>
      <c r="N203" s="222" t="s">
        <v>44</v>
      </c>
      <c r="O203" s="86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5" t="s">
        <v>167</v>
      </c>
      <c r="AT203" s="225" t="s">
        <v>162</v>
      </c>
      <c r="AU203" s="225" t="s">
        <v>83</v>
      </c>
      <c r="AY203" s="19" t="s">
        <v>160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9" t="s">
        <v>81</v>
      </c>
      <c r="BK203" s="226">
        <f>ROUND(I203*H203,2)</f>
        <v>0</v>
      </c>
      <c r="BL203" s="19" t="s">
        <v>167</v>
      </c>
      <c r="BM203" s="225" t="s">
        <v>1041</v>
      </c>
    </row>
    <row r="204" s="2" customFormat="1">
      <c r="A204" s="40"/>
      <c r="B204" s="41"/>
      <c r="C204" s="42"/>
      <c r="D204" s="227" t="s">
        <v>169</v>
      </c>
      <c r="E204" s="42"/>
      <c r="F204" s="228" t="s">
        <v>1042</v>
      </c>
      <c r="G204" s="42"/>
      <c r="H204" s="42"/>
      <c r="I204" s="229"/>
      <c r="J204" s="42"/>
      <c r="K204" s="42"/>
      <c r="L204" s="46"/>
      <c r="M204" s="230"/>
      <c r="N204" s="231"/>
      <c r="O204" s="86"/>
      <c r="P204" s="86"/>
      <c r="Q204" s="86"/>
      <c r="R204" s="86"/>
      <c r="S204" s="86"/>
      <c r="T204" s="87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169</v>
      </c>
      <c r="AU204" s="19" t="s">
        <v>83</v>
      </c>
    </row>
    <row r="205" s="13" customFormat="1">
      <c r="A205" s="13"/>
      <c r="B205" s="232"/>
      <c r="C205" s="233"/>
      <c r="D205" s="234" t="s">
        <v>171</v>
      </c>
      <c r="E205" s="235" t="s">
        <v>19</v>
      </c>
      <c r="F205" s="236" t="s">
        <v>1043</v>
      </c>
      <c r="G205" s="233"/>
      <c r="H205" s="237">
        <v>661.70500000000004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171</v>
      </c>
      <c r="AU205" s="243" t="s">
        <v>83</v>
      </c>
      <c r="AV205" s="13" t="s">
        <v>83</v>
      </c>
      <c r="AW205" s="13" t="s">
        <v>35</v>
      </c>
      <c r="AX205" s="13" t="s">
        <v>73</v>
      </c>
      <c r="AY205" s="243" t="s">
        <v>160</v>
      </c>
    </row>
    <row r="206" s="13" customFormat="1">
      <c r="A206" s="13"/>
      <c r="B206" s="232"/>
      <c r="C206" s="233"/>
      <c r="D206" s="234" t="s">
        <v>171</v>
      </c>
      <c r="E206" s="235" t="s">
        <v>19</v>
      </c>
      <c r="F206" s="236" t="s">
        <v>1044</v>
      </c>
      <c r="G206" s="233"/>
      <c r="H206" s="237">
        <v>12.625999999999999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171</v>
      </c>
      <c r="AU206" s="243" t="s">
        <v>83</v>
      </c>
      <c r="AV206" s="13" t="s">
        <v>83</v>
      </c>
      <c r="AW206" s="13" t="s">
        <v>35</v>
      </c>
      <c r="AX206" s="13" t="s">
        <v>73</v>
      </c>
      <c r="AY206" s="243" t="s">
        <v>160</v>
      </c>
    </row>
    <row r="207" s="14" customFormat="1">
      <c r="A207" s="14"/>
      <c r="B207" s="244"/>
      <c r="C207" s="245"/>
      <c r="D207" s="234" t="s">
        <v>171</v>
      </c>
      <c r="E207" s="246" t="s">
        <v>19</v>
      </c>
      <c r="F207" s="247" t="s">
        <v>180</v>
      </c>
      <c r="G207" s="245"/>
      <c r="H207" s="248">
        <v>674.33100000000002</v>
      </c>
      <c r="I207" s="249"/>
      <c r="J207" s="245"/>
      <c r="K207" s="245"/>
      <c r="L207" s="250"/>
      <c r="M207" s="251"/>
      <c r="N207" s="252"/>
      <c r="O207" s="252"/>
      <c r="P207" s="252"/>
      <c r="Q207" s="252"/>
      <c r="R207" s="252"/>
      <c r="S207" s="252"/>
      <c r="T207" s="253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4" t="s">
        <v>171</v>
      </c>
      <c r="AU207" s="254" t="s">
        <v>83</v>
      </c>
      <c r="AV207" s="14" t="s">
        <v>167</v>
      </c>
      <c r="AW207" s="14" t="s">
        <v>35</v>
      </c>
      <c r="AX207" s="14" t="s">
        <v>81</v>
      </c>
      <c r="AY207" s="254" t="s">
        <v>160</v>
      </c>
    </row>
    <row r="208" s="12" customFormat="1" ht="22.8" customHeight="1">
      <c r="A208" s="12"/>
      <c r="B208" s="198"/>
      <c r="C208" s="199"/>
      <c r="D208" s="200" t="s">
        <v>72</v>
      </c>
      <c r="E208" s="212" t="s">
        <v>83</v>
      </c>
      <c r="F208" s="212" t="s">
        <v>235</v>
      </c>
      <c r="G208" s="199"/>
      <c r="H208" s="199"/>
      <c r="I208" s="202"/>
      <c r="J208" s="213">
        <f>BK208</f>
        <v>0</v>
      </c>
      <c r="K208" s="199"/>
      <c r="L208" s="204"/>
      <c r="M208" s="205"/>
      <c r="N208" s="206"/>
      <c r="O208" s="206"/>
      <c r="P208" s="207">
        <f>SUM(P209:P300)</f>
        <v>0</v>
      </c>
      <c r="Q208" s="206"/>
      <c r="R208" s="207">
        <f>SUM(R209:R300)</f>
        <v>774.98844925000014</v>
      </c>
      <c r="S208" s="206"/>
      <c r="T208" s="208">
        <f>SUM(T209:T300)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09" t="s">
        <v>81</v>
      </c>
      <c r="AT208" s="210" t="s">
        <v>72</v>
      </c>
      <c r="AU208" s="210" t="s">
        <v>81</v>
      </c>
      <c r="AY208" s="209" t="s">
        <v>160</v>
      </c>
      <c r="BK208" s="211">
        <f>SUM(BK209:BK300)</f>
        <v>0</v>
      </c>
    </row>
    <row r="209" s="2" customFormat="1" ht="33" customHeight="1">
      <c r="A209" s="40"/>
      <c r="B209" s="41"/>
      <c r="C209" s="214" t="s">
        <v>291</v>
      </c>
      <c r="D209" s="214" t="s">
        <v>162</v>
      </c>
      <c r="E209" s="215" t="s">
        <v>1045</v>
      </c>
      <c r="F209" s="216" t="s">
        <v>1046</v>
      </c>
      <c r="G209" s="217" t="s">
        <v>250</v>
      </c>
      <c r="H209" s="218">
        <v>87</v>
      </c>
      <c r="I209" s="219"/>
      <c r="J209" s="220">
        <f>ROUND(I209*H209,2)</f>
        <v>0</v>
      </c>
      <c r="K209" s="216" t="s">
        <v>166</v>
      </c>
      <c r="L209" s="46"/>
      <c r="M209" s="221" t="s">
        <v>19</v>
      </c>
      <c r="N209" s="222" t="s">
        <v>44</v>
      </c>
      <c r="O209" s="86"/>
      <c r="P209" s="223">
        <f>O209*H209</f>
        <v>0</v>
      </c>
      <c r="Q209" s="223">
        <v>0.00038000000000000002</v>
      </c>
      <c r="R209" s="223">
        <f>Q209*H209</f>
        <v>0.033059999999999999</v>
      </c>
      <c r="S209" s="223">
        <v>0</v>
      </c>
      <c r="T209" s="224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5" t="s">
        <v>167</v>
      </c>
      <c r="AT209" s="225" t="s">
        <v>162</v>
      </c>
      <c r="AU209" s="225" t="s">
        <v>83</v>
      </c>
      <c r="AY209" s="19" t="s">
        <v>160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9" t="s">
        <v>81</v>
      </c>
      <c r="BK209" s="226">
        <f>ROUND(I209*H209,2)</f>
        <v>0</v>
      </c>
      <c r="BL209" s="19" t="s">
        <v>167</v>
      </c>
      <c r="BM209" s="225" t="s">
        <v>1047</v>
      </c>
    </row>
    <row r="210" s="2" customFormat="1">
      <c r="A210" s="40"/>
      <c r="B210" s="41"/>
      <c r="C210" s="42"/>
      <c r="D210" s="227" t="s">
        <v>169</v>
      </c>
      <c r="E210" s="42"/>
      <c r="F210" s="228" t="s">
        <v>1048</v>
      </c>
      <c r="G210" s="42"/>
      <c r="H210" s="42"/>
      <c r="I210" s="229"/>
      <c r="J210" s="42"/>
      <c r="K210" s="42"/>
      <c r="L210" s="46"/>
      <c r="M210" s="230"/>
      <c r="N210" s="231"/>
      <c r="O210" s="86"/>
      <c r="P210" s="86"/>
      <c r="Q210" s="86"/>
      <c r="R210" s="86"/>
      <c r="S210" s="86"/>
      <c r="T210" s="87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169</v>
      </c>
      <c r="AU210" s="19" t="s">
        <v>83</v>
      </c>
    </row>
    <row r="211" s="13" customFormat="1">
      <c r="A211" s="13"/>
      <c r="B211" s="232"/>
      <c r="C211" s="233"/>
      <c r="D211" s="234" t="s">
        <v>171</v>
      </c>
      <c r="E211" s="235" t="s">
        <v>19</v>
      </c>
      <c r="F211" s="236" t="s">
        <v>1049</v>
      </c>
      <c r="G211" s="233"/>
      <c r="H211" s="237">
        <v>87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171</v>
      </c>
      <c r="AU211" s="243" t="s">
        <v>83</v>
      </c>
      <c r="AV211" s="13" t="s">
        <v>83</v>
      </c>
      <c r="AW211" s="13" t="s">
        <v>35</v>
      </c>
      <c r="AX211" s="13" t="s">
        <v>81</v>
      </c>
      <c r="AY211" s="243" t="s">
        <v>160</v>
      </c>
    </row>
    <row r="212" s="2" customFormat="1" ht="24.15" customHeight="1">
      <c r="A212" s="40"/>
      <c r="B212" s="41"/>
      <c r="C212" s="214" t="s">
        <v>7</v>
      </c>
      <c r="D212" s="214" t="s">
        <v>162</v>
      </c>
      <c r="E212" s="215" t="s">
        <v>1050</v>
      </c>
      <c r="F212" s="216" t="s">
        <v>1051</v>
      </c>
      <c r="G212" s="217" t="s">
        <v>250</v>
      </c>
      <c r="H212" s="218">
        <v>51.600000000000001</v>
      </c>
      <c r="I212" s="219"/>
      <c r="J212" s="220">
        <f>ROUND(I212*H212,2)</f>
        <v>0</v>
      </c>
      <c r="K212" s="216" t="s">
        <v>166</v>
      </c>
      <c r="L212" s="46"/>
      <c r="M212" s="221" t="s">
        <v>19</v>
      </c>
      <c r="N212" s="222" t="s">
        <v>44</v>
      </c>
      <c r="O212" s="86"/>
      <c r="P212" s="223">
        <f>O212*H212</f>
        <v>0</v>
      </c>
      <c r="Q212" s="223">
        <v>3.0000000000000001E-05</v>
      </c>
      <c r="R212" s="223">
        <f>Q212*H212</f>
        <v>0.0015480000000000001</v>
      </c>
      <c r="S212" s="223">
        <v>0</v>
      </c>
      <c r="T212" s="224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5" t="s">
        <v>167</v>
      </c>
      <c r="AT212" s="225" t="s">
        <v>162</v>
      </c>
      <c r="AU212" s="225" t="s">
        <v>83</v>
      </c>
      <c r="AY212" s="19" t="s">
        <v>160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9" t="s">
        <v>81</v>
      </c>
      <c r="BK212" s="226">
        <f>ROUND(I212*H212,2)</f>
        <v>0</v>
      </c>
      <c r="BL212" s="19" t="s">
        <v>167</v>
      </c>
      <c r="BM212" s="225" t="s">
        <v>1052</v>
      </c>
    </row>
    <row r="213" s="2" customFormat="1">
      <c r="A213" s="40"/>
      <c r="B213" s="41"/>
      <c r="C213" s="42"/>
      <c r="D213" s="227" t="s">
        <v>169</v>
      </c>
      <c r="E213" s="42"/>
      <c r="F213" s="228" t="s">
        <v>1053</v>
      </c>
      <c r="G213" s="42"/>
      <c r="H213" s="42"/>
      <c r="I213" s="229"/>
      <c r="J213" s="42"/>
      <c r="K213" s="42"/>
      <c r="L213" s="46"/>
      <c r="M213" s="230"/>
      <c r="N213" s="231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169</v>
      </c>
      <c r="AU213" s="19" t="s">
        <v>83</v>
      </c>
    </row>
    <row r="214" s="13" customFormat="1">
      <c r="A214" s="13"/>
      <c r="B214" s="232"/>
      <c r="C214" s="233"/>
      <c r="D214" s="234" t="s">
        <v>171</v>
      </c>
      <c r="E214" s="235" t="s">
        <v>19</v>
      </c>
      <c r="F214" s="236" t="s">
        <v>1054</v>
      </c>
      <c r="G214" s="233"/>
      <c r="H214" s="237">
        <v>51.600000000000001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171</v>
      </c>
      <c r="AU214" s="243" t="s">
        <v>83</v>
      </c>
      <c r="AV214" s="13" t="s">
        <v>83</v>
      </c>
      <c r="AW214" s="13" t="s">
        <v>35</v>
      </c>
      <c r="AX214" s="13" t="s">
        <v>81</v>
      </c>
      <c r="AY214" s="243" t="s">
        <v>160</v>
      </c>
    </row>
    <row r="215" s="2" customFormat="1" ht="24.15" customHeight="1">
      <c r="A215" s="40"/>
      <c r="B215" s="41"/>
      <c r="C215" s="214" t="s">
        <v>302</v>
      </c>
      <c r="D215" s="214" t="s">
        <v>162</v>
      </c>
      <c r="E215" s="215" t="s">
        <v>1055</v>
      </c>
      <c r="F215" s="216" t="s">
        <v>1056</v>
      </c>
      <c r="G215" s="217" t="s">
        <v>175</v>
      </c>
      <c r="H215" s="218">
        <v>43.932000000000002</v>
      </c>
      <c r="I215" s="219"/>
      <c r="J215" s="220">
        <f>ROUND(I215*H215,2)</f>
        <v>0</v>
      </c>
      <c r="K215" s="216" t="s">
        <v>1057</v>
      </c>
      <c r="L215" s="46"/>
      <c r="M215" s="221" t="s">
        <v>19</v>
      </c>
      <c r="N215" s="222" t="s">
        <v>44</v>
      </c>
      <c r="O215" s="86"/>
      <c r="P215" s="223">
        <f>O215*H215</f>
        <v>0</v>
      </c>
      <c r="Q215" s="223">
        <v>2.1600000000000001</v>
      </c>
      <c r="R215" s="223">
        <f>Q215*H215</f>
        <v>94.89312000000001</v>
      </c>
      <c r="S215" s="223">
        <v>0</v>
      </c>
      <c r="T215" s="224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5" t="s">
        <v>167</v>
      </c>
      <c r="AT215" s="225" t="s">
        <v>162</v>
      </c>
      <c r="AU215" s="225" t="s">
        <v>83</v>
      </c>
      <c r="AY215" s="19" t="s">
        <v>160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9" t="s">
        <v>81</v>
      </c>
      <c r="BK215" s="226">
        <f>ROUND(I215*H215,2)</f>
        <v>0</v>
      </c>
      <c r="BL215" s="19" t="s">
        <v>167</v>
      </c>
      <c r="BM215" s="225" t="s">
        <v>1058</v>
      </c>
    </row>
    <row r="216" s="2" customFormat="1">
      <c r="A216" s="40"/>
      <c r="B216" s="41"/>
      <c r="C216" s="42"/>
      <c r="D216" s="227" t="s">
        <v>169</v>
      </c>
      <c r="E216" s="42"/>
      <c r="F216" s="228" t="s">
        <v>1059</v>
      </c>
      <c r="G216" s="42"/>
      <c r="H216" s="42"/>
      <c r="I216" s="229"/>
      <c r="J216" s="42"/>
      <c r="K216" s="42"/>
      <c r="L216" s="46"/>
      <c r="M216" s="230"/>
      <c r="N216" s="231"/>
      <c r="O216" s="86"/>
      <c r="P216" s="86"/>
      <c r="Q216" s="86"/>
      <c r="R216" s="86"/>
      <c r="S216" s="86"/>
      <c r="T216" s="87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169</v>
      </c>
      <c r="AU216" s="19" t="s">
        <v>83</v>
      </c>
    </row>
    <row r="217" s="13" customFormat="1">
      <c r="A217" s="13"/>
      <c r="B217" s="232"/>
      <c r="C217" s="233"/>
      <c r="D217" s="234" t="s">
        <v>171</v>
      </c>
      <c r="E217" s="235" t="s">
        <v>19</v>
      </c>
      <c r="F217" s="236" t="s">
        <v>1060</v>
      </c>
      <c r="G217" s="233"/>
      <c r="H217" s="237">
        <v>14.532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171</v>
      </c>
      <c r="AU217" s="243" t="s">
        <v>83</v>
      </c>
      <c r="AV217" s="13" t="s">
        <v>83</v>
      </c>
      <c r="AW217" s="13" t="s">
        <v>35</v>
      </c>
      <c r="AX217" s="13" t="s">
        <v>73</v>
      </c>
      <c r="AY217" s="243" t="s">
        <v>160</v>
      </c>
    </row>
    <row r="218" s="13" customFormat="1">
      <c r="A218" s="13"/>
      <c r="B218" s="232"/>
      <c r="C218" s="233"/>
      <c r="D218" s="234" t="s">
        <v>171</v>
      </c>
      <c r="E218" s="235" t="s">
        <v>19</v>
      </c>
      <c r="F218" s="236" t="s">
        <v>1061</v>
      </c>
      <c r="G218" s="233"/>
      <c r="H218" s="237">
        <v>7.5810000000000004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171</v>
      </c>
      <c r="AU218" s="243" t="s">
        <v>83</v>
      </c>
      <c r="AV218" s="13" t="s">
        <v>83</v>
      </c>
      <c r="AW218" s="13" t="s">
        <v>35</v>
      </c>
      <c r="AX218" s="13" t="s">
        <v>73</v>
      </c>
      <c r="AY218" s="243" t="s">
        <v>160</v>
      </c>
    </row>
    <row r="219" s="13" customFormat="1">
      <c r="A219" s="13"/>
      <c r="B219" s="232"/>
      <c r="C219" s="233"/>
      <c r="D219" s="234" t="s">
        <v>171</v>
      </c>
      <c r="E219" s="235" t="s">
        <v>19</v>
      </c>
      <c r="F219" s="236" t="s">
        <v>1062</v>
      </c>
      <c r="G219" s="233"/>
      <c r="H219" s="237">
        <v>9.9990000000000006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171</v>
      </c>
      <c r="AU219" s="243" t="s">
        <v>83</v>
      </c>
      <c r="AV219" s="13" t="s">
        <v>83</v>
      </c>
      <c r="AW219" s="13" t="s">
        <v>35</v>
      </c>
      <c r="AX219" s="13" t="s">
        <v>73</v>
      </c>
      <c r="AY219" s="243" t="s">
        <v>160</v>
      </c>
    </row>
    <row r="220" s="13" customFormat="1">
      <c r="A220" s="13"/>
      <c r="B220" s="232"/>
      <c r="C220" s="233"/>
      <c r="D220" s="234" t="s">
        <v>171</v>
      </c>
      <c r="E220" s="235" t="s">
        <v>19</v>
      </c>
      <c r="F220" s="236" t="s">
        <v>1063</v>
      </c>
      <c r="G220" s="233"/>
      <c r="H220" s="237">
        <v>11.82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171</v>
      </c>
      <c r="AU220" s="243" t="s">
        <v>83</v>
      </c>
      <c r="AV220" s="13" t="s">
        <v>83</v>
      </c>
      <c r="AW220" s="13" t="s">
        <v>35</v>
      </c>
      <c r="AX220" s="13" t="s">
        <v>73</v>
      </c>
      <c r="AY220" s="243" t="s">
        <v>160</v>
      </c>
    </row>
    <row r="221" s="14" customFormat="1">
      <c r="A221" s="14"/>
      <c r="B221" s="244"/>
      <c r="C221" s="245"/>
      <c r="D221" s="234" t="s">
        <v>171</v>
      </c>
      <c r="E221" s="246" t="s">
        <v>19</v>
      </c>
      <c r="F221" s="247" t="s">
        <v>180</v>
      </c>
      <c r="G221" s="245"/>
      <c r="H221" s="248">
        <v>43.932000000000002</v>
      </c>
      <c r="I221" s="249"/>
      <c r="J221" s="245"/>
      <c r="K221" s="245"/>
      <c r="L221" s="250"/>
      <c r="M221" s="251"/>
      <c r="N221" s="252"/>
      <c r="O221" s="252"/>
      <c r="P221" s="252"/>
      <c r="Q221" s="252"/>
      <c r="R221" s="252"/>
      <c r="S221" s="252"/>
      <c r="T221" s="253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4" t="s">
        <v>171</v>
      </c>
      <c r="AU221" s="254" t="s">
        <v>83</v>
      </c>
      <c r="AV221" s="14" t="s">
        <v>167</v>
      </c>
      <c r="AW221" s="14" t="s">
        <v>35</v>
      </c>
      <c r="AX221" s="14" t="s">
        <v>81</v>
      </c>
      <c r="AY221" s="254" t="s">
        <v>160</v>
      </c>
    </row>
    <row r="222" s="2" customFormat="1" ht="24.15" customHeight="1">
      <c r="A222" s="40"/>
      <c r="B222" s="41"/>
      <c r="C222" s="214" t="s">
        <v>316</v>
      </c>
      <c r="D222" s="214" t="s">
        <v>162</v>
      </c>
      <c r="E222" s="215" t="s">
        <v>1064</v>
      </c>
      <c r="F222" s="216" t="s">
        <v>1065</v>
      </c>
      <c r="G222" s="217" t="s">
        <v>175</v>
      </c>
      <c r="H222" s="218">
        <v>97.631</v>
      </c>
      <c r="I222" s="219"/>
      <c r="J222" s="220">
        <f>ROUND(I222*H222,2)</f>
        <v>0</v>
      </c>
      <c r="K222" s="216" t="s">
        <v>166</v>
      </c>
      <c r="L222" s="46"/>
      <c r="M222" s="221" t="s">
        <v>19</v>
      </c>
      <c r="N222" s="222" t="s">
        <v>44</v>
      </c>
      <c r="O222" s="86"/>
      <c r="P222" s="223">
        <f>O222*H222</f>
        <v>0</v>
      </c>
      <c r="Q222" s="223">
        <v>2.5018699999999998</v>
      </c>
      <c r="R222" s="223">
        <f>Q222*H222</f>
        <v>244.26006996999999</v>
      </c>
      <c r="S222" s="223">
        <v>0</v>
      </c>
      <c r="T222" s="224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5" t="s">
        <v>167</v>
      </c>
      <c r="AT222" s="225" t="s">
        <v>162</v>
      </c>
      <c r="AU222" s="225" t="s">
        <v>83</v>
      </c>
      <c r="AY222" s="19" t="s">
        <v>160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9" t="s">
        <v>81</v>
      </c>
      <c r="BK222" s="226">
        <f>ROUND(I222*H222,2)</f>
        <v>0</v>
      </c>
      <c r="BL222" s="19" t="s">
        <v>167</v>
      </c>
      <c r="BM222" s="225" t="s">
        <v>1066</v>
      </c>
    </row>
    <row r="223" s="2" customFormat="1">
      <c r="A223" s="40"/>
      <c r="B223" s="41"/>
      <c r="C223" s="42"/>
      <c r="D223" s="227" t="s">
        <v>169</v>
      </c>
      <c r="E223" s="42"/>
      <c r="F223" s="228" t="s">
        <v>1067</v>
      </c>
      <c r="G223" s="42"/>
      <c r="H223" s="42"/>
      <c r="I223" s="229"/>
      <c r="J223" s="42"/>
      <c r="K223" s="42"/>
      <c r="L223" s="46"/>
      <c r="M223" s="230"/>
      <c r="N223" s="231"/>
      <c r="O223" s="86"/>
      <c r="P223" s="86"/>
      <c r="Q223" s="86"/>
      <c r="R223" s="86"/>
      <c r="S223" s="86"/>
      <c r="T223" s="87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169</v>
      </c>
      <c r="AU223" s="19" t="s">
        <v>83</v>
      </c>
    </row>
    <row r="224" s="13" customFormat="1">
      <c r="A224" s="13"/>
      <c r="B224" s="232"/>
      <c r="C224" s="233"/>
      <c r="D224" s="234" t="s">
        <v>171</v>
      </c>
      <c r="E224" s="235" t="s">
        <v>19</v>
      </c>
      <c r="F224" s="236" t="s">
        <v>1068</v>
      </c>
      <c r="G224" s="233"/>
      <c r="H224" s="237">
        <v>93.968000000000004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171</v>
      </c>
      <c r="AU224" s="243" t="s">
        <v>83</v>
      </c>
      <c r="AV224" s="13" t="s">
        <v>83</v>
      </c>
      <c r="AW224" s="13" t="s">
        <v>35</v>
      </c>
      <c r="AX224" s="13" t="s">
        <v>73</v>
      </c>
      <c r="AY224" s="243" t="s">
        <v>160</v>
      </c>
    </row>
    <row r="225" s="13" customFormat="1">
      <c r="A225" s="13"/>
      <c r="B225" s="232"/>
      <c r="C225" s="233"/>
      <c r="D225" s="234" t="s">
        <v>171</v>
      </c>
      <c r="E225" s="235" t="s">
        <v>19</v>
      </c>
      <c r="F225" s="236" t="s">
        <v>1069</v>
      </c>
      <c r="G225" s="233"/>
      <c r="H225" s="237">
        <v>2.605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171</v>
      </c>
      <c r="AU225" s="243" t="s">
        <v>83</v>
      </c>
      <c r="AV225" s="13" t="s">
        <v>83</v>
      </c>
      <c r="AW225" s="13" t="s">
        <v>35</v>
      </c>
      <c r="AX225" s="13" t="s">
        <v>73</v>
      </c>
      <c r="AY225" s="243" t="s">
        <v>160</v>
      </c>
    </row>
    <row r="226" s="13" customFormat="1">
      <c r="A226" s="13"/>
      <c r="B226" s="232"/>
      <c r="C226" s="233"/>
      <c r="D226" s="234" t="s">
        <v>171</v>
      </c>
      <c r="E226" s="235" t="s">
        <v>19</v>
      </c>
      <c r="F226" s="236" t="s">
        <v>1070</v>
      </c>
      <c r="G226" s="233"/>
      <c r="H226" s="237">
        <v>1.0580000000000001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171</v>
      </c>
      <c r="AU226" s="243" t="s">
        <v>83</v>
      </c>
      <c r="AV226" s="13" t="s">
        <v>83</v>
      </c>
      <c r="AW226" s="13" t="s">
        <v>35</v>
      </c>
      <c r="AX226" s="13" t="s">
        <v>73</v>
      </c>
      <c r="AY226" s="243" t="s">
        <v>160</v>
      </c>
    </row>
    <row r="227" s="14" customFormat="1">
      <c r="A227" s="14"/>
      <c r="B227" s="244"/>
      <c r="C227" s="245"/>
      <c r="D227" s="234" t="s">
        <v>171</v>
      </c>
      <c r="E227" s="246" t="s">
        <v>19</v>
      </c>
      <c r="F227" s="247" t="s">
        <v>180</v>
      </c>
      <c r="G227" s="245"/>
      <c r="H227" s="248">
        <v>97.631</v>
      </c>
      <c r="I227" s="249"/>
      <c r="J227" s="245"/>
      <c r="K227" s="245"/>
      <c r="L227" s="250"/>
      <c r="M227" s="251"/>
      <c r="N227" s="252"/>
      <c r="O227" s="252"/>
      <c r="P227" s="252"/>
      <c r="Q227" s="252"/>
      <c r="R227" s="252"/>
      <c r="S227" s="252"/>
      <c r="T227" s="25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4" t="s">
        <v>171</v>
      </c>
      <c r="AU227" s="254" t="s">
        <v>83</v>
      </c>
      <c r="AV227" s="14" t="s">
        <v>167</v>
      </c>
      <c r="AW227" s="14" t="s">
        <v>35</v>
      </c>
      <c r="AX227" s="14" t="s">
        <v>81</v>
      </c>
      <c r="AY227" s="254" t="s">
        <v>160</v>
      </c>
    </row>
    <row r="228" s="2" customFormat="1" ht="24.15" customHeight="1">
      <c r="A228" s="40"/>
      <c r="B228" s="41"/>
      <c r="C228" s="214" t="s">
        <v>321</v>
      </c>
      <c r="D228" s="214" t="s">
        <v>162</v>
      </c>
      <c r="E228" s="215" t="s">
        <v>1071</v>
      </c>
      <c r="F228" s="216" t="s">
        <v>1072</v>
      </c>
      <c r="G228" s="217" t="s">
        <v>165</v>
      </c>
      <c r="H228" s="218">
        <v>637.22400000000005</v>
      </c>
      <c r="I228" s="219"/>
      <c r="J228" s="220">
        <f>ROUND(I228*H228,2)</f>
        <v>0</v>
      </c>
      <c r="K228" s="216" t="s">
        <v>166</v>
      </c>
      <c r="L228" s="46"/>
      <c r="M228" s="221" t="s">
        <v>19</v>
      </c>
      <c r="N228" s="222" t="s">
        <v>44</v>
      </c>
      <c r="O228" s="86"/>
      <c r="P228" s="223">
        <f>O228*H228</f>
        <v>0</v>
      </c>
      <c r="Q228" s="223">
        <v>0.001</v>
      </c>
      <c r="R228" s="223">
        <f>Q228*H228</f>
        <v>0.63722400000000001</v>
      </c>
      <c r="S228" s="223">
        <v>0</v>
      </c>
      <c r="T228" s="224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5" t="s">
        <v>167</v>
      </c>
      <c r="AT228" s="225" t="s">
        <v>162</v>
      </c>
      <c r="AU228" s="225" t="s">
        <v>83</v>
      </c>
      <c r="AY228" s="19" t="s">
        <v>160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9" t="s">
        <v>81</v>
      </c>
      <c r="BK228" s="226">
        <f>ROUND(I228*H228,2)</f>
        <v>0</v>
      </c>
      <c r="BL228" s="19" t="s">
        <v>167</v>
      </c>
      <c r="BM228" s="225" t="s">
        <v>1073</v>
      </c>
    </row>
    <row r="229" s="2" customFormat="1">
      <c r="A229" s="40"/>
      <c r="B229" s="41"/>
      <c r="C229" s="42"/>
      <c r="D229" s="227" t="s">
        <v>169</v>
      </c>
      <c r="E229" s="42"/>
      <c r="F229" s="228" t="s">
        <v>1074</v>
      </c>
      <c r="G229" s="42"/>
      <c r="H229" s="42"/>
      <c r="I229" s="229"/>
      <c r="J229" s="42"/>
      <c r="K229" s="42"/>
      <c r="L229" s="46"/>
      <c r="M229" s="230"/>
      <c r="N229" s="231"/>
      <c r="O229" s="86"/>
      <c r="P229" s="86"/>
      <c r="Q229" s="86"/>
      <c r="R229" s="86"/>
      <c r="S229" s="86"/>
      <c r="T229" s="87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169</v>
      </c>
      <c r="AU229" s="19" t="s">
        <v>83</v>
      </c>
    </row>
    <row r="230" s="13" customFormat="1">
      <c r="A230" s="13"/>
      <c r="B230" s="232"/>
      <c r="C230" s="233"/>
      <c r="D230" s="234" t="s">
        <v>171</v>
      </c>
      <c r="E230" s="235" t="s">
        <v>19</v>
      </c>
      <c r="F230" s="236" t="s">
        <v>1075</v>
      </c>
      <c r="G230" s="233"/>
      <c r="H230" s="237">
        <v>626.452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171</v>
      </c>
      <c r="AU230" s="243" t="s">
        <v>83</v>
      </c>
      <c r="AV230" s="13" t="s">
        <v>83</v>
      </c>
      <c r="AW230" s="13" t="s">
        <v>35</v>
      </c>
      <c r="AX230" s="13" t="s">
        <v>73</v>
      </c>
      <c r="AY230" s="243" t="s">
        <v>160</v>
      </c>
    </row>
    <row r="231" s="13" customFormat="1">
      <c r="A231" s="13"/>
      <c r="B231" s="232"/>
      <c r="C231" s="233"/>
      <c r="D231" s="234" t="s">
        <v>171</v>
      </c>
      <c r="E231" s="235" t="s">
        <v>19</v>
      </c>
      <c r="F231" s="236" t="s">
        <v>1076</v>
      </c>
      <c r="G231" s="233"/>
      <c r="H231" s="237">
        <v>5.4800000000000004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171</v>
      </c>
      <c r="AU231" s="243" t="s">
        <v>83</v>
      </c>
      <c r="AV231" s="13" t="s">
        <v>83</v>
      </c>
      <c r="AW231" s="13" t="s">
        <v>35</v>
      </c>
      <c r="AX231" s="13" t="s">
        <v>73</v>
      </c>
      <c r="AY231" s="243" t="s">
        <v>160</v>
      </c>
    </row>
    <row r="232" s="13" customFormat="1">
      <c r="A232" s="13"/>
      <c r="B232" s="232"/>
      <c r="C232" s="233"/>
      <c r="D232" s="234" t="s">
        <v>171</v>
      </c>
      <c r="E232" s="235" t="s">
        <v>19</v>
      </c>
      <c r="F232" s="236" t="s">
        <v>1077</v>
      </c>
      <c r="G232" s="233"/>
      <c r="H232" s="237">
        <v>5.2919999999999998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171</v>
      </c>
      <c r="AU232" s="243" t="s">
        <v>83</v>
      </c>
      <c r="AV232" s="13" t="s">
        <v>83</v>
      </c>
      <c r="AW232" s="13" t="s">
        <v>35</v>
      </c>
      <c r="AX232" s="13" t="s">
        <v>73</v>
      </c>
      <c r="AY232" s="243" t="s">
        <v>160</v>
      </c>
    </row>
    <row r="233" s="14" customFormat="1">
      <c r="A233" s="14"/>
      <c r="B233" s="244"/>
      <c r="C233" s="245"/>
      <c r="D233" s="234" t="s">
        <v>171</v>
      </c>
      <c r="E233" s="246" t="s">
        <v>19</v>
      </c>
      <c r="F233" s="247" t="s">
        <v>180</v>
      </c>
      <c r="G233" s="245"/>
      <c r="H233" s="248">
        <v>637.22400000000005</v>
      </c>
      <c r="I233" s="249"/>
      <c r="J233" s="245"/>
      <c r="K233" s="245"/>
      <c r="L233" s="250"/>
      <c r="M233" s="251"/>
      <c r="N233" s="252"/>
      <c r="O233" s="252"/>
      <c r="P233" s="252"/>
      <c r="Q233" s="252"/>
      <c r="R233" s="252"/>
      <c r="S233" s="252"/>
      <c r="T233" s="253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4" t="s">
        <v>171</v>
      </c>
      <c r="AU233" s="254" t="s">
        <v>83</v>
      </c>
      <c r="AV233" s="14" t="s">
        <v>167</v>
      </c>
      <c r="AW233" s="14" t="s">
        <v>35</v>
      </c>
      <c r="AX233" s="14" t="s">
        <v>81</v>
      </c>
      <c r="AY233" s="254" t="s">
        <v>160</v>
      </c>
    </row>
    <row r="234" s="2" customFormat="1" ht="16.5" customHeight="1">
      <c r="A234" s="40"/>
      <c r="B234" s="41"/>
      <c r="C234" s="214" t="s">
        <v>327</v>
      </c>
      <c r="D234" s="214" t="s">
        <v>162</v>
      </c>
      <c r="E234" s="215" t="s">
        <v>1078</v>
      </c>
      <c r="F234" s="216" t="s">
        <v>1079</v>
      </c>
      <c r="G234" s="217" t="s">
        <v>165</v>
      </c>
      <c r="H234" s="218">
        <v>24.111999999999998</v>
      </c>
      <c r="I234" s="219"/>
      <c r="J234" s="220">
        <f>ROUND(I234*H234,2)</f>
        <v>0</v>
      </c>
      <c r="K234" s="216" t="s">
        <v>166</v>
      </c>
      <c r="L234" s="46"/>
      <c r="M234" s="221" t="s">
        <v>19</v>
      </c>
      <c r="N234" s="222" t="s">
        <v>44</v>
      </c>
      <c r="O234" s="86"/>
      <c r="P234" s="223">
        <f>O234*H234</f>
        <v>0</v>
      </c>
      <c r="Q234" s="223">
        <v>0.0029399999999999999</v>
      </c>
      <c r="R234" s="223">
        <f>Q234*H234</f>
        <v>0.070889279999999999</v>
      </c>
      <c r="S234" s="223">
        <v>0</v>
      </c>
      <c r="T234" s="224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5" t="s">
        <v>167</v>
      </c>
      <c r="AT234" s="225" t="s">
        <v>162</v>
      </c>
      <c r="AU234" s="225" t="s">
        <v>83</v>
      </c>
      <c r="AY234" s="19" t="s">
        <v>160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9" t="s">
        <v>81</v>
      </c>
      <c r="BK234" s="226">
        <f>ROUND(I234*H234,2)</f>
        <v>0</v>
      </c>
      <c r="BL234" s="19" t="s">
        <v>167</v>
      </c>
      <c r="BM234" s="225" t="s">
        <v>1080</v>
      </c>
    </row>
    <row r="235" s="2" customFormat="1">
      <c r="A235" s="40"/>
      <c r="B235" s="41"/>
      <c r="C235" s="42"/>
      <c r="D235" s="227" t="s">
        <v>169</v>
      </c>
      <c r="E235" s="42"/>
      <c r="F235" s="228" t="s">
        <v>1081</v>
      </c>
      <c r="G235" s="42"/>
      <c r="H235" s="42"/>
      <c r="I235" s="229"/>
      <c r="J235" s="42"/>
      <c r="K235" s="42"/>
      <c r="L235" s="46"/>
      <c r="M235" s="230"/>
      <c r="N235" s="231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169</v>
      </c>
      <c r="AU235" s="19" t="s">
        <v>83</v>
      </c>
    </row>
    <row r="236" s="13" customFormat="1">
      <c r="A236" s="13"/>
      <c r="B236" s="232"/>
      <c r="C236" s="233"/>
      <c r="D236" s="234" t="s">
        <v>171</v>
      </c>
      <c r="E236" s="235" t="s">
        <v>19</v>
      </c>
      <c r="F236" s="236" t="s">
        <v>1082</v>
      </c>
      <c r="G236" s="233"/>
      <c r="H236" s="237">
        <v>1.3480000000000001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171</v>
      </c>
      <c r="AU236" s="243" t="s">
        <v>83</v>
      </c>
      <c r="AV236" s="13" t="s">
        <v>83</v>
      </c>
      <c r="AW236" s="13" t="s">
        <v>35</v>
      </c>
      <c r="AX236" s="13" t="s">
        <v>73</v>
      </c>
      <c r="AY236" s="243" t="s">
        <v>160</v>
      </c>
    </row>
    <row r="237" s="13" customFormat="1">
      <c r="A237" s="13"/>
      <c r="B237" s="232"/>
      <c r="C237" s="233"/>
      <c r="D237" s="234" t="s">
        <v>171</v>
      </c>
      <c r="E237" s="235" t="s">
        <v>19</v>
      </c>
      <c r="F237" s="236" t="s">
        <v>1083</v>
      </c>
      <c r="G237" s="233"/>
      <c r="H237" s="237">
        <v>22.763999999999999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171</v>
      </c>
      <c r="AU237" s="243" t="s">
        <v>83</v>
      </c>
      <c r="AV237" s="13" t="s">
        <v>83</v>
      </c>
      <c r="AW237" s="13" t="s">
        <v>35</v>
      </c>
      <c r="AX237" s="13" t="s">
        <v>73</v>
      </c>
      <c r="AY237" s="243" t="s">
        <v>160</v>
      </c>
    </row>
    <row r="238" s="14" customFormat="1">
      <c r="A238" s="14"/>
      <c r="B238" s="244"/>
      <c r="C238" s="245"/>
      <c r="D238" s="234" t="s">
        <v>171</v>
      </c>
      <c r="E238" s="246" t="s">
        <v>19</v>
      </c>
      <c r="F238" s="247" t="s">
        <v>180</v>
      </c>
      <c r="G238" s="245"/>
      <c r="H238" s="248">
        <v>24.111999999999998</v>
      </c>
      <c r="I238" s="249"/>
      <c r="J238" s="245"/>
      <c r="K238" s="245"/>
      <c r="L238" s="250"/>
      <c r="M238" s="251"/>
      <c r="N238" s="252"/>
      <c r="O238" s="252"/>
      <c r="P238" s="252"/>
      <c r="Q238" s="252"/>
      <c r="R238" s="252"/>
      <c r="S238" s="252"/>
      <c r="T238" s="25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4" t="s">
        <v>171</v>
      </c>
      <c r="AU238" s="254" t="s">
        <v>83</v>
      </c>
      <c r="AV238" s="14" t="s">
        <v>167</v>
      </c>
      <c r="AW238" s="14" t="s">
        <v>35</v>
      </c>
      <c r="AX238" s="14" t="s">
        <v>81</v>
      </c>
      <c r="AY238" s="254" t="s">
        <v>160</v>
      </c>
    </row>
    <row r="239" s="2" customFormat="1" ht="16.5" customHeight="1">
      <c r="A239" s="40"/>
      <c r="B239" s="41"/>
      <c r="C239" s="214" t="s">
        <v>332</v>
      </c>
      <c r="D239" s="214" t="s">
        <v>162</v>
      </c>
      <c r="E239" s="215" t="s">
        <v>1084</v>
      </c>
      <c r="F239" s="216" t="s">
        <v>1085</v>
      </c>
      <c r="G239" s="217" t="s">
        <v>165</v>
      </c>
      <c r="H239" s="218">
        <v>24.111999999999998</v>
      </c>
      <c r="I239" s="219"/>
      <c r="J239" s="220">
        <f>ROUND(I239*H239,2)</f>
        <v>0</v>
      </c>
      <c r="K239" s="216" t="s">
        <v>166</v>
      </c>
      <c r="L239" s="46"/>
      <c r="M239" s="221" t="s">
        <v>19</v>
      </c>
      <c r="N239" s="222" t="s">
        <v>44</v>
      </c>
      <c r="O239" s="86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5" t="s">
        <v>167</v>
      </c>
      <c r="AT239" s="225" t="s">
        <v>162</v>
      </c>
      <c r="AU239" s="225" t="s">
        <v>83</v>
      </c>
      <c r="AY239" s="19" t="s">
        <v>160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9" t="s">
        <v>81</v>
      </c>
      <c r="BK239" s="226">
        <f>ROUND(I239*H239,2)</f>
        <v>0</v>
      </c>
      <c r="BL239" s="19" t="s">
        <v>167</v>
      </c>
      <c r="BM239" s="225" t="s">
        <v>1086</v>
      </c>
    </row>
    <row r="240" s="2" customFormat="1">
      <c r="A240" s="40"/>
      <c r="B240" s="41"/>
      <c r="C240" s="42"/>
      <c r="D240" s="227" t="s">
        <v>169</v>
      </c>
      <c r="E240" s="42"/>
      <c r="F240" s="228" t="s">
        <v>1087</v>
      </c>
      <c r="G240" s="42"/>
      <c r="H240" s="42"/>
      <c r="I240" s="229"/>
      <c r="J240" s="42"/>
      <c r="K240" s="42"/>
      <c r="L240" s="46"/>
      <c r="M240" s="230"/>
      <c r="N240" s="231"/>
      <c r="O240" s="86"/>
      <c r="P240" s="86"/>
      <c r="Q240" s="86"/>
      <c r="R240" s="86"/>
      <c r="S240" s="86"/>
      <c r="T240" s="87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169</v>
      </c>
      <c r="AU240" s="19" t="s">
        <v>83</v>
      </c>
    </row>
    <row r="241" s="2" customFormat="1" ht="21.75" customHeight="1">
      <c r="A241" s="40"/>
      <c r="B241" s="41"/>
      <c r="C241" s="214" t="s">
        <v>337</v>
      </c>
      <c r="D241" s="214" t="s">
        <v>162</v>
      </c>
      <c r="E241" s="215" t="s">
        <v>1088</v>
      </c>
      <c r="F241" s="216" t="s">
        <v>1089</v>
      </c>
      <c r="G241" s="217" t="s">
        <v>213</v>
      </c>
      <c r="H241" s="218">
        <v>10.739000000000001</v>
      </c>
      <c r="I241" s="219"/>
      <c r="J241" s="220">
        <f>ROUND(I241*H241,2)</f>
        <v>0</v>
      </c>
      <c r="K241" s="216" t="s">
        <v>166</v>
      </c>
      <c r="L241" s="46"/>
      <c r="M241" s="221" t="s">
        <v>19</v>
      </c>
      <c r="N241" s="222" t="s">
        <v>44</v>
      </c>
      <c r="O241" s="86"/>
      <c r="P241" s="223">
        <f>O241*H241</f>
        <v>0</v>
      </c>
      <c r="Q241" s="223">
        <v>1.0606199999999999</v>
      </c>
      <c r="R241" s="223">
        <f>Q241*H241</f>
        <v>11.389998179999999</v>
      </c>
      <c r="S241" s="223">
        <v>0</v>
      </c>
      <c r="T241" s="224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5" t="s">
        <v>167</v>
      </c>
      <c r="AT241" s="225" t="s">
        <v>162</v>
      </c>
      <c r="AU241" s="225" t="s">
        <v>83</v>
      </c>
      <c r="AY241" s="19" t="s">
        <v>160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9" t="s">
        <v>81</v>
      </c>
      <c r="BK241" s="226">
        <f>ROUND(I241*H241,2)</f>
        <v>0</v>
      </c>
      <c r="BL241" s="19" t="s">
        <v>167</v>
      </c>
      <c r="BM241" s="225" t="s">
        <v>1090</v>
      </c>
    </row>
    <row r="242" s="2" customFormat="1">
      <c r="A242" s="40"/>
      <c r="B242" s="41"/>
      <c r="C242" s="42"/>
      <c r="D242" s="227" t="s">
        <v>169</v>
      </c>
      <c r="E242" s="42"/>
      <c r="F242" s="228" t="s">
        <v>1091</v>
      </c>
      <c r="G242" s="42"/>
      <c r="H242" s="42"/>
      <c r="I242" s="229"/>
      <c r="J242" s="42"/>
      <c r="K242" s="42"/>
      <c r="L242" s="46"/>
      <c r="M242" s="230"/>
      <c r="N242" s="231"/>
      <c r="O242" s="86"/>
      <c r="P242" s="86"/>
      <c r="Q242" s="86"/>
      <c r="R242" s="86"/>
      <c r="S242" s="86"/>
      <c r="T242" s="87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169</v>
      </c>
      <c r="AU242" s="19" t="s">
        <v>83</v>
      </c>
    </row>
    <row r="243" s="13" customFormat="1">
      <c r="A243" s="13"/>
      <c r="B243" s="232"/>
      <c r="C243" s="233"/>
      <c r="D243" s="234" t="s">
        <v>171</v>
      </c>
      <c r="E243" s="235" t="s">
        <v>19</v>
      </c>
      <c r="F243" s="236" t="s">
        <v>1092</v>
      </c>
      <c r="G243" s="233"/>
      <c r="H243" s="237">
        <v>10.739000000000001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171</v>
      </c>
      <c r="AU243" s="243" t="s">
        <v>83</v>
      </c>
      <c r="AV243" s="13" t="s">
        <v>83</v>
      </c>
      <c r="AW243" s="13" t="s">
        <v>35</v>
      </c>
      <c r="AX243" s="13" t="s">
        <v>81</v>
      </c>
      <c r="AY243" s="243" t="s">
        <v>160</v>
      </c>
    </row>
    <row r="244" s="2" customFormat="1" ht="24.15" customHeight="1">
      <c r="A244" s="40"/>
      <c r="B244" s="41"/>
      <c r="C244" s="214" t="s">
        <v>344</v>
      </c>
      <c r="D244" s="214" t="s">
        <v>162</v>
      </c>
      <c r="E244" s="215" t="s">
        <v>255</v>
      </c>
      <c r="F244" s="216" t="s">
        <v>256</v>
      </c>
      <c r="G244" s="217" t="s">
        <v>175</v>
      </c>
      <c r="H244" s="218">
        <v>142.29599999999999</v>
      </c>
      <c r="I244" s="219"/>
      <c r="J244" s="220">
        <f>ROUND(I244*H244,2)</f>
        <v>0</v>
      </c>
      <c r="K244" s="216" t="s">
        <v>166</v>
      </c>
      <c r="L244" s="46"/>
      <c r="M244" s="221" t="s">
        <v>19</v>
      </c>
      <c r="N244" s="222" t="s">
        <v>44</v>
      </c>
      <c r="O244" s="86"/>
      <c r="P244" s="223">
        <f>O244*H244</f>
        <v>0</v>
      </c>
      <c r="Q244" s="223">
        <v>2.5018699999999998</v>
      </c>
      <c r="R244" s="223">
        <f>Q244*H244</f>
        <v>356.00609351999998</v>
      </c>
      <c r="S244" s="223">
        <v>0</v>
      </c>
      <c r="T244" s="224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5" t="s">
        <v>167</v>
      </c>
      <c r="AT244" s="225" t="s">
        <v>162</v>
      </c>
      <c r="AU244" s="225" t="s">
        <v>83</v>
      </c>
      <c r="AY244" s="19" t="s">
        <v>160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9" t="s">
        <v>81</v>
      </c>
      <c r="BK244" s="226">
        <f>ROUND(I244*H244,2)</f>
        <v>0</v>
      </c>
      <c r="BL244" s="19" t="s">
        <v>167</v>
      </c>
      <c r="BM244" s="225" t="s">
        <v>1093</v>
      </c>
    </row>
    <row r="245" s="2" customFormat="1">
      <c r="A245" s="40"/>
      <c r="B245" s="41"/>
      <c r="C245" s="42"/>
      <c r="D245" s="227" t="s">
        <v>169</v>
      </c>
      <c r="E245" s="42"/>
      <c r="F245" s="228" t="s">
        <v>258</v>
      </c>
      <c r="G245" s="42"/>
      <c r="H245" s="42"/>
      <c r="I245" s="229"/>
      <c r="J245" s="42"/>
      <c r="K245" s="42"/>
      <c r="L245" s="46"/>
      <c r="M245" s="230"/>
      <c r="N245" s="231"/>
      <c r="O245" s="86"/>
      <c r="P245" s="86"/>
      <c r="Q245" s="86"/>
      <c r="R245" s="86"/>
      <c r="S245" s="86"/>
      <c r="T245" s="87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169</v>
      </c>
      <c r="AU245" s="19" t="s">
        <v>83</v>
      </c>
    </row>
    <row r="246" s="13" customFormat="1">
      <c r="A246" s="13"/>
      <c r="B246" s="232"/>
      <c r="C246" s="233"/>
      <c r="D246" s="234" t="s">
        <v>171</v>
      </c>
      <c r="E246" s="235" t="s">
        <v>19</v>
      </c>
      <c r="F246" s="236" t="s">
        <v>1094</v>
      </c>
      <c r="G246" s="233"/>
      <c r="H246" s="237">
        <v>3.3410000000000002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171</v>
      </c>
      <c r="AU246" s="243" t="s">
        <v>83</v>
      </c>
      <c r="AV246" s="13" t="s">
        <v>83</v>
      </c>
      <c r="AW246" s="13" t="s">
        <v>35</v>
      </c>
      <c r="AX246" s="13" t="s">
        <v>73</v>
      </c>
      <c r="AY246" s="243" t="s">
        <v>160</v>
      </c>
    </row>
    <row r="247" s="13" customFormat="1">
      <c r="A247" s="13"/>
      <c r="B247" s="232"/>
      <c r="C247" s="233"/>
      <c r="D247" s="234" t="s">
        <v>171</v>
      </c>
      <c r="E247" s="235" t="s">
        <v>19</v>
      </c>
      <c r="F247" s="236" t="s">
        <v>1095</v>
      </c>
      <c r="G247" s="233"/>
      <c r="H247" s="237">
        <v>103.856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171</v>
      </c>
      <c r="AU247" s="243" t="s">
        <v>83</v>
      </c>
      <c r="AV247" s="13" t="s">
        <v>83</v>
      </c>
      <c r="AW247" s="13" t="s">
        <v>35</v>
      </c>
      <c r="AX247" s="13" t="s">
        <v>73</v>
      </c>
      <c r="AY247" s="243" t="s">
        <v>160</v>
      </c>
    </row>
    <row r="248" s="13" customFormat="1">
      <c r="A248" s="13"/>
      <c r="B248" s="232"/>
      <c r="C248" s="233"/>
      <c r="D248" s="234" t="s">
        <v>171</v>
      </c>
      <c r="E248" s="235" t="s">
        <v>19</v>
      </c>
      <c r="F248" s="236" t="s">
        <v>1096</v>
      </c>
      <c r="G248" s="233"/>
      <c r="H248" s="237">
        <v>4.3390000000000004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171</v>
      </c>
      <c r="AU248" s="243" t="s">
        <v>83</v>
      </c>
      <c r="AV248" s="13" t="s">
        <v>83</v>
      </c>
      <c r="AW248" s="13" t="s">
        <v>35</v>
      </c>
      <c r="AX248" s="13" t="s">
        <v>73</v>
      </c>
      <c r="AY248" s="243" t="s">
        <v>160</v>
      </c>
    </row>
    <row r="249" s="13" customFormat="1">
      <c r="A249" s="13"/>
      <c r="B249" s="232"/>
      <c r="C249" s="233"/>
      <c r="D249" s="234" t="s">
        <v>171</v>
      </c>
      <c r="E249" s="235" t="s">
        <v>19</v>
      </c>
      <c r="F249" s="236" t="s">
        <v>1097</v>
      </c>
      <c r="G249" s="233"/>
      <c r="H249" s="237">
        <v>0.998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171</v>
      </c>
      <c r="AU249" s="243" t="s">
        <v>83</v>
      </c>
      <c r="AV249" s="13" t="s">
        <v>83</v>
      </c>
      <c r="AW249" s="13" t="s">
        <v>35</v>
      </c>
      <c r="AX249" s="13" t="s">
        <v>73</v>
      </c>
      <c r="AY249" s="243" t="s">
        <v>160</v>
      </c>
    </row>
    <row r="250" s="13" customFormat="1">
      <c r="A250" s="13"/>
      <c r="B250" s="232"/>
      <c r="C250" s="233"/>
      <c r="D250" s="234" t="s">
        <v>171</v>
      </c>
      <c r="E250" s="235" t="s">
        <v>19</v>
      </c>
      <c r="F250" s="236" t="s">
        <v>1098</v>
      </c>
      <c r="G250" s="233"/>
      <c r="H250" s="237">
        <v>0.93100000000000005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171</v>
      </c>
      <c r="AU250" s="243" t="s">
        <v>83</v>
      </c>
      <c r="AV250" s="13" t="s">
        <v>83</v>
      </c>
      <c r="AW250" s="13" t="s">
        <v>35</v>
      </c>
      <c r="AX250" s="13" t="s">
        <v>73</v>
      </c>
      <c r="AY250" s="243" t="s">
        <v>160</v>
      </c>
    </row>
    <row r="251" s="13" customFormat="1">
      <c r="A251" s="13"/>
      <c r="B251" s="232"/>
      <c r="C251" s="233"/>
      <c r="D251" s="234" t="s">
        <v>171</v>
      </c>
      <c r="E251" s="235" t="s">
        <v>19</v>
      </c>
      <c r="F251" s="236" t="s">
        <v>1099</v>
      </c>
      <c r="G251" s="233"/>
      <c r="H251" s="237">
        <v>25.465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171</v>
      </c>
      <c r="AU251" s="243" t="s">
        <v>83</v>
      </c>
      <c r="AV251" s="13" t="s">
        <v>83</v>
      </c>
      <c r="AW251" s="13" t="s">
        <v>35</v>
      </c>
      <c r="AX251" s="13" t="s">
        <v>73</v>
      </c>
      <c r="AY251" s="243" t="s">
        <v>160</v>
      </c>
    </row>
    <row r="252" s="13" customFormat="1">
      <c r="A252" s="13"/>
      <c r="B252" s="232"/>
      <c r="C252" s="233"/>
      <c r="D252" s="234" t="s">
        <v>171</v>
      </c>
      <c r="E252" s="235" t="s">
        <v>19</v>
      </c>
      <c r="F252" s="236" t="s">
        <v>1100</v>
      </c>
      <c r="G252" s="233"/>
      <c r="H252" s="237">
        <v>3.3660000000000001</v>
      </c>
      <c r="I252" s="238"/>
      <c r="J252" s="233"/>
      <c r="K252" s="233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171</v>
      </c>
      <c r="AU252" s="243" t="s">
        <v>83</v>
      </c>
      <c r="AV252" s="13" t="s">
        <v>83</v>
      </c>
      <c r="AW252" s="13" t="s">
        <v>35</v>
      </c>
      <c r="AX252" s="13" t="s">
        <v>73</v>
      </c>
      <c r="AY252" s="243" t="s">
        <v>160</v>
      </c>
    </row>
    <row r="253" s="14" customFormat="1">
      <c r="A253" s="14"/>
      <c r="B253" s="244"/>
      <c r="C253" s="245"/>
      <c r="D253" s="234" t="s">
        <v>171</v>
      </c>
      <c r="E253" s="246" t="s">
        <v>19</v>
      </c>
      <c r="F253" s="247" t="s">
        <v>180</v>
      </c>
      <c r="G253" s="245"/>
      <c r="H253" s="248">
        <v>142.29599999999999</v>
      </c>
      <c r="I253" s="249"/>
      <c r="J253" s="245"/>
      <c r="K253" s="245"/>
      <c r="L253" s="250"/>
      <c r="M253" s="251"/>
      <c r="N253" s="252"/>
      <c r="O253" s="252"/>
      <c r="P253" s="252"/>
      <c r="Q253" s="252"/>
      <c r="R253" s="252"/>
      <c r="S253" s="252"/>
      <c r="T253" s="253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4" t="s">
        <v>171</v>
      </c>
      <c r="AU253" s="254" t="s">
        <v>83</v>
      </c>
      <c r="AV253" s="14" t="s">
        <v>167</v>
      </c>
      <c r="AW253" s="14" t="s">
        <v>35</v>
      </c>
      <c r="AX253" s="14" t="s">
        <v>81</v>
      </c>
      <c r="AY253" s="254" t="s">
        <v>160</v>
      </c>
    </row>
    <row r="254" s="2" customFormat="1" ht="16.5" customHeight="1">
      <c r="A254" s="40"/>
      <c r="B254" s="41"/>
      <c r="C254" s="214" t="s">
        <v>350</v>
      </c>
      <c r="D254" s="214" t="s">
        <v>162</v>
      </c>
      <c r="E254" s="215" t="s">
        <v>264</v>
      </c>
      <c r="F254" s="216" t="s">
        <v>265</v>
      </c>
      <c r="G254" s="217" t="s">
        <v>165</v>
      </c>
      <c r="H254" s="218">
        <v>566.97199999999998</v>
      </c>
      <c r="I254" s="219"/>
      <c r="J254" s="220">
        <f>ROUND(I254*H254,2)</f>
        <v>0</v>
      </c>
      <c r="K254" s="216" t="s">
        <v>166</v>
      </c>
      <c r="L254" s="46"/>
      <c r="M254" s="221" t="s">
        <v>19</v>
      </c>
      <c r="N254" s="222" t="s">
        <v>44</v>
      </c>
      <c r="O254" s="86"/>
      <c r="P254" s="223">
        <f>O254*H254</f>
        <v>0</v>
      </c>
      <c r="Q254" s="223">
        <v>0.0026900000000000001</v>
      </c>
      <c r="R254" s="223">
        <f>Q254*H254</f>
        <v>1.52515468</v>
      </c>
      <c r="S254" s="223">
        <v>0</v>
      </c>
      <c r="T254" s="224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5" t="s">
        <v>167</v>
      </c>
      <c r="AT254" s="225" t="s">
        <v>162</v>
      </c>
      <c r="AU254" s="225" t="s">
        <v>83</v>
      </c>
      <c r="AY254" s="19" t="s">
        <v>160</v>
      </c>
      <c r="BE254" s="226">
        <f>IF(N254="základní",J254,0)</f>
        <v>0</v>
      </c>
      <c r="BF254" s="226">
        <f>IF(N254="snížená",J254,0)</f>
        <v>0</v>
      </c>
      <c r="BG254" s="226">
        <f>IF(N254="zákl. přenesená",J254,0)</f>
        <v>0</v>
      </c>
      <c r="BH254" s="226">
        <f>IF(N254="sníž. přenesená",J254,0)</f>
        <v>0</v>
      </c>
      <c r="BI254" s="226">
        <f>IF(N254="nulová",J254,0)</f>
        <v>0</v>
      </c>
      <c r="BJ254" s="19" t="s">
        <v>81</v>
      </c>
      <c r="BK254" s="226">
        <f>ROUND(I254*H254,2)</f>
        <v>0</v>
      </c>
      <c r="BL254" s="19" t="s">
        <v>167</v>
      </c>
      <c r="BM254" s="225" t="s">
        <v>1101</v>
      </c>
    </row>
    <row r="255" s="2" customFormat="1">
      <c r="A255" s="40"/>
      <c r="B255" s="41"/>
      <c r="C255" s="42"/>
      <c r="D255" s="227" t="s">
        <v>169</v>
      </c>
      <c r="E255" s="42"/>
      <c r="F255" s="228" t="s">
        <v>267</v>
      </c>
      <c r="G255" s="42"/>
      <c r="H255" s="42"/>
      <c r="I255" s="229"/>
      <c r="J255" s="42"/>
      <c r="K255" s="42"/>
      <c r="L255" s="46"/>
      <c r="M255" s="230"/>
      <c r="N255" s="231"/>
      <c r="O255" s="86"/>
      <c r="P255" s="86"/>
      <c r="Q255" s="86"/>
      <c r="R255" s="86"/>
      <c r="S255" s="86"/>
      <c r="T255" s="87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169</v>
      </c>
      <c r="AU255" s="19" t="s">
        <v>83</v>
      </c>
    </row>
    <row r="256" s="13" customFormat="1">
      <c r="A256" s="13"/>
      <c r="B256" s="232"/>
      <c r="C256" s="233"/>
      <c r="D256" s="234" t="s">
        <v>171</v>
      </c>
      <c r="E256" s="235" t="s">
        <v>19</v>
      </c>
      <c r="F256" s="236" t="s">
        <v>1102</v>
      </c>
      <c r="G256" s="233"/>
      <c r="H256" s="237">
        <v>22.16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171</v>
      </c>
      <c r="AU256" s="243" t="s">
        <v>83</v>
      </c>
      <c r="AV256" s="13" t="s">
        <v>83</v>
      </c>
      <c r="AW256" s="13" t="s">
        <v>35</v>
      </c>
      <c r="AX256" s="13" t="s">
        <v>73</v>
      </c>
      <c r="AY256" s="243" t="s">
        <v>160</v>
      </c>
    </row>
    <row r="257" s="13" customFormat="1">
      <c r="A257" s="13"/>
      <c r="B257" s="232"/>
      <c r="C257" s="233"/>
      <c r="D257" s="234" t="s">
        <v>171</v>
      </c>
      <c r="E257" s="235" t="s">
        <v>19</v>
      </c>
      <c r="F257" s="236" t="s">
        <v>1103</v>
      </c>
      <c r="G257" s="233"/>
      <c r="H257" s="237">
        <v>174.43199999999999</v>
      </c>
      <c r="I257" s="238"/>
      <c r="J257" s="233"/>
      <c r="K257" s="233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171</v>
      </c>
      <c r="AU257" s="243" t="s">
        <v>83</v>
      </c>
      <c r="AV257" s="13" t="s">
        <v>83</v>
      </c>
      <c r="AW257" s="13" t="s">
        <v>35</v>
      </c>
      <c r="AX257" s="13" t="s">
        <v>73</v>
      </c>
      <c r="AY257" s="243" t="s">
        <v>160</v>
      </c>
    </row>
    <row r="258" s="13" customFormat="1">
      <c r="A258" s="13"/>
      <c r="B258" s="232"/>
      <c r="C258" s="233"/>
      <c r="D258" s="234" t="s">
        <v>171</v>
      </c>
      <c r="E258" s="235" t="s">
        <v>19</v>
      </c>
      <c r="F258" s="236" t="s">
        <v>1104</v>
      </c>
      <c r="G258" s="233"/>
      <c r="H258" s="237">
        <v>106.488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171</v>
      </c>
      <c r="AU258" s="243" t="s">
        <v>83</v>
      </c>
      <c r="AV258" s="13" t="s">
        <v>83</v>
      </c>
      <c r="AW258" s="13" t="s">
        <v>35</v>
      </c>
      <c r="AX258" s="13" t="s">
        <v>73</v>
      </c>
      <c r="AY258" s="243" t="s">
        <v>160</v>
      </c>
    </row>
    <row r="259" s="13" customFormat="1">
      <c r="A259" s="13"/>
      <c r="B259" s="232"/>
      <c r="C259" s="233"/>
      <c r="D259" s="234" t="s">
        <v>171</v>
      </c>
      <c r="E259" s="235" t="s">
        <v>19</v>
      </c>
      <c r="F259" s="236" t="s">
        <v>1105</v>
      </c>
      <c r="G259" s="233"/>
      <c r="H259" s="237">
        <v>51.840000000000003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171</v>
      </c>
      <c r="AU259" s="243" t="s">
        <v>83</v>
      </c>
      <c r="AV259" s="13" t="s">
        <v>83</v>
      </c>
      <c r="AW259" s="13" t="s">
        <v>35</v>
      </c>
      <c r="AX259" s="13" t="s">
        <v>73</v>
      </c>
      <c r="AY259" s="243" t="s">
        <v>160</v>
      </c>
    </row>
    <row r="260" s="13" customFormat="1">
      <c r="A260" s="13"/>
      <c r="B260" s="232"/>
      <c r="C260" s="233"/>
      <c r="D260" s="234" t="s">
        <v>171</v>
      </c>
      <c r="E260" s="235" t="s">
        <v>19</v>
      </c>
      <c r="F260" s="236" t="s">
        <v>1106</v>
      </c>
      <c r="G260" s="233"/>
      <c r="H260" s="237">
        <v>90.528000000000006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171</v>
      </c>
      <c r="AU260" s="243" t="s">
        <v>83</v>
      </c>
      <c r="AV260" s="13" t="s">
        <v>83</v>
      </c>
      <c r="AW260" s="13" t="s">
        <v>35</v>
      </c>
      <c r="AX260" s="13" t="s">
        <v>73</v>
      </c>
      <c r="AY260" s="243" t="s">
        <v>160</v>
      </c>
    </row>
    <row r="261" s="13" customFormat="1">
      <c r="A261" s="13"/>
      <c r="B261" s="232"/>
      <c r="C261" s="233"/>
      <c r="D261" s="234" t="s">
        <v>171</v>
      </c>
      <c r="E261" s="235" t="s">
        <v>19</v>
      </c>
      <c r="F261" s="236" t="s">
        <v>1107</v>
      </c>
      <c r="G261" s="233"/>
      <c r="H261" s="237">
        <v>97.680000000000007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171</v>
      </c>
      <c r="AU261" s="243" t="s">
        <v>83</v>
      </c>
      <c r="AV261" s="13" t="s">
        <v>83</v>
      </c>
      <c r="AW261" s="13" t="s">
        <v>35</v>
      </c>
      <c r="AX261" s="13" t="s">
        <v>73</v>
      </c>
      <c r="AY261" s="243" t="s">
        <v>160</v>
      </c>
    </row>
    <row r="262" s="13" customFormat="1">
      <c r="A262" s="13"/>
      <c r="B262" s="232"/>
      <c r="C262" s="233"/>
      <c r="D262" s="234" t="s">
        <v>171</v>
      </c>
      <c r="E262" s="235" t="s">
        <v>19</v>
      </c>
      <c r="F262" s="236" t="s">
        <v>1108</v>
      </c>
      <c r="G262" s="233"/>
      <c r="H262" s="237">
        <v>1.48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171</v>
      </c>
      <c r="AU262" s="243" t="s">
        <v>83</v>
      </c>
      <c r="AV262" s="13" t="s">
        <v>83</v>
      </c>
      <c r="AW262" s="13" t="s">
        <v>35</v>
      </c>
      <c r="AX262" s="13" t="s">
        <v>73</v>
      </c>
      <c r="AY262" s="243" t="s">
        <v>160</v>
      </c>
    </row>
    <row r="263" s="13" customFormat="1">
      <c r="A263" s="13"/>
      <c r="B263" s="232"/>
      <c r="C263" s="233"/>
      <c r="D263" s="234" t="s">
        <v>171</v>
      </c>
      <c r="E263" s="235" t="s">
        <v>19</v>
      </c>
      <c r="F263" s="236" t="s">
        <v>1109</v>
      </c>
      <c r="G263" s="233"/>
      <c r="H263" s="237">
        <v>22.364000000000001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171</v>
      </c>
      <c r="AU263" s="243" t="s">
        <v>83</v>
      </c>
      <c r="AV263" s="13" t="s">
        <v>83</v>
      </c>
      <c r="AW263" s="13" t="s">
        <v>35</v>
      </c>
      <c r="AX263" s="13" t="s">
        <v>73</v>
      </c>
      <c r="AY263" s="243" t="s">
        <v>160</v>
      </c>
    </row>
    <row r="264" s="14" customFormat="1">
      <c r="A264" s="14"/>
      <c r="B264" s="244"/>
      <c r="C264" s="245"/>
      <c r="D264" s="234" t="s">
        <v>171</v>
      </c>
      <c r="E264" s="246" t="s">
        <v>19</v>
      </c>
      <c r="F264" s="247" t="s">
        <v>180</v>
      </c>
      <c r="G264" s="245"/>
      <c r="H264" s="248">
        <v>566.97199999999998</v>
      </c>
      <c r="I264" s="249"/>
      <c r="J264" s="245"/>
      <c r="K264" s="245"/>
      <c r="L264" s="250"/>
      <c r="M264" s="251"/>
      <c r="N264" s="252"/>
      <c r="O264" s="252"/>
      <c r="P264" s="252"/>
      <c r="Q264" s="252"/>
      <c r="R264" s="252"/>
      <c r="S264" s="252"/>
      <c r="T264" s="253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4" t="s">
        <v>171</v>
      </c>
      <c r="AU264" s="254" t="s">
        <v>83</v>
      </c>
      <c r="AV264" s="14" t="s">
        <v>167</v>
      </c>
      <c r="AW264" s="14" t="s">
        <v>35</v>
      </c>
      <c r="AX264" s="14" t="s">
        <v>81</v>
      </c>
      <c r="AY264" s="254" t="s">
        <v>160</v>
      </c>
    </row>
    <row r="265" s="2" customFormat="1" ht="16.5" customHeight="1">
      <c r="A265" s="40"/>
      <c r="B265" s="41"/>
      <c r="C265" s="214" t="s">
        <v>356</v>
      </c>
      <c r="D265" s="214" t="s">
        <v>162</v>
      </c>
      <c r="E265" s="215" t="s">
        <v>273</v>
      </c>
      <c r="F265" s="216" t="s">
        <v>274</v>
      </c>
      <c r="G265" s="217" t="s">
        <v>165</v>
      </c>
      <c r="H265" s="218">
        <v>566.97199999999998</v>
      </c>
      <c r="I265" s="219"/>
      <c r="J265" s="220">
        <f>ROUND(I265*H265,2)</f>
        <v>0</v>
      </c>
      <c r="K265" s="216" t="s">
        <v>166</v>
      </c>
      <c r="L265" s="46"/>
      <c r="M265" s="221" t="s">
        <v>19</v>
      </c>
      <c r="N265" s="222" t="s">
        <v>44</v>
      </c>
      <c r="O265" s="86"/>
      <c r="P265" s="223">
        <f>O265*H265</f>
        <v>0</v>
      </c>
      <c r="Q265" s="223">
        <v>0</v>
      </c>
      <c r="R265" s="223">
        <f>Q265*H265</f>
        <v>0</v>
      </c>
      <c r="S265" s="223">
        <v>0</v>
      </c>
      <c r="T265" s="224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25" t="s">
        <v>167</v>
      </c>
      <c r="AT265" s="225" t="s">
        <v>162</v>
      </c>
      <c r="AU265" s="225" t="s">
        <v>83</v>
      </c>
      <c r="AY265" s="19" t="s">
        <v>160</v>
      </c>
      <c r="BE265" s="226">
        <f>IF(N265="základní",J265,0)</f>
        <v>0</v>
      </c>
      <c r="BF265" s="226">
        <f>IF(N265="snížená",J265,0)</f>
        <v>0</v>
      </c>
      <c r="BG265" s="226">
        <f>IF(N265="zákl. přenesená",J265,0)</f>
        <v>0</v>
      </c>
      <c r="BH265" s="226">
        <f>IF(N265="sníž. přenesená",J265,0)</f>
        <v>0</v>
      </c>
      <c r="BI265" s="226">
        <f>IF(N265="nulová",J265,0)</f>
        <v>0</v>
      </c>
      <c r="BJ265" s="19" t="s">
        <v>81</v>
      </c>
      <c r="BK265" s="226">
        <f>ROUND(I265*H265,2)</f>
        <v>0</v>
      </c>
      <c r="BL265" s="19" t="s">
        <v>167</v>
      </c>
      <c r="BM265" s="225" t="s">
        <v>1110</v>
      </c>
    </row>
    <row r="266" s="2" customFormat="1">
      <c r="A266" s="40"/>
      <c r="B266" s="41"/>
      <c r="C266" s="42"/>
      <c r="D266" s="227" t="s">
        <v>169</v>
      </c>
      <c r="E266" s="42"/>
      <c r="F266" s="228" t="s">
        <v>276</v>
      </c>
      <c r="G266" s="42"/>
      <c r="H266" s="42"/>
      <c r="I266" s="229"/>
      <c r="J266" s="42"/>
      <c r="K266" s="42"/>
      <c r="L266" s="46"/>
      <c r="M266" s="230"/>
      <c r="N266" s="231"/>
      <c r="O266" s="86"/>
      <c r="P266" s="86"/>
      <c r="Q266" s="86"/>
      <c r="R266" s="86"/>
      <c r="S266" s="86"/>
      <c r="T266" s="87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169</v>
      </c>
      <c r="AU266" s="19" t="s">
        <v>83</v>
      </c>
    </row>
    <row r="267" s="2" customFormat="1" ht="21.75" customHeight="1">
      <c r="A267" s="40"/>
      <c r="B267" s="41"/>
      <c r="C267" s="214" t="s">
        <v>362</v>
      </c>
      <c r="D267" s="214" t="s">
        <v>162</v>
      </c>
      <c r="E267" s="215" t="s">
        <v>278</v>
      </c>
      <c r="F267" s="216" t="s">
        <v>279</v>
      </c>
      <c r="G267" s="217" t="s">
        <v>213</v>
      </c>
      <c r="H267" s="218">
        <v>17.076000000000001</v>
      </c>
      <c r="I267" s="219"/>
      <c r="J267" s="220">
        <f>ROUND(I267*H267,2)</f>
        <v>0</v>
      </c>
      <c r="K267" s="216" t="s">
        <v>166</v>
      </c>
      <c r="L267" s="46"/>
      <c r="M267" s="221" t="s">
        <v>19</v>
      </c>
      <c r="N267" s="222" t="s">
        <v>44</v>
      </c>
      <c r="O267" s="86"/>
      <c r="P267" s="223">
        <f>O267*H267</f>
        <v>0</v>
      </c>
      <c r="Q267" s="223">
        <v>1.0606199999999999</v>
      </c>
      <c r="R267" s="223">
        <f>Q267*H267</f>
        <v>18.111147119999998</v>
      </c>
      <c r="S267" s="223">
        <v>0</v>
      </c>
      <c r="T267" s="224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25" t="s">
        <v>167</v>
      </c>
      <c r="AT267" s="225" t="s">
        <v>162</v>
      </c>
      <c r="AU267" s="225" t="s">
        <v>83</v>
      </c>
      <c r="AY267" s="19" t="s">
        <v>160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9" t="s">
        <v>81</v>
      </c>
      <c r="BK267" s="226">
        <f>ROUND(I267*H267,2)</f>
        <v>0</v>
      </c>
      <c r="BL267" s="19" t="s">
        <v>167</v>
      </c>
      <c r="BM267" s="225" t="s">
        <v>1111</v>
      </c>
    </row>
    <row r="268" s="2" customFormat="1">
      <c r="A268" s="40"/>
      <c r="B268" s="41"/>
      <c r="C268" s="42"/>
      <c r="D268" s="227" t="s">
        <v>169</v>
      </c>
      <c r="E268" s="42"/>
      <c r="F268" s="228" t="s">
        <v>281</v>
      </c>
      <c r="G268" s="42"/>
      <c r="H268" s="42"/>
      <c r="I268" s="229"/>
      <c r="J268" s="42"/>
      <c r="K268" s="42"/>
      <c r="L268" s="46"/>
      <c r="M268" s="230"/>
      <c r="N268" s="231"/>
      <c r="O268" s="86"/>
      <c r="P268" s="86"/>
      <c r="Q268" s="86"/>
      <c r="R268" s="86"/>
      <c r="S268" s="86"/>
      <c r="T268" s="87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T268" s="19" t="s">
        <v>169</v>
      </c>
      <c r="AU268" s="19" t="s">
        <v>83</v>
      </c>
    </row>
    <row r="269" s="13" customFormat="1">
      <c r="A269" s="13"/>
      <c r="B269" s="232"/>
      <c r="C269" s="233"/>
      <c r="D269" s="234" t="s">
        <v>171</v>
      </c>
      <c r="E269" s="235" t="s">
        <v>19</v>
      </c>
      <c r="F269" s="236" t="s">
        <v>1112</v>
      </c>
      <c r="G269" s="233"/>
      <c r="H269" s="237">
        <v>17.076000000000001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171</v>
      </c>
      <c r="AU269" s="243" t="s">
        <v>83</v>
      </c>
      <c r="AV269" s="13" t="s">
        <v>83</v>
      </c>
      <c r="AW269" s="13" t="s">
        <v>35</v>
      </c>
      <c r="AX269" s="13" t="s">
        <v>81</v>
      </c>
      <c r="AY269" s="243" t="s">
        <v>160</v>
      </c>
    </row>
    <row r="270" s="2" customFormat="1" ht="16.5" customHeight="1">
      <c r="A270" s="40"/>
      <c r="B270" s="41"/>
      <c r="C270" s="214" t="s">
        <v>368</v>
      </c>
      <c r="D270" s="214" t="s">
        <v>162</v>
      </c>
      <c r="E270" s="215" t="s">
        <v>632</v>
      </c>
      <c r="F270" s="216" t="s">
        <v>633</v>
      </c>
      <c r="G270" s="217" t="s">
        <v>175</v>
      </c>
      <c r="H270" s="218">
        <v>9.7870000000000008</v>
      </c>
      <c r="I270" s="219"/>
      <c r="J270" s="220">
        <f>ROUND(I270*H270,2)</f>
        <v>0</v>
      </c>
      <c r="K270" s="216" t="s">
        <v>166</v>
      </c>
      <c r="L270" s="46"/>
      <c r="M270" s="221" t="s">
        <v>19</v>
      </c>
      <c r="N270" s="222" t="s">
        <v>44</v>
      </c>
      <c r="O270" s="86"/>
      <c r="P270" s="223">
        <f>O270*H270</f>
        <v>0</v>
      </c>
      <c r="Q270" s="223">
        <v>2.5018699999999998</v>
      </c>
      <c r="R270" s="223">
        <f>Q270*H270</f>
        <v>24.485801689999999</v>
      </c>
      <c r="S270" s="223">
        <v>0</v>
      </c>
      <c r="T270" s="224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5" t="s">
        <v>167</v>
      </c>
      <c r="AT270" s="225" t="s">
        <v>162</v>
      </c>
      <c r="AU270" s="225" t="s">
        <v>83</v>
      </c>
      <c r="AY270" s="19" t="s">
        <v>160</v>
      </c>
      <c r="BE270" s="226">
        <f>IF(N270="základní",J270,0)</f>
        <v>0</v>
      </c>
      <c r="BF270" s="226">
        <f>IF(N270="snížená",J270,0)</f>
        <v>0</v>
      </c>
      <c r="BG270" s="226">
        <f>IF(N270="zákl. přenesená",J270,0)</f>
        <v>0</v>
      </c>
      <c r="BH270" s="226">
        <f>IF(N270="sníž. přenesená",J270,0)</f>
        <v>0</v>
      </c>
      <c r="BI270" s="226">
        <f>IF(N270="nulová",J270,0)</f>
        <v>0</v>
      </c>
      <c r="BJ270" s="19" t="s">
        <v>81</v>
      </c>
      <c r="BK270" s="226">
        <f>ROUND(I270*H270,2)</f>
        <v>0</v>
      </c>
      <c r="BL270" s="19" t="s">
        <v>167</v>
      </c>
      <c r="BM270" s="225" t="s">
        <v>1113</v>
      </c>
    </row>
    <row r="271" s="2" customFormat="1">
      <c r="A271" s="40"/>
      <c r="B271" s="41"/>
      <c r="C271" s="42"/>
      <c r="D271" s="227" t="s">
        <v>169</v>
      </c>
      <c r="E271" s="42"/>
      <c r="F271" s="228" t="s">
        <v>635</v>
      </c>
      <c r="G271" s="42"/>
      <c r="H271" s="42"/>
      <c r="I271" s="229"/>
      <c r="J271" s="42"/>
      <c r="K271" s="42"/>
      <c r="L271" s="46"/>
      <c r="M271" s="230"/>
      <c r="N271" s="231"/>
      <c r="O271" s="86"/>
      <c r="P271" s="86"/>
      <c r="Q271" s="86"/>
      <c r="R271" s="86"/>
      <c r="S271" s="86"/>
      <c r="T271" s="87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169</v>
      </c>
      <c r="AU271" s="19" t="s">
        <v>83</v>
      </c>
    </row>
    <row r="272" s="13" customFormat="1">
      <c r="A272" s="13"/>
      <c r="B272" s="232"/>
      <c r="C272" s="233"/>
      <c r="D272" s="234" t="s">
        <v>171</v>
      </c>
      <c r="E272" s="235" t="s">
        <v>19</v>
      </c>
      <c r="F272" s="236" t="s">
        <v>1114</v>
      </c>
      <c r="G272" s="233"/>
      <c r="H272" s="237">
        <v>2.2090000000000001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171</v>
      </c>
      <c r="AU272" s="243" t="s">
        <v>83</v>
      </c>
      <c r="AV272" s="13" t="s">
        <v>83</v>
      </c>
      <c r="AW272" s="13" t="s">
        <v>35</v>
      </c>
      <c r="AX272" s="13" t="s">
        <v>73</v>
      </c>
      <c r="AY272" s="243" t="s">
        <v>160</v>
      </c>
    </row>
    <row r="273" s="13" customFormat="1">
      <c r="A273" s="13"/>
      <c r="B273" s="232"/>
      <c r="C273" s="233"/>
      <c r="D273" s="234" t="s">
        <v>171</v>
      </c>
      <c r="E273" s="235" t="s">
        <v>19</v>
      </c>
      <c r="F273" s="236" t="s">
        <v>1115</v>
      </c>
      <c r="G273" s="233"/>
      <c r="H273" s="237">
        <v>7.5780000000000003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171</v>
      </c>
      <c r="AU273" s="243" t="s">
        <v>83</v>
      </c>
      <c r="AV273" s="13" t="s">
        <v>83</v>
      </c>
      <c r="AW273" s="13" t="s">
        <v>35</v>
      </c>
      <c r="AX273" s="13" t="s">
        <v>73</v>
      </c>
      <c r="AY273" s="243" t="s">
        <v>160</v>
      </c>
    </row>
    <row r="274" s="14" customFormat="1">
      <c r="A274" s="14"/>
      <c r="B274" s="244"/>
      <c r="C274" s="245"/>
      <c r="D274" s="234" t="s">
        <v>171</v>
      </c>
      <c r="E274" s="246" t="s">
        <v>19</v>
      </c>
      <c r="F274" s="247" t="s">
        <v>180</v>
      </c>
      <c r="G274" s="245"/>
      <c r="H274" s="248">
        <v>9.7870000000000008</v>
      </c>
      <c r="I274" s="249"/>
      <c r="J274" s="245"/>
      <c r="K274" s="245"/>
      <c r="L274" s="250"/>
      <c r="M274" s="251"/>
      <c r="N274" s="252"/>
      <c r="O274" s="252"/>
      <c r="P274" s="252"/>
      <c r="Q274" s="252"/>
      <c r="R274" s="252"/>
      <c r="S274" s="252"/>
      <c r="T274" s="253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4" t="s">
        <v>171</v>
      </c>
      <c r="AU274" s="254" t="s">
        <v>83</v>
      </c>
      <c r="AV274" s="14" t="s">
        <v>167</v>
      </c>
      <c r="AW274" s="14" t="s">
        <v>35</v>
      </c>
      <c r="AX274" s="14" t="s">
        <v>81</v>
      </c>
      <c r="AY274" s="254" t="s">
        <v>160</v>
      </c>
    </row>
    <row r="275" s="2" customFormat="1" ht="24.15" customHeight="1">
      <c r="A275" s="40"/>
      <c r="B275" s="41"/>
      <c r="C275" s="214" t="s">
        <v>377</v>
      </c>
      <c r="D275" s="214" t="s">
        <v>162</v>
      </c>
      <c r="E275" s="215" t="s">
        <v>1116</v>
      </c>
      <c r="F275" s="216" t="s">
        <v>1117</v>
      </c>
      <c r="G275" s="217" t="s">
        <v>175</v>
      </c>
      <c r="H275" s="218">
        <v>5.7050000000000001</v>
      </c>
      <c r="I275" s="219"/>
      <c r="J275" s="220">
        <f>ROUND(I275*H275,2)</f>
        <v>0</v>
      </c>
      <c r="K275" s="216" t="s">
        <v>166</v>
      </c>
      <c r="L275" s="46"/>
      <c r="M275" s="221" t="s">
        <v>19</v>
      </c>
      <c r="N275" s="222" t="s">
        <v>44</v>
      </c>
      <c r="O275" s="86"/>
      <c r="P275" s="223">
        <f>O275*H275</f>
        <v>0</v>
      </c>
      <c r="Q275" s="223">
        <v>2.5018699999999998</v>
      </c>
      <c r="R275" s="223">
        <f>Q275*H275</f>
        <v>14.273168349999999</v>
      </c>
      <c r="S275" s="223">
        <v>0</v>
      </c>
      <c r="T275" s="224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5" t="s">
        <v>167</v>
      </c>
      <c r="AT275" s="225" t="s">
        <v>162</v>
      </c>
      <c r="AU275" s="225" t="s">
        <v>83</v>
      </c>
      <c r="AY275" s="19" t="s">
        <v>160</v>
      </c>
      <c r="BE275" s="226">
        <f>IF(N275="základní",J275,0)</f>
        <v>0</v>
      </c>
      <c r="BF275" s="226">
        <f>IF(N275="snížená",J275,0)</f>
        <v>0</v>
      </c>
      <c r="BG275" s="226">
        <f>IF(N275="zákl. přenesená",J275,0)</f>
        <v>0</v>
      </c>
      <c r="BH275" s="226">
        <f>IF(N275="sníž. přenesená",J275,0)</f>
        <v>0</v>
      </c>
      <c r="BI275" s="226">
        <f>IF(N275="nulová",J275,0)</f>
        <v>0</v>
      </c>
      <c r="BJ275" s="19" t="s">
        <v>81</v>
      </c>
      <c r="BK275" s="226">
        <f>ROUND(I275*H275,2)</f>
        <v>0</v>
      </c>
      <c r="BL275" s="19" t="s">
        <v>167</v>
      </c>
      <c r="BM275" s="225" t="s">
        <v>1118</v>
      </c>
    </row>
    <row r="276" s="2" customFormat="1">
      <c r="A276" s="40"/>
      <c r="B276" s="41"/>
      <c r="C276" s="42"/>
      <c r="D276" s="227" t="s">
        <v>169</v>
      </c>
      <c r="E276" s="42"/>
      <c r="F276" s="228" t="s">
        <v>1119</v>
      </c>
      <c r="G276" s="42"/>
      <c r="H276" s="42"/>
      <c r="I276" s="229"/>
      <c r="J276" s="42"/>
      <c r="K276" s="42"/>
      <c r="L276" s="46"/>
      <c r="M276" s="230"/>
      <c r="N276" s="231"/>
      <c r="O276" s="86"/>
      <c r="P276" s="86"/>
      <c r="Q276" s="86"/>
      <c r="R276" s="86"/>
      <c r="S276" s="86"/>
      <c r="T276" s="87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T276" s="19" t="s">
        <v>169</v>
      </c>
      <c r="AU276" s="19" t="s">
        <v>83</v>
      </c>
    </row>
    <row r="277" s="13" customFormat="1">
      <c r="A277" s="13"/>
      <c r="B277" s="232"/>
      <c r="C277" s="233"/>
      <c r="D277" s="234" t="s">
        <v>171</v>
      </c>
      <c r="E277" s="235" t="s">
        <v>19</v>
      </c>
      <c r="F277" s="236" t="s">
        <v>1120</v>
      </c>
      <c r="G277" s="233"/>
      <c r="H277" s="237">
        <v>2.8370000000000002</v>
      </c>
      <c r="I277" s="238"/>
      <c r="J277" s="233"/>
      <c r="K277" s="233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171</v>
      </c>
      <c r="AU277" s="243" t="s">
        <v>83</v>
      </c>
      <c r="AV277" s="13" t="s">
        <v>83</v>
      </c>
      <c r="AW277" s="13" t="s">
        <v>35</v>
      </c>
      <c r="AX277" s="13" t="s">
        <v>73</v>
      </c>
      <c r="AY277" s="243" t="s">
        <v>160</v>
      </c>
    </row>
    <row r="278" s="13" customFormat="1">
      <c r="A278" s="13"/>
      <c r="B278" s="232"/>
      <c r="C278" s="233"/>
      <c r="D278" s="234" t="s">
        <v>171</v>
      </c>
      <c r="E278" s="235" t="s">
        <v>19</v>
      </c>
      <c r="F278" s="236" t="s">
        <v>1121</v>
      </c>
      <c r="G278" s="233"/>
      <c r="H278" s="237">
        <v>2.8679999999999999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171</v>
      </c>
      <c r="AU278" s="243" t="s">
        <v>83</v>
      </c>
      <c r="AV278" s="13" t="s">
        <v>83</v>
      </c>
      <c r="AW278" s="13" t="s">
        <v>35</v>
      </c>
      <c r="AX278" s="13" t="s">
        <v>73</v>
      </c>
      <c r="AY278" s="243" t="s">
        <v>160</v>
      </c>
    </row>
    <row r="279" s="14" customFormat="1">
      <c r="A279" s="14"/>
      <c r="B279" s="244"/>
      <c r="C279" s="245"/>
      <c r="D279" s="234" t="s">
        <v>171</v>
      </c>
      <c r="E279" s="246" t="s">
        <v>19</v>
      </c>
      <c r="F279" s="247" t="s">
        <v>180</v>
      </c>
      <c r="G279" s="245"/>
      <c r="H279" s="248">
        <v>5.7050000000000001</v>
      </c>
      <c r="I279" s="249"/>
      <c r="J279" s="245"/>
      <c r="K279" s="245"/>
      <c r="L279" s="250"/>
      <c r="M279" s="251"/>
      <c r="N279" s="252"/>
      <c r="O279" s="252"/>
      <c r="P279" s="252"/>
      <c r="Q279" s="252"/>
      <c r="R279" s="252"/>
      <c r="S279" s="252"/>
      <c r="T279" s="25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4" t="s">
        <v>171</v>
      </c>
      <c r="AU279" s="254" t="s">
        <v>83</v>
      </c>
      <c r="AV279" s="14" t="s">
        <v>167</v>
      </c>
      <c r="AW279" s="14" t="s">
        <v>35</v>
      </c>
      <c r="AX279" s="14" t="s">
        <v>81</v>
      </c>
      <c r="AY279" s="254" t="s">
        <v>160</v>
      </c>
    </row>
    <row r="280" s="2" customFormat="1" ht="16.5" customHeight="1">
      <c r="A280" s="40"/>
      <c r="B280" s="41"/>
      <c r="C280" s="214" t="s">
        <v>386</v>
      </c>
      <c r="D280" s="214" t="s">
        <v>162</v>
      </c>
      <c r="E280" s="215" t="s">
        <v>1122</v>
      </c>
      <c r="F280" s="216" t="s">
        <v>1123</v>
      </c>
      <c r="G280" s="217" t="s">
        <v>165</v>
      </c>
      <c r="H280" s="218">
        <v>52.279000000000003</v>
      </c>
      <c r="I280" s="219"/>
      <c r="J280" s="220">
        <f>ROUND(I280*H280,2)</f>
        <v>0</v>
      </c>
      <c r="K280" s="216" t="s">
        <v>166</v>
      </c>
      <c r="L280" s="46"/>
      <c r="M280" s="221" t="s">
        <v>19</v>
      </c>
      <c r="N280" s="222" t="s">
        <v>44</v>
      </c>
      <c r="O280" s="86"/>
      <c r="P280" s="223">
        <f>O280*H280</f>
        <v>0</v>
      </c>
      <c r="Q280" s="223">
        <v>0.00264</v>
      </c>
      <c r="R280" s="223">
        <f>Q280*H280</f>
        <v>0.13801656000000001</v>
      </c>
      <c r="S280" s="223">
        <v>0</v>
      </c>
      <c r="T280" s="224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25" t="s">
        <v>167</v>
      </c>
      <c r="AT280" s="225" t="s">
        <v>162</v>
      </c>
      <c r="AU280" s="225" t="s">
        <v>83</v>
      </c>
      <c r="AY280" s="19" t="s">
        <v>160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9" t="s">
        <v>81</v>
      </c>
      <c r="BK280" s="226">
        <f>ROUND(I280*H280,2)</f>
        <v>0</v>
      </c>
      <c r="BL280" s="19" t="s">
        <v>167</v>
      </c>
      <c r="BM280" s="225" t="s">
        <v>1124</v>
      </c>
    </row>
    <row r="281" s="2" customFormat="1">
      <c r="A281" s="40"/>
      <c r="B281" s="41"/>
      <c r="C281" s="42"/>
      <c r="D281" s="227" t="s">
        <v>169</v>
      </c>
      <c r="E281" s="42"/>
      <c r="F281" s="228" t="s">
        <v>1125</v>
      </c>
      <c r="G281" s="42"/>
      <c r="H281" s="42"/>
      <c r="I281" s="229"/>
      <c r="J281" s="42"/>
      <c r="K281" s="42"/>
      <c r="L281" s="46"/>
      <c r="M281" s="230"/>
      <c r="N281" s="231"/>
      <c r="O281" s="86"/>
      <c r="P281" s="86"/>
      <c r="Q281" s="86"/>
      <c r="R281" s="86"/>
      <c r="S281" s="86"/>
      <c r="T281" s="87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169</v>
      </c>
      <c r="AU281" s="19" t="s">
        <v>83</v>
      </c>
    </row>
    <row r="282" s="13" customFormat="1">
      <c r="A282" s="13"/>
      <c r="B282" s="232"/>
      <c r="C282" s="233"/>
      <c r="D282" s="234" t="s">
        <v>171</v>
      </c>
      <c r="E282" s="235" t="s">
        <v>19</v>
      </c>
      <c r="F282" s="236" t="s">
        <v>1126</v>
      </c>
      <c r="G282" s="233"/>
      <c r="H282" s="237">
        <v>26.065000000000001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171</v>
      </c>
      <c r="AU282" s="243" t="s">
        <v>83</v>
      </c>
      <c r="AV282" s="13" t="s">
        <v>83</v>
      </c>
      <c r="AW282" s="13" t="s">
        <v>35</v>
      </c>
      <c r="AX282" s="13" t="s">
        <v>73</v>
      </c>
      <c r="AY282" s="243" t="s">
        <v>160</v>
      </c>
    </row>
    <row r="283" s="13" customFormat="1">
      <c r="A283" s="13"/>
      <c r="B283" s="232"/>
      <c r="C283" s="233"/>
      <c r="D283" s="234" t="s">
        <v>171</v>
      </c>
      <c r="E283" s="235" t="s">
        <v>19</v>
      </c>
      <c r="F283" s="236" t="s">
        <v>1127</v>
      </c>
      <c r="G283" s="233"/>
      <c r="H283" s="237">
        <v>26.213999999999999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171</v>
      </c>
      <c r="AU283" s="243" t="s">
        <v>83</v>
      </c>
      <c r="AV283" s="13" t="s">
        <v>83</v>
      </c>
      <c r="AW283" s="13" t="s">
        <v>35</v>
      </c>
      <c r="AX283" s="13" t="s">
        <v>73</v>
      </c>
      <c r="AY283" s="243" t="s">
        <v>160</v>
      </c>
    </row>
    <row r="284" s="14" customFormat="1">
      <c r="A284" s="14"/>
      <c r="B284" s="244"/>
      <c r="C284" s="245"/>
      <c r="D284" s="234" t="s">
        <v>171</v>
      </c>
      <c r="E284" s="246" t="s">
        <v>19</v>
      </c>
      <c r="F284" s="247" t="s">
        <v>180</v>
      </c>
      <c r="G284" s="245"/>
      <c r="H284" s="248">
        <v>52.279000000000003</v>
      </c>
      <c r="I284" s="249"/>
      <c r="J284" s="245"/>
      <c r="K284" s="245"/>
      <c r="L284" s="250"/>
      <c r="M284" s="251"/>
      <c r="N284" s="252"/>
      <c r="O284" s="252"/>
      <c r="P284" s="252"/>
      <c r="Q284" s="252"/>
      <c r="R284" s="252"/>
      <c r="S284" s="252"/>
      <c r="T284" s="253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4" t="s">
        <v>171</v>
      </c>
      <c r="AU284" s="254" t="s">
        <v>83</v>
      </c>
      <c r="AV284" s="14" t="s">
        <v>167</v>
      </c>
      <c r="AW284" s="14" t="s">
        <v>35</v>
      </c>
      <c r="AX284" s="14" t="s">
        <v>81</v>
      </c>
      <c r="AY284" s="254" t="s">
        <v>160</v>
      </c>
    </row>
    <row r="285" s="2" customFormat="1" ht="16.5" customHeight="1">
      <c r="A285" s="40"/>
      <c r="B285" s="41"/>
      <c r="C285" s="214" t="s">
        <v>391</v>
      </c>
      <c r="D285" s="214" t="s">
        <v>162</v>
      </c>
      <c r="E285" s="215" t="s">
        <v>1128</v>
      </c>
      <c r="F285" s="216" t="s">
        <v>1129</v>
      </c>
      <c r="G285" s="217" t="s">
        <v>165</v>
      </c>
      <c r="H285" s="218">
        <v>52.279000000000003</v>
      </c>
      <c r="I285" s="219"/>
      <c r="J285" s="220">
        <f>ROUND(I285*H285,2)</f>
        <v>0</v>
      </c>
      <c r="K285" s="216" t="s">
        <v>166</v>
      </c>
      <c r="L285" s="46"/>
      <c r="M285" s="221" t="s">
        <v>19</v>
      </c>
      <c r="N285" s="222" t="s">
        <v>44</v>
      </c>
      <c r="O285" s="86"/>
      <c r="P285" s="223">
        <f>O285*H285</f>
        <v>0</v>
      </c>
      <c r="Q285" s="223">
        <v>0</v>
      </c>
      <c r="R285" s="223">
        <f>Q285*H285</f>
        <v>0</v>
      </c>
      <c r="S285" s="223">
        <v>0</v>
      </c>
      <c r="T285" s="224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25" t="s">
        <v>167</v>
      </c>
      <c r="AT285" s="225" t="s">
        <v>162</v>
      </c>
      <c r="AU285" s="225" t="s">
        <v>83</v>
      </c>
      <c r="AY285" s="19" t="s">
        <v>160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9" t="s">
        <v>81</v>
      </c>
      <c r="BK285" s="226">
        <f>ROUND(I285*H285,2)</f>
        <v>0</v>
      </c>
      <c r="BL285" s="19" t="s">
        <v>167</v>
      </c>
      <c r="BM285" s="225" t="s">
        <v>1130</v>
      </c>
    </row>
    <row r="286" s="2" customFormat="1">
      <c r="A286" s="40"/>
      <c r="B286" s="41"/>
      <c r="C286" s="42"/>
      <c r="D286" s="227" t="s">
        <v>169</v>
      </c>
      <c r="E286" s="42"/>
      <c r="F286" s="228" t="s">
        <v>1131</v>
      </c>
      <c r="G286" s="42"/>
      <c r="H286" s="42"/>
      <c r="I286" s="229"/>
      <c r="J286" s="42"/>
      <c r="K286" s="42"/>
      <c r="L286" s="46"/>
      <c r="M286" s="230"/>
      <c r="N286" s="231"/>
      <c r="O286" s="86"/>
      <c r="P286" s="86"/>
      <c r="Q286" s="86"/>
      <c r="R286" s="86"/>
      <c r="S286" s="86"/>
      <c r="T286" s="87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T286" s="19" t="s">
        <v>169</v>
      </c>
      <c r="AU286" s="19" t="s">
        <v>83</v>
      </c>
    </row>
    <row r="287" s="2" customFormat="1" ht="21.75" customHeight="1">
      <c r="A287" s="40"/>
      <c r="B287" s="41"/>
      <c r="C287" s="214" t="s">
        <v>397</v>
      </c>
      <c r="D287" s="214" t="s">
        <v>162</v>
      </c>
      <c r="E287" s="215" t="s">
        <v>1132</v>
      </c>
      <c r="F287" s="216" t="s">
        <v>1133</v>
      </c>
      <c r="G287" s="217" t="s">
        <v>213</v>
      </c>
      <c r="H287" s="218">
        <v>0.68500000000000005</v>
      </c>
      <c r="I287" s="219"/>
      <c r="J287" s="220">
        <f>ROUND(I287*H287,2)</f>
        <v>0</v>
      </c>
      <c r="K287" s="216" t="s">
        <v>166</v>
      </c>
      <c r="L287" s="46"/>
      <c r="M287" s="221" t="s">
        <v>19</v>
      </c>
      <c r="N287" s="222" t="s">
        <v>44</v>
      </c>
      <c r="O287" s="86"/>
      <c r="P287" s="223">
        <f>O287*H287</f>
        <v>0</v>
      </c>
      <c r="Q287" s="223">
        <v>1.0606199999999999</v>
      </c>
      <c r="R287" s="223">
        <f>Q287*H287</f>
        <v>0.72652470000000002</v>
      </c>
      <c r="S287" s="223">
        <v>0</v>
      </c>
      <c r="T287" s="224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25" t="s">
        <v>167</v>
      </c>
      <c r="AT287" s="225" t="s">
        <v>162</v>
      </c>
      <c r="AU287" s="225" t="s">
        <v>83</v>
      </c>
      <c r="AY287" s="19" t="s">
        <v>160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9" t="s">
        <v>81</v>
      </c>
      <c r="BK287" s="226">
        <f>ROUND(I287*H287,2)</f>
        <v>0</v>
      </c>
      <c r="BL287" s="19" t="s">
        <v>167</v>
      </c>
      <c r="BM287" s="225" t="s">
        <v>1134</v>
      </c>
    </row>
    <row r="288" s="2" customFormat="1">
      <c r="A288" s="40"/>
      <c r="B288" s="41"/>
      <c r="C288" s="42"/>
      <c r="D288" s="227" t="s">
        <v>169</v>
      </c>
      <c r="E288" s="42"/>
      <c r="F288" s="228" t="s">
        <v>1135</v>
      </c>
      <c r="G288" s="42"/>
      <c r="H288" s="42"/>
      <c r="I288" s="229"/>
      <c r="J288" s="42"/>
      <c r="K288" s="42"/>
      <c r="L288" s="46"/>
      <c r="M288" s="230"/>
      <c r="N288" s="231"/>
      <c r="O288" s="86"/>
      <c r="P288" s="86"/>
      <c r="Q288" s="86"/>
      <c r="R288" s="86"/>
      <c r="S288" s="86"/>
      <c r="T288" s="87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T288" s="19" t="s">
        <v>169</v>
      </c>
      <c r="AU288" s="19" t="s">
        <v>83</v>
      </c>
    </row>
    <row r="289" s="13" customFormat="1">
      <c r="A289" s="13"/>
      <c r="B289" s="232"/>
      <c r="C289" s="233"/>
      <c r="D289" s="234" t="s">
        <v>171</v>
      </c>
      <c r="E289" s="235" t="s">
        <v>19</v>
      </c>
      <c r="F289" s="236" t="s">
        <v>1136</v>
      </c>
      <c r="G289" s="233"/>
      <c r="H289" s="237">
        <v>0.68500000000000005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171</v>
      </c>
      <c r="AU289" s="243" t="s">
        <v>83</v>
      </c>
      <c r="AV289" s="13" t="s">
        <v>83</v>
      </c>
      <c r="AW289" s="13" t="s">
        <v>35</v>
      </c>
      <c r="AX289" s="13" t="s">
        <v>81</v>
      </c>
      <c r="AY289" s="243" t="s">
        <v>160</v>
      </c>
    </row>
    <row r="290" s="2" customFormat="1" ht="24.15" customHeight="1">
      <c r="A290" s="40"/>
      <c r="B290" s="41"/>
      <c r="C290" s="214" t="s">
        <v>402</v>
      </c>
      <c r="D290" s="214" t="s">
        <v>162</v>
      </c>
      <c r="E290" s="215" t="s">
        <v>1137</v>
      </c>
      <c r="F290" s="216" t="s">
        <v>1138</v>
      </c>
      <c r="G290" s="217" t="s">
        <v>175</v>
      </c>
      <c r="H290" s="218">
        <v>3.1720000000000002</v>
      </c>
      <c r="I290" s="219"/>
      <c r="J290" s="220">
        <f>ROUND(I290*H290,2)</f>
        <v>0</v>
      </c>
      <c r="K290" s="216" t="s">
        <v>166</v>
      </c>
      <c r="L290" s="46"/>
      <c r="M290" s="221" t="s">
        <v>19</v>
      </c>
      <c r="N290" s="222" t="s">
        <v>44</v>
      </c>
      <c r="O290" s="86"/>
      <c r="P290" s="223">
        <f>O290*H290</f>
        <v>0</v>
      </c>
      <c r="Q290" s="223">
        <v>2.5018699999999998</v>
      </c>
      <c r="R290" s="223">
        <f>Q290*H290</f>
        <v>7.9359316399999997</v>
      </c>
      <c r="S290" s="223">
        <v>0</v>
      </c>
      <c r="T290" s="224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25" t="s">
        <v>167</v>
      </c>
      <c r="AT290" s="225" t="s">
        <v>162</v>
      </c>
      <c r="AU290" s="225" t="s">
        <v>83</v>
      </c>
      <c r="AY290" s="19" t="s">
        <v>160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9" t="s">
        <v>81</v>
      </c>
      <c r="BK290" s="226">
        <f>ROUND(I290*H290,2)</f>
        <v>0</v>
      </c>
      <c r="BL290" s="19" t="s">
        <v>167</v>
      </c>
      <c r="BM290" s="225" t="s">
        <v>1139</v>
      </c>
    </row>
    <row r="291" s="2" customFormat="1">
      <c r="A291" s="40"/>
      <c r="B291" s="41"/>
      <c r="C291" s="42"/>
      <c r="D291" s="227" t="s">
        <v>169</v>
      </c>
      <c r="E291" s="42"/>
      <c r="F291" s="228" t="s">
        <v>1140</v>
      </c>
      <c r="G291" s="42"/>
      <c r="H291" s="42"/>
      <c r="I291" s="229"/>
      <c r="J291" s="42"/>
      <c r="K291" s="42"/>
      <c r="L291" s="46"/>
      <c r="M291" s="230"/>
      <c r="N291" s="231"/>
      <c r="O291" s="86"/>
      <c r="P291" s="86"/>
      <c r="Q291" s="86"/>
      <c r="R291" s="86"/>
      <c r="S291" s="86"/>
      <c r="T291" s="87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169</v>
      </c>
      <c r="AU291" s="19" t="s">
        <v>83</v>
      </c>
    </row>
    <row r="292" s="13" customFormat="1">
      <c r="A292" s="13"/>
      <c r="B292" s="232"/>
      <c r="C292" s="233"/>
      <c r="D292" s="234" t="s">
        <v>171</v>
      </c>
      <c r="E292" s="235" t="s">
        <v>19</v>
      </c>
      <c r="F292" s="236" t="s">
        <v>1141</v>
      </c>
      <c r="G292" s="233"/>
      <c r="H292" s="237">
        <v>3.1720000000000002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171</v>
      </c>
      <c r="AU292" s="243" t="s">
        <v>83</v>
      </c>
      <c r="AV292" s="13" t="s">
        <v>83</v>
      </c>
      <c r="AW292" s="13" t="s">
        <v>35</v>
      </c>
      <c r="AX292" s="13" t="s">
        <v>81</v>
      </c>
      <c r="AY292" s="243" t="s">
        <v>160</v>
      </c>
    </row>
    <row r="293" s="2" customFormat="1" ht="16.5" customHeight="1">
      <c r="A293" s="40"/>
      <c r="B293" s="41"/>
      <c r="C293" s="214" t="s">
        <v>408</v>
      </c>
      <c r="D293" s="214" t="s">
        <v>162</v>
      </c>
      <c r="E293" s="215" t="s">
        <v>1142</v>
      </c>
      <c r="F293" s="216" t="s">
        <v>1143</v>
      </c>
      <c r="G293" s="217" t="s">
        <v>165</v>
      </c>
      <c r="H293" s="218">
        <v>23.155999999999999</v>
      </c>
      <c r="I293" s="219"/>
      <c r="J293" s="220">
        <f>ROUND(I293*H293,2)</f>
        <v>0</v>
      </c>
      <c r="K293" s="216" t="s">
        <v>166</v>
      </c>
      <c r="L293" s="46"/>
      <c r="M293" s="221" t="s">
        <v>19</v>
      </c>
      <c r="N293" s="222" t="s">
        <v>44</v>
      </c>
      <c r="O293" s="86"/>
      <c r="P293" s="223">
        <f>O293*H293</f>
        <v>0</v>
      </c>
      <c r="Q293" s="223">
        <v>0.00346</v>
      </c>
      <c r="R293" s="223">
        <f>Q293*H293</f>
        <v>0.080119759999999998</v>
      </c>
      <c r="S293" s="223">
        <v>0</v>
      </c>
      <c r="T293" s="224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25" t="s">
        <v>167</v>
      </c>
      <c r="AT293" s="225" t="s">
        <v>162</v>
      </c>
      <c r="AU293" s="225" t="s">
        <v>83</v>
      </c>
      <c r="AY293" s="19" t="s">
        <v>160</v>
      </c>
      <c r="BE293" s="226">
        <f>IF(N293="základní",J293,0)</f>
        <v>0</v>
      </c>
      <c r="BF293" s="226">
        <f>IF(N293="snížená",J293,0)</f>
        <v>0</v>
      </c>
      <c r="BG293" s="226">
        <f>IF(N293="zákl. přenesená",J293,0)</f>
        <v>0</v>
      </c>
      <c r="BH293" s="226">
        <f>IF(N293="sníž. přenesená",J293,0)</f>
        <v>0</v>
      </c>
      <c r="BI293" s="226">
        <f>IF(N293="nulová",J293,0)</f>
        <v>0</v>
      </c>
      <c r="BJ293" s="19" t="s">
        <v>81</v>
      </c>
      <c r="BK293" s="226">
        <f>ROUND(I293*H293,2)</f>
        <v>0</v>
      </c>
      <c r="BL293" s="19" t="s">
        <v>167</v>
      </c>
      <c r="BM293" s="225" t="s">
        <v>1144</v>
      </c>
    </row>
    <row r="294" s="2" customFormat="1">
      <c r="A294" s="40"/>
      <c r="B294" s="41"/>
      <c r="C294" s="42"/>
      <c r="D294" s="227" t="s">
        <v>169</v>
      </c>
      <c r="E294" s="42"/>
      <c r="F294" s="228" t="s">
        <v>1145</v>
      </c>
      <c r="G294" s="42"/>
      <c r="H294" s="42"/>
      <c r="I294" s="229"/>
      <c r="J294" s="42"/>
      <c r="K294" s="42"/>
      <c r="L294" s="46"/>
      <c r="M294" s="230"/>
      <c r="N294" s="231"/>
      <c r="O294" s="86"/>
      <c r="P294" s="86"/>
      <c r="Q294" s="86"/>
      <c r="R294" s="86"/>
      <c r="S294" s="86"/>
      <c r="T294" s="87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T294" s="19" t="s">
        <v>169</v>
      </c>
      <c r="AU294" s="19" t="s">
        <v>83</v>
      </c>
    </row>
    <row r="295" s="13" customFormat="1">
      <c r="A295" s="13"/>
      <c r="B295" s="232"/>
      <c r="C295" s="233"/>
      <c r="D295" s="234" t="s">
        <v>171</v>
      </c>
      <c r="E295" s="235" t="s">
        <v>19</v>
      </c>
      <c r="F295" s="236" t="s">
        <v>1146</v>
      </c>
      <c r="G295" s="233"/>
      <c r="H295" s="237">
        <v>23.155999999999999</v>
      </c>
      <c r="I295" s="238"/>
      <c r="J295" s="233"/>
      <c r="K295" s="233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171</v>
      </c>
      <c r="AU295" s="243" t="s">
        <v>83</v>
      </c>
      <c r="AV295" s="13" t="s">
        <v>83</v>
      </c>
      <c r="AW295" s="13" t="s">
        <v>35</v>
      </c>
      <c r="AX295" s="13" t="s">
        <v>81</v>
      </c>
      <c r="AY295" s="243" t="s">
        <v>160</v>
      </c>
    </row>
    <row r="296" s="2" customFormat="1" ht="21.75" customHeight="1">
      <c r="A296" s="40"/>
      <c r="B296" s="41"/>
      <c r="C296" s="214" t="s">
        <v>413</v>
      </c>
      <c r="D296" s="214" t="s">
        <v>162</v>
      </c>
      <c r="E296" s="215" t="s">
        <v>1147</v>
      </c>
      <c r="F296" s="216" t="s">
        <v>1148</v>
      </c>
      <c r="G296" s="217" t="s">
        <v>165</v>
      </c>
      <c r="H296" s="218">
        <v>23.155999999999999</v>
      </c>
      <c r="I296" s="219"/>
      <c r="J296" s="220">
        <f>ROUND(I296*H296,2)</f>
        <v>0</v>
      </c>
      <c r="K296" s="216" t="s">
        <v>166</v>
      </c>
      <c r="L296" s="46"/>
      <c r="M296" s="221" t="s">
        <v>19</v>
      </c>
      <c r="N296" s="222" t="s">
        <v>44</v>
      </c>
      <c r="O296" s="86"/>
      <c r="P296" s="223">
        <f>O296*H296</f>
        <v>0</v>
      </c>
      <c r="Q296" s="223">
        <v>0</v>
      </c>
      <c r="R296" s="223">
        <f>Q296*H296</f>
        <v>0</v>
      </c>
      <c r="S296" s="223">
        <v>0</v>
      </c>
      <c r="T296" s="224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5" t="s">
        <v>167</v>
      </c>
      <c r="AT296" s="225" t="s">
        <v>162</v>
      </c>
      <c r="AU296" s="225" t="s">
        <v>83</v>
      </c>
      <c r="AY296" s="19" t="s">
        <v>160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9" t="s">
        <v>81</v>
      </c>
      <c r="BK296" s="226">
        <f>ROUND(I296*H296,2)</f>
        <v>0</v>
      </c>
      <c r="BL296" s="19" t="s">
        <v>167</v>
      </c>
      <c r="BM296" s="225" t="s">
        <v>1149</v>
      </c>
    </row>
    <row r="297" s="2" customFormat="1">
      <c r="A297" s="40"/>
      <c r="B297" s="41"/>
      <c r="C297" s="42"/>
      <c r="D297" s="227" t="s">
        <v>169</v>
      </c>
      <c r="E297" s="42"/>
      <c r="F297" s="228" t="s">
        <v>1150</v>
      </c>
      <c r="G297" s="42"/>
      <c r="H297" s="42"/>
      <c r="I297" s="229"/>
      <c r="J297" s="42"/>
      <c r="K297" s="42"/>
      <c r="L297" s="46"/>
      <c r="M297" s="230"/>
      <c r="N297" s="231"/>
      <c r="O297" s="86"/>
      <c r="P297" s="86"/>
      <c r="Q297" s="86"/>
      <c r="R297" s="86"/>
      <c r="S297" s="86"/>
      <c r="T297" s="87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T297" s="19" t="s">
        <v>169</v>
      </c>
      <c r="AU297" s="19" t="s">
        <v>83</v>
      </c>
    </row>
    <row r="298" s="2" customFormat="1" ht="24.15" customHeight="1">
      <c r="A298" s="40"/>
      <c r="B298" s="41"/>
      <c r="C298" s="214" t="s">
        <v>417</v>
      </c>
      <c r="D298" s="214" t="s">
        <v>162</v>
      </c>
      <c r="E298" s="215" t="s">
        <v>1151</v>
      </c>
      <c r="F298" s="216" t="s">
        <v>1152</v>
      </c>
      <c r="G298" s="217" t="s">
        <v>213</v>
      </c>
      <c r="H298" s="218">
        <v>0.39700000000000002</v>
      </c>
      <c r="I298" s="219"/>
      <c r="J298" s="220">
        <f>ROUND(I298*H298,2)</f>
        <v>0</v>
      </c>
      <c r="K298" s="216" t="s">
        <v>166</v>
      </c>
      <c r="L298" s="46"/>
      <c r="M298" s="221" t="s">
        <v>19</v>
      </c>
      <c r="N298" s="222" t="s">
        <v>44</v>
      </c>
      <c r="O298" s="86"/>
      <c r="P298" s="223">
        <f>O298*H298</f>
        <v>0</v>
      </c>
      <c r="Q298" s="223">
        <v>1.0593999999999999</v>
      </c>
      <c r="R298" s="223">
        <f>Q298*H298</f>
        <v>0.42058180000000001</v>
      </c>
      <c r="S298" s="223">
        <v>0</v>
      </c>
      <c r="T298" s="224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25" t="s">
        <v>167</v>
      </c>
      <c r="AT298" s="225" t="s">
        <v>162</v>
      </c>
      <c r="AU298" s="225" t="s">
        <v>83</v>
      </c>
      <c r="AY298" s="19" t="s">
        <v>160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9" t="s">
        <v>81</v>
      </c>
      <c r="BK298" s="226">
        <f>ROUND(I298*H298,2)</f>
        <v>0</v>
      </c>
      <c r="BL298" s="19" t="s">
        <v>167</v>
      </c>
      <c r="BM298" s="225" t="s">
        <v>1153</v>
      </c>
    </row>
    <row r="299" s="2" customFormat="1">
      <c r="A299" s="40"/>
      <c r="B299" s="41"/>
      <c r="C299" s="42"/>
      <c r="D299" s="227" t="s">
        <v>169</v>
      </c>
      <c r="E299" s="42"/>
      <c r="F299" s="228" t="s">
        <v>1154</v>
      </c>
      <c r="G299" s="42"/>
      <c r="H299" s="42"/>
      <c r="I299" s="229"/>
      <c r="J299" s="42"/>
      <c r="K299" s="42"/>
      <c r="L299" s="46"/>
      <c r="M299" s="230"/>
      <c r="N299" s="231"/>
      <c r="O299" s="86"/>
      <c r="P299" s="86"/>
      <c r="Q299" s="86"/>
      <c r="R299" s="86"/>
      <c r="S299" s="86"/>
      <c r="T299" s="87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169</v>
      </c>
      <c r="AU299" s="19" t="s">
        <v>83</v>
      </c>
    </row>
    <row r="300" s="13" customFormat="1">
      <c r="A300" s="13"/>
      <c r="B300" s="232"/>
      <c r="C300" s="233"/>
      <c r="D300" s="234" t="s">
        <v>171</v>
      </c>
      <c r="E300" s="235" t="s">
        <v>19</v>
      </c>
      <c r="F300" s="236" t="s">
        <v>1155</v>
      </c>
      <c r="G300" s="233"/>
      <c r="H300" s="237">
        <v>0.39700000000000002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171</v>
      </c>
      <c r="AU300" s="243" t="s">
        <v>83</v>
      </c>
      <c r="AV300" s="13" t="s">
        <v>83</v>
      </c>
      <c r="AW300" s="13" t="s">
        <v>35</v>
      </c>
      <c r="AX300" s="13" t="s">
        <v>81</v>
      </c>
      <c r="AY300" s="243" t="s">
        <v>160</v>
      </c>
    </row>
    <row r="301" s="12" customFormat="1" ht="22.8" customHeight="1">
      <c r="A301" s="12"/>
      <c r="B301" s="198"/>
      <c r="C301" s="199"/>
      <c r="D301" s="200" t="s">
        <v>72</v>
      </c>
      <c r="E301" s="212" t="s">
        <v>181</v>
      </c>
      <c r="F301" s="212" t="s">
        <v>283</v>
      </c>
      <c r="G301" s="199"/>
      <c r="H301" s="199"/>
      <c r="I301" s="202"/>
      <c r="J301" s="213">
        <f>BK301</f>
        <v>0</v>
      </c>
      <c r="K301" s="199"/>
      <c r="L301" s="204"/>
      <c r="M301" s="205"/>
      <c r="N301" s="206"/>
      <c r="O301" s="206"/>
      <c r="P301" s="207">
        <f>SUM(P302:P316)</f>
        <v>0</v>
      </c>
      <c r="Q301" s="206"/>
      <c r="R301" s="207">
        <f>SUM(R302:R316)</f>
        <v>135.68899999999999</v>
      </c>
      <c r="S301" s="206"/>
      <c r="T301" s="208">
        <f>SUM(T302:T316)</f>
        <v>0</v>
      </c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R301" s="209" t="s">
        <v>81</v>
      </c>
      <c r="AT301" s="210" t="s">
        <v>72</v>
      </c>
      <c r="AU301" s="210" t="s">
        <v>81</v>
      </c>
      <c r="AY301" s="209" t="s">
        <v>160</v>
      </c>
      <c r="BK301" s="211">
        <f>SUM(BK302:BK316)</f>
        <v>0</v>
      </c>
    </row>
    <row r="302" s="2" customFormat="1" ht="21.75" customHeight="1">
      <c r="A302" s="40"/>
      <c r="B302" s="41"/>
      <c r="C302" s="214" t="s">
        <v>427</v>
      </c>
      <c r="D302" s="214" t="s">
        <v>162</v>
      </c>
      <c r="E302" s="215" t="s">
        <v>1156</v>
      </c>
      <c r="F302" s="216" t="s">
        <v>1157</v>
      </c>
      <c r="G302" s="217" t="s">
        <v>213</v>
      </c>
      <c r="H302" s="218">
        <v>135.68899999999999</v>
      </c>
      <c r="I302" s="219"/>
      <c r="J302" s="220">
        <f>ROUND(I302*H302,2)</f>
        <v>0</v>
      </c>
      <c r="K302" s="216" t="s">
        <v>166</v>
      </c>
      <c r="L302" s="46"/>
      <c r="M302" s="221" t="s">
        <v>19</v>
      </c>
      <c r="N302" s="222" t="s">
        <v>44</v>
      </c>
      <c r="O302" s="86"/>
      <c r="P302" s="223">
        <f>O302*H302</f>
        <v>0</v>
      </c>
      <c r="Q302" s="223">
        <v>0</v>
      </c>
      <c r="R302" s="223">
        <f>Q302*H302</f>
        <v>0</v>
      </c>
      <c r="S302" s="223">
        <v>0</v>
      </c>
      <c r="T302" s="224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25" t="s">
        <v>167</v>
      </c>
      <c r="AT302" s="225" t="s">
        <v>162</v>
      </c>
      <c r="AU302" s="225" t="s">
        <v>83</v>
      </c>
      <c r="AY302" s="19" t="s">
        <v>160</v>
      </c>
      <c r="BE302" s="226">
        <f>IF(N302="základní",J302,0)</f>
        <v>0</v>
      </c>
      <c r="BF302" s="226">
        <f>IF(N302="snížená",J302,0)</f>
        <v>0</v>
      </c>
      <c r="BG302" s="226">
        <f>IF(N302="zákl. přenesená",J302,0)</f>
        <v>0</v>
      </c>
      <c r="BH302" s="226">
        <f>IF(N302="sníž. přenesená",J302,0)</f>
        <v>0</v>
      </c>
      <c r="BI302" s="226">
        <f>IF(N302="nulová",J302,0)</f>
        <v>0</v>
      </c>
      <c r="BJ302" s="19" t="s">
        <v>81</v>
      </c>
      <c r="BK302" s="226">
        <f>ROUND(I302*H302,2)</f>
        <v>0</v>
      </c>
      <c r="BL302" s="19" t="s">
        <v>167</v>
      </c>
      <c r="BM302" s="225" t="s">
        <v>1158</v>
      </c>
    </row>
    <row r="303" s="2" customFormat="1">
      <c r="A303" s="40"/>
      <c r="B303" s="41"/>
      <c r="C303" s="42"/>
      <c r="D303" s="227" t="s">
        <v>169</v>
      </c>
      <c r="E303" s="42"/>
      <c r="F303" s="228" t="s">
        <v>1159</v>
      </c>
      <c r="G303" s="42"/>
      <c r="H303" s="42"/>
      <c r="I303" s="229"/>
      <c r="J303" s="42"/>
      <c r="K303" s="42"/>
      <c r="L303" s="46"/>
      <c r="M303" s="230"/>
      <c r="N303" s="231"/>
      <c r="O303" s="86"/>
      <c r="P303" s="86"/>
      <c r="Q303" s="86"/>
      <c r="R303" s="86"/>
      <c r="S303" s="86"/>
      <c r="T303" s="87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T303" s="19" t="s">
        <v>169</v>
      </c>
      <c r="AU303" s="19" t="s">
        <v>83</v>
      </c>
    </row>
    <row r="304" s="13" customFormat="1">
      <c r="A304" s="13"/>
      <c r="B304" s="232"/>
      <c r="C304" s="233"/>
      <c r="D304" s="234" t="s">
        <v>171</v>
      </c>
      <c r="E304" s="235" t="s">
        <v>19</v>
      </c>
      <c r="F304" s="236" t="s">
        <v>1160</v>
      </c>
      <c r="G304" s="233"/>
      <c r="H304" s="237">
        <v>21.518000000000001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171</v>
      </c>
      <c r="AU304" s="243" t="s">
        <v>83</v>
      </c>
      <c r="AV304" s="13" t="s">
        <v>83</v>
      </c>
      <c r="AW304" s="13" t="s">
        <v>35</v>
      </c>
      <c r="AX304" s="13" t="s">
        <v>73</v>
      </c>
      <c r="AY304" s="243" t="s">
        <v>160</v>
      </c>
    </row>
    <row r="305" s="13" customFormat="1">
      <c r="A305" s="13"/>
      <c r="B305" s="232"/>
      <c r="C305" s="233"/>
      <c r="D305" s="234" t="s">
        <v>171</v>
      </c>
      <c r="E305" s="235" t="s">
        <v>19</v>
      </c>
      <c r="F305" s="236" t="s">
        <v>1161</v>
      </c>
      <c r="G305" s="233"/>
      <c r="H305" s="237">
        <v>1.8700000000000001</v>
      </c>
      <c r="I305" s="238"/>
      <c r="J305" s="233"/>
      <c r="K305" s="233"/>
      <c r="L305" s="239"/>
      <c r="M305" s="240"/>
      <c r="N305" s="241"/>
      <c r="O305" s="241"/>
      <c r="P305" s="241"/>
      <c r="Q305" s="241"/>
      <c r="R305" s="241"/>
      <c r="S305" s="241"/>
      <c r="T305" s="24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171</v>
      </c>
      <c r="AU305" s="243" t="s">
        <v>83</v>
      </c>
      <c r="AV305" s="13" t="s">
        <v>83</v>
      </c>
      <c r="AW305" s="13" t="s">
        <v>35</v>
      </c>
      <c r="AX305" s="13" t="s">
        <v>73</v>
      </c>
      <c r="AY305" s="243" t="s">
        <v>160</v>
      </c>
    </row>
    <row r="306" s="13" customFormat="1">
      <c r="A306" s="13"/>
      <c r="B306" s="232"/>
      <c r="C306" s="233"/>
      <c r="D306" s="234" t="s">
        <v>171</v>
      </c>
      <c r="E306" s="235" t="s">
        <v>19</v>
      </c>
      <c r="F306" s="236" t="s">
        <v>1162</v>
      </c>
      <c r="G306" s="233"/>
      <c r="H306" s="237">
        <v>7.6890000000000001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171</v>
      </c>
      <c r="AU306" s="243" t="s">
        <v>83</v>
      </c>
      <c r="AV306" s="13" t="s">
        <v>83</v>
      </c>
      <c r="AW306" s="13" t="s">
        <v>35</v>
      </c>
      <c r="AX306" s="13" t="s">
        <v>73</v>
      </c>
      <c r="AY306" s="243" t="s">
        <v>160</v>
      </c>
    </row>
    <row r="307" s="13" customFormat="1">
      <c r="A307" s="13"/>
      <c r="B307" s="232"/>
      <c r="C307" s="233"/>
      <c r="D307" s="234" t="s">
        <v>171</v>
      </c>
      <c r="E307" s="235" t="s">
        <v>19</v>
      </c>
      <c r="F307" s="236" t="s">
        <v>1163</v>
      </c>
      <c r="G307" s="233"/>
      <c r="H307" s="237">
        <v>29.568000000000001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171</v>
      </c>
      <c r="AU307" s="243" t="s">
        <v>83</v>
      </c>
      <c r="AV307" s="13" t="s">
        <v>83</v>
      </c>
      <c r="AW307" s="13" t="s">
        <v>35</v>
      </c>
      <c r="AX307" s="13" t="s">
        <v>73</v>
      </c>
      <c r="AY307" s="243" t="s">
        <v>160</v>
      </c>
    </row>
    <row r="308" s="13" customFormat="1">
      <c r="A308" s="13"/>
      <c r="B308" s="232"/>
      <c r="C308" s="233"/>
      <c r="D308" s="234" t="s">
        <v>171</v>
      </c>
      <c r="E308" s="235" t="s">
        <v>19</v>
      </c>
      <c r="F308" s="236" t="s">
        <v>1164</v>
      </c>
      <c r="G308" s="233"/>
      <c r="H308" s="237">
        <v>14.512000000000001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171</v>
      </c>
      <c r="AU308" s="243" t="s">
        <v>83</v>
      </c>
      <c r="AV308" s="13" t="s">
        <v>83</v>
      </c>
      <c r="AW308" s="13" t="s">
        <v>35</v>
      </c>
      <c r="AX308" s="13" t="s">
        <v>73</v>
      </c>
      <c r="AY308" s="243" t="s">
        <v>160</v>
      </c>
    </row>
    <row r="309" s="13" customFormat="1">
      <c r="A309" s="13"/>
      <c r="B309" s="232"/>
      <c r="C309" s="233"/>
      <c r="D309" s="234" t="s">
        <v>171</v>
      </c>
      <c r="E309" s="235" t="s">
        <v>19</v>
      </c>
      <c r="F309" s="236" t="s">
        <v>1165</v>
      </c>
      <c r="G309" s="233"/>
      <c r="H309" s="237">
        <v>8.6189999999999998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171</v>
      </c>
      <c r="AU309" s="243" t="s">
        <v>83</v>
      </c>
      <c r="AV309" s="13" t="s">
        <v>83</v>
      </c>
      <c r="AW309" s="13" t="s">
        <v>35</v>
      </c>
      <c r="AX309" s="13" t="s">
        <v>73</v>
      </c>
      <c r="AY309" s="243" t="s">
        <v>160</v>
      </c>
    </row>
    <row r="310" s="13" customFormat="1">
      <c r="A310" s="13"/>
      <c r="B310" s="232"/>
      <c r="C310" s="233"/>
      <c r="D310" s="234" t="s">
        <v>171</v>
      </c>
      <c r="E310" s="235" t="s">
        <v>19</v>
      </c>
      <c r="F310" s="236" t="s">
        <v>1166</v>
      </c>
      <c r="G310" s="233"/>
      <c r="H310" s="237">
        <v>23.542999999999999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171</v>
      </c>
      <c r="AU310" s="243" t="s">
        <v>83</v>
      </c>
      <c r="AV310" s="13" t="s">
        <v>83</v>
      </c>
      <c r="AW310" s="13" t="s">
        <v>35</v>
      </c>
      <c r="AX310" s="13" t="s">
        <v>73</v>
      </c>
      <c r="AY310" s="243" t="s">
        <v>160</v>
      </c>
    </row>
    <row r="311" s="13" customFormat="1">
      <c r="A311" s="13"/>
      <c r="B311" s="232"/>
      <c r="C311" s="233"/>
      <c r="D311" s="234" t="s">
        <v>171</v>
      </c>
      <c r="E311" s="235" t="s">
        <v>19</v>
      </c>
      <c r="F311" s="236" t="s">
        <v>1167</v>
      </c>
      <c r="G311" s="233"/>
      <c r="H311" s="237">
        <v>2.1560000000000001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171</v>
      </c>
      <c r="AU311" s="243" t="s">
        <v>83</v>
      </c>
      <c r="AV311" s="13" t="s">
        <v>83</v>
      </c>
      <c r="AW311" s="13" t="s">
        <v>35</v>
      </c>
      <c r="AX311" s="13" t="s">
        <v>73</v>
      </c>
      <c r="AY311" s="243" t="s">
        <v>160</v>
      </c>
    </row>
    <row r="312" s="13" customFormat="1">
      <c r="A312" s="13"/>
      <c r="B312" s="232"/>
      <c r="C312" s="233"/>
      <c r="D312" s="234" t="s">
        <v>171</v>
      </c>
      <c r="E312" s="235" t="s">
        <v>19</v>
      </c>
      <c r="F312" s="236" t="s">
        <v>1168</v>
      </c>
      <c r="G312" s="233"/>
      <c r="H312" s="237">
        <v>19.872</v>
      </c>
      <c r="I312" s="238"/>
      <c r="J312" s="233"/>
      <c r="K312" s="233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171</v>
      </c>
      <c r="AU312" s="243" t="s">
        <v>83</v>
      </c>
      <c r="AV312" s="13" t="s">
        <v>83</v>
      </c>
      <c r="AW312" s="13" t="s">
        <v>35</v>
      </c>
      <c r="AX312" s="13" t="s">
        <v>73</v>
      </c>
      <c r="AY312" s="243" t="s">
        <v>160</v>
      </c>
    </row>
    <row r="313" s="13" customFormat="1">
      <c r="A313" s="13"/>
      <c r="B313" s="232"/>
      <c r="C313" s="233"/>
      <c r="D313" s="234" t="s">
        <v>171</v>
      </c>
      <c r="E313" s="235" t="s">
        <v>19</v>
      </c>
      <c r="F313" s="236" t="s">
        <v>1169</v>
      </c>
      <c r="G313" s="233"/>
      <c r="H313" s="237">
        <v>6.3419999999999996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171</v>
      </c>
      <c r="AU313" s="243" t="s">
        <v>83</v>
      </c>
      <c r="AV313" s="13" t="s">
        <v>83</v>
      </c>
      <c r="AW313" s="13" t="s">
        <v>35</v>
      </c>
      <c r="AX313" s="13" t="s">
        <v>73</v>
      </c>
      <c r="AY313" s="243" t="s">
        <v>160</v>
      </c>
    </row>
    <row r="314" s="14" customFormat="1">
      <c r="A314" s="14"/>
      <c r="B314" s="244"/>
      <c r="C314" s="245"/>
      <c r="D314" s="234" t="s">
        <v>171</v>
      </c>
      <c r="E314" s="246" t="s">
        <v>19</v>
      </c>
      <c r="F314" s="247" t="s">
        <v>180</v>
      </c>
      <c r="G314" s="245"/>
      <c r="H314" s="248">
        <v>135.68899999999999</v>
      </c>
      <c r="I314" s="249"/>
      <c r="J314" s="245"/>
      <c r="K314" s="245"/>
      <c r="L314" s="250"/>
      <c r="M314" s="251"/>
      <c r="N314" s="252"/>
      <c r="O314" s="252"/>
      <c r="P314" s="252"/>
      <c r="Q314" s="252"/>
      <c r="R314" s="252"/>
      <c r="S314" s="252"/>
      <c r="T314" s="253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4" t="s">
        <v>171</v>
      </c>
      <c r="AU314" s="254" t="s">
        <v>83</v>
      </c>
      <c r="AV314" s="14" t="s">
        <v>167</v>
      </c>
      <c r="AW314" s="14" t="s">
        <v>35</v>
      </c>
      <c r="AX314" s="14" t="s">
        <v>81</v>
      </c>
      <c r="AY314" s="254" t="s">
        <v>160</v>
      </c>
    </row>
    <row r="315" s="2" customFormat="1" ht="16.5" customHeight="1">
      <c r="A315" s="40"/>
      <c r="B315" s="41"/>
      <c r="C315" s="255" t="s">
        <v>436</v>
      </c>
      <c r="D315" s="255" t="s">
        <v>242</v>
      </c>
      <c r="E315" s="256" t="s">
        <v>1170</v>
      </c>
      <c r="F315" s="257" t="s">
        <v>1171</v>
      </c>
      <c r="G315" s="258" t="s">
        <v>447</v>
      </c>
      <c r="H315" s="259">
        <v>135689</v>
      </c>
      <c r="I315" s="260"/>
      <c r="J315" s="261">
        <f>ROUND(I315*H315,2)</f>
        <v>0</v>
      </c>
      <c r="K315" s="257" t="s">
        <v>19</v>
      </c>
      <c r="L315" s="262"/>
      <c r="M315" s="263" t="s">
        <v>19</v>
      </c>
      <c r="N315" s="264" t="s">
        <v>44</v>
      </c>
      <c r="O315" s="86"/>
      <c r="P315" s="223">
        <f>O315*H315</f>
        <v>0</v>
      </c>
      <c r="Q315" s="223">
        <v>0.001</v>
      </c>
      <c r="R315" s="223">
        <f>Q315*H315</f>
        <v>135.68899999999999</v>
      </c>
      <c r="S315" s="223">
        <v>0</v>
      </c>
      <c r="T315" s="224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25" t="s">
        <v>210</v>
      </c>
      <c r="AT315" s="225" t="s">
        <v>242</v>
      </c>
      <c r="AU315" s="225" t="s">
        <v>83</v>
      </c>
      <c r="AY315" s="19" t="s">
        <v>160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9" t="s">
        <v>81</v>
      </c>
      <c r="BK315" s="226">
        <f>ROUND(I315*H315,2)</f>
        <v>0</v>
      </c>
      <c r="BL315" s="19" t="s">
        <v>167</v>
      </c>
      <c r="BM315" s="225" t="s">
        <v>1172</v>
      </c>
    </row>
    <row r="316" s="13" customFormat="1">
      <c r="A316" s="13"/>
      <c r="B316" s="232"/>
      <c r="C316" s="233"/>
      <c r="D316" s="234" t="s">
        <v>171</v>
      </c>
      <c r="E316" s="233"/>
      <c r="F316" s="236" t="s">
        <v>1173</v>
      </c>
      <c r="G316" s="233"/>
      <c r="H316" s="237">
        <v>135689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171</v>
      </c>
      <c r="AU316" s="243" t="s">
        <v>83</v>
      </c>
      <c r="AV316" s="13" t="s">
        <v>83</v>
      </c>
      <c r="AW316" s="13" t="s">
        <v>4</v>
      </c>
      <c r="AX316" s="13" t="s">
        <v>81</v>
      </c>
      <c r="AY316" s="243" t="s">
        <v>160</v>
      </c>
    </row>
    <row r="317" s="12" customFormat="1" ht="22.8" customHeight="1">
      <c r="A317" s="12"/>
      <c r="B317" s="198"/>
      <c r="C317" s="199"/>
      <c r="D317" s="200" t="s">
        <v>72</v>
      </c>
      <c r="E317" s="212" t="s">
        <v>167</v>
      </c>
      <c r="F317" s="212" t="s">
        <v>343</v>
      </c>
      <c r="G317" s="199"/>
      <c r="H317" s="199"/>
      <c r="I317" s="202"/>
      <c r="J317" s="213">
        <f>BK317</f>
        <v>0</v>
      </c>
      <c r="K317" s="199"/>
      <c r="L317" s="204"/>
      <c r="M317" s="205"/>
      <c r="N317" s="206"/>
      <c r="O317" s="206"/>
      <c r="P317" s="207">
        <f>SUM(P318:P356)</f>
        <v>0</v>
      </c>
      <c r="Q317" s="206"/>
      <c r="R317" s="207">
        <f>SUM(R318:R356)</f>
        <v>8.5008759600000001</v>
      </c>
      <c r="S317" s="206"/>
      <c r="T317" s="208">
        <f>SUM(T318:T356)</f>
        <v>0</v>
      </c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R317" s="209" t="s">
        <v>81</v>
      </c>
      <c r="AT317" s="210" t="s">
        <v>72</v>
      </c>
      <c r="AU317" s="210" t="s">
        <v>81</v>
      </c>
      <c r="AY317" s="209" t="s">
        <v>160</v>
      </c>
      <c r="BK317" s="211">
        <f>SUM(BK318:BK356)</f>
        <v>0</v>
      </c>
    </row>
    <row r="318" s="2" customFormat="1" ht="24.15" customHeight="1">
      <c r="A318" s="40"/>
      <c r="B318" s="41"/>
      <c r="C318" s="214" t="s">
        <v>444</v>
      </c>
      <c r="D318" s="214" t="s">
        <v>162</v>
      </c>
      <c r="E318" s="215" t="s">
        <v>1174</v>
      </c>
      <c r="F318" s="216" t="s">
        <v>1175</v>
      </c>
      <c r="G318" s="217" t="s">
        <v>165</v>
      </c>
      <c r="H318" s="218">
        <v>1108.337</v>
      </c>
      <c r="I318" s="219"/>
      <c r="J318" s="220">
        <f>ROUND(I318*H318,2)</f>
        <v>0</v>
      </c>
      <c r="K318" s="216" t="s">
        <v>166</v>
      </c>
      <c r="L318" s="46"/>
      <c r="M318" s="221" t="s">
        <v>19</v>
      </c>
      <c r="N318" s="222" t="s">
        <v>44</v>
      </c>
      <c r="O318" s="86"/>
      <c r="P318" s="223">
        <f>O318*H318</f>
        <v>0</v>
      </c>
      <c r="Q318" s="223">
        <v>0.0070800000000000004</v>
      </c>
      <c r="R318" s="223">
        <f>Q318*H318</f>
        <v>7.8470259600000007</v>
      </c>
      <c r="S318" s="223">
        <v>0</v>
      </c>
      <c r="T318" s="224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25" t="s">
        <v>167</v>
      </c>
      <c r="AT318" s="225" t="s">
        <v>162</v>
      </c>
      <c r="AU318" s="225" t="s">
        <v>83</v>
      </c>
      <c r="AY318" s="19" t="s">
        <v>160</v>
      </c>
      <c r="BE318" s="226">
        <f>IF(N318="základní",J318,0)</f>
        <v>0</v>
      </c>
      <c r="BF318" s="226">
        <f>IF(N318="snížená",J318,0)</f>
        <v>0</v>
      </c>
      <c r="BG318" s="226">
        <f>IF(N318="zákl. přenesená",J318,0)</f>
        <v>0</v>
      </c>
      <c r="BH318" s="226">
        <f>IF(N318="sníž. přenesená",J318,0)</f>
        <v>0</v>
      </c>
      <c r="BI318" s="226">
        <f>IF(N318="nulová",J318,0)</f>
        <v>0</v>
      </c>
      <c r="BJ318" s="19" t="s">
        <v>81</v>
      </c>
      <c r="BK318" s="226">
        <f>ROUND(I318*H318,2)</f>
        <v>0</v>
      </c>
      <c r="BL318" s="19" t="s">
        <v>167</v>
      </c>
      <c r="BM318" s="225" t="s">
        <v>1176</v>
      </c>
    </row>
    <row r="319" s="2" customFormat="1">
      <c r="A319" s="40"/>
      <c r="B319" s="41"/>
      <c r="C319" s="42"/>
      <c r="D319" s="227" t="s">
        <v>169</v>
      </c>
      <c r="E319" s="42"/>
      <c r="F319" s="228" t="s">
        <v>1177</v>
      </c>
      <c r="G319" s="42"/>
      <c r="H319" s="42"/>
      <c r="I319" s="229"/>
      <c r="J319" s="42"/>
      <c r="K319" s="42"/>
      <c r="L319" s="46"/>
      <c r="M319" s="230"/>
      <c r="N319" s="231"/>
      <c r="O319" s="86"/>
      <c r="P319" s="86"/>
      <c r="Q319" s="86"/>
      <c r="R319" s="86"/>
      <c r="S319" s="86"/>
      <c r="T319" s="87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T319" s="19" t="s">
        <v>169</v>
      </c>
      <c r="AU319" s="19" t="s">
        <v>83</v>
      </c>
    </row>
    <row r="320" s="2" customFormat="1">
      <c r="A320" s="40"/>
      <c r="B320" s="41"/>
      <c r="C320" s="42"/>
      <c r="D320" s="234" t="s">
        <v>449</v>
      </c>
      <c r="E320" s="42"/>
      <c r="F320" s="276" t="s">
        <v>1178</v>
      </c>
      <c r="G320" s="42"/>
      <c r="H320" s="42"/>
      <c r="I320" s="229"/>
      <c r="J320" s="42"/>
      <c r="K320" s="42"/>
      <c r="L320" s="46"/>
      <c r="M320" s="230"/>
      <c r="N320" s="231"/>
      <c r="O320" s="86"/>
      <c r="P320" s="86"/>
      <c r="Q320" s="86"/>
      <c r="R320" s="86"/>
      <c r="S320" s="86"/>
      <c r="T320" s="87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449</v>
      </c>
      <c r="AU320" s="19" t="s">
        <v>83</v>
      </c>
    </row>
    <row r="321" s="13" customFormat="1">
      <c r="A321" s="13"/>
      <c r="B321" s="232"/>
      <c r="C321" s="233"/>
      <c r="D321" s="234" t="s">
        <v>171</v>
      </c>
      <c r="E321" s="235" t="s">
        <v>19</v>
      </c>
      <c r="F321" s="236" t="s">
        <v>1179</v>
      </c>
      <c r="G321" s="233"/>
      <c r="H321" s="237">
        <v>626.66399999999999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171</v>
      </c>
      <c r="AU321" s="243" t="s">
        <v>83</v>
      </c>
      <c r="AV321" s="13" t="s">
        <v>83</v>
      </c>
      <c r="AW321" s="13" t="s">
        <v>35</v>
      </c>
      <c r="AX321" s="13" t="s">
        <v>73</v>
      </c>
      <c r="AY321" s="243" t="s">
        <v>160</v>
      </c>
    </row>
    <row r="322" s="15" customFormat="1">
      <c r="A322" s="15"/>
      <c r="B322" s="265"/>
      <c r="C322" s="266"/>
      <c r="D322" s="234" t="s">
        <v>171</v>
      </c>
      <c r="E322" s="267" t="s">
        <v>19</v>
      </c>
      <c r="F322" s="268" t="s">
        <v>1180</v>
      </c>
      <c r="G322" s="266"/>
      <c r="H322" s="269">
        <v>626.66399999999999</v>
      </c>
      <c r="I322" s="270"/>
      <c r="J322" s="266"/>
      <c r="K322" s="266"/>
      <c r="L322" s="271"/>
      <c r="M322" s="272"/>
      <c r="N322" s="273"/>
      <c r="O322" s="273"/>
      <c r="P322" s="273"/>
      <c r="Q322" s="273"/>
      <c r="R322" s="273"/>
      <c r="S322" s="273"/>
      <c r="T322" s="274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75" t="s">
        <v>171</v>
      </c>
      <c r="AU322" s="275" t="s">
        <v>83</v>
      </c>
      <c r="AV322" s="15" t="s">
        <v>181</v>
      </c>
      <c r="AW322" s="15" t="s">
        <v>35</v>
      </c>
      <c r="AX322" s="15" t="s">
        <v>73</v>
      </c>
      <c r="AY322" s="275" t="s">
        <v>160</v>
      </c>
    </row>
    <row r="323" s="13" customFormat="1">
      <c r="A323" s="13"/>
      <c r="B323" s="232"/>
      <c r="C323" s="233"/>
      <c r="D323" s="234" t="s">
        <v>171</v>
      </c>
      <c r="E323" s="235" t="s">
        <v>19</v>
      </c>
      <c r="F323" s="236" t="s">
        <v>1181</v>
      </c>
      <c r="G323" s="233"/>
      <c r="H323" s="237">
        <v>4.5490000000000004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171</v>
      </c>
      <c r="AU323" s="243" t="s">
        <v>83</v>
      </c>
      <c r="AV323" s="13" t="s">
        <v>83</v>
      </c>
      <c r="AW323" s="13" t="s">
        <v>35</v>
      </c>
      <c r="AX323" s="13" t="s">
        <v>73</v>
      </c>
      <c r="AY323" s="243" t="s">
        <v>160</v>
      </c>
    </row>
    <row r="324" s="13" customFormat="1">
      <c r="A324" s="13"/>
      <c r="B324" s="232"/>
      <c r="C324" s="233"/>
      <c r="D324" s="234" t="s">
        <v>171</v>
      </c>
      <c r="E324" s="235" t="s">
        <v>19</v>
      </c>
      <c r="F324" s="236" t="s">
        <v>1182</v>
      </c>
      <c r="G324" s="233"/>
      <c r="H324" s="237">
        <v>8.1679999999999993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171</v>
      </c>
      <c r="AU324" s="243" t="s">
        <v>83</v>
      </c>
      <c r="AV324" s="13" t="s">
        <v>83</v>
      </c>
      <c r="AW324" s="13" t="s">
        <v>35</v>
      </c>
      <c r="AX324" s="13" t="s">
        <v>73</v>
      </c>
      <c r="AY324" s="243" t="s">
        <v>160</v>
      </c>
    </row>
    <row r="325" s="13" customFormat="1">
      <c r="A325" s="13"/>
      <c r="B325" s="232"/>
      <c r="C325" s="233"/>
      <c r="D325" s="234" t="s">
        <v>171</v>
      </c>
      <c r="E325" s="235" t="s">
        <v>19</v>
      </c>
      <c r="F325" s="236" t="s">
        <v>1183</v>
      </c>
      <c r="G325" s="233"/>
      <c r="H325" s="237">
        <v>2.6030000000000002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171</v>
      </c>
      <c r="AU325" s="243" t="s">
        <v>83</v>
      </c>
      <c r="AV325" s="13" t="s">
        <v>83</v>
      </c>
      <c r="AW325" s="13" t="s">
        <v>35</v>
      </c>
      <c r="AX325" s="13" t="s">
        <v>73</v>
      </c>
      <c r="AY325" s="243" t="s">
        <v>160</v>
      </c>
    </row>
    <row r="326" s="13" customFormat="1">
      <c r="A326" s="13"/>
      <c r="B326" s="232"/>
      <c r="C326" s="233"/>
      <c r="D326" s="234" t="s">
        <v>171</v>
      </c>
      <c r="E326" s="235" t="s">
        <v>19</v>
      </c>
      <c r="F326" s="236" t="s">
        <v>1184</v>
      </c>
      <c r="G326" s="233"/>
      <c r="H326" s="237">
        <v>4.4269999999999996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171</v>
      </c>
      <c r="AU326" s="243" t="s">
        <v>83</v>
      </c>
      <c r="AV326" s="13" t="s">
        <v>83</v>
      </c>
      <c r="AW326" s="13" t="s">
        <v>35</v>
      </c>
      <c r="AX326" s="13" t="s">
        <v>73</v>
      </c>
      <c r="AY326" s="243" t="s">
        <v>160</v>
      </c>
    </row>
    <row r="327" s="13" customFormat="1">
      <c r="A327" s="13"/>
      <c r="B327" s="232"/>
      <c r="C327" s="233"/>
      <c r="D327" s="234" t="s">
        <v>171</v>
      </c>
      <c r="E327" s="235" t="s">
        <v>19</v>
      </c>
      <c r="F327" s="236" t="s">
        <v>1185</v>
      </c>
      <c r="G327" s="233"/>
      <c r="H327" s="237">
        <v>3.48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171</v>
      </c>
      <c r="AU327" s="243" t="s">
        <v>83</v>
      </c>
      <c r="AV327" s="13" t="s">
        <v>83</v>
      </c>
      <c r="AW327" s="13" t="s">
        <v>35</v>
      </c>
      <c r="AX327" s="13" t="s">
        <v>73</v>
      </c>
      <c r="AY327" s="243" t="s">
        <v>160</v>
      </c>
    </row>
    <row r="328" s="13" customFormat="1">
      <c r="A328" s="13"/>
      <c r="B328" s="232"/>
      <c r="C328" s="233"/>
      <c r="D328" s="234" t="s">
        <v>171</v>
      </c>
      <c r="E328" s="235" t="s">
        <v>19</v>
      </c>
      <c r="F328" s="236" t="s">
        <v>1186</v>
      </c>
      <c r="G328" s="233"/>
      <c r="H328" s="237">
        <v>9.9199999999999999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171</v>
      </c>
      <c r="AU328" s="243" t="s">
        <v>83</v>
      </c>
      <c r="AV328" s="13" t="s">
        <v>83</v>
      </c>
      <c r="AW328" s="13" t="s">
        <v>35</v>
      </c>
      <c r="AX328" s="13" t="s">
        <v>73</v>
      </c>
      <c r="AY328" s="243" t="s">
        <v>160</v>
      </c>
    </row>
    <row r="329" s="13" customFormat="1">
      <c r="A329" s="13"/>
      <c r="B329" s="232"/>
      <c r="C329" s="233"/>
      <c r="D329" s="234" t="s">
        <v>171</v>
      </c>
      <c r="E329" s="235" t="s">
        <v>19</v>
      </c>
      <c r="F329" s="236" t="s">
        <v>1187</v>
      </c>
      <c r="G329" s="233"/>
      <c r="H329" s="237">
        <v>10.523999999999999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171</v>
      </c>
      <c r="AU329" s="243" t="s">
        <v>83</v>
      </c>
      <c r="AV329" s="13" t="s">
        <v>83</v>
      </c>
      <c r="AW329" s="13" t="s">
        <v>35</v>
      </c>
      <c r="AX329" s="13" t="s">
        <v>73</v>
      </c>
      <c r="AY329" s="243" t="s">
        <v>160</v>
      </c>
    </row>
    <row r="330" s="15" customFormat="1">
      <c r="A330" s="15"/>
      <c r="B330" s="265"/>
      <c r="C330" s="266"/>
      <c r="D330" s="234" t="s">
        <v>171</v>
      </c>
      <c r="E330" s="267" t="s">
        <v>19</v>
      </c>
      <c r="F330" s="268" t="s">
        <v>1188</v>
      </c>
      <c r="G330" s="266"/>
      <c r="H330" s="269">
        <v>43.670999999999999</v>
      </c>
      <c r="I330" s="270"/>
      <c r="J330" s="266"/>
      <c r="K330" s="266"/>
      <c r="L330" s="271"/>
      <c r="M330" s="272"/>
      <c r="N330" s="273"/>
      <c r="O330" s="273"/>
      <c r="P330" s="273"/>
      <c r="Q330" s="273"/>
      <c r="R330" s="273"/>
      <c r="S330" s="273"/>
      <c r="T330" s="274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75" t="s">
        <v>171</v>
      </c>
      <c r="AU330" s="275" t="s">
        <v>83</v>
      </c>
      <c r="AV330" s="15" t="s">
        <v>181</v>
      </c>
      <c r="AW330" s="15" t="s">
        <v>35</v>
      </c>
      <c r="AX330" s="15" t="s">
        <v>73</v>
      </c>
      <c r="AY330" s="275" t="s">
        <v>160</v>
      </c>
    </row>
    <row r="331" s="13" customFormat="1">
      <c r="A331" s="13"/>
      <c r="B331" s="232"/>
      <c r="C331" s="233"/>
      <c r="D331" s="234" t="s">
        <v>171</v>
      </c>
      <c r="E331" s="235" t="s">
        <v>19</v>
      </c>
      <c r="F331" s="236" t="s">
        <v>1189</v>
      </c>
      <c r="G331" s="233"/>
      <c r="H331" s="237">
        <v>27.434000000000001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171</v>
      </c>
      <c r="AU331" s="243" t="s">
        <v>83</v>
      </c>
      <c r="AV331" s="13" t="s">
        <v>83</v>
      </c>
      <c r="AW331" s="13" t="s">
        <v>35</v>
      </c>
      <c r="AX331" s="13" t="s">
        <v>73</v>
      </c>
      <c r="AY331" s="243" t="s">
        <v>160</v>
      </c>
    </row>
    <row r="332" s="13" customFormat="1">
      <c r="A332" s="13"/>
      <c r="B332" s="232"/>
      <c r="C332" s="233"/>
      <c r="D332" s="234" t="s">
        <v>171</v>
      </c>
      <c r="E332" s="235" t="s">
        <v>19</v>
      </c>
      <c r="F332" s="236" t="s">
        <v>1190</v>
      </c>
      <c r="G332" s="233"/>
      <c r="H332" s="237">
        <v>17.013999999999999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171</v>
      </c>
      <c r="AU332" s="243" t="s">
        <v>83</v>
      </c>
      <c r="AV332" s="13" t="s">
        <v>83</v>
      </c>
      <c r="AW332" s="13" t="s">
        <v>35</v>
      </c>
      <c r="AX332" s="13" t="s">
        <v>73</v>
      </c>
      <c r="AY332" s="243" t="s">
        <v>160</v>
      </c>
    </row>
    <row r="333" s="13" customFormat="1">
      <c r="A333" s="13"/>
      <c r="B333" s="232"/>
      <c r="C333" s="233"/>
      <c r="D333" s="234" t="s">
        <v>171</v>
      </c>
      <c r="E333" s="235" t="s">
        <v>19</v>
      </c>
      <c r="F333" s="236" t="s">
        <v>1191</v>
      </c>
      <c r="G333" s="233"/>
      <c r="H333" s="237">
        <v>34.332000000000001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171</v>
      </c>
      <c r="AU333" s="243" t="s">
        <v>83</v>
      </c>
      <c r="AV333" s="13" t="s">
        <v>83</v>
      </c>
      <c r="AW333" s="13" t="s">
        <v>35</v>
      </c>
      <c r="AX333" s="13" t="s">
        <v>73</v>
      </c>
      <c r="AY333" s="243" t="s">
        <v>160</v>
      </c>
    </row>
    <row r="334" s="13" customFormat="1">
      <c r="A334" s="13"/>
      <c r="B334" s="232"/>
      <c r="C334" s="233"/>
      <c r="D334" s="234" t="s">
        <v>171</v>
      </c>
      <c r="E334" s="235" t="s">
        <v>19</v>
      </c>
      <c r="F334" s="236" t="s">
        <v>1192</v>
      </c>
      <c r="G334" s="233"/>
      <c r="H334" s="237">
        <v>50.231999999999999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171</v>
      </c>
      <c r="AU334" s="243" t="s">
        <v>83</v>
      </c>
      <c r="AV334" s="13" t="s">
        <v>83</v>
      </c>
      <c r="AW334" s="13" t="s">
        <v>35</v>
      </c>
      <c r="AX334" s="13" t="s">
        <v>73</v>
      </c>
      <c r="AY334" s="243" t="s">
        <v>160</v>
      </c>
    </row>
    <row r="335" s="13" customFormat="1">
      <c r="A335" s="13"/>
      <c r="B335" s="232"/>
      <c r="C335" s="233"/>
      <c r="D335" s="234" t="s">
        <v>171</v>
      </c>
      <c r="E335" s="235" t="s">
        <v>19</v>
      </c>
      <c r="F335" s="236" t="s">
        <v>1193</v>
      </c>
      <c r="G335" s="233"/>
      <c r="H335" s="237">
        <v>45.936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171</v>
      </c>
      <c r="AU335" s="243" t="s">
        <v>83</v>
      </c>
      <c r="AV335" s="13" t="s">
        <v>83</v>
      </c>
      <c r="AW335" s="13" t="s">
        <v>35</v>
      </c>
      <c r="AX335" s="13" t="s">
        <v>73</v>
      </c>
      <c r="AY335" s="243" t="s">
        <v>160</v>
      </c>
    </row>
    <row r="336" s="13" customFormat="1">
      <c r="A336" s="13"/>
      <c r="B336" s="232"/>
      <c r="C336" s="233"/>
      <c r="D336" s="234" t="s">
        <v>171</v>
      </c>
      <c r="E336" s="235" t="s">
        <v>19</v>
      </c>
      <c r="F336" s="236" t="s">
        <v>1194</v>
      </c>
      <c r="G336" s="233"/>
      <c r="H336" s="237">
        <v>12.505000000000001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171</v>
      </c>
      <c r="AU336" s="243" t="s">
        <v>83</v>
      </c>
      <c r="AV336" s="13" t="s">
        <v>83</v>
      </c>
      <c r="AW336" s="13" t="s">
        <v>35</v>
      </c>
      <c r="AX336" s="13" t="s">
        <v>73</v>
      </c>
      <c r="AY336" s="243" t="s">
        <v>160</v>
      </c>
    </row>
    <row r="337" s="13" customFormat="1">
      <c r="A337" s="13"/>
      <c r="B337" s="232"/>
      <c r="C337" s="233"/>
      <c r="D337" s="234" t="s">
        <v>171</v>
      </c>
      <c r="E337" s="235" t="s">
        <v>19</v>
      </c>
      <c r="F337" s="236" t="s">
        <v>1195</v>
      </c>
      <c r="G337" s="233"/>
      <c r="H337" s="237">
        <v>19.635000000000002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171</v>
      </c>
      <c r="AU337" s="243" t="s">
        <v>83</v>
      </c>
      <c r="AV337" s="13" t="s">
        <v>83</v>
      </c>
      <c r="AW337" s="13" t="s">
        <v>35</v>
      </c>
      <c r="AX337" s="13" t="s">
        <v>73</v>
      </c>
      <c r="AY337" s="243" t="s">
        <v>160</v>
      </c>
    </row>
    <row r="338" s="13" customFormat="1">
      <c r="A338" s="13"/>
      <c r="B338" s="232"/>
      <c r="C338" s="233"/>
      <c r="D338" s="234" t="s">
        <v>171</v>
      </c>
      <c r="E338" s="235" t="s">
        <v>19</v>
      </c>
      <c r="F338" s="236" t="s">
        <v>1196</v>
      </c>
      <c r="G338" s="233"/>
      <c r="H338" s="237">
        <v>4.9509999999999996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171</v>
      </c>
      <c r="AU338" s="243" t="s">
        <v>83</v>
      </c>
      <c r="AV338" s="13" t="s">
        <v>83</v>
      </c>
      <c r="AW338" s="13" t="s">
        <v>35</v>
      </c>
      <c r="AX338" s="13" t="s">
        <v>73</v>
      </c>
      <c r="AY338" s="243" t="s">
        <v>160</v>
      </c>
    </row>
    <row r="339" s="13" customFormat="1">
      <c r="A339" s="13"/>
      <c r="B339" s="232"/>
      <c r="C339" s="233"/>
      <c r="D339" s="234" t="s">
        <v>171</v>
      </c>
      <c r="E339" s="235" t="s">
        <v>19</v>
      </c>
      <c r="F339" s="236" t="s">
        <v>1197</v>
      </c>
      <c r="G339" s="233"/>
      <c r="H339" s="237">
        <v>2.794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171</v>
      </c>
      <c r="AU339" s="243" t="s">
        <v>83</v>
      </c>
      <c r="AV339" s="13" t="s">
        <v>83</v>
      </c>
      <c r="AW339" s="13" t="s">
        <v>35</v>
      </c>
      <c r="AX339" s="13" t="s">
        <v>73</v>
      </c>
      <c r="AY339" s="243" t="s">
        <v>160</v>
      </c>
    </row>
    <row r="340" s="13" customFormat="1">
      <c r="A340" s="13"/>
      <c r="B340" s="232"/>
      <c r="C340" s="233"/>
      <c r="D340" s="234" t="s">
        <v>171</v>
      </c>
      <c r="E340" s="235" t="s">
        <v>19</v>
      </c>
      <c r="F340" s="236" t="s">
        <v>1198</v>
      </c>
      <c r="G340" s="233"/>
      <c r="H340" s="237">
        <v>13.932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171</v>
      </c>
      <c r="AU340" s="243" t="s">
        <v>83</v>
      </c>
      <c r="AV340" s="13" t="s">
        <v>83</v>
      </c>
      <c r="AW340" s="13" t="s">
        <v>35</v>
      </c>
      <c r="AX340" s="13" t="s">
        <v>73</v>
      </c>
      <c r="AY340" s="243" t="s">
        <v>160</v>
      </c>
    </row>
    <row r="341" s="13" customFormat="1">
      <c r="A341" s="13"/>
      <c r="B341" s="232"/>
      <c r="C341" s="233"/>
      <c r="D341" s="234" t="s">
        <v>171</v>
      </c>
      <c r="E341" s="235" t="s">
        <v>19</v>
      </c>
      <c r="F341" s="236" t="s">
        <v>1199</v>
      </c>
      <c r="G341" s="233"/>
      <c r="H341" s="237">
        <v>11.811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171</v>
      </c>
      <c r="AU341" s="243" t="s">
        <v>83</v>
      </c>
      <c r="AV341" s="13" t="s">
        <v>83</v>
      </c>
      <c r="AW341" s="13" t="s">
        <v>35</v>
      </c>
      <c r="AX341" s="13" t="s">
        <v>73</v>
      </c>
      <c r="AY341" s="243" t="s">
        <v>160</v>
      </c>
    </row>
    <row r="342" s="13" customFormat="1">
      <c r="A342" s="13"/>
      <c r="B342" s="232"/>
      <c r="C342" s="233"/>
      <c r="D342" s="234" t="s">
        <v>171</v>
      </c>
      <c r="E342" s="235" t="s">
        <v>19</v>
      </c>
      <c r="F342" s="236" t="s">
        <v>1200</v>
      </c>
      <c r="G342" s="233"/>
      <c r="H342" s="237">
        <v>10.298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171</v>
      </c>
      <c r="AU342" s="243" t="s">
        <v>83</v>
      </c>
      <c r="AV342" s="13" t="s">
        <v>83</v>
      </c>
      <c r="AW342" s="13" t="s">
        <v>35</v>
      </c>
      <c r="AX342" s="13" t="s">
        <v>73</v>
      </c>
      <c r="AY342" s="243" t="s">
        <v>160</v>
      </c>
    </row>
    <row r="343" s="13" customFormat="1">
      <c r="A343" s="13"/>
      <c r="B343" s="232"/>
      <c r="C343" s="233"/>
      <c r="D343" s="234" t="s">
        <v>171</v>
      </c>
      <c r="E343" s="235" t="s">
        <v>19</v>
      </c>
      <c r="F343" s="236" t="s">
        <v>1201</v>
      </c>
      <c r="G343" s="233"/>
      <c r="H343" s="237">
        <v>9.8059999999999992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171</v>
      </c>
      <c r="AU343" s="243" t="s">
        <v>83</v>
      </c>
      <c r="AV343" s="13" t="s">
        <v>83</v>
      </c>
      <c r="AW343" s="13" t="s">
        <v>35</v>
      </c>
      <c r="AX343" s="13" t="s">
        <v>73</v>
      </c>
      <c r="AY343" s="243" t="s">
        <v>160</v>
      </c>
    </row>
    <row r="344" s="13" customFormat="1">
      <c r="A344" s="13"/>
      <c r="B344" s="232"/>
      <c r="C344" s="233"/>
      <c r="D344" s="234" t="s">
        <v>171</v>
      </c>
      <c r="E344" s="235" t="s">
        <v>19</v>
      </c>
      <c r="F344" s="236" t="s">
        <v>1202</v>
      </c>
      <c r="G344" s="233"/>
      <c r="H344" s="237">
        <v>33.149000000000001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171</v>
      </c>
      <c r="AU344" s="243" t="s">
        <v>83</v>
      </c>
      <c r="AV344" s="13" t="s">
        <v>83</v>
      </c>
      <c r="AW344" s="13" t="s">
        <v>35</v>
      </c>
      <c r="AX344" s="13" t="s">
        <v>73</v>
      </c>
      <c r="AY344" s="243" t="s">
        <v>160</v>
      </c>
    </row>
    <row r="345" s="13" customFormat="1">
      <c r="A345" s="13"/>
      <c r="B345" s="232"/>
      <c r="C345" s="233"/>
      <c r="D345" s="234" t="s">
        <v>171</v>
      </c>
      <c r="E345" s="235" t="s">
        <v>19</v>
      </c>
      <c r="F345" s="236" t="s">
        <v>1203</v>
      </c>
      <c r="G345" s="233"/>
      <c r="H345" s="237">
        <v>48.780999999999999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171</v>
      </c>
      <c r="AU345" s="243" t="s">
        <v>83</v>
      </c>
      <c r="AV345" s="13" t="s">
        <v>83</v>
      </c>
      <c r="AW345" s="13" t="s">
        <v>35</v>
      </c>
      <c r="AX345" s="13" t="s">
        <v>73</v>
      </c>
      <c r="AY345" s="243" t="s">
        <v>160</v>
      </c>
    </row>
    <row r="346" s="13" customFormat="1">
      <c r="A346" s="13"/>
      <c r="B346" s="232"/>
      <c r="C346" s="233"/>
      <c r="D346" s="234" t="s">
        <v>171</v>
      </c>
      <c r="E346" s="235" t="s">
        <v>19</v>
      </c>
      <c r="F346" s="236" t="s">
        <v>1204</v>
      </c>
      <c r="G346" s="233"/>
      <c r="H346" s="237">
        <v>45.039000000000001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171</v>
      </c>
      <c r="AU346" s="243" t="s">
        <v>83</v>
      </c>
      <c r="AV346" s="13" t="s">
        <v>83</v>
      </c>
      <c r="AW346" s="13" t="s">
        <v>35</v>
      </c>
      <c r="AX346" s="13" t="s">
        <v>73</v>
      </c>
      <c r="AY346" s="243" t="s">
        <v>160</v>
      </c>
    </row>
    <row r="347" s="13" customFormat="1">
      <c r="A347" s="13"/>
      <c r="B347" s="232"/>
      <c r="C347" s="233"/>
      <c r="D347" s="234" t="s">
        <v>171</v>
      </c>
      <c r="E347" s="235" t="s">
        <v>19</v>
      </c>
      <c r="F347" s="236" t="s">
        <v>1205</v>
      </c>
      <c r="G347" s="233"/>
      <c r="H347" s="237">
        <v>50.353000000000002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171</v>
      </c>
      <c r="AU347" s="243" t="s">
        <v>83</v>
      </c>
      <c r="AV347" s="13" t="s">
        <v>83</v>
      </c>
      <c r="AW347" s="13" t="s">
        <v>35</v>
      </c>
      <c r="AX347" s="13" t="s">
        <v>73</v>
      </c>
      <c r="AY347" s="243" t="s">
        <v>160</v>
      </c>
    </row>
    <row r="348" s="15" customFormat="1">
      <c r="A348" s="15"/>
      <c r="B348" s="265"/>
      <c r="C348" s="266"/>
      <c r="D348" s="234" t="s">
        <v>171</v>
      </c>
      <c r="E348" s="267" t="s">
        <v>19</v>
      </c>
      <c r="F348" s="268" t="s">
        <v>1206</v>
      </c>
      <c r="G348" s="266"/>
      <c r="H348" s="269">
        <v>438.00200000000001</v>
      </c>
      <c r="I348" s="270"/>
      <c r="J348" s="266"/>
      <c r="K348" s="266"/>
      <c r="L348" s="271"/>
      <c r="M348" s="272"/>
      <c r="N348" s="273"/>
      <c r="O348" s="273"/>
      <c r="P348" s="273"/>
      <c r="Q348" s="273"/>
      <c r="R348" s="273"/>
      <c r="S348" s="273"/>
      <c r="T348" s="274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75" t="s">
        <v>171</v>
      </c>
      <c r="AU348" s="275" t="s">
        <v>83</v>
      </c>
      <c r="AV348" s="15" t="s">
        <v>181</v>
      </c>
      <c r="AW348" s="15" t="s">
        <v>35</v>
      </c>
      <c r="AX348" s="15" t="s">
        <v>73</v>
      </c>
      <c r="AY348" s="275" t="s">
        <v>160</v>
      </c>
    </row>
    <row r="349" s="14" customFormat="1">
      <c r="A349" s="14"/>
      <c r="B349" s="244"/>
      <c r="C349" s="245"/>
      <c r="D349" s="234" t="s">
        <v>171</v>
      </c>
      <c r="E349" s="246" t="s">
        <v>19</v>
      </c>
      <c r="F349" s="247" t="s">
        <v>180</v>
      </c>
      <c r="G349" s="245"/>
      <c r="H349" s="248">
        <v>1108.337</v>
      </c>
      <c r="I349" s="249"/>
      <c r="J349" s="245"/>
      <c r="K349" s="245"/>
      <c r="L349" s="250"/>
      <c r="M349" s="251"/>
      <c r="N349" s="252"/>
      <c r="O349" s="252"/>
      <c r="P349" s="252"/>
      <c r="Q349" s="252"/>
      <c r="R349" s="252"/>
      <c r="S349" s="252"/>
      <c r="T349" s="253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4" t="s">
        <v>171</v>
      </c>
      <c r="AU349" s="254" t="s">
        <v>83</v>
      </c>
      <c r="AV349" s="14" t="s">
        <v>167</v>
      </c>
      <c r="AW349" s="14" t="s">
        <v>35</v>
      </c>
      <c r="AX349" s="14" t="s">
        <v>81</v>
      </c>
      <c r="AY349" s="254" t="s">
        <v>160</v>
      </c>
    </row>
    <row r="350" s="2" customFormat="1" ht="24.15" customHeight="1">
      <c r="A350" s="40"/>
      <c r="B350" s="41"/>
      <c r="C350" s="214" t="s">
        <v>461</v>
      </c>
      <c r="D350" s="214" t="s">
        <v>162</v>
      </c>
      <c r="E350" s="215" t="s">
        <v>1207</v>
      </c>
      <c r="F350" s="216" t="s">
        <v>1208</v>
      </c>
      <c r="G350" s="217" t="s">
        <v>165</v>
      </c>
      <c r="H350" s="218">
        <v>65.385000000000005</v>
      </c>
      <c r="I350" s="219"/>
      <c r="J350" s="220">
        <f>ROUND(I350*H350,2)</f>
        <v>0</v>
      </c>
      <c r="K350" s="216" t="s">
        <v>166</v>
      </c>
      <c r="L350" s="46"/>
      <c r="M350" s="221" t="s">
        <v>19</v>
      </c>
      <c r="N350" s="222" t="s">
        <v>44</v>
      </c>
      <c r="O350" s="86"/>
      <c r="P350" s="223">
        <f>O350*H350</f>
        <v>0</v>
      </c>
      <c r="Q350" s="223">
        <v>0.01</v>
      </c>
      <c r="R350" s="223">
        <f>Q350*H350</f>
        <v>0.65385000000000004</v>
      </c>
      <c r="S350" s="223">
        <v>0</v>
      </c>
      <c r="T350" s="224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25" t="s">
        <v>167</v>
      </c>
      <c r="AT350" s="225" t="s">
        <v>162</v>
      </c>
      <c r="AU350" s="225" t="s">
        <v>83</v>
      </c>
      <c r="AY350" s="19" t="s">
        <v>160</v>
      </c>
      <c r="BE350" s="226">
        <f>IF(N350="základní",J350,0)</f>
        <v>0</v>
      </c>
      <c r="BF350" s="226">
        <f>IF(N350="snížená",J350,0)</f>
        <v>0</v>
      </c>
      <c r="BG350" s="226">
        <f>IF(N350="zákl. přenesená",J350,0)</f>
        <v>0</v>
      </c>
      <c r="BH350" s="226">
        <f>IF(N350="sníž. přenesená",J350,0)</f>
        <v>0</v>
      </c>
      <c r="BI350" s="226">
        <f>IF(N350="nulová",J350,0)</f>
        <v>0</v>
      </c>
      <c r="BJ350" s="19" t="s">
        <v>81</v>
      </c>
      <c r="BK350" s="226">
        <f>ROUND(I350*H350,2)</f>
        <v>0</v>
      </c>
      <c r="BL350" s="19" t="s">
        <v>167</v>
      </c>
      <c r="BM350" s="225" t="s">
        <v>1209</v>
      </c>
    </row>
    <row r="351" s="2" customFormat="1">
      <c r="A351" s="40"/>
      <c r="B351" s="41"/>
      <c r="C351" s="42"/>
      <c r="D351" s="227" t="s">
        <v>169</v>
      </c>
      <c r="E351" s="42"/>
      <c r="F351" s="228" t="s">
        <v>1210</v>
      </c>
      <c r="G351" s="42"/>
      <c r="H351" s="42"/>
      <c r="I351" s="229"/>
      <c r="J351" s="42"/>
      <c r="K351" s="42"/>
      <c r="L351" s="46"/>
      <c r="M351" s="230"/>
      <c r="N351" s="231"/>
      <c r="O351" s="86"/>
      <c r="P351" s="86"/>
      <c r="Q351" s="86"/>
      <c r="R351" s="86"/>
      <c r="S351" s="86"/>
      <c r="T351" s="87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T351" s="19" t="s">
        <v>169</v>
      </c>
      <c r="AU351" s="19" t="s">
        <v>83</v>
      </c>
    </row>
    <row r="352" s="13" customFormat="1">
      <c r="A352" s="13"/>
      <c r="B352" s="232"/>
      <c r="C352" s="233"/>
      <c r="D352" s="234" t="s">
        <v>171</v>
      </c>
      <c r="E352" s="235" t="s">
        <v>19</v>
      </c>
      <c r="F352" s="236" t="s">
        <v>1211</v>
      </c>
      <c r="G352" s="233"/>
      <c r="H352" s="237">
        <v>16.68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171</v>
      </c>
      <c r="AU352" s="243" t="s">
        <v>83</v>
      </c>
      <c r="AV352" s="13" t="s">
        <v>83</v>
      </c>
      <c r="AW352" s="13" t="s">
        <v>35</v>
      </c>
      <c r="AX352" s="13" t="s">
        <v>73</v>
      </c>
      <c r="AY352" s="243" t="s">
        <v>160</v>
      </c>
    </row>
    <row r="353" s="13" customFormat="1">
      <c r="A353" s="13"/>
      <c r="B353" s="232"/>
      <c r="C353" s="233"/>
      <c r="D353" s="234" t="s">
        <v>171</v>
      </c>
      <c r="E353" s="235" t="s">
        <v>19</v>
      </c>
      <c r="F353" s="236" t="s">
        <v>1212</v>
      </c>
      <c r="G353" s="233"/>
      <c r="H353" s="237">
        <v>15.119999999999999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171</v>
      </c>
      <c r="AU353" s="243" t="s">
        <v>83</v>
      </c>
      <c r="AV353" s="13" t="s">
        <v>83</v>
      </c>
      <c r="AW353" s="13" t="s">
        <v>35</v>
      </c>
      <c r="AX353" s="13" t="s">
        <v>73</v>
      </c>
      <c r="AY353" s="243" t="s">
        <v>160</v>
      </c>
    </row>
    <row r="354" s="13" customFormat="1">
      <c r="A354" s="13"/>
      <c r="B354" s="232"/>
      <c r="C354" s="233"/>
      <c r="D354" s="234" t="s">
        <v>171</v>
      </c>
      <c r="E354" s="235" t="s">
        <v>19</v>
      </c>
      <c r="F354" s="236" t="s">
        <v>1213</v>
      </c>
      <c r="G354" s="233"/>
      <c r="H354" s="237">
        <v>26.925000000000001</v>
      </c>
      <c r="I354" s="238"/>
      <c r="J354" s="233"/>
      <c r="K354" s="233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171</v>
      </c>
      <c r="AU354" s="243" t="s">
        <v>83</v>
      </c>
      <c r="AV354" s="13" t="s">
        <v>83</v>
      </c>
      <c r="AW354" s="13" t="s">
        <v>35</v>
      </c>
      <c r="AX354" s="13" t="s">
        <v>73</v>
      </c>
      <c r="AY354" s="243" t="s">
        <v>160</v>
      </c>
    </row>
    <row r="355" s="13" customFormat="1">
      <c r="A355" s="13"/>
      <c r="B355" s="232"/>
      <c r="C355" s="233"/>
      <c r="D355" s="234" t="s">
        <v>171</v>
      </c>
      <c r="E355" s="235" t="s">
        <v>19</v>
      </c>
      <c r="F355" s="236" t="s">
        <v>1214</v>
      </c>
      <c r="G355" s="233"/>
      <c r="H355" s="237">
        <v>6.6600000000000001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171</v>
      </c>
      <c r="AU355" s="243" t="s">
        <v>83</v>
      </c>
      <c r="AV355" s="13" t="s">
        <v>83</v>
      </c>
      <c r="AW355" s="13" t="s">
        <v>35</v>
      </c>
      <c r="AX355" s="13" t="s">
        <v>73</v>
      </c>
      <c r="AY355" s="243" t="s">
        <v>160</v>
      </c>
    </row>
    <row r="356" s="14" customFormat="1">
      <c r="A356" s="14"/>
      <c r="B356" s="244"/>
      <c r="C356" s="245"/>
      <c r="D356" s="234" t="s">
        <v>171</v>
      </c>
      <c r="E356" s="246" t="s">
        <v>19</v>
      </c>
      <c r="F356" s="247" t="s">
        <v>180</v>
      </c>
      <c r="G356" s="245"/>
      <c r="H356" s="248">
        <v>65.385000000000005</v>
      </c>
      <c r="I356" s="249"/>
      <c r="J356" s="245"/>
      <c r="K356" s="245"/>
      <c r="L356" s="250"/>
      <c r="M356" s="251"/>
      <c r="N356" s="252"/>
      <c r="O356" s="252"/>
      <c r="P356" s="252"/>
      <c r="Q356" s="252"/>
      <c r="R356" s="252"/>
      <c r="S356" s="252"/>
      <c r="T356" s="253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4" t="s">
        <v>171</v>
      </c>
      <c r="AU356" s="254" t="s">
        <v>83</v>
      </c>
      <c r="AV356" s="14" t="s">
        <v>167</v>
      </c>
      <c r="AW356" s="14" t="s">
        <v>35</v>
      </c>
      <c r="AX356" s="14" t="s">
        <v>81</v>
      </c>
      <c r="AY356" s="254" t="s">
        <v>160</v>
      </c>
    </row>
    <row r="357" s="12" customFormat="1" ht="22.8" customHeight="1">
      <c r="A357" s="12"/>
      <c r="B357" s="198"/>
      <c r="C357" s="199"/>
      <c r="D357" s="200" t="s">
        <v>72</v>
      </c>
      <c r="E357" s="212" t="s">
        <v>198</v>
      </c>
      <c r="F357" s="212" t="s">
        <v>367</v>
      </c>
      <c r="G357" s="199"/>
      <c r="H357" s="199"/>
      <c r="I357" s="202"/>
      <c r="J357" s="213">
        <f>BK357</f>
        <v>0</v>
      </c>
      <c r="K357" s="199"/>
      <c r="L357" s="204"/>
      <c r="M357" s="205"/>
      <c r="N357" s="206"/>
      <c r="O357" s="206"/>
      <c r="P357" s="207">
        <f>SUM(P358:P581)</f>
        <v>0</v>
      </c>
      <c r="Q357" s="206"/>
      <c r="R357" s="207">
        <f>SUM(R358:R581)</f>
        <v>231.21631868999998</v>
      </c>
      <c r="S357" s="206"/>
      <c r="T357" s="208">
        <f>SUM(T358:T581)</f>
        <v>0</v>
      </c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R357" s="209" t="s">
        <v>81</v>
      </c>
      <c r="AT357" s="210" t="s">
        <v>72</v>
      </c>
      <c r="AU357" s="210" t="s">
        <v>81</v>
      </c>
      <c r="AY357" s="209" t="s">
        <v>160</v>
      </c>
      <c r="BK357" s="211">
        <f>SUM(BK358:BK581)</f>
        <v>0</v>
      </c>
    </row>
    <row r="358" s="2" customFormat="1" ht="24.15" customHeight="1">
      <c r="A358" s="40"/>
      <c r="B358" s="41"/>
      <c r="C358" s="214" t="s">
        <v>631</v>
      </c>
      <c r="D358" s="214" t="s">
        <v>162</v>
      </c>
      <c r="E358" s="215" t="s">
        <v>1215</v>
      </c>
      <c r="F358" s="216" t="s">
        <v>1216</v>
      </c>
      <c r="G358" s="217" t="s">
        <v>165</v>
      </c>
      <c r="H358" s="218">
        <v>16.68</v>
      </c>
      <c r="I358" s="219"/>
      <c r="J358" s="220">
        <f>ROUND(I358*H358,2)</f>
        <v>0</v>
      </c>
      <c r="K358" s="216" t="s">
        <v>166</v>
      </c>
      <c r="L358" s="46"/>
      <c r="M358" s="221" t="s">
        <v>19</v>
      </c>
      <c r="N358" s="222" t="s">
        <v>44</v>
      </c>
      <c r="O358" s="86"/>
      <c r="P358" s="223">
        <f>O358*H358</f>
        <v>0</v>
      </c>
      <c r="Q358" s="223">
        <v>0.00013999999999999999</v>
      </c>
      <c r="R358" s="223">
        <f>Q358*H358</f>
        <v>0.0023351999999999999</v>
      </c>
      <c r="S358" s="223">
        <v>0</v>
      </c>
      <c r="T358" s="224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25" t="s">
        <v>167</v>
      </c>
      <c r="AT358" s="225" t="s">
        <v>162</v>
      </c>
      <c r="AU358" s="225" t="s">
        <v>83</v>
      </c>
      <c r="AY358" s="19" t="s">
        <v>160</v>
      </c>
      <c r="BE358" s="226">
        <f>IF(N358="základní",J358,0)</f>
        <v>0</v>
      </c>
      <c r="BF358" s="226">
        <f>IF(N358="snížená",J358,0)</f>
        <v>0</v>
      </c>
      <c r="BG358" s="226">
        <f>IF(N358="zákl. přenesená",J358,0)</f>
        <v>0</v>
      </c>
      <c r="BH358" s="226">
        <f>IF(N358="sníž. přenesená",J358,0)</f>
        <v>0</v>
      </c>
      <c r="BI358" s="226">
        <f>IF(N358="nulová",J358,0)</f>
        <v>0</v>
      </c>
      <c r="BJ358" s="19" t="s">
        <v>81</v>
      </c>
      <c r="BK358" s="226">
        <f>ROUND(I358*H358,2)</f>
        <v>0</v>
      </c>
      <c r="BL358" s="19" t="s">
        <v>167</v>
      </c>
      <c r="BM358" s="225" t="s">
        <v>1217</v>
      </c>
    </row>
    <row r="359" s="2" customFormat="1">
      <c r="A359" s="40"/>
      <c r="B359" s="41"/>
      <c r="C359" s="42"/>
      <c r="D359" s="227" t="s">
        <v>169</v>
      </c>
      <c r="E359" s="42"/>
      <c r="F359" s="228" t="s">
        <v>1218</v>
      </c>
      <c r="G359" s="42"/>
      <c r="H359" s="42"/>
      <c r="I359" s="229"/>
      <c r="J359" s="42"/>
      <c r="K359" s="42"/>
      <c r="L359" s="46"/>
      <c r="M359" s="230"/>
      <c r="N359" s="231"/>
      <c r="O359" s="86"/>
      <c r="P359" s="86"/>
      <c r="Q359" s="86"/>
      <c r="R359" s="86"/>
      <c r="S359" s="86"/>
      <c r="T359" s="87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T359" s="19" t="s">
        <v>169</v>
      </c>
      <c r="AU359" s="19" t="s">
        <v>83</v>
      </c>
    </row>
    <row r="360" s="13" customFormat="1">
      <c r="A360" s="13"/>
      <c r="B360" s="232"/>
      <c r="C360" s="233"/>
      <c r="D360" s="234" t="s">
        <v>171</v>
      </c>
      <c r="E360" s="235" t="s">
        <v>19</v>
      </c>
      <c r="F360" s="236" t="s">
        <v>1211</v>
      </c>
      <c r="G360" s="233"/>
      <c r="H360" s="237">
        <v>16.68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171</v>
      </c>
      <c r="AU360" s="243" t="s">
        <v>83</v>
      </c>
      <c r="AV360" s="13" t="s">
        <v>83</v>
      </c>
      <c r="AW360" s="13" t="s">
        <v>35</v>
      </c>
      <c r="AX360" s="13" t="s">
        <v>81</v>
      </c>
      <c r="AY360" s="243" t="s">
        <v>160</v>
      </c>
    </row>
    <row r="361" s="2" customFormat="1" ht="37.8" customHeight="1">
      <c r="A361" s="40"/>
      <c r="B361" s="41"/>
      <c r="C361" s="214" t="s">
        <v>636</v>
      </c>
      <c r="D361" s="214" t="s">
        <v>162</v>
      </c>
      <c r="E361" s="215" t="s">
        <v>1219</v>
      </c>
      <c r="F361" s="216" t="s">
        <v>1220</v>
      </c>
      <c r="G361" s="217" t="s">
        <v>165</v>
      </c>
      <c r="H361" s="218">
        <v>16.68</v>
      </c>
      <c r="I361" s="219"/>
      <c r="J361" s="220">
        <f>ROUND(I361*H361,2)</f>
        <v>0</v>
      </c>
      <c r="K361" s="216" t="s">
        <v>166</v>
      </c>
      <c r="L361" s="46"/>
      <c r="M361" s="221" t="s">
        <v>19</v>
      </c>
      <c r="N361" s="222" t="s">
        <v>44</v>
      </c>
      <c r="O361" s="86"/>
      <c r="P361" s="223">
        <f>O361*H361</f>
        <v>0</v>
      </c>
      <c r="Q361" s="223">
        <v>0.013390000000000001</v>
      </c>
      <c r="R361" s="223">
        <f>Q361*H361</f>
        <v>0.22334520000000002</v>
      </c>
      <c r="S361" s="223">
        <v>0</v>
      </c>
      <c r="T361" s="224">
        <f>S361*H361</f>
        <v>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25" t="s">
        <v>167</v>
      </c>
      <c r="AT361" s="225" t="s">
        <v>162</v>
      </c>
      <c r="AU361" s="225" t="s">
        <v>83</v>
      </c>
      <c r="AY361" s="19" t="s">
        <v>160</v>
      </c>
      <c r="BE361" s="226">
        <f>IF(N361="základní",J361,0)</f>
        <v>0</v>
      </c>
      <c r="BF361" s="226">
        <f>IF(N361="snížená",J361,0)</f>
        <v>0</v>
      </c>
      <c r="BG361" s="226">
        <f>IF(N361="zákl. přenesená",J361,0)</f>
        <v>0</v>
      </c>
      <c r="BH361" s="226">
        <f>IF(N361="sníž. přenesená",J361,0)</f>
        <v>0</v>
      </c>
      <c r="BI361" s="226">
        <f>IF(N361="nulová",J361,0)</f>
        <v>0</v>
      </c>
      <c r="BJ361" s="19" t="s">
        <v>81</v>
      </c>
      <c r="BK361" s="226">
        <f>ROUND(I361*H361,2)</f>
        <v>0</v>
      </c>
      <c r="BL361" s="19" t="s">
        <v>167</v>
      </c>
      <c r="BM361" s="225" t="s">
        <v>1221</v>
      </c>
    </row>
    <row r="362" s="2" customFormat="1">
      <c r="A362" s="40"/>
      <c r="B362" s="41"/>
      <c r="C362" s="42"/>
      <c r="D362" s="227" t="s">
        <v>169</v>
      </c>
      <c r="E362" s="42"/>
      <c r="F362" s="228" t="s">
        <v>1222</v>
      </c>
      <c r="G362" s="42"/>
      <c r="H362" s="42"/>
      <c r="I362" s="229"/>
      <c r="J362" s="42"/>
      <c r="K362" s="42"/>
      <c r="L362" s="46"/>
      <c r="M362" s="230"/>
      <c r="N362" s="231"/>
      <c r="O362" s="86"/>
      <c r="P362" s="86"/>
      <c r="Q362" s="86"/>
      <c r="R362" s="86"/>
      <c r="S362" s="86"/>
      <c r="T362" s="87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T362" s="19" t="s">
        <v>169</v>
      </c>
      <c r="AU362" s="19" t="s">
        <v>83</v>
      </c>
    </row>
    <row r="363" s="13" customFormat="1">
      <c r="A363" s="13"/>
      <c r="B363" s="232"/>
      <c r="C363" s="233"/>
      <c r="D363" s="234" t="s">
        <v>171</v>
      </c>
      <c r="E363" s="235" t="s">
        <v>19</v>
      </c>
      <c r="F363" s="236" t="s">
        <v>1211</v>
      </c>
      <c r="G363" s="233"/>
      <c r="H363" s="237">
        <v>16.68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171</v>
      </c>
      <c r="AU363" s="243" t="s">
        <v>83</v>
      </c>
      <c r="AV363" s="13" t="s">
        <v>83</v>
      </c>
      <c r="AW363" s="13" t="s">
        <v>35</v>
      </c>
      <c r="AX363" s="13" t="s">
        <v>81</v>
      </c>
      <c r="AY363" s="243" t="s">
        <v>160</v>
      </c>
    </row>
    <row r="364" s="2" customFormat="1" ht="24.15" customHeight="1">
      <c r="A364" s="40"/>
      <c r="B364" s="41"/>
      <c r="C364" s="255" t="s">
        <v>642</v>
      </c>
      <c r="D364" s="255" t="s">
        <v>242</v>
      </c>
      <c r="E364" s="256" t="s">
        <v>1223</v>
      </c>
      <c r="F364" s="257" t="s">
        <v>1224</v>
      </c>
      <c r="G364" s="258" t="s">
        <v>165</v>
      </c>
      <c r="H364" s="259">
        <v>17.513999999999999</v>
      </c>
      <c r="I364" s="260"/>
      <c r="J364" s="261">
        <f>ROUND(I364*H364,2)</f>
        <v>0</v>
      </c>
      <c r="K364" s="257" t="s">
        <v>166</v>
      </c>
      <c r="L364" s="262"/>
      <c r="M364" s="263" t="s">
        <v>19</v>
      </c>
      <c r="N364" s="264" t="s">
        <v>44</v>
      </c>
      <c r="O364" s="86"/>
      <c r="P364" s="223">
        <f>O364*H364</f>
        <v>0</v>
      </c>
      <c r="Q364" s="223">
        <v>0.0023999999999999998</v>
      </c>
      <c r="R364" s="223">
        <f>Q364*H364</f>
        <v>0.042033599999999997</v>
      </c>
      <c r="S364" s="223">
        <v>0</v>
      </c>
      <c r="T364" s="224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25" t="s">
        <v>210</v>
      </c>
      <c r="AT364" s="225" t="s">
        <v>242</v>
      </c>
      <c r="AU364" s="225" t="s">
        <v>83</v>
      </c>
      <c r="AY364" s="19" t="s">
        <v>160</v>
      </c>
      <c r="BE364" s="226">
        <f>IF(N364="základní",J364,0)</f>
        <v>0</v>
      </c>
      <c r="BF364" s="226">
        <f>IF(N364="snížená",J364,0)</f>
        <v>0</v>
      </c>
      <c r="BG364" s="226">
        <f>IF(N364="zákl. přenesená",J364,0)</f>
        <v>0</v>
      </c>
      <c r="BH364" s="226">
        <f>IF(N364="sníž. přenesená",J364,0)</f>
        <v>0</v>
      </c>
      <c r="BI364" s="226">
        <f>IF(N364="nulová",J364,0)</f>
        <v>0</v>
      </c>
      <c r="BJ364" s="19" t="s">
        <v>81</v>
      </c>
      <c r="BK364" s="226">
        <f>ROUND(I364*H364,2)</f>
        <v>0</v>
      </c>
      <c r="BL364" s="19" t="s">
        <v>167</v>
      </c>
      <c r="BM364" s="225" t="s">
        <v>1225</v>
      </c>
    </row>
    <row r="365" s="13" customFormat="1">
      <c r="A365" s="13"/>
      <c r="B365" s="232"/>
      <c r="C365" s="233"/>
      <c r="D365" s="234" t="s">
        <v>171</v>
      </c>
      <c r="E365" s="233"/>
      <c r="F365" s="236" t="s">
        <v>1226</v>
      </c>
      <c r="G365" s="233"/>
      <c r="H365" s="237">
        <v>17.513999999999999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171</v>
      </c>
      <c r="AU365" s="243" t="s">
        <v>83</v>
      </c>
      <c r="AV365" s="13" t="s">
        <v>83</v>
      </c>
      <c r="AW365" s="13" t="s">
        <v>4</v>
      </c>
      <c r="AX365" s="13" t="s">
        <v>81</v>
      </c>
      <c r="AY365" s="243" t="s">
        <v>160</v>
      </c>
    </row>
    <row r="366" s="2" customFormat="1" ht="24.15" customHeight="1">
      <c r="A366" s="40"/>
      <c r="B366" s="41"/>
      <c r="C366" s="214" t="s">
        <v>647</v>
      </c>
      <c r="D366" s="214" t="s">
        <v>162</v>
      </c>
      <c r="E366" s="215" t="s">
        <v>1227</v>
      </c>
      <c r="F366" s="216" t="s">
        <v>1228</v>
      </c>
      <c r="G366" s="217" t="s">
        <v>165</v>
      </c>
      <c r="H366" s="218">
        <v>16.68</v>
      </c>
      <c r="I366" s="219"/>
      <c r="J366" s="220">
        <f>ROUND(I366*H366,2)</f>
        <v>0</v>
      </c>
      <c r="K366" s="216" t="s">
        <v>166</v>
      </c>
      <c r="L366" s="46"/>
      <c r="M366" s="221" t="s">
        <v>19</v>
      </c>
      <c r="N366" s="222" t="s">
        <v>44</v>
      </c>
      <c r="O366" s="86"/>
      <c r="P366" s="223">
        <f>O366*H366</f>
        <v>0</v>
      </c>
      <c r="Q366" s="223">
        <v>0.0028500000000000001</v>
      </c>
      <c r="R366" s="223">
        <f>Q366*H366</f>
        <v>0.047538000000000004</v>
      </c>
      <c r="S366" s="223">
        <v>0</v>
      </c>
      <c r="T366" s="224">
        <f>S366*H366</f>
        <v>0</v>
      </c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R366" s="225" t="s">
        <v>167</v>
      </c>
      <c r="AT366" s="225" t="s">
        <v>162</v>
      </c>
      <c r="AU366" s="225" t="s">
        <v>83</v>
      </c>
      <c r="AY366" s="19" t="s">
        <v>160</v>
      </c>
      <c r="BE366" s="226">
        <f>IF(N366="základní",J366,0)</f>
        <v>0</v>
      </c>
      <c r="BF366" s="226">
        <f>IF(N366="snížená",J366,0)</f>
        <v>0</v>
      </c>
      <c r="BG366" s="226">
        <f>IF(N366="zákl. přenesená",J366,0)</f>
        <v>0</v>
      </c>
      <c r="BH366" s="226">
        <f>IF(N366="sníž. přenesená",J366,0)</f>
        <v>0</v>
      </c>
      <c r="BI366" s="226">
        <f>IF(N366="nulová",J366,0)</f>
        <v>0</v>
      </c>
      <c r="BJ366" s="19" t="s">
        <v>81</v>
      </c>
      <c r="BK366" s="226">
        <f>ROUND(I366*H366,2)</f>
        <v>0</v>
      </c>
      <c r="BL366" s="19" t="s">
        <v>167</v>
      </c>
      <c r="BM366" s="225" t="s">
        <v>1229</v>
      </c>
    </row>
    <row r="367" s="2" customFormat="1">
      <c r="A367" s="40"/>
      <c r="B367" s="41"/>
      <c r="C367" s="42"/>
      <c r="D367" s="227" t="s">
        <v>169</v>
      </c>
      <c r="E367" s="42"/>
      <c r="F367" s="228" t="s">
        <v>1230</v>
      </c>
      <c r="G367" s="42"/>
      <c r="H367" s="42"/>
      <c r="I367" s="229"/>
      <c r="J367" s="42"/>
      <c r="K367" s="42"/>
      <c r="L367" s="46"/>
      <c r="M367" s="230"/>
      <c r="N367" s="231"/>
      <c r="O367" s="86"/>
      <c r="P367" s="86"/>
      <c r="Q367" s="86"/>
      <c r="R367" s="86"/>
      <c r="S367" s="86"/>
      <c r="T367" s="87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T367" s="19" t="s">
        <v>169</v>
      </c>
      <c r="AU367" s="19" t="s">
        <v>83</v>
      </c>
    </row>
    <row r="368" s="13" customFormat="1">
      <c r="A368" s="13"/>
      <c r="B368" s="232"/>
      <c r="C368" s="233"/>
      <c r="D368" s="234" t="s">
        <v>171</v>
      </c>
      <c r="E368" s="235" t="s">
        <v>19</v>
      </c>
      <c r="F368" s="236" t="s">
        <v>1211</v>
      </c>
      <c r="G368" s="233"/>
      <c r="H368" s="237">
        <v>16.68</v>
      </c>
      <c r="I368" s="238"/>
      <c r="J368" s="233"/>
      <c r="K368" s="233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171</v>
      </c>
      <c r="AU368" s="243" t="s">
        <v>83</v>
      </c>
      <c r="AV368" s="13" t="s">
        <v>83</v>
      </c>
      <c r="AW368" s="13" t="s">
        <v>35</v>
      </c>
      <c r="AX368" s="13" t="s">
        <v>81</v>
      </c>
      <c r="AY368" s="243" t="s">
        <v>160</v>
      </c>
    </row>
    <row r="369" s="2" customFormat="1" ht="16.5" customHeight="1">
      <c r="A369" s="40"/>
      <c r="B369" s="41"/>
      <c r="C369" s="214" t="s">
        <v>651</v>
      </c>
      <c r="D369" s="214" t="s">
        <v>162</v>
      </c>
      <c r="E369" s="215" t="s">
        <v>1231</v>
      </c>
      <c r="F369" s="216" t="s">
        <v>1232</v>
      </c>
      <c r="G369" s="217" t="s">
        <v>165</v>
      </c>
      <c r="H369" s="218">
        <v>17.760000000000002</v>
      </c>
      <c r="I369" s="219"/>
      <c r="J369" s="220">
        <f>ROUND(I369*H369,2)</f>
        <v>0</v>
      </c>
      <c r="K369" s="216" t="s">
        <v>166</v>
      </c>
      <c r="L369" s="46"/>
      <c r="M369" s="221" t="s">
        <v>19</v>
      </c>
      <c r="N369" s="222" t="s">
        <v>44</v>
      </c>
      <c r="O369" s="86"/>
      <c r="P369" s="223">
        <f>O369*H369</f>
        <v>0</v>
      </c>
      <c r="Q369" s="223">
        <v>0.00025999999999999998</v>
      </c>
      <c r="R369" s="223">
        <f>Q369*H369</f>
        <v>0.0046176000000000004</v>
      </c>
      <c r="S369" s="223">
        <v>0</v>
      </c>
      <c r="T369" s="224">
        <f>S369*H369</f>
        <v>0</v>
      </c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R369" s="225" t="s">
        <v>167</v>
      </c>
      <c r="AT369" s="225" t="s">
        <v>162</v>
      </c>
      <c r="AU369" s="225" t="s">
        <v>83</v>
      </c>
      <c r="AY369" s="19" t="s">
        <v>160</v>
      </c>
      <c r="BE369" s="226">
        <f>IF(N369="základní",J369,0)</f>
        <v>0</v>
      </c>
      <c r="BF369" s="226">
        <f>IF(N369="snížená",J369,0)</f>
        <v>0</v>
      </c>
      <c r="BG369" s="226">
        <f>IF(N369="zákl. přenesená",J369,0)</f>
        <v>0</v>
      </c>
      <c r="BH369" s="226">
        <f>IF(N369="sníž. přenesená",J369,0)</f>
        <v>0</v>
      </c>
      <c r="BI369" s="226">
        <f>IF(N369="nulová",J369,0)</f>
        <v>0</v>
      </c>
      <c r="BJ369" s="19" t="s">
        <v>81</v>
      </c>
      <c r="BK369" s="226">
        <f>ROUND(I369*H369,2)</f>
        <v>0</v>
      </c>
      <c r="BL369" s="19" t="s">
        <v>167</v>
      </c>
      <c r="BM369" s="225" t="s">
        <v>1233</v>
      </c>
    </row>
    <row r="370" s="2" customFormat="1">
      <c r="A370" s="40"/>
      <c r="B370" s="41"/>
      <c r="C370" s="42"/>
      <c r="D370" s="227" t="s">
        <v>169</v>
      </c>
      <c r="E370" s="42"/>
      <c r="F370" s="228" t="s">
        <v>1234</v>
      </c>
      <c r="G370" s="42"/>
      <c r="H370" s="42"/>
      <c r="I370" s="229"/>
      <c r="J370" s="42"/>
      <c r="K370" s="42"/>
      <c r="L370" s="46"/>
      <c r="M370" s="230"/>
      <c r="N370" s="231"/>
      <c r="O370" s="86"/>
      <c r="P370" s="86"/>
      <c r="Q370" s="86"/>
      <c r="R370" s="86"/>
      <c r="S370" s="86"/>
      <c r="T370" s="87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T370" s="19" t="s">
        <v>169</v>
      </c>
      <c r="AU370" s="19" t="s">
        <v>83</v>
      </c>
    </row>
    <row r="371" s="13" customFormat="1">
      <c r="A371" s="13"/>
      <c r="B371" s="232"/>
      <c r="C371" s="233"/>
      <c r="D371" s="234" t="s">
        <v>171</v>
      </c>
      <c r="E371" s="235" t="s">
        <v>19</v>
      </c>
      <c r="F371" s="236" t="s">
        <v>1235</v>
      </c>
      <c r="G371" s="233"/>
      <c r="H371" s="237">
        <v>17.760000000000002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171</v>
      </c>
      <c r="AU371" s="243" t="s">
        <v>83</v>
      </c>
      <c r="AV371" s="13" t="s">
        <v>83</v>
      </c>
      <c r="AW371" s="13" t="s">
        <v>35</v>
      </c>
      <c r="AX371" s="13" t="s">
        <v>73</v>
      </c>
      <c r="AY371" s="243" t="s">
        <v>160</v>
      </c>
    </row>
    <row r="372" s="15" customFormat="1">
      <c r="A372" s="15"/>
      <c r="B372" s="265"/>
      <c r="C372" s="266"/>
      <c r="D372" s="234" t="s">
        <v>171</v>
      </c>
      <c r="E372" s="267" t="s">
        <v>19</v>
      </c>
      <c r="F372" s="268" t="s">
        <v>1236</v>
      </c>
      <c r="G372" s="266"/>
      <c r="H372" s="269">
        <v>17.760000000000002</v>
      </c>
      <c r="I372" s="270"/>
      <c r="J372" s="266"/>
      <c r="K372" s="266"/>
      <c r="L372" s="271"/>
      <c r="M372" s="272"/>
      <c r="N372" s="273"/>
      <c r="O372" s="273"/>
      <c r="P372" s="273"/>
      <c r="Q372" s="273"/>
      <c r="R372" s="273"/>
      <c r="S372" s="273"/>
      <c r="T372" s="274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75" t="s">
        <v>171</v>
      </c>
      <c r="AU372" s="275" t="s">
        <v>83</v>
      </c>
      <c r="AV372" s="15" t="s">
        <v>181</v>
      </c>
      <c r="AW372" s="15" t="s">
        <v>35</v>
      </c>
      <c r="AX372" s="15" t="s">
        <v>73</v>
      </c>
      <c r="AY372" s="275" t="s">
        <v>160</v>
      </c>
    </row>
    <row r="373" s="14" customFormat="1">
      <c r="A373" s="14"/>
      <c r="B373" s="244"/>
      <c r="C373" s="245"/>
      <c r="D373" s="234" t="s">
        <v>171</v>
      </c>
      <c r="E373" s="246" t="s">
        <v>19</v>
      </c>
      <c r="F373" s="247" t="s">
        <v>180</v>
      </c>
      <c r="G373" s="245"/>
      <c r="H373" s="248">
        <v>17.760000000000002</v>
      </c>
      <c r="I373" s="249"/>
      <c r="J373" s="245"/>
      <c r="K373" s="245"/>
      <c r="L373" s="250"/>
      <c r="M373" s="251"/>
      <c r="N373" s="252"/>
      <c r="O373" s="252"/>
      <c r="P373" s="252"/>
      <c r="Q373" s="252"/>
      <c r="R373" s="252"/>
      <c r="S373" s="252"/>
      <c r="T373" s="253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4" t="s">
        <v>171</v>
      </c>
      <c r="AU373" s="254" t="s">
        <v>83</v>
      </c>
      <c r="AV373" s="14" t="s">
        <v>167</v>
      </c>
      <c r="AW373" s="14" t="s">
        <v>35</v>
      </c>
      <c r="AX373" s="14" t="s">
        <v>81</v>
      </c>
      <c r="AY373" s="254" t="s">
        <v>160</v>
      </c>
    </row>
    <row r="374" s="2" customFormat="1" ht="24.15" customHeight="1">
      <c r="A374" s="40"/>
      <c r="B374" s="41"/>
      <c r="C374" s="214" t="s">
        <v>657</v>
      </c>
      <c r="D374" s="214" t="s">
        <v>162</v>
      </c>
      <c r="E374" s="215" t="s">
        <v>1237</v>
      </c>
      <c r="F374" s="216" t="s">
        <v>1238</v>
      </c>
      <c r="G374" s="217" t="s">
        <v>165</v>
      </c>
      <c r="H374" s="218">
        <v>325.375</v>
      </c>
      <c r="I374" s="219"/>
      <c r="J374" s="220">
        <f>ROUND(I374*H374,2)</f>
        <v>0</v>
      </c>
      <c r="K374" s="216" t="s">
        <v>166</v>
      </c>
      <c r="L374" s="46"/>
      <c r="M374" s="221" t="s">
        <v>19</v>
      </c>
      <c r="N374" s="222" t="s">
        <v>44</v>
      </c>
      <c r="O374" s="86"/>
      <c r="P374" s="223">
        <f>O374*H374</f>
        <v>0</v>
      </c>
      <c r="Q374" s="223">
        <v>0.00013999999999999999</v>
      </c>
      <c r="R374" s="223">
        <f>Q374*H374</f>
        <v>0.045552499999999996</v>
      </c>
      <c r="S374" s="223">
        <v>0</v>
      </c>
      <c r="T374" s="224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25" t="s">
        <v>167</v>
      </c>
      <c r="AT374" s="225" t="s">
        <v>162</v>
      </c>
      <c r="AU374" s="225" t="s">
        <v>83</v>
      </c>
      <c r="AY374" s="19" t="s">
        <v>160</v>
      </c>
      <c r="BE374" s="226">
        <f>IF(N374="základní",J374,0)</f>
        <v>0</v>
      </c>
      <c r="BF374" s="226">
        <f>IF(N374="snížená",J374,0)</f>
        <v>0</v>
      </c>
      <c r="BG374" s="226">
        <f>IF(N374="zákl. přenesená",J374,0)</f>
        <v>0</v>
      </c>
      <c r="BH374" s="226">
        <f>IF(N374="sníž. přenesená",J374,0)</f>
        <v>0</v>
      </c>
      <c r="BI374" s="226">
        <f>IF(N374="nulová",J374,0)</f>
        <v>0</v>
      </c>
      <c r="BJ374" s="19" t="s">
        <v>81</v>
      </c>
      <c r="BK374" s="226">
        <f>ROUND(I374*H374,2)</f>
        <v>0</v>
      </c>
      <c r="BL374" s="19" t="s">
        <v>167</v>
      </c>
      <c r="BM374" s="225" t="s">
        <v>1239</v>
      </c>
    </row>
    <row r="375" s="2" customFormat="1">
      <c r="A375" s="40"/>
      <c r="B375" s="41"/>
      <c r="C375" s="42"/>
      <c r="D375" s="227" t="s">
        <v>169</v>
      </c>
      <c r="E375" s="42"/>
      <c r="F375" s="228" t="s">
        <v>1240</v>
      </c>
      <c r="G375" s="42"/>
      <c r="H375" s="42"/>
      <c r="I375" s="229"/>
      <c r="J375" s="42"/>
      <c r="K375" s="42"/>
      <c r="L375" s="46"/>
      <c r="M375" s="230"/>
      <c r="N375" s="231"/>
      <c r="O375" s="86"/>
      <c r="P375" s="86"/>
      <c r="Q375" s="86"/>
      <c r="R375" s="86"/>
      <c r="S375" s="86"/>
      <c r="T375" s="87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T375" s="19" t="s">
        <v>169</v>
      </c>
      <c r="AU375" s="19" t="s">
        <v>83</v>
      </c>
    </row>
    <row r="376" s="13" customFormat="1">
      <c r="A376" s="13"/>
      <c r="B376" s="232"/>
      <c r="C376" s="233"/>
      <c r="D376" s="234" t="s">
        <v>171</v>
      </c>
      <c r="E376" s="235" t="s">
        <v>19</v>
      </c>
      <c r="F376" s="236" t="s">
        <v>1241</v>
      </c>
      <c r="G376" s="233"/>
      <c r="H376" s="237">
        <v>147.39699999999999</v>
      </c>
      <c r="I376" s="238"/>
      <c r="J376" s="233"/>
      <c r="K376" s="233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171</v>
      </c>
      <c r="AU376" s="243" t="s">
        <v>83</v>
      </c>
      <c r="AV376" s="13" t="s">
        <v>83</v>
      </c>
      <c r="AW376" s="13" t="s">
        <v>35</v>
      </c>
      <c r="AX376" s="13" t="s">
        <v>73</v>
      </c>
      <c r="AY376" s="243" t="s">
        <v>160</v>
      </c>
    </row>
    <row r="377" s="13" customFormat="1">
      <c r="A377" s="13"/>
      <c r="B377" s="232"/>
      <c r="C377" s="233"/>
      <c r="D377" s="234" t="s">
        <v>171</v>
      </c>
      <c r="E377" s="235" t="s">
        <v>19</v>
      </c>
      <c r="F377" s="236" t="s">
        <v>1242</v>
      </c>
      <c r="G377" s="233"/>
      <c r="H377" s="237">
        <v>119.42700000000001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171</v>
      </c>
      <c r="AU377" s="243" t="s">
        <v>83</v>
      </c>
      <c r="AV377" s="13" t="s">
        <v>83</v>
      </c>
      <c r="AW377" s="13" t="s">
        <v>35</v>
      </c>
      <c r="AX377" s="13" t="s">
        <v>73</v>
      </c>
      <c r="AY377" s="243" t="s">
        <v>160</v>
      </c>
    </row>
    <row r="378" s="13" customFormat="1">
      <c r="A378" s="13"/>
      <c r="B378" s="232"/>
      <c r="C378" s="233"/>
      <c r="D378" s="234" t="s">
        <v>171</v>
      </c>
      <c r="E378" s="235" t="s">
        <v>19</v>
      </c>
      <c r="F378" s="236" t="s">
        <v>1243</v>
      </c>
      <c r="G378" s="233"/>
      <c r="H378" s="237">
        <v>12.093999999999999</v>
      </c>
      <c r="I378" s="238"/>
      <c r="J378" s="233"/>
      <c r="K378" s="233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171</v>
      </c>
      <c r="AU378" s="243" t="s">
        <v>83</v>
      </c>
      <c r="AV378" s="13" t="s">
        <v>83</v>
      </c>
      <c r="AW378" s="13" t="s">
        <v>35</v>
      </c>
      <c r="AX378" s="13" t="s">
        <v>73</v>
      </c>
      <c r="AY378" s="243" t="s">
        <v>160</v>
      </c>
    </row>
    <row r="379" s="15" customFormat="1">
      <c r="A379" s="15"/>
      <c r="B379" s="265"/>
      <c r="C379" s="266"/>
      <c r="D379" s="234" t="s">
        <v>171</v>
      </c>
      <c r="E379" s="267" t="s">
        <v>19</v>
      </c>
      <c r="F379" s="268" t="s">
        <v>1244</v>
      </c>
      <c r="G379" s="266"/>
      <c r="H379" s="269">
        <v>278.91800000000001</v>
      </c>
      <c r="I379" s="270"/>
      <c r="J379" s="266"/>
      <c r="K379" s="266"/>
      <c r="L379" s="271"/>
      <c r="M379" s="272"/>
      <c r="N379" s="273"/>
      <c r="O379" s="273"/>
      <c r="P379" s="273"/>
      <c r="Q379" s="273"/>
      <c r="R379" s="273"/>
      <c r="S379" s="273"/>
      <c r="T379" s="274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75" t="s">
        <v>171</v>
      </c>
      <c r="AU379" s="275" t="s">
        <v>83</v>
      </c>
      <c r="AV379" s="15" t="s">
        <v>181</v>
      </c>
      <c r="AW379" s="15" t="s">
        <v>35</v>
      </c>
      <c r="AX379" s="15" t="s">
        <v>73</v>
      </c>
      <c r="AY379" s="275" t="s">
        <v>160</v>
      </c>
    </row>
    <row r="380" s="13" customFormat="1">
      <c r="A380" s="13"/>
      <c r="B380" s="232"/>
      <c r="C380" s="233"/>
      <c r="D380" s="234" t="s">
        <v>171</v>
      </c>
      <c r="E380" s="235" t="s">
        <v>19</v>
      </c>
      <c r="F380" s="236" t="s">
        <v>1245</v>
      </c>
      <c r="G380" s="233"/>
      <c r="H380" s="237">
        <v>-7.8380000000000001</v>
      </c>
      <c r="I380" s="238"/>
      <c r="J380" s="233"/>
      <c r="K380" s="233"/>
      <c r="L380" s="239"/>
      <c r="M380" s="240"/>
      <c r="N380" s="241"/>
      <c r="O380" s="241"/>
      <c r="P380" s="241"/>
      <c r="Q380" s="241"/>
      <c r="R380" s="241"/>
      <c r="S380" s="241"/>
      <c r="T380" s="24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171</v>
      </c>
      <c r="AU380" s="243" t="s">
        <v>83</v>
      </c>
      <c r="AV380" s="13" t="s">
        <v>83</v>
      </c>
      <c r="AW380" s="13" t="s">
        <v>35</v>
      </c>
      <c r="AX380" s="13" t="s">
        <v>73</v>
      </c>
      <c r="AY380" s="243" t="s">
        <v>160</v>
      </c>
    </row>
    <row r="381" s="13" customFormat="1">
      <c r="A381" s="13"/>
      <c r="B381" s="232"/>
      <c r="C381" s="233"/>
      <c r="D381" s="234" t="s">
        <v>171</v>
      </c>
      <c r="E381" s="235" t="s">
        <v>19</v>
      </c>
      <c r="F381" s="236" t="s">
        <v>1246</v>
      </c>
      <c r="G381" s="233"/>
      <c r="H381" s="237">
        <v>5.5549999999999997</v>
      </c>
      <c r="I381" s="238"/>
      <c r="J381" s="233"/>
      <c r="K381" s="233"/>
      <c r="L381" s="239"/>
      <c r="M381" s="240"/>
      <c r="N381" s="241"/>
      <c r="O381" s="241"/>
      <c r="P381" s="241"/>
      <c r="Q381" s="241"/>
      <c r="R381" s="241"/>
      <c r="S381" s="241"/>
      <c r="T381" s="24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3" t="s">
        <v>171</v>
      </c>
      <c r="AU381" s="243" t="s">
        <v>83</v>
      </c>
      <c r="AV381" s="13" t="s">
        <v>83</v>
      </c>
      <c r="AW381" s="13" t="s">
        <v>35</v>
      </c>
      <c r="AX381" s="13" t="s">
        <v>73</v>
      </c>
      <c r="AY381" s="243" t="s">
        <v>160</v>
      </c>
    </row>
    <row r="382" s="13" customFormat="1">
      <c r="A382" s="13"/>
      <c r="B382" s="232"/>
      <c r="C382" s="233"/>
      <c r="D382" s="234" t="s">
        <v>171</v>
      </c>
      <c r="E382" s="235" t="s">
        <v>19</v>
      </c>
      <c r="F382" s="236" t="s">
        <v>1247</v>
      </c>
      <c r="G382" s="233"/>
      <c r="H382" s="237">
        <v>12.913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171</v>
      </c>
      <c r="AU382" s="243" t="s">
        <v>83</v>
      </c>
      <c r="AV382" s="13" t="s">
        <v>83</v>
      </c>
      <c r="AW382" s="13" t="s">
        <v>35</v>
      </c>
      <c r="AX382" s="13" t="s">
        <v>73</v>
      </c>
      <c r="AY382" s="243" t="s">
        <v>160</v>
      </c>
    </row>
    <row r="383" s="15" customFormat="1">
      <c r="A383" s="15"/>
      <c r="B383" s="265"/>
      <c r="C383" s="266"/>
      <c r="D383" s="234" t="s">
        <v>171</v>
      </c>
      <c r="E383" s="267" t="s">
        <v>19</v>
      </c>
      <c r="F383" s="268" t="s">
        <v>1248</v>
      </c>
      <c r="G383" s="266"/>
      <c r="H383" s="269">
        <v>10.630000000000001</v>
      </c>
      <c r="I383" s="270"/>
      <c r="J383" s="266"/>
      <c r="K383" s="266"/>
      <c r="L383" s="271"/>
      <c r="M383" s="272"/>
      <c r="N383" s="273"/>
      <c r="O383" s="273"/>
      <c r="P383" s="273"/>
      <c r="Q383" s="273"/>
      <c r="R383" s="273"/>
      <c r="S383" s="273"/>
      <c r="T383" s="274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75" t="s">
        <v>171</v>
      </c>
      <c r="AU383" s="275" t="s">
        <v>83</v>
      </c>
      <c r="AV383" s="15" t="s">
        <v>181</v>
      </c>
      <c r="AW383" s="15" t="s">
        <v>35</v>
      </c>
      <c r="AX383" s="15" t="s">
        <v>73</v>
      </c>
      <c r="AY383" s="275" t="s">
        <v>160</v>
      </c>
    </row>
    <row r="384" s="13" customFormat="1">
      <c r="A384" s="13"/>
      <c r="B384" s="232"/>
      <c r="C384" s="233"/>
      <c r="D384" s="234" t="s">
        <v>171</v>
      </c>
      <c r="E384" s="235" t="s">
        <v>19</v>
      </c>
      <c r="F384" s="236" t="s">
        <v>1249</v>
      </c>
      <c r="G384" s="233"/>
      <c r="H384" s="237">
        <v>3.1499999999999999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171</v>
      </c>
      <c r="AU384" s="243" t="s">
        <v>83</v>
      </c>
      <c r="AV384" s="13" t="s">
        <v>83</v>
      </c>
      <c r="AW384" s="13" t="s">
        <v>35</v>
      </c>
      <c r="AX384" s="13" t="s">
        <v>73</v>
      </c>
      <c r="AY384" s="243" t="s">
        <v>160</v>
      </c>
    </row>
    <row r="385" s="15" customFormat="1">
      <c r="A385" s="15"/>
      <c r="B385" s="265"/>
      <c r="C385" s="266"/>
      <c r="D385" s="234" t="s">
        <v>171</v>
      </c>
      <c r="E385" s="267" t="s">
        <v>19</v>
      </c>
      <c r="F385" s="268" t="s">
        <v>1250</v>
      </c>
      <c r="G385" s="266"/>
      <c r="H385" s="269">
        <v>3.1499999999999999</v>
      </c>
      <c r="I385" s="270"/>
      <c r="J385" s="266"/>
      <c r="K385" s="266"/>
      <c r="L385" s="271"/>
      <c r="M385" s="272"/>
      <c r="N385" s="273"/>
      <c r="O385" s="273"/>
      <c r="P385" s="273"/>
      <c r="Q385" s="273"/>
      <c r="R385" s="273"/>
      <c r="S385" s="273"/>
      <c r="T385" s="274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75" t="s">
        <v>171</v>
      </c>
      <c r="AU385" s="275" t="s">
        <v>83</v>
      </c>
      <c r="AV385" s="15" t="s">
        <v>181</v>
      </c>
      <c r="AW385" s="15" t="s">
        <v>35</v>
      </c>
      <c r="AX385" s="15" t="s">
        <v>73</v>
      </c>
      <c r="AY385" s="275" t="s">
        <v>160</v>
      </c>
    </row>
    <row r="386" s="13" customFormat="1">
      <c r="A386" s="13"/>
      <c r="B386" s="232"/>
      <c r="C386" s="233"/>
      <c r="D386" s="234" t="s">
        <v>171</v>
      </c>
      <c r="E386" s="235" t="s">
        <v>19</v>
      </c>
      <c r="F386" s="236" t="s">
        <v>1251</v>
      </c>
      <c r="G386" s="233"/>
      <c r="H386" s="237">
        <v>32.677</v>
      </c>
      <c r="I386" s="238"/>
      <c r="J386" s="233"/>
      <c r="K386" s="233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171</v>
      </c>
      <c r="AU386" s="243" t="s">
        <v>83</v>
      </c>
      <c r="AV386" s="13" t="s">
        <v>83</v>
      </c>
      <c r="AW386" s="13" t="s">
        <v>35</v>
      </c>
      <c r="AX386" s="13" t="s">
        <v>73</v>
      </c>
      <c r="AY386" s="243" t="s">
        <v>160</v>
      </c>
    </row>
    <row r="387" s="15" customFormat="1">
      <c r="A387" s="15"/>
      <c r="B387" s="265"/>
      <c r="C387" s="266"/>
      <c r="D387" s="234" t="s">
        <v>171</v>
      </c>
      <c r="E387" s="267" t="s">
        <v>19</v>
      </c>
      <c r="F387" s="268" t="s">
        <v>1252</v>
      </c>
      <c r="G387" s="266"/>
      <c r="H387" s="269">
        <v>32.677</v>
      </c>
      <c r="I387" s="270"/>
      <c r="J387" s="266"/>
      <c r="K387" s="266"/>
      <c r="L387" s="271"/>
      <c r="M387" s="272"/>
      <c r="N387" s="273"/>
      <c r="O387" s="273"/>
      <c r="P387" s="273"/>
      <c r="Q387" s="273"/>
      <c r="R387" s="273"/>
      <c r="S387" s="273"/>
      <c r="T387" s="274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75" t="s">
        <v>171</v>
      </c>
      <c r="AU387" s="275" t="s">
        <v>83</v>
      </c>
      <c r="AV387" s="15" t="s">
        <v>181</v>
      </c>
      <c r="AW387" s="15" t="s">
        <v>35</v>
      </c>
      <c r="AX387" s="15" t="s">
        <v>73</v>
      </c>
      <c r="AY387" s="275" t="s">
        <v>160</v>
      </c>
    </row>
    <row r="388" s="14" customFormat="1">
      <c r="A388" s="14"/>
      <c r="B388" s="244"/>
      <c r="C388" s="245"/>
      <c r="D388" s="234" t="s">
        <v>171</v>
      </c>
      <c r="E388" s="246" t="s">
        <v>19</v>
      </c>
      <c r="F388" s="247" t="s">
        <v>180</v>
      </c>
      <c r="G388" s="245"/>
      <c r="H388" s="248">
        <v>325.375</v>
      </c>
      <c r="I388" s="249"/>
      <c r="J388" s="245"/>
      <c r="K388" s="245"/>
      <c r="L388" s="250"/>
      <c r="M388" s="251"/>
      <c r="N388" s="252"/>
      <c r="O388" s="252"/>
      <c r="P388" s="252"/>
      <c r="Q388" s="252"/>
      <c r="R388" s="252"/>
      <c r="S388" s="252"/>
      <c r="T388" s="253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4" t="s">
        <v>171</v>
      </c>
      <c r="AU388" s="254" t="s">
        <v>83</v>
      </c>
      <c r="AV388" s="14" t="s">
        <v>167</v>
      </c>
      <c r="AW388" s="14" t="s">
        <v>35</v>
      </c>
      <c r="AX388" s="14" t="s">
        <v>81</v>
      </c>
      <c r="AY388" s="254" t="s">
        <v>160</v>
      </c>
    </row>
    <row r="389" s="2" customFormat="1" ht="37.8" customHeight="1">
      <c r="A389" s="40"/>
      <c r="B389" s="41"/>
      <c r="C389" s="214" t="s">
        <v>661</v>
      </c>
      <c r="D389" s="214" t="s">
        <v>162</v>
      </c>
      <c r="E389" s="215" t="s">
        <v>1253</v>
      </c>
      <c r="F389" s="216" t="s">
        <v>1254</v>
      </c>
      <c r="G389" s="217" t="s">
        <v>165</v>
      </c>
      <c r="H389" s="218">
        <v>190.91999999999999</v>
      </c>
      <c r="I389" s="219"/>
      <c r="J389" s="220">
        <f>ROUND(I389*H389,2)</f>
        <v>0</v>
      </c>
      <c r="K389" s="216" t="s">
        <v>166</v>
      </c>
      <c r="L389" s="46"/>
      <c r="M389" s="221" t="s">
        <v>19</v>
      </c>
      <c r="N389" s="222" t="s">
        <v>44</v>
      </c>
      <c r="O389" s="86"/>
      <c r="P389" s="223">
        <f>O389*H389</f>
        <v>0</v>
      </c>
      <c r="Q389" s="223">
        <v>0.00843</v>
      </c>
      <c r="R389" s="223">
        <f>Q389*H389</f>
        <v>1.6094556</v>
      </c>
      <c r="S389" s="223">
        <v>0</v>
      </c>
      <c r="T389" s="224">
        <f>S389*H389</f>
        <v>0</v>
      </c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R389" s="225" t="s">
        <v>167</v>
      </c>
      <c r="AT389" s="225" t="s">
        <v>162</v>
      </c>
      <c r="AU389" s="225" t="s">
        <v>83</v>
      </c>
      <c r="AY389" s="19" t="s">
        <v>160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9" t="s">
        <v>81</v>
      </c>
      <c r="BK389" s="226">
        <f>ROUND(I389*H389,2)</f>
        <v>0</v>
      </c>
      <c r="BL389" s="19" t="s">
        <v>167</v>
      </c>
      <c r="BM389" s="225" t="s">
        <v>1255</v>
      </c>
    </row>
    <row r="390" s="2" customFormat="1">
      <c r="A390" s="40"/>
      <c r="B390" s="41"/>
      <c r="C390" s="42"/>
      <c r="D390" s="227" t="s">
        <v>169</v>
      </c>
      <c r="E390" s="42"/>
      <c r="F390" s="228" t="s">
        <v>1256</v>
      </c>
      <c r="G390" s="42"/>
      <c r="H390" s="42"/>
      <c r="I390" s="229"/>
      <c r="J390" s="42"/>
      <c r="K390" s="42"/>
      <c r="L390" s="46"/>
      <c r="M390" s="230"/>
      <c r="N390" s="231"/>
      <c r="O390" s="86"/>
      <c r="P390" s="86"/>
      <c r="Q390" s="86"/>
      <c r="R390" s="86"/>
      <c r="S390" s="86"/>
      <c r="T390" s="87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T390" s="19" t="s">
        <v>169</v>
      </c>
      <c r="AU390" s="19" t="s">
        <v>83</v>
      </c>
    </row>
    <row r="391" s="13" customFormat="1">
      <c r="A391" s="13"/>
      <c r="B391" s="232"/>
      <c r="C391" s="233"/>
      <c r="D391" s="234" t="s">
        <v>171</v>
      </c>
      <c r="E391" s="235" t="s">
        <v>19</v>
      </c>
      <c r="F391" s="236" t="s">
        <v>1257</v>
      </c>
      <c r="G391" s="233"/>
      <c r="H391" s="237">
        <v>15.438000000000001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171</v>
      </c>
      <c r="AU391" s="243" t="s">
        <v>83</v>
      </c>
      <c r="AV391" s="13" t="s">
        <v>83</v>
      </c>
      <c r="AW391" s="13" t="s">
        <v>35</v>
      </c>
      <c r="AX391" s="13" t="s">
        <v>73</v>
      </c>
      <c r="AY391" s="243" t="s">
        <v>160</v>
      </c>
    </row>
    <row r="392" s="13" customFormat="1">
      <c r="A392" s="13"/>
      <c r="B392" s="232"/>
      <c r="C392" s="233"/>
      <c r="D392" s="234" t="s">
        <v>171</v>
      </c>
      <c r="E392" s="235" t="s">
        <v>19</v>
      </c>
      <c r="F392" s="236" t="s">
        <v>1258</v>
      </c>
      <c r="G392" s="233"/>
      <c r="H392" s="237">
        <v>9.4710000000000001</v>
      </c>
      <c r="I392" s="238"/>
      <c r="J392" s="233"/>
      <c r="K392" s="233"/>
      <c r="L392" s="239"/>
      <c r="M392" s="240"/>
      <c r="N392" s="241"/>
      <c r="O392" s="241"/>
      <c r="P392" s="241"/>
      <c r="Q392" s="241"/>
      <c r="R392" s="241"/>
      <c r="S392" s="241"/>
      <c r="T392" s="24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3" t="s">
        <v>171</v>
      </c>
      <c r="AU392" s="243" t="s">
        <v>83</v>
      </c>
      <c r="AV392" s="13" t="s">
        <v>83</v>
      </c>
      <c r="AW392" s="13" t="s">
        <v>35</v>
      </c>
      <c r="AX392" s="13" t="s">
        <v>73</v>
      </c>
      <c r="AY392" s="243" t="s">
        <v>160</v>
      </c>
    </row>
    <row r="393" s="15" customFormat="1">
      <c r="A393" s="15"/>
      <c r="B393" s="265"/>
      <c r="C393" s="266"/>
      <c r="D393" s="234" t="s">
        <v>171</v>
      </c>
      <c r="E393" s="267" t="s">
        <v>19</v>
      </c>
      <c r="F393" s="268" t="s">
        <v>1259</v>
      </c>
      <c r="G393" s="266"/>
      <c r="H393" s="269">
        <v>24.908999999999999</v>
      </c>
      <c r="I393" s="270"/>
      <c r="J393" s="266"/>
      <c r="K393" s="266"/>
      <c r="L393" s="271"/>
      <c r="M393" s="272"/>
      <c r="N393" s="273"/>
      <c r="O393" s="273"/>
      <c r="P393" s="273"/>
      <c r="Q393" s="273"/>
      <c r="R393" s="273"/>
      <c r="S393" s="273"/>
      <c r="T393" s="274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T393" s="275" t="s">
        <v>171</v>
      </c>
      <c r="AU393" s="275" t="s">
        <v>83</v>
      </c>
      <c r="AV393" s="15" t="s">
        <v>181</v>
      </c>
      <c r="AW393" s="15" t="s">
        <v>35</v>
      </c>
      <c r="AX393" s="15" t="s">
        <v>73</v>
      </c>
      <c r="AY393" s="275" t="s">
        <v>160</v>
      </c>
    </row>
    <row r="394" s="13" customFormat="1">
      <c r="A394" s="13"/>
      <c r="B394" s="232"/>
      <c r="C394" s="233"/>
      <c r="D394" s="234" t="s">
        <v>171</v>
      </c>
      <c r="E394" s="235" t="s">
        <v>19</v>
      </c>
      <c r="F394" s="236" t="s">
        <v>1260</v>
      </c>
      <c r="G394" s="233"/>
      <c r="H394" s="237">
        <v>166.011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171</v>
      </c>
      <c r="AU394" s="243" t="s">
        <v>83</v>
      </c>
      <c r="AV394" s="13" t="s">
        <v>83</v>
      </c>
      <c r="AW394" s="13" t="s">
        <v>35</v>
      </c>
      <c r="AX394" s="13" t="s">
        <v>73</v>
      </c>
      <c r="AY394" s="243" t="s">
        <v>160</v>
      </c>
    </row>
    <row r="395" s="15" customFormat="1">
      <c r="A395" s="15"/>
      <c r="B395" s="265"/>
      <c r="C395" s="266"/>
      <c r="D395" s="234" t="s">
        <v>171</v>
      </c>
      <c r="E395" s="267" t="s">
        <v>19</v>
      </c>
      <c r="F395" s="268" t="s">
        <v>1261</v>
      </c>
      <c r="G395" s="266"/>
      <c r="H395" s="269">
        <v>166.011</v>
      </c>
      <c r="I395" s="270"/>
      <c r="J395" s="266"/>
      <c r="K395" s="266"/>
      <c r="L395" s="271"/>
      <c r="M395" s="272"/>
      <c r="N395" s="273"/>
      <c r="O395" s="273"/>
      <c r="P395" s="273"/>
      <c r="Q395" s="273"/>
      <c r="R395" s="273"/>
      <c r="S395" s="273"/>
      <c r="T395" s="274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75" t="s">
        <v>171</v>
      </c>
      <c r="AU395" s="275" t="s">
        <v>83</v>
      </c>
      <c r="AV395" s="15" t="s">
        <v>181</v>
      </c>
      <c r="AW395" s="15" t="s">
        <v>35</v>
      </c>
      <c r="AX395" s="15" t="s">
        <v>73</v>
      </c>
      <c r="AY395" s="275" t="s">
        <v>160</v>
      </c>
    </row>
    <row r="396" s="14" customFormat="1">
      <c r="A396" s="14"/>
      <c r="B396" s="244"/>
      <c r="C396" s="245"/>
      <c r="D396" s="234" t="s">
        <v>171</v>
      </c>
      <c r="E396" s="246" t="s">
        <v>19</v>
      </c>
      <c r="F396" s="247" t="s">
        <v>180</v>
      </c>
      <c r="G396" s="245"/>
      <c r="H396" s="248">
        <v>190.91999999999999</v>
      </c>
      <c r="I396" s="249"/>
      <c r="J396" s="245"/>
      <c r="K396" s="245"/>
      <c r="L396" s="250"/>
      <c r="M396" s="251"/>
      <c r="N396" s="252"/>
      <c r="O396" s="252"/>
      <c r="P396" s="252"/>
      <c r="Q396" s="252"/>
      <c r="R396" s="252"/>
      <c r="S396" s="252"/>
      <c r="T396" s="253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4" t="s">
        <v>171</v>
      </c>
      <c r="AU396" s="254" t="s">
        <v>83</v>
      </c>
      <c r="AV396" s="14" t="s">
        <v>167</v>
      </c>
      <c r="AW396" s="14" t="s">
        <v>35</v>
      </c>
      <c r="AX396" s="14" t="s">
        <v>81</v>
      </c>
      <c r="AY396" s="254" t="s">
        <v>160</v>
      </c>
    </row>
    <row r="397" s="2" customFormat="1" ht="24.15" customHeight="1">
      <c r="A397" s="40"/>
      <c r="B397" s="41"/>
      <c r="C397" s="255" t="s">
        <v>668</v>
      </c>
      <c r="D397" s="255" t="s">
        <v>242</v>
      </c>
      <c r="E397" s="256" t="s">
        <v>1262</v>
      </c>
      <c r="F397" s="257" t="s">
        <v>1263</v>
      </c>
      <c r="G397" s="258" t="s">
        <v>165</v>
      </c>
      <c r="H397" s="259">
        <v>200.46600000000001</v>
      </c>
      <c r="I397" s="260"/>
      <c r="J397" s="261">
        <f>ROUND(I397*H397,2)</f>
        <v>0</v>
      </c>
      <c r="K397" s="257" t="s">
        <v>166</v>
      </c>
      <c r="L397" s="262"/>
      <c r="M397" s="263" t="s">
        <v>19</v>
      </c>
      <c r="N397" s="264" t="s">
        <v>44</v>
      </c>
      <c r="O397" s="86"/>
      <c r="P397" s="223">
        <f>O397*H397</f>
        <v>0</v>
      </c>
      <c r="Q397" s="223">
        <v>0.0030000000000000001</v>
      </c>
      <c r="R397" s="223">
        <f>Q397*H397</f>
        <v>0.60139799999999999</v>
      </c>
      <c r="S397" s="223">
        <v>0</v>
      </c>
      <c r="T397" s="224">
        <f>S397*H397</f>
        <v>0</v>
      </c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R397" s="225" t="s">
        <v>210</v>
      </c>
      <c r="AT397" s="225" t="s">
        <v>242</v>
      </c>
      <c r="AU397" s="225" t="s">
        <v>83</v>
      </c>
      <c r="AY397" s="19" t="s">
        <v>160</v>
      </c>
      <c r="BE397" s="226">
        <f>IF(N397="základní",J397,0)</f>
        <v>0</v>
      </c>
      <c r="BF397" s="226">
        <f>IF(N397="snížená",J397,0)</f>
        <v>0</v>
      </c>
      <c r="BG397" s="226">
        <f>IF(N397="zákl. přenesená",J397,0)</f>
        <v>0</v>
      </c>
      <c r="BH397" s="226">
        <f>IF(N397="sníž. přenesená",J397,0)</f>
        <v>0</v>
      </c>
      <c r="BI397" s="226">
        <f>IF(N397="nulová",J397,0)</f>
        <v>0</v>
      </c>
      <c r="BJ397" s="19" t="s">
        <v>81</v>
      </c>
      <c r="BK397" s="226">
        <f>ROUND(I397*H397,2)</f>
        <v>0</v>
      </c>
      <c r="BL397" s="19" t="s">
        <v>167</v>
      </c>
      <c r="BM397" s="225" t="s">
        <v>1264</v>
      </c>
    </row>
    <row r="398" s="13" customFormat="1">
      <c r="A398" s="13"/>
      <c r="B398" s="232"/>
      <c r="C398" s="233"/>
      <c r="D398" s="234" t="s">
        <v>171</v>
      </c>
      <c r="E398" s="233"/>
      <c r="F398" s="236" t="s">
        <v>1265</v>
      </c>
      <c r="G398" s="233"/>
      <c r="H398" s="237">
        <v>200.46600000000001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171</v>
      </c>
      <c r="AU398" s="243" t="s">
        <v>83</v>
      </c>
      <c r="AV398" s="13" t="s">
        <v>83</v>
      </c>
      <c r="AW398" s="13" t="s">
        <v>4</v>
      </c>
      <c r="AX398" s="13" t="s">
        <v>81</v>
      </c>
      <c r="AY398" s="243" t="s">
        <v>160</v>
      </c>
    </row>
    <row r="399" s="2" customFormat="1" ht="44.25" customHeight="1">
      <c r="A399" s="40"/>
      <c r="B399" s="41"/>
      <c r="C399" s="214" t="s">
        <v>672</v>
      </c>
      <c r="D399" s="214" t="s">
        <v>162</v>
      </c>
      <c r="E399" s="215" t="s">
        <v>1266</v>
      </c>
      <c r="F399" s="216" t="s">
        <v>1267</v>
      </c>
      <c r="G399" s="217" t="s">
        <v>165</v>
      </c>
      <c r="H399" s="218">
        <v>714.15800000000002</v>
      </c>
      <c r="I399" s="219"/>
      <c r="J399" s="220">
        <f>ROUND(I399*H399,2)</f>
        <v>0</v>
      </c>
      <c r="K399" s="216" t="s">
        <v>166</v>
      </c>
      <c r="L399" s="46"/>
      <c r="M399" s="221" t="s">
        <v>19</v>
      </c>
      <c r="N399" s="222" t="s">
        <v>44</v>
      </c>
      <c r="O399" s="86"/>
      <c r="P399" s="223">
        <f>O399*H399</f>
        <v>0</v>
      </c>
      <c r="Q399" s="223">
        <v>0.01251</v>
      </c>
      <c r="R399" s="223">
        <f>Q399*H399</f>
        <v>8.9341165799999995</v>
      </c>
      <c r="S399" s="223">
        <v>0</v>
      </c>
      <c r="T399" s="224">
        <f>S399*H399</f>
        <v>0</v>
      </c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25" t="s">
        <v>167</v>
      </c>
      <c r="AT399" s="225" t="s">
        <v>162</v>
      </c>
      <c r="AU399" s="225" t="s">
        <v>83</v>
      </c>
      <c r="AY399" s="19" t="s">
        <v>160</v>
      </c>
      <c r="BE399" s="226">
        <f>IF(N399="základní",J399,0)</f>
        <v>0</v>
      </c>
      <c r="BF399" s="226">
        <f>IF(N399="snížená",J399,0)</f>
        <v>0</v>
      </c>
      <c r="BG399" s="226">
        <f>IF(N399="zákl. přenesená",J399,0)</f>
        <v>0</v>
      </c>
      <c r="BH399" s="226">
        <f>IF(N399="sníž. přenesená",J399,0)</f>
        <v>0</v>
      </c>
      <c r="BI399" s="226">
        <f>IF(N399="nulová",J399,0)</f>
        <v>0</v>
      </c>
      <c r="BJ399" s="19" t="s">
        <v>81</v>
      </c>
      <c r="BK399" s="226">
        <f>ROUND(I399*H399,2)</f>
        <v>0</v>
      </c>
      <c r="BL399" s="19" t="s">
        <v>167</v>
      </c>
      <c r="BM399" s="225" t="s">
        <v>1268</v>
      </c>
    </row>
    <row r="400" s="2" customFormat="1">
      <c r="A400" s="40"/>
      <c r="B400" s="41"/>
      <c r="C400" s="42"/>
      <c r="D400" s="227" t="s">
        <v>169</v>
      </c>
      <c r="E400" s="42"/>
      <c r="F400" s="228" t="s">
        <v>1269</v>
      </c>
      <c r="G400" s="42"/>
      <c r="H400" s="42"/>
      <c r="I400" s="229"/>
      <c r="J400" s="42"/>
      <c r="K400" s="42"/>
      <c r="L400" s="46"/>
      <c r="M400" s="230"/>
      <c r="N400" s="231"/>
      <c r="O400" s="86"/>
      <c r="P400" s="86"/>
      <c r="Q400" s="86"/>
      <c r="R400" s="86"/>
      <c r="S400" s="86"/>
      <c r="T400" s="87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T400" s="19" t="s">
        <v>169</v>
      </c>
      <c r="AU400" s="19" t="s">
        <v>83</v>
      </c>
    </row>
    <row r="401" s="13" customFormat="1">
      <c r="A401" s="13"/>
      <c r="B401" s="232"/>
      <c r="C401" s="233"/>
      <c r="D401" s="234" t="s">
        <v>171</v>
      </c>
      <c r="E401" s="235" t="s">
        <v>19</v>
      </c>
      <c r="F401" s="236" t="s">
        <v>1241</v>
      </c>
      <c r="G401" s="233"/>
      <c r="H401" s="237">
        <v>147.39699999999999</v>
      </c>
      <c r="I401" s="238"/>
      <c r="J401" s="233"/>
      <c r="K401" s="233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171</v>
      </c>
      <c r="AU401" s="243" t="s">
        <v>83</v>
      </c>
      <c r="AV401" s="13" t="s">
        <v>83</v>
      </c>
      <c r="AW401" s="13" t="s">
        <v>35</v>
      </c>
      <c r="AX401" s="13" t="s">
        <v>73</v>
      </c>
      <c r="AY401" s="243" t="s">
        <v>160</v>
      </c>
    </row>
    <row r="402" s="13" customFormat="1">
      <c r="A402" s="13"/>
      <c r="B402" s="232"/>
      <c r="C402" s="233"/>
      <c r="D402" s="234" t="s">
        <v>171</v>
      </c>
      <c r="E402" s="235" t="s">
        <v>19</v>
      </c>
      <c r="F402" s="236" t="s">
        <v>1242</v>
      </c>
      <c r="G402" s="233"/>
      <c r="H402" s="237">
        <v>119.42700000000001</v>
      </c>
      <c r="I402" s="238"/>
      <c r="J402" s="233"/>
      <c r="K402" s="233"/>
      <c r="L402" s="239"/>
      <c r="M402" s="240"/>
      <c r="N402" s="241"/>
      <c r="O402" s="241"/>
      <c r="P402" s="241"/>
      <c r="Q402" s="241"/>
      <c r="R402" s="241"/>
      <c r="S402" s="241"/>
      <c r="T402" s="242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3" t="s">
        <v>171</v>
      </c>
      <c r="AU402" s="243" t="s">
        <v>83</v>
      </c>
      <c r="AV402" s="13" t="s">
        <v>83</v>
      </c>
      <c r="AW402" s="13" t="s">
        <v>35</v>
      </c>
      <c r="AX402" s="13" t="s">
        <v>73</v>
      </c>
      <c r="AY402" s="243" t="s">
        <v>160</v>
      </c>
    </row>
    <row r="403" s="13" customFormat="1">
      <c r="A403" s="13"/>
      <c r="B403" s="232"/>
      <c r="C403" s="233"/>
      <c r="D403" s="234" t="s">
        <v>171</v>
      </c>
      <c r="E403" s="235" t="s">
        <v>19</v>
      </c>
      <c r="F403" s="236" t="s">
        <v>1243</v>
      </c>
      <c r="G403" s="233"/>
      <c r="H403" s="237">
        <v>12.093999999999999</v>
      </c>
      <c r="I403" s="238"/>
      <c r="J403" s="233"/>
      <c r="K403" s="233"/>
      <c r="L403" s="239"/>
      <c r="M403" s="240"/>
      <c r="N403" s="241"/>
      <c r="O403" s="241"/>
      <c r="P403" s="241"/>
      <c r="Q403" s="241"/>
      <c r="R403" s="241"/>
      <c r="S403" s="241"/>
      <c r="T403" s="24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3" t="s">
        <v>171</v>
      </c>
      <c r="AU403" s="243" t="s">
        <v>83</v>
      </c>
      <c r="AV403" s="13" t="s">
        <v>83</v>
      </c>
      <c r="AW403" s="13" t="s">
        <v>35</v>
      </c>
      <c r="AX403" s="13" t="s">
        <v>73</v>
      </c>
      <c r="AY403" s="243" t="s">
        <v>160</v>
      </c>
    </row>
    <row r="404" s="15" customFormat="1">
      <c r="A404" s="15"/>
      <c r="B404" s="265"/>
      <c r="C404" s="266"/>
      <c r="D404" s="234" t="s">
        <v>171</v>
      </c>
      <c r="E404" s="267" t="s">
        <v>19</v>
      </c>
      <c r="F404" s="268" t="s">
        <v>1270</v>
      </c>
      <c r="G404" s="266"/>
      <c r="H404" s="269">
        <v>278.91800000000001</v>
      </c>
      <c r="I404" s="270"/>
      <c r="J404" s="266"/>
      <c r="K404" s="266"/>
      <c r="L404" s="271"/>
      <c r="M404" s="272"/>
      <c r="N404" s="273"/>
      <c r="O404" s="273"/>
      <c r="P404" s="273"/>
      <c r="Q404" s="273"/>
      <c r="R404" s="273"/>
      <c r="S404" s="273"/>
      <c r="T404" s="274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75" t="s">
        <v>171</v>
      </c>
      <c r="AU404" s="275" t="s">
        <v>83</v>
      </c>
      <c r="AV404" s="15" t="s">
        <v>181</v>
      </c>
      <c r="AW404" s="15" t="s">
        <v>35</v>
      </c>
      <c r="AX404" s="15" t="s">
        <v>73</v>
      </c>
      <c r="AY404" s="275" t="s">
        <v>160</v>
      </c>
    </row>
    <row r="405" s="13" customFormat="1">
      <c r="A405" s="13"/>
      <c r="B405" s="232"/>
      <c r="C405" s="233"/>
      <c r="D405" s="234" t="s">
        <v>171</v>
      </c>
      <c r="E405" s="235" t="s">
        <v>19</v>
      </c>
      <c r="F405" s="236" t="s">
        <v>1271</v>
      </c>
      <c r="G405" s="233"/>
      <c r="H405" s="237">
        <v>30.035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171</v>
      </c>
      <c r="AU405" s="243" t="s">
        <v>83</v>
      </c>
      <c r="AV405" s="13" t="s">
        <v>83</v>
      </c>
      <c r="AW405" s="13" t="s">
        <v>35</v>
      </c>
      <c r="AX405" s="13" t="s">
        <v>73</v>
      </c>
      <c r="AY405" s="243" t="s">
        <v>160</v>
      </c>
    </row>
    <row r="406" s="13" customFormat="1">
      <c r="A406" s="13"/>
      <c r="B406" s="232"/>
      <c r="C406" s="233"/>
      <c r="D406" s="234" t="s">
        <v>171</v>
      </c>
      <c r="E406" s="235" t="s">
        <v>19</v>
      </c>
      <c r="F406" s="236" t="s">
        <v>1272</v>
      </c>
      <c r="G406" s="233"/>
      <c r="H406" s="237">
        <v>34.420999999999999</v>
      </c>
      <c r="I406" s="238"/>
      <c r="J406" s="233"/>
      <c r="K406" s="233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171</v>
      </c>
      <c r="AU406" s="243" t="s">
        <v>83</v>
      </c>
      <c r="AV406" s="13" t="s">
        <v>83</v>
      </c>
      <c r="AW406" s="13" t="s">
        <v>35</v>
      </c>
      <c r="AX406" s="13" t="s">
        <v>73</v>
      </c>
      <c r="AY406" s="243" t="s">
        <v>160</v>
      </c>
    </row>
    <row r="407" s="13" customFormat="1">
      <c r="A407" s="13"/>
      <c r="B407" s="232"/>
      <c r="C407" s="233"/>
      <c r="D407" s="234" t="s">
        <v>171</v>
      </c>
      <c r="E407" s="235" t="s">
        <v>19</v>
      </c>
      <c r="F407" s="236" t="s">
        <v>1273</v>
      </c>
      <c r="G407" s="233"/>
      <c r="H407" s="237">
        <v>9.1110000000000007</v>
      </c>
      <c r="I407" s="238"/>
      <c r="J407" s="233"/>
      <c r="K407" s="233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171</v>
      </c>
      <c r="AU407" s="243" t="s">
        <v>83</v>
      </c>
      <c r="AV407" s="13" t="s">
        <v>83</v>
      </c>
      <c r="AW407" s="13" t="s">
        <v>35</v>
      </c>
      <c r="AX407" s="13" t="s">
        <v>73</v>
      </c>
      <c r="AY407" s="243" t="s">
        <v>160</v>
      </c>
    </row>
    <row r="408" s="15" customFormat="1">
      <c r="A408" s="15"/>
      <c r="B408" s="265"/>
      <c r="C408" s="266"/>
      <c r="D408" s="234" t="s">
        <v>171</v>
      </c>
      <c r="E408" s="267" t="s">
        <v>19</v>
      </c>
      <c r="F408" s="268" t="s">
        <v>1274</v>
      </c>
      <c r="G408" s="266"/>
      <c r="H408" s="269">
        <v>73.566999999999993</v>
      </c>
      <c r="I408" s="270"/>
      <c r="J408" s="266"/>
      <c r="K408" s="266"/>
      <c r="L408" s="271"/>
      <c r="M408" s="272"/>
      <c r="N408" s="273"/>
      <c r="O408" s="273"/>
      <c r="P408" s="273"/>
      <c r="Q408" s="273"/>
      <c r="R408" s="273"/>
      <c r="S408" s="273"/>
      <c r="T408" s="274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75" t="s">
        <v>171</v>
      </c>
      <c r="AU408" s="275" t="s">
        <v>83</v>
      </c>
      <c r="AV408" s="15" t="s">
        <v>181</v>
      </c>
      <c r="AW408" s="15" t="s">
        <v>35</v>
      </c>
      <c r="AX408" s="15" t="s">
        <v>73</v>
      </c>
      <c r="AY408" s="275" t="s">
        <v>160</v>
      </c>
    </row>
    <row r="409" s="13" customFormat="1">
      <c r="A409" s="13"/>
      <c r="B409" s="232"/>
      <c r="C409" s="233"/>
      <c r="D409" s="234" t="s">
        <v>171</v>
      </c>
      <c r="E409" s="235" t="s">
        <v>19</v>
      </c>
      <c r="F409" s="236" t="s">
        <v>1275</v>
      </c>
      <c r="G409" s="233"/>
      <c r="H409" s="237">
        <v>73.355999999999995</v>
      </c>
      <c r="I409" s="238"/>
      <c r="J409" s="233"/>
      <c r="K409" s="233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171</v>
      </c>
      <c r="AU409" s="243" t="s">
        <v>83</v>
      </c>
      <c r="AV409" s="13" t="s">
        <v>83</v>
      </c>
      <c r="AW409" s="13" t="s">
        <v>35</v>
      </c>
      <c r="AX409" s="13" t="s">
        <v>73</v>
      </c>
      <c r="AY409" s="243" t="s">
        <v>160</v>
      </c>
    </row>
    <row r="410" s="13" customFormat="1">
      <c r="A410" s="13"/>
      <c r="B410" s="232"/>
      <c r="C410" s="233"/>
      <c r="D410" s="234" t="s">
        <v>171</v>
      </c>
      <c r="E410" s="235" t="s">
        <v>19</v>
      </c>
      <c r="F410" s="236" t="s">
        <v>1276</v>
      </c>
      <c r="G410" s="233"/>
      <c r="H410" s="237">
        <v>11.814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171</v>
      </c>
      <c r="AU410" s="243" t="s">
        <v>83</v>
      </c>
      <c r="AV410" s="13" t="s">
        <v>83</v>
      </c>
      <c r="AW410" s="13" t="s">
        <v>35</v>
      </c>
      <c r="AX410" s="13" t="s">
        <v>73</v>
      </c>
      <c r="AY410" s="243" t="s">
        <v>160</v>
      </c>
    </row>
    <row r="411" s="13" customFormat="1">
      <c r="A411" s="13"/>
      <c r="B411" s="232"/>
      <c r="C411" s="233"/>
      <c r="D411" s="234" t="s">
        <v>171</v>
      </c>
      <c r="E411" s="235" t="s">
        <v>19</v>
      </c>
      <c r="F411" s="236" t="s">
        <v>1277</v>
      </c>
      <c r="G411" s="233"/>
      <c r="H411" s="237">
        <v>41.468000000000004</v>
      </c>
      <c r="I411" s="238"/>
      <c r="J411" s="233"/>
      <c r="K411" s="233"/>
      <c r="L411" s="239"/>
      <c r="M411" s="240"/>
      <c r="N411" s="241"/>
      <c r="O411" s="241"/>
      <c r="P411" s="241"/>
      <c r="Q411" s="241"/>
      <c r="R411" s="241"/>
      <c r="S411" s="241"/>
      <c r="T411" s="24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171</v>
      </c>
      <c r="AU411" s="243" t="s">
        <v>83</v>
      </c>
      <c r="AV411" s="13" t="s">
        <v>83</v>
      </c>
      <c r="AW411" s="13" t="s">
        <v>35</v>
      </c>
      <c r="AX411" s="13" t="s">
        <v>73</v>
      </c>
      <c r="AY411" s="243" t="s">
        <v>160</v>
      </c>
    </row>
    <row r="412" s="13" customFormat="1">
      <c r="A412" s="13"/>
      <c r="B412" s="232"/>
      <c r="C412" s="233"/>
      <c r="D412" s="234" t="s">
        <v>171</v>
      </c>
      <c r="E412" s="235" t="s">
        <v>19</v>
      </c>
      <c r="F412" s="236" t="s">
        <v>1278</v>
      </c>
      <c r="G412" s="233"/>
      <c r="H412" s="237">
        <v>142.405</v>
      </c>
      <c r="I412" s="238"/>
      <c r="J412" s="233"/>
      <c r="K412" s="233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171</v>
      </c>
      <c r="AU412" s="243" t="s">
        <v>83</v>
      </c>
      <c r="AV412" s="13" t="s">
        <v>83</v>
      </c>
      <c r="AW412" s="13" t="s">
        <v>35</v>
      </c>
      <c r="AX412" s="13" t="s">
        <v>73</v>
      </c>
      <c r="AY412" s="243" t="s">
        <v>160</v>
      </c>
    </row>
    <row r="413" s="13" customFormat="1">
      <c r="A413" s="13"/>
      <c r="B413" s="232"/>
      <c r="C413" s="233"/>
      <c r="D413" s="234" t="s">
        <v>171</v>
      </c>
      <c r="E413" s="235" t="s">
        <v>19</v>
      </c>
      <c r="F413" s="236" t="s">
        <v>1279</v>
      </c>
      <c r="G413" s="233"/>
      <c r="H413" s="237">
        <v>53.322000000000003</v>
      </c>
      <c r="I413" s="238"/>
      <c r="J413" s="233"/>
      <c r="K413" s="233"/>
      <c r="L413" s="239"/>
      <c r="M413" s="240"/>
      <c r="N413" s="241"/>
      <c r="O413" s="241"/>
      <c r="P413" s="241"/>
      <c r="Q413" s="241"/>
      <c r="R413" s="241"/>
      <c r="S413" s="241"/>
      <c r="T413" s="24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3" t="s">
        <v>171</v>
      </c>
      <c r="AU413" s="243" t="s">
        <v>83</v>
      </c>
      <c r="AV413" s="13" t="s">
        <v>83</v>
      </c>
      <c r="AW413" s="13" t="s">
        <v>35</v>
      </c>
      <c r="AX413" s="13" t="s">
        <v>73</v>
      </c>
      <c r="AY413" s="243" t="s">
        <v>160</v>
      </c>
    </row>
    <row r="414" s="15" customFormat="1">
      <c r="A414" s="15"/>
      <c r="B414" s="265"/>
      <c r="C414" s="266"/>
      <c r="D414" s="234" t="s">
        <v>171</v>
      </c>
      <c r="E414" s="267" t="s">
        <v>19</v>
      </c>
      <c r="F414" s="268" t="s">
        <v>1280</v>
      </c>
      <c r="G414" s="266"/>
      <c r="H414" s="269">
        <v>322.36500000000001</v>
      </c>
      <c r="I414" s="270"/>
      <c r="J414" s="266"/>
      <c r="K414" s="266"/>
      <c r="L414" s="271"/>
      <c r="M414" s="272"/>
      <c r="N414" s="273"/>
      <c r="O414" s="273"/>
      <c r="P414" s="273"/>
      <c r="Q414" s="273"/>
      <c r="R414" s="273"/>
      <c r="S414" s="273"/>
      <c r="T414" s="274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T414" s="275" t="s">
        <v>171</v>
      </c>
      <c r="AU414" s="275" t="s">
        <v>83</v>
      </c>
      <c r="AV414" s="15" t="s">
        <v>181</v>
      </c>
      <c r="AW414" s="15" t="s">
        <v>35</v>
      </c>
      <c r="AX414" s="15" t="s">
        <v>73</v>
      </c>
      <c r="AY414" s="275" t="s">
        <v>160</v>
      </c>
    </row>
    <row r="415" s="13" customFormat="1">
      <c r="A415" s="13"/>
      <c r="B415" s="232"/>
      <c r="C415" s="233"/>
      <c r="D415" s="234" t="s">
        <v>171</v>
      </c>
      <c r="E415" s="235" t="s">
        <v>19</v>
      </c>
      <c r="F415" s="236" t="s">
        <v>1235</v>
      </c>
      <c r="G415" s="233"/>
      <c r="H415" s="237">
        <v>17.760000000000002</v>
      </c>
      <c r="I415" s="238"/>
      <c r="J415" s="233"/>
      <c r="K415" s="233"/>
      <c r="L415" s="239"/>
      <c r="M415" s="240"/>
      <c r="N415" s="241"/>
      <c r="O415" s="241"/>
      <c r="P415" s="241"/>
      <c r="Q415" s="241"/>
      <c r="R415" s="241"/>
      <c r="S415" s="241"/>
      <c r="T415" s="24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3" t="s">
        <v>171</v>
      </c>
      <c r="AU415" s="243" t="s">
        <v>83</v>
      </c>
      <c r="AV415" s="13" t="s">
        <v>83</v>
      </c>
      <c r="AW415" s="13" t="s">
        <v>35</v>
      </c>
      <c r="AX415" s="13" t="s">
        <v>73</v>
      </c>
      <c r="AY415" s="243" t="s">
        <v>160</v>
      </c>
    </row>
    <row r="416" s="15" customFormat="1">
      <c r="A416" s="15"/>
      <c r="B416" s="265"/>
      <c r="C416" s="266"/>
      <c r="D416" s="234" t="s">
        <v>171</v>
      </c>
      <c r="E416" s="267" t="s">
        <v>19</v>
      </c>
      <c r="F416" s="268" t="s">
        <v>1236</v>
      </c>
      <c r="G416" s="266"/>
      <c r="H416" s="269">
        <v>17.760000000000002</v>
      </c>
      <c r="I416" s="270"/>
      <c r="J416" s="266"/>
      <c r="K416" s="266"/>
      <c r="L416" s="271"/>
      <c r="M416" s="272"/>
      <c r="N416" s="273"/>
      <c r="O416" s="273"/>
      <c r="P416" s="273"/>
      <c r="Q416" s="273"/>
      <c r="R416" s="273"/>
      <c r="S416" s="273"/>
      <c r="T416" s="274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T416" s="275" t="s">
        <v>171</v>
      </c>
      <c r="AU416" s="275" t="s">
        <v>83</v>
      </c>
      <c r="AV416" s="15" t="s">
        <v>181</v>
      </c>
      <c r="AW416" s="15" t="s">
        <v>35</v>
      </c>
      <c r="AX416" s="15" t="s">
        <v>73</v>
      </c>
      <c r="AY416" s="275" t="s">
        <v>160</v>
      </c>
    </row>
    <row r="417" s="13" customFormat="1">
      <c r="A417" s="13"/>
      <c r="B417" s="232"/>
      <c r="C417" s="233"/>
      <c r="D417" s="234" t="s">
        <v>171</v>
      </c>
      <c r="E417" s="235" t="s">
        <v>19</v>
      </c>
      <c r="F417" s="236" t="s">
        <v>1245</v>
      </c>
      <c r="G417" s="233"/>
      <c r="H417" s="237">
        <v>-7.8380000000000001</v>
      </c>
      <c r="I417" s="238"/>
      <c r="J417" s="233"/>
      <c r="K417" s="233"/>
      <c r="L417" s="239"/>
      <c r="M417" s="240"/>
      <c r="N417" s="241"/>
      <c r="O417" s="241"/>
      <c r="P417" s="241"/>
      <c r="Q417" s="241"/>
      <c r="R417" s="241"/>
      <c r="S417" s="241"/>
      <c r="T417" s="24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171</v>
      </c>
      <c r="AU417" s="243" t="s">
        <v>83</v>
      </c>
      <c r="AV417" s="13" t="s">
        <v>83</v>
      </c>
      <c r="AW417" s="13" t="s">
        <v>35</v>
      </c>
      <c r="AX417" s="13" t="s">
        <v>73</v>
      </c>
      <c r="AY417" s="243" t="s">
        <v>160</v>
      </c>
    </row>
    <row r="418" s="13" customFormat="1">
      <c r="A418" s="13"/>
      <c r="B418" s="232"/>
      <c r="C418" s="233"/>
      <c r="D418" s="234" t="s">
        <v>171</v>
      </c>
      <c r="E418" s="235" t="s">
        <v>19</v>
      </c>
      <c r="F418" s="236" t="s">
        <v>1246</v>
      </c>
      <c r="G418" s="233"/>
      <c r="H418" s="237">
        <v>5.5549999999999997</v>
      </c>
      <c r="I418" s="238"/>
      <c r="J418" s="233"/>
      <c r="K418" s="233"/>
      <c r="L418" s="239"/>
      <c r="M418" s="240"/>
      <c r="N418" s="241"/>
      <c r="O418" s="241"/>
      <c r="P418" s="241"/>
      <c r="Q418" s="241"/>
      <c r="R418" s="241"/>
      <c r="S418" s="241"/>
      <c r="T418" s="24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171</v>
      </c>
      <c r="AU418" s="243" t="s">
        <v>83</v>
      </c>
      <c r="AV418" s="13" t="s">
        <v>83</v>
      </c>
      <c r="AW418" s="13" t="s">
        <v>35</v>
      </c>
      <c r="AX418" s="13" t="s">
        <v>73</v>
      </c>
      <c r="AY418" s="243" t="s">
        <v>160</v>
      </c>
    </row>
    <row r="419" s="13" customFormat="1">
      <c r="A419" s="13"/>
      <c r="B419" s="232"/>
      <c r="C419" s="233"/>
      <c r="D419" s="234" t="s">
        <v>171</v>
      </c>
      <c r="E419" s="235" t="s">
        <v>19</v>
      </c>
      <c r="F419" s="236" t="s">
        <v>1247</v>
      </c>
      <c r="G419" s="233"/>
      <c r="H419" s="237">
        <v>12.913</v>
      </c>
      <c r="I419" s="238"/>
      <c r="J419" s="233"/>
      <c r="K419" s="233"/>
      <c r="L419" s="239"/>
      <c r="M419" s="240"/>
      <c r="N419" s="241"/>
      <c r="O419" s="241"/>
      <c r="P419" s="241"/>
      <c r="Q419" s="241"/>
      <c r="R419" s="241"/>
      <c r="S419" s="241"/>
      <c r="T419" s="24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171</v>
      </c>
      <c r="AU419" s="243" t="s">
        <v>83</v>
      </c>
      <c r="AV419" s="13" t="s">
        <v>83</v>
      </c>
      <c r="AW419" s="13" t="s">
        <v>35</v>
      </c>
      <c r="AX419" s="13" t="s">
        <v>73</v>
      </c>
      <c r="AY419" s="243" t="s">
        <v>160</v>
      </c>
    </row>
    <row r="420" s="15" customFormat="1">
      <c r="A420" s="15"/>
      <c r="B420" s="265"/>
      <c r="C420" s="266"/>
      <c r="D420" s="234" t="s">
        <v>171</v>
      </c>
      <c r="E420" s="267" t="s">
        <v>19</v>
      </c>
      <c r="F420" s="268" t="s">
        <v>1248</v>
      </c>
      <c r="G420" s="266"/>
      <c r="H420" s="269">
        <v>10.630000000000001</v>
      </c>
      <c r="I420" s="270"/>
      <c r="J420" s="266"/>
      <c r="K420" s="266"/>
      <c r="L420" s="271"/>
      <c r="M420" s="272"/>
      <c r="N420" s="273"/>
      <c r="O420" s="273"/>
      <c r="P420" s="273"/>
      <c r="Q420" s="273"/>
      <c r="R420" s="273"/>
      <c r="S420" s="273"/>
      <c r="T420" s="274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75" t="s">
        <v>171</v>
      </c>
      <c r="AU420" s="275" t="s">
        <v>83</v>
      </c>
      <c r="AV420" s="15" t="s">
        <v>181</v>
      </c>
      <c r="AW420" s="15" t="s">
        <v>35</v>
      </c>
      <c r="AX420" s="15" t="s">
        <v>73</v>
      </c>
      <c r="AY420" s="275" t="s">
        <v>160</v>
      </c>
    </row>
    <row r="421" s="13" customFormat="1">
      <c r="A421" s="13"/>
      <c r="B421" s="232"/>
      <c r="C421" s="233"/>
      <c r="D421" s="234" t="s">
        <v>171</v>
      </c>
      <c r="E421" s="235" t="s">
        <v>19</v>
      </c>
      <c r="F421" s="236" t="s">
        <v>1249</v>
      </c>
      <c r="G421" s="233"/>
      <c r="H421" s="237">
        <v>3.1499999999999999</v>
      </c>
      <c r="I421" s="238"/>
      <c r="J421" s="233"/>
      <c r="K421" s="233"/>
      <c r="L421" s="239"/>
      <c r="M421" s="240"/>
      <c r="N421" s="241"/>
      <c r="O421" s="241"/>
      <c r="P421" s="241"/>
      <c r="Q421" s="241"/>
      <c r="R421" s="241"/>
      <c r="S421" s="241"/>
      <c r="T421" s="242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3" t="s">
        <v>171</v>
      </c>
      <c r="AU421" s="243" t="s">
        <v>83</v>
      </c>
      <c r="AV421" s="13" t="s">
        <v>83</v>
      </c>
      <c r="AW421" s="13" t="s">
        <v>35</v>
      </c>
      <c r="AX421" s="13" t="s">
        <v>73</v>
      </c>
      <c r="AY421" s="243" t="s">
        <v>160</v>
      </c>
    </row>
    <row r="422" s="15" customFormat="1">
      <c r="A422" s="15"/>
      <c r="B422" s="265"/>
      <c r="C422" s="266"/>
      <c r="D422" s="234" t="s">
        <v>171</v>
      </c>
      <c r="E422" s="267" t="s">
        <v>19</v>
      </c>
      <c r="F422" s="268" t="s">
        <v>1250</v>
      </c>
      <c r="G422" s="266"/>
      <c r="H422" s="269">
        <v>3.1499999999999999</v>
      </c>
      <c r="I422" s="270"/>
      <c r="J422" s="266"/>
      <c r="K422" s="266"/>
      <c r="L422" s="271"/>
      <c r="M422" s="272"/>
      <c r="N422" s="273"/>
      <c r="O422" s="273"/>
      <c r="P422" s="273"/>
      <c r="Q422" s="273"/>
      <c r="R422" s="273"/>
      <c r="S422" s="273"/>
      <c r="T422" s="274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T422" s="275" t="s">
        <v>171</v>
      </c>
      <c r="AU422" s="275" t="s">
        <v>83</v>
      </c>
      <c r="AV422" s="15" t="s">
        <v>181</v>
      </c>
      <c r="AW422" s="15" t="s">
        <v>35</v>
      </c>
      <c r="AX422" s="15" t="s">
        <v>73</v>
      </c>
      <c r="AY422" s="275" t="s">
        <v>160</v>
      </c>
    </row>
    <row r="423" s="13" customFormat="1">
      <c r="A423" s="13"/>
      <c r="B423" s="232"/>
      <c r="C423" s="233"/>
      <c r="D423" s="234" t="s">
        <v>171</v>
      </c>
      <c r="E423" s="235" t="s">
        <v>19</v>
      </c>
      <c r="F423" s="236" t="s">
        <v>1251</v>
      </c>
      <c r="G423" s="233"/>
      <c r="H423" s="237">
        <v>32.677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171</v>
      </c>
      <c r="AU423" s="243" t="s">
        <v>83</v>
      </c>
      <c r="AV423" s="13" t="s">
        <v>83</v>
      </c>
      <c r="AW423" s="13" t="s">
        <v>35</v>
      </c>
      <c r="AX423" s="13" t="s">
        <v>73</v>
      </c>
      <c r="AY423" s="243" t="s">
        <v>160</v>
      </c>
    </row>
    <row r="424" s="15" customFormat="1">
      <c r="A424" s="15"/>
      <c r="B424" s="265"/>
      <c r="C424" s="266"/>
      <c r="D424" s="234" t="s">
        <v>171</v>
      </c>
      <c r="E424" s="267" t="s">
        <v>19</v>
      </c>
      <c r="F424" s="268" t="s">
        <v>1252</v>
      </c>
      <c r="G424" s="266"/>
      <c r="H424" s="269">
        <v>32.677</v>
      </c>
      <c r="I424" s="270"/>
      <c r="J424" s="266"/>
      <c r="K424" s="266"/>
      <c r="L424" s="271"/>
      <c r="M424" s="272"/>
      <c r="N424" s="273"/>
      <c r="O424" s="273"/>
      <c r="P424" s="273"/>
      <c r="Q424" s="273"/>
      <c r="R424" s="273"/>
      <c r="S424" s="273"/>
      <c r="T424" s="274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75" t="s">
        <v>171</v>
      </c>
      <c r="AU424" s="275" t="s">
        <v>83</v>
      </c>
      <c r="AV424" s="15" t="s">
        <v>181</v>
      </c>
      <c r="AW424" s="15" t="s">
        <v>35</v>
      </c>
      <c r="AX424" s="15" t="s">
        <v>73</v>
      </c>
      <c r="AY424" s="275" t="s">
        <v>160</v>
      </c>
    </row>
    <row r="425" s="13" customFormat="1">
      <c r="A425" s="13"/>
      <c r="B425" s="232"/>
      <c r="C425" s="233"/>
      <c r="D425" s="234" t="s">
        <v>171</v>
      </c>
      <c r="E425" s="235" t="s">
        <v>19</v>
      </c>
      <c r="F425" s="236" t="s">
        <v>1281</v>
      </c>
      <c r="G425" s="233"/>
      <c r="H425" s="237">
        <v>-15.438000000000001</v>
      </c>
      <c r="I425" s="238"/>
      <c r="J425" s="233"/>
      <c r="K425" s="233"/>
      <c r="L425" s="239"/>
      <c r="M425" s="240"/>
      <c r="N425" s="241"/>
      <c r="O425" s="241"/>
      <c r="P425" s="241"/>
      <c r="Q425" s="241"/>
      <c r="R425" s="241"/>
      <c r="S425" s="241"/>
      <c r="T425" s="24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171</v>
      </c>
      <c r="AU425" s="243" t="s">
        <v>83</v>
      </c>
      <c r="AV425" s="13" t="s">
        <v>83</v>
      </c>
      <c r="AW425" s="13" t="s">
        <v>35</v>
      </c>
      <c r="AX425" s="13" t="s">
        <v>73</v>
      </c>
      <c r="AY425" s="243" t="s">
        <v>160</v>
      </c>
    </row>
    <row r="426" s="13" customFormat="1">
      <c r="A426" s="13"/>
      <c r="B426" s="232"/>
      <c r="C426" s="233"/>
      <c r="D426" s="234" t="s">
        <v>171</v>
      </c>
      <c r="E426" s="235" t="s">
        <v>19</v>
      </c>
      <c r="F426" s="236" t="s">
        <v>1282</v>
      </c>
      <c r="G426" s="233"/>
      <c r="H426" s="237">
        <v>-9.4710000000000001</v>
      </c>
      <c r="I426" s="238"/>
      <c r="J426" s="233"/>
      <c r="K426" s="233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171</v>
      </c>
      <c r="AU426" s="243" t="s">
        <v>83</v>
      </c>
      <c r="AV426" s="13" t="s">
        <v>83</v>
      </c>
      <c r="AW426" s="13" t="s">
        <v>35</v>
      </c>
      <c r="AX426" s="13" t="s">
        <v>73</v>
      </c>
      <c r="AY426" s="243" t="s">
        <v>160</v>
      </c>
    </row>
    <row r="427" s="15" customFormat="1">
      <c r="A427" s="15"/>
      <c r="B427" s="265"/>
      <c r="C427" s="266"/>
      <c r="D427" s="234" t="s">
        <v>171</v>
      </c>
      <c r="E427" s="267" t="s">
        <v>19</v>
      </c>
      <c r="F427" s="268" t="s">
        <v>1283</v>
      </c>
      <c r="G427" s="266"/>
      <c r="H427" s="269">
        <v>-24.908999999999999</v>
      </c>
      <c r="I427" s="270"/>
      <c r="J427" s="266"/>
      <c r="K427" s="266"/>
      <c r="L427" s="271"/>
      <c r="M427" s="272"/>
      <c r="N427" s="273"/>
      <c r="O427" s="273"/>
      <c r="P427" s="273"/>
      <c r="Q427" s="273"/>
      <c r="R427" s="273"/>
      <c r="S427" s="273"/>
      <c r="T427" s="274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75" t="s">
        <v>171</v>
      </c>
      <c r="AU427" s="275" t="s">
        <v>83</v>
      </c>
      <c r="AV427" s="15" t="s">
        <v>181</v>
      </c>
      <c r="AW427" s="15" t="s">
        <v>35</v>
      </c>
      <c r="AX427" s="15" t="s">
        <v>73</v>
      </c>
      <c r="AY427" s="275" t="s">
        <v>160</v>
      </c>
    </row>
    <row r="428" s="14" customFormat="1">
      <c r="A428" s="14"/>
      <c r="B428" s="244"/>
      <c r="C428" s="245"/>
      <c r="D428" s="234" t="s">
        <v>171</v>
      </c>
      <c r="E428" s="246" t="s">
        <v>19</v>
      </c>
      <c r="F428" s="247" t="s">
        <v>180</v>
      </c>
      <c r="G428" s="245"/>
      <c r="H428" s="248">
        <v>714.15800000000002</v>
      </c>
      <c r="I428" s="249"/>
      <c r="J428" s="245"/>
      <c r="K428" s="245"/>
      <c r="L428" s="250"/>
      <c r="M428" s="251"/>
      <c r="N428" s="252"/>
      <c r="O428" s="252"/>
      <c r="P428" s="252"/>
      <c r="Q428" s="252"/>
      <c r="R428" s="252"/>
      <c r="S428" s="252"/>
      <c r="T428" s="253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4" t="s">
        <v>171</v>
      </c>
      <c r="AU428" s="254" t="s">
        <v>83</v>
      </c>
      <c r="AV428" s="14" t="s">
        <v>167</v>
      </c>
      <c r="AW428" s="14" t="s">
        <v>35</v>
      </c>
      <c r="AX428" s="14" t="s">
        <v>81</v>
      </c>
      <c r="AY428" s="254" t="s">
        <v>160</v>
      </c>
    </row>
    <row r="429" s="2" customFormat="1" ht="24.15" customHeight="1">
      <c r="A429" s="40"/>
      <c r="B429" s="41"/>
      <c r="C429" s="255" t="s">
        <v>676</v>
      </c>
      <c r="D429" s="255" t="s">
        <v>242</v>
      </c>
      <c r="E429" s="256" t="s">
        <v>1284</v>
      </c>
      <c r="F429" s="257" t="s">
        <v>1285</v>
      </c>
      <c r="G429" s="258" t="s">
        <v>165</v>
      </c>
      <c r="H429" s="259">
        <v>749.86599999999999</v>
      </c>
      <c r="I429" s="260"/>
      <c r="J429" s="261">
        <f>ROUND(I429*H429,2)</f>
        <v>0</v>
      </c>
      <c r="K429" s="257" t="s">
        <v>166</v>
      </c>
      <c r="L429" s="262"/>
      <c r="M429" s="263" t="s">
        <v>19</v>
      </c>
      <c r="N429" s="264" t="s">
        <v>44</v>
      </c>
      <c r="O429" s="86"/>
      <c r="P429" s="223">
        <f>O429*H429</f>
        <v>0</v>
      </c>
      <c r="Q429" s="223">
        <v>0.0050000000000000001</v>
      </c>
      <c r="R429" s="223">
        <f>Q429*H429</f>
        <v>3.7493300000000001</v>
      </c>
      <c r="S429" s="223">
        <v>0</v>
      </c>
      <c r="T429" s="224">
        <f>S429*H429</f>
        <v>0</v>
      </c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R429" s="225" t="s">
        <v>210</v>
      </c>
      <c r="AT429" s="225" t="s">
        <v>242</v>
      </c>
      <c r="AU429" s="225" t="s">
        <v>83</v>
      </c>
      <c r="AY429" s="19" t="s">
        <v>160</v>
      </c>
      <c r="BE429" s="226">
        <f>IF(N429="základní",J429,0)</f>
        <v>0</v>
      </c>
      <c r="BF429" s="226">
        <f>IF(N429="snížená",J429,0)</f>
        <v>0</v>
      </c>
      <c r="BG429" s="226">
        <f>IF(N429="zákl. přenesená",J429,0)</f>
        <v>0</v>
      </c>
      <c r="BH429" s="226">
        <f>IF(N429="sníž. přenesená",J429,0)</f>
        <v>0</v>
      </c>
      <c r="BI429" s="226">
        <f>IF(N429="nulová",J429,0)</f>
        <v>0</v>
      </c>
      <c r="BJ429" s="19" t="s">
        <v>81</v>
      </c>
      <c r="BK429" s="226">
        <f>ROUND(I429*H429,2)</f>
        <v>0</v>
      </c>
      <c r="BL429" s="19" t="s">
        <v>167</v>
      </c>
      <c r="BM429" s="225" t="s">
        <v>1286</v>
      </c>
    </row>
    <row r="430" s="13" customFormat="1">
      <c r="A430" s="13"/>
      <c r="B430" s="232"/>
      <c r="C430" s="233"/>
      <c r="D430" s="234" t="s">
        <v>171</v>
      </c>
      <c r="E430" s="233"/>
      <c r="F430" s="236" t="s">
        <v>1287</v>
      </c>
      <c r="G430" s="233"/>
      <c r="H430" s="237">
        <v>749.86599999999999</v>
      </c>
      <c r="I430" s="238"/>
      <c r="J430" s="233"/>
      <c r="K430" s="233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171</v>
      </c>
      <c r="AU430" s="243" t="s">
        <v>83</v>
      </c>
      <c r="AV430" s="13" t="s">
        <v>83</v>
      </c>
      <c r="AW430" s="13" t="s">
        <v>4</v>
      </c>
      <c r="AX430" s="13" t="s">
        <v>81</v>
      </c>
      <c r="AY430" s="243" t="s">
        <v>160</v>
      </c>
    </row>
    <row r="431" s="2" customFormat="1" ht="24.15" customHeight="1">
      <c r="A431" s="40"/>
      <c r="B431" s="41"/>
      <c r="C431" s="214" t="s">
        <v>682</v>
      </c>
      <c r="D431" s="214" t="s">
        <v>162</v>
      </c>
      <c r="E431" s="215" t="s">
        <v>1288</v>
      </c>
      <c r="F431" s="216" t="s">
        <v>1289</v>
      </c>
      <c r="G431" s="217" t="s">
        <v>165</v>
      </c>
      <c r="H431" s="218">
        <v>325.375</v>
      </c>
      <c r="I431" s="219"/>
      <c r="J431" s="220">
        <f>ROUND(I431*H431,2)</f>
        <v>0</v>
      </c>
      <c r="K431" s="216" t="s">
        <v>166</v>
      </c>
      <c r="L431" s="46"/>
      <c r="M431" s="221" t="s">
        <v>19</v>
      </c>
      <c r="N431" s="222" t="s">
        <v>44</v>
      </c>
      <c r="O431" s="86"/>
      <c r="P431" s="223">
        <f>O431*H431</f>
        <v>0</v>
      </c>
      <c r="Q431" s="223">
        <v>0.0028500000000000001</v>
      </c>
      <c r="R431" s="223">
        <f>Q431*H431</f>
        <v>0.92731875000000008</v>
      </c>
      <c r="S431" s="223">
        <v>0</v>
      </c>
      <c r="T431" s="224">
        <f>S431*H431</f>
        <v>0</v>
      </c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R431" s="225" t="s">
        <v>167</v>
      </c>
      <c r="AT431" s="225" t="s">
        <v>162</v>
      </c>
      <c r="AU431" s="225" t="s">
        <v>83</v>
      </c>
      <c r="AY431" s="19" t="s">
        <v>160</v>
      </c>
      <c r="BE431" s="226">
        <f>IF(N431="základní",J431,0)</f>
        <v>0</v>
      </c>
      <c r="BF431" s="226">
        <f>IF(N431="snížená",J431,0)</f>
        <v>0</v>
      </c>
      <c r="BG431" s="226">
        <f>IF(N431="zákl. přenesená",J431,0)</f>
        <v>0</v>
      </c>
      <c r="BH431" s="226">
        <f>IF(N431="sníž. přenesená",J431,0)</f>
        <v>0</v>
      </c>
      <c r="BI431" s="226">
        <f>IF(N431="nulová",J431,0)</f>
        <v>0</v>
      </c>
      <c r="BJ431" s="19" t="s">
        <v>81</v>
      </c>
      <c r="BK431" s="226">
        <f>ROUND(I431*H431,2)</f>
        <v>0</v>
      </c>
      <c r="BL431" s="19" t="s">
        <v>167</v>
      </c>
      <c r="BM431" s="225" t="s">
        <v>1290</v>
      </c>
    </row>
    <row r="432" s="2" customFormat="1">
      <c r="A432" s="40"/>
      <c r="B432" s="41"/>
      <c r="C432" s="42"/>
      <c r="D432" s="227" t="s">
        <v>169</v>
      </c>
      <c r="E432" s="42"/>
      <c r="F432" s="228" t="s">
        <v>1291</v>
      </c>
      <c r="G432" s="42"/>
      <c r="H432" s="42"/>
      <c r="I432" s="229"/>
      <c r="J432" s="42"/>
      <c r="K432" s="42"/>
      <c r="L432" s="46"/>
      <c r="M432" s="230"/>
      <c r="N432" s="231"/>
      <c r="O432" s="86"/>
      <c r="P432" s="86"/>
      <c r="Q432" s="86"/>
      <c r="R432" s="86"/>
      <c r="S432" s="86"/>
      <c r="T432" s="87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T432" s="19" t="s">
        <v>169</v>
      </c>
      <c r="AU432" s="19" t="s">
        <v>83</v>
      </c>
    </row>
    <row r="433" s="13" customFormat="1">
      <c r="A433" s="13"/>
      <c r="B433" s="232"/>
      <c r="C433" s="233"/>
      <c r="D433" s="234" t="s">
        <v>171</v>
      </c>
      <c r="E433" s="235" t="s">
        <v>19</v>
      </c>
      <c r="F433" s="236" t="s">
        <v>1241</v>
      </c>
      <c r="G433" s="233"/>
      <c r="H433" s="237">
        <v>147.39699999999999</v>
      </c>
      <c r="I433" s="238"/>
      <c r="J433" s="233"/>
      <c r="K433" s="233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171</v>
      </c>
      <c r="AU433" s="243" t="s">
        <v>83</v>
      </c>
      <c r="AV433" s="13" t="s">
        <v>83</v>
      </c>
      <c r="AW433" s="13" t="s">
        <v>35</v>
      </c>
      <c r="AX433" s="13" t="s">
        <v>73</v>
      </c>
      <c r="AY433" s="243" t="s">
        <v>160</v>
      </c>
    </row>
    <row r="434" s="13" customFormat="1">
      <c r="A434" s="13"/>
      <c r="B434" s="232"/>
      <c r="C434" s="233"/>
      <c r="D434" s="234" t="s">
        <v>171</v>
      </c>
      <c r="E434" s="235" t="s">
        <v>19</v>
      </c>
      <c r="F434" s="236" t="s">
        <v>1242</v>
      </c>
      <c r="G434" s="233"/>
      <c r="H434" s="237">
        <v>119.42700000000001</v>
      </c>
      <c r="I434" s="238"/>
      <c r="J434" s="233"/>
      <c r="K434" s="233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171</v>
      </c>
      <c r="AU434" s="243" t="s">
        <v>83</v>
      </c>
      <c r="AV434" s="13" t="s">
        <v>83</v>
      </c>
      <c r="AW434" s="13" t="s">
        <v>35</v>
      </c>
      <c r="AX434" s="13" t="s">
        <v>73</v>
      </c>
      <c r="AY434" s="243" t="s">
        <v>160</v>
      </c>
    </row>
    <row r="435" s="13" customFormat="1">
      <c r="A435" s="13"/>
      <c r="B435" s="232"/>
      <c r="C435" s="233"/>
      <c r="D435" s="234" t="s">
        <v>171</v>
      </c>
      <c r="E435" s="235" t="s">
        <v>19</v>
      </c>
      <c r="F435" s="236" t="s">
        <v>1243</v>
      </c>
      <c r="G435" s="233"/>
      <c r="H435" s="237">
        <v>12.093999999999999</v>
      </c>
      <c r="I435" s="238"/>
      <c r="J435" s="233"/>
      <c r="K435" s="233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171</v>
      </c>
      <c r="AU435" s="243" t="s">
        <v>83</v>
      </c>
      <c r="AV435" s="13" t="s">
        <v>83</v>
      </c>
      <c r="AW435" s="13" t="s">
        <v>35</v>
      </c>
      <c r="AX435" s="13" t="s">
        <v>73</v>
      </c>
      <c r="AY435" s="243" t="s">
        <v>160</v>
      </c>
    </row>
    <row r="436" s="15" customFormat="1">
      <c r="A436" s="15"/>
      <c r="B436" s="265"/>
      <c r="C436" s="266"/>
      <c r="D436" s="234" t="s">
        <v>171</v>
      </c>
      <c r="E436" s="267" t="s">
        <v>19</v>
      </c>
      <c r="F436" s="268" t="s">
        <v>1244</v>
      </c>
      <c r="G436" s="266"/>
      <c r="H436" s="269">
        <v>278.91800000000001</v>
      </c>
      <c r="I436" s="270"/>
      <c r="J436" s="266"/>
      <c r="K436" s="266"/>
      <c r="L436" s="271"/>
      <c r="M436" s="272"/>
      <c r="N436" s="273"/>
      <c r="O436" s="273"/>
      <c r="P436" s="273"/>
      <c r="Q436" s="273"/>
      <c r="R436" s="273"/>
      <c r="S436" s="273"/>
      <c r="T436" s="274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75" t="s">
        <v>171</v>
      </c>
      <c r="AU436" s="275" t="s">
        <v>83</v>
      </c>
      <c r="AV436" s="15" t="s">
        <v>181</v>
      </c>
      <c r="AW436" s="15" t="s">
        <v>35</v>
      </c>
      <c r="AX436" s="15" t="s">
        <v>73</v>
      </c>
      <c r="AY436" s="275" t="s">
        <v>160</v>
      </c>
    </row>
    <row r="437" s="13" customFormat="1">
      <c r="A437" s="13"/>
      <c r="B437" s="232"/>
      <c r="C437" s="233"/>
      <c r="D437" s="234" t="s">
        <v>171</v>
      </c>
      <c r="E437" s="235" t="s">
        <v>19</v>
      </c>
      <c r="F437" s="236" t="s">
        <v>1245</v>
      </c>
      <c r="G437" s="233"/>
      <c r="H437" s="237">
        <v>-7.8380000000000001</v>
      </c>
      <c r="I437" s="238"/>
      <c r="J437" s="233"/>
      <c r="K437" s="233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171</v>
      </c>
      <c r="AU437" s="243" t="s">
        <v>83</v>
      </c>
      <c r="AV437" s="13" t="s">
        <v>83</v>
      </c>
      <c r="AW437" s="13" t="s">
        <v>35</v>
      </c>
      <c r="AX437" s="13" t="s">
        <v>73</v>
      </c>
      <c r="AY437" s="243" t="s">
        <v>160</v>
      </c>
    </row>
    <row r="438" s="13" customFormat="1">
      <c r="A438" s="13"/>
      <c r="B438" s="232"/>
      <c r="C438" s="233"/>
      <c r="D438" s="234" t="s">
        <v>171</v>
      </c>
      <c r="E438" s="235" t="s">
        <v>19</v>
      </c>
      <c r="F438" s="236" t="s">
        <v>1246</v>
      </c>
      <c r="G438" s="233"/>
      <c r="H438" s="237">
        <v>5.5549999999999997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171</v>
      </c>
      <c r="AU438" s="243" t="s">
        <v>83</v>
      </c>
      <c r="AV438" s="13" t="s">
        <v>83</v>
      </c>
      <c r="AW438" s="13" t="s">
        <v>35</v>
      </c>
      <c r="AX438" s="13" t="s">
        <v>73</v>
      </c>
      <c r="AY438" s="243" t="s">
        <v>160</v>
      </c>
    </row>
    <row r="439" s="13" customFormat="1">
      <c r="A439" s="13"/>
      <c r="B439" s="232"/>
      <c r="C439" s="233"/>
      <c r="D439" s="234" t="s">
        <v>171</v>
      </c>
      <c r="E439" s="235" t="s">
        <v>19</v>
      </c>
      <c r="F439" s="236" t="s">
        <v>1247</v>
      </c>
      <c r="G439" s="233"/>
      <c r="H439" s="237">
        <v>12.913</v>
      </c>
      <c r="I439" s="238"/>
      <c r="J439" s="233"/>
      <c r="K439" s="233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171</v>
      </c>
      <c r="AU439" s="243" t="s">
        <v>83</v>
      </c>
      <c r="AV439" s="13" t="s">
        <v>83</v>
      </c>
      <c r="AW439" s="13" t="s">
        <v>35</v>
      </c>
      <c r="AX439" s="13" t="s">
        <v>73</v>
      </c>
      <c r="AY439" s="243" t="s">
        <v>160</v>
      </c>
    </row>
    <row r="440" s="15" customFormat="1">
      <c r="A440" s="15"/>
      <c r="B440" s="265"/>
      <c r="C440" s="266"/>
      <c r="D440" s="234" t="s">
        <v>171</v>
      </c>
      <c r="E440" s="267" t="s">
        <v>19</v>
      </c>
      <c r="F440" s="268" t="s">
        <v>1248</v>
      </c>
      <c r="G440" s="266"/>
      <c r="H440" s="269">
        <v>10.630000000000001</v>
      </c>
      <c r="I440" s="270"/>
      <c r="J440" s="266"/>
      <c r="K440" s="266"/>
      <c r="L440" s="271"/>
      <c r="M440" s="272"/>
      <c r="N440" s="273"/>
      <c r="O440" s="273"/>
      <c r="P440" s="273"/>
      <c r="Q440" s="273"/>
      <c r="R440" s="273"/>
      <c r="S440" s="273"/>
      <c r="T440" s="274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T440" s="275" t="s">
        <v>171</v>
      </c>
      <c r="AU440" s="275" t="s">
        <v>83</v>
      </c>
      <c r="AV440" s="15" t="s">
        <v>181</v>
      </c>
      <c r="AW440" s="15" t="s">
        <v>35</v>
      </c>
      <c r="AX440" s="15" t="s">
        <v>73</v>
      </c>
      <c r="AY440" s="275" t="s">
        <v>160</v>
      </c>
    </row>
    <row r="441" s="13" customFormat="1">
      <c r="A441" s="13"/>
      <c r="B441" s="232"/>
      <c r="C441" s="233"/>
      <c r="D441" s="234" t="s">
        <v>171</v>
      </c>
      <c r="E441" s="235" t="s">
        <v>19</v>
      </c>
      <c r="F441" s="236" t="s">
        <v>1249</v>
      </c>
      <c r="G441" s="233"/>
      <c r="H441" s="237">
        <v>3.1499999999999999</v>
      </c>
      <c r="I441" s="238"/>
      <c r="J441" s="233"/>
      <c r="K441" s="233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171</v>
      </c>
      <c r="AU441" s="243" t="s">
        <v>83</v>
      </c>
      <c r="AV441" s="13" t="s">
        <v>83</v>
      </c>
      <c r="AW441" s="13" t="s">
        <v>35</v>
      </c>
      <c r="AX441" s="13" t="s">
        <v>73</v>
      </c>
      <c r="AY441" s="243" t="s">
        <v>160</v>
      </c>
    </row>
    <row r="442" s="15" customFormat="1">
      <c r="A442" s="15"/>
      <c r="B442" s="265"/>
      <c r="C442" s="266"/>
      <c r="D442" s="234" t="s">
        <v>171</v>
      </c>
      <c r="E442" s="267" t="s">
        <v>19</v>
      </c>
      <c r="F442" s="268" t="s">
        <v>1250</v>
      </c>
      <c r="G442" s="266"/>
      <c r="H442" s="269">
        <v>3.1499999999999999</v>
      </c>
      <c r="I442" s="270"/>
      <c r="J442" s="266"/>
      <c r="K442" s="266"/>
      <c r="L442" s="271"/>
      <c r="M442" s="272"/>
      <c r="N442" s="273"/>
      <c r="O442" s="273"/>
      <c r="P442" s="273"/>
      <c r="Q442" s="273"/>
      <c r="R442" s="273"/>
      <c r="S442" s="273"/>
      <c r="T442" s="274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75" t="s">
        <v>171</v>
      </c>
      <c r="AU442" s="275" t="s">
        <v>83</v>
      </c>
      <c r="AV442" s="15" t="s">
        <v>181</v>
      </c>
      <c r="AW442" s="15" t="s">
        <v>35</v>
      </c>
      <c r="AX442" s="15" t="s">
        <v>73</v>
      </c>
      <c r="AY442" s="275" t="s">
        <v>160</v>
      </c>
    </row>
    <row r="443" s="13" customFormat="1">
      <c r="A443" s="13"/>
      <c r="B443" s="232"/>
      <c r="C443" s="233"/>
      <c r="D443" s="234" t="s">
        <v>171</v>
      </c>
      <c r="E443" s="235" t="s">
        <v>19</v>
      </c>
      <c r="F443" s="236" t="s">
        <v>1251</v>
      </c>
      <c r="G443" s="233"/>
      <c r="H443" s="237">
        <v>32.677</v>
      </c>
      <c r="I443" s="238"/>
      <c r="J443" s="233"/>
      <c r="K443" s="233"/>
      <c r="L443" s="239"/>
      <c r="M443" s="240"/>
      <c r="N443" s="241"/>
      <c r="O443" s="241"/>
      <c r="P443" s="241"/>
      <c r="Q443" s="241"/>
      <c r="R443" s="241"/>
      <c r="S443" s="241"/>
      <c r="T443" s="242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3" t="s">
        <v>171</v>
      </c>
      <c r="AU443" s="243" t="s">
        <v>83</v>
      </c>
      <c r="AV443" s="13" t="s">
        <v>83</v>
      </c>
      <c r="AW443" s="13" t="s">
        <v>35</v>
      </c>
      <c r="AX443" s="13" t="s">
        <v>73</v>
      </c>
      <c r="AY443" s="243" t="s">
        <v>160</v>
      </c>
    </row>
    <row r="444" s="15" customFormat="1">
      <c r="A444" s="15"/>
      <c r="B444" s="265"/>
      <c r="C444" s="266"/>
      <c r="D444" s="234" t="s">
        <v>171</v>
      </c>
      <c r="E444" s="267" t="s">
        <v>19</v>
      </c>
      <c r="F444" s="268" t="s">
        <v>1252</v>
      </c>
      <c r="G444" s="266"/>
      <c r="H444" s="269">
        <v>32.677</v>
      </c>
      <c r="I444" s="270"/>
      <c r="J444" s="266"/>
      <c r="K444" s="266"/>
      <c r="L444" s="271"/>
      <c r="M444" s="272"/>
      <c r="N444" s="273"/>
      <c r="O444" s="273"/>
      <c r="P444" s="273"/>
      <c r="Q444" s="273"/>
      <c r="R444" s="273"/>
      <c r="S444" s="273"/>
      <c r="T444" s="274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75" t="s">
        <v>171</v>
      </c>
      <c r="AU444" s="275" t="s">
        <v>83</v>
      </c>
      <c r="AV444" s="15" t="s">
        <v>181</v>
      </c>
      <c r="AW444" s="15" t="s">
        <v>35</v>
      </c>
      <c r="AX444" s="15" t="s">
        <v>73</v>
      </c>
      <c r="AY444" s="275" t="s">
        <v>160</v>
      </c>
    </row>
    <row r="445" s="14" customFormat="1">
      <c r="A445" s="14"/>
      <c r="B445" s="244"/>
      <c r="C445" s="245"/>
      <c r="D445" s="234" t="s">
        <v>171</v>
      </c>
      <c r="E445" s="246" t="s">
        <v>19</v>
      </c>
      <c r="F445" s="247" t="s">
        <v>180</v>
      </c>
      <c r="G445" s="245"/>
      <c r="H445" s="248">
        <v>325.375</v>
      </c>
      <c r="I445" s="249"/>
      <c r="J445" s="245"/>
      <c r="K445" s="245"/>
      <c r="L445" s="250"/>
      <c r="M445" s="251"/>
      <c r="N445" s="252"/>
      <c r="O445" s="252"/>
      <c r="P445" s="252"/>
      <c r="Q445" s="252"/>
      <c r="R445" s="252"/>
      <c r="S445" s="252"/>
      <c r="T445" s="253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4" t="s">
        <v>171</v>
      </c>
      <c r="AU445" s="254" t="s">
        <v>83</v>
      </c>
      <c r="AV445" s="14" t="s">
        <v>167</v>
      </c>
      <c r="AW445" s="14" t="s">
        <v>35</v>
      </c>
      <c r="AX445" s="14" t="s">
        <v>81</v>
      </c>
      <c r="AY445" s="254" t="s">
        <v>160</v>
      </c>
    </row>
    <row r="446" s="2" customFormat="1" ht="33" customHeight="1">
      <c r="A446" s="40"/>
      <c r="B446" s="41"/>
      <c r="C446" s="214" t="s">
        <v>686</v>
      </c>
      <c r="D446" s="214" t="s">
        <v>162</v>
      </c>
      <c r="E446" s="215" t="s">
        <v>1292</v>
      </c>
      <c r="F446" s="216" t="s">
        <v>1293</v>
      </c>
      <c r="G446" s="217" t="s">
        <v>175</v>
      </c>
      <c r="H446" s="218">
        <v>81.067999999999998</v>
      </c>
      <c r="I446" s="219"/>
      <c r="J446" s="220">
        <f>ROUND(I446*H446,2)</f>
        <v>0</v>
      </c>
      <c r="K446" s="216" t="s">
        <v>166</v>
      </c>
      <c r="L446" s="46"/>
      <c r="M446" s="221" t="s">
        <v>19</v>
      </c>
      <c r="N446" s="222" t="s">
        <v>44</v>
      </c>
      <c r="O446" s="86"/>
      <c r="P446" s="223">
        <f>O446*H446</f>
        <v>0</v>
      </c>
      <c r="Q446" s="223">
        <v>2.3010199999999998</v>
      </c>
      <c r="R446" s="223">
        <f>Q446*H446</f>
        <v>186.53908935999999</v>
      </c>
      <c r="S446" s="223">
        <v>0</v>
      </c>
      <c r="T446" s="224">
        <f>S446*H446</f>
        <v>0</v>
      </c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R446" s="225" t="s">
        <v>167</v>
      </c>
      <c r="AT446" s="225" t="s">
        <v>162</v>
      </c>
      <c r="AU446" s="225" t="s">
        <v>83</v>
      </c>
      <c r="AY446" s="19" t="s">
        <v>160</v>
      </c>
      <c r="BE446" s="226">
        <f>IF(N446="základní",J446,0)</f>
        <v>0</v>
      </c>
      <c r="BF446" s="226">
        <f>IF(N446="snížená",J446,0)</f>
        <v>0</v>
      </c>
      <c r="BG446" s="226">
        <f>IF(N446="zákl. přenesená",J446,0)</f>
        <v>0</v>
      </c>
      <c r="BH446" s="226">
        <f>IF(N446="sníž. přenesená",J446,0)</f>
        <v>0</v>
      </c>
      <c r="BI446" s="226">
        <f>IF(N446="nulová",J446,0)</f>
        <v>0</v>
      </c>
      <c r="BJ446" s="19" t="s">
        <v>81</v>
      </c>
      <c r="BK446" s="226">
        <f>ROUND(I446*H446,2)</f>
        <v>0</v>
      </c>
      <c r="BL446" s="19" t="s">
        <v>167</v>
      </c>
      <c r="BM446" s="225" t="s">
        <v>1294</v>
      </c>
    </row>
    <row r="447" s="2" customFormat="1">
      <c r="A447" s="40"/>
      <c r="B447" s="41"/>
      <c r="C447" s="42"/>
      <c r="D447" s="227" t="s">
        <v>169</v>
      </c>
      <c r="E447" s="42"/>
      <c r="F447" s="228" t="s">
        <v>1295</v>
      </c>
      <c r="G447" s="42"/>
      <c r="H447" s="42"/>
      <c r="I447" s="229"/>
      <c r="J447" s="42"/>
      <c r="K447" s="42"/>
      <c r="L447" s="46"/>
      <c r="M447" s="230"/>
      <c r="N447" s="231"/>
      <c r="O447" s="86"/>
      <c r="P447" s="86"/>
      <c r="Q447" s="86"/>
      <c r="R447" s="86"/>
      <c r="S447" s="86"/>
      <c r="T447" s="87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T447" s="19" t="s">
        <v>169</v>
      </c>
      <c r="AU447" s="19" t="s">
        <v>83</v>
      </c>
    </row>
    <row r="448" s="13" customFormat="1">
      <c r="A448" s="13"/>
      <c r="B448" s="232"/>
      <c r="C448" s="233"/>
      <c r="D448" s="234" t="s">
        <v>171</v>
      </c>
      <c r="E448" s="235" t="s">
        <v>19</v>
      </c>
      <c r="F448" s="236" t="s">
        <v>1296</v>
      </c>
      <c r="G448" s="233"/>
      <c r="H448" s="237">
        <v>16.597000000000001</v>
      </c>
      <c r="I448" s="238"/>
      <c r="J448" s="233"/>
      <c r="K448" s="233"/>
      <c r="L448" s="239"/>
      <c r="M448" s="240"/>
      <c r="N448" s="241"/>
      <c r="O448" s="241"/>
      <c r="P448" s="241"/>
      <c r="Q448" s="241"/>
      <c r="R448" s="241"/>
      <c r="S448" s="241"/>
      <c r="T448" s="24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171</v>
      </c>
      <c r="AU448" s="243" t="s">
        <v>83</v>
      </c>
      <c r="AV448" s="13" t="s">
        <v>83</v>
      </c>
      <c r="AW448" s="13" t="s">
        <v>35</v>
      </c>
      <c r="AX448" s="13" t="s">
        <v>73</v>
      </c>
      <c r="AY448" s="243" t="s">
        <v>160</v>
      </c>
    </row>
    <row r="449" s="13" customFormat="1">
      <c r="A449" s="13"/>
      <c r="B449" s="232"/>
      <c r="C449" s="233"/>
      <c r="D449" s="234" t="s">
        <v>171</v>
      </c>
      <c r="E449" s="235" t="s">
        <v>19</v>
      </c>
      <c r="F449" s="236" t="s">
        <v>1297</v>
      </c>
      <c r="G449" s="233"/>
      <c r="H449" s="237">
        <v>6.4749999999999996</v>
      </c>
      <c r="I449" s="238"/>
      <c r="J449" s="233"/>
      <c r="K449" s="233"/>
      <c r="L449" s="239"/>
      <c r="M449" s="240"/>
      <c r="N449" s="241"/>
      <c r="O449" s="241"/>
      <c r="P449" s="241"/>
      <c r="Q449" s="241"/>
      <c r="R449" s="241"/>
      <c r="S449" s="241"/>
      <c r="T449" s="24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3" t="s">
        <v>171</v>
      </c>
      <c r="AU449" s="243" t="s">
        <v>83</v>
      </c>
      <c r="AV449" s="13" t="s">
        <v>83</v>
      </c>
      <c r="AW449" s="13" t="s">
        <v>35</v>
      </c>
      <c r="AX449" s="13" t="s">
        <v>73</v>
      </c>
      <c r="AY449" s="243" t="s">
        <v>160</v>
      </c>
    </row>
    <row r="450" s="13" customFormat="1">
      <c r="A450" s="13"/>
      <c r="B450" s="232"/>
      <c r="C450" s="233"/>
      <c r="D450" s="234" t="s">
        <v>171</v>
      </c>
      <c r="E450" s="235" t="s">
        <v>19</v>
      </c>
      <c r="F450" s="236" t="s">
        <v>1298</v>
      </c>
      <c r="G450" s="233"/>
      <c r="H450" s="237">
        <v>12.497</v>
      </c>
      <c r="I450" s="238"/>
      <c r="J450" s="233"/>
      <c r="K450" s="233"/>
      <c r="L450" s="239"/>
      <c r="M450" s="240"/>
      <c r="N450" s="241"/>
      <c r="O450" s="241"/>
      <c r="P450" s="241"/>
      <c r="Q450" s="241"/>
      <c r="R450" s="241"/>
      <c r="S450" s="241"/>
      <c r="T450" s="24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3" t="s">
        <v>171</v>
      </c>
      <c r="AU450" s="243" t="s">
        <v>83</v>
      </c>
      <c r="AV450" s="13" t="s">
        <v>83</v>
      </c>
      <c r="AW450" s="13" t="s">
        <v>35</v>
      </c>
      <c r="AX450" s="13" t="s">
        <v>73</v>
      </c>
      <c r="AY450" s="243" t="s">
        <v>160</v>
      </c>
    </row>
    <row r="451" s="13" customFormat="1">
      <c r="A451" s="13"/>
      <c r="B451" s="232"/>
      <c r="C451" s="233"/>
      <c r="D451" s="234" t="s">
        <v>171</v>
      </c>
      <c r="E451" s="235" t="s">
        <v>19</v>
      </c>
      <c r="F451" s="236" t="s">
        <v>1299</v>
      </c>
      <c r="G451" s="233"/>
      <c r="H451" s="237">
        <v>10.428000000000001</v>
      </c>
      <c r="I451" s="238"/>
      <c r="J451" s="233"/>
      <c r="K451" s="233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171</v>
      </c>
      <c r="AU451" s="243" t="s">
        <v>83</v>
      </c>
      <c r="AV451" s="13" t="s">
        <v>83</v>
      </c>
      <c r="AW451" s="13" t="s">
        <v>35</v>
      </c>
      <c r="AX451" s="13" t="s">
        <v>73</v>
      </c>
      <c r="AY451" s="243" t="s">
        <v>160</v>
      </c>
    </row>
    <row r="452" s="13" customFormat="1">
      <c r="A452" s="13"/>
      <c r="B452" s="232"/>
      <c r="C452" s="233"/>
      <c r="D452" s="234" t="s">
        <v>171</v>
      </c>
      <c r="E452" s="235" t="s">
        <v>19</v>
      </c>
      <c r="F452" s="236" t="s">
        <v>1300</v>
      </c>
      <c r="G452" s="233"/>
      <c r="H452" s="237">
        <v>1.0629999999999999</v>
      </c>
      <c r="I452" s="238"/>
      <c r="J452" s="233"/>
      <c r="K452" s="233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171</v>
      </c>
      <c r="AU452" s="243" t="s">
        <v>83</v>
      </c>
      <c r="AV452" s="13" t="s">
        <v>83</v>
      </c>
      <c r="AW452" s="13" t="s">
        <v>35</v>
      </c>
      <c r="AX452" s="13" t="s">
        <v>73</v>
      </c>
      <c r="AY452" s="243" t="s">
        <v>160</v>
      </c>
    </row>
    <row r="453" s="15" customFormat="1">
      <c r="A453" s="15"/>
      <c r="B453" s="265"/>
      <c r="C453" s="266"/>
      <c r="D453" s="234" t="s">
        <v>171</v>
      </c>
      <c r="E453" s="267" t="s">
        <v>19</v>
      </c>
      <c r="F453" s="268" t="s">
        <v>1301</v>
      </c>
      <c r="G453" s="266"/>
      <c r="H453" s="269">
        <v>47.060000000000002</v>
      </c>
      <c r="I453" s="270"/>
      <c r="J453" s="266"/>
      <c r="K453" s="266"/>
      <c r="L453" s="271"/>
      <c r="M453" s="272"/>
      <c r="N453" s="273"/>
      <c r="O453" s="273"/>
      <c r="P453" s="273"/>
      <c r="Q453" s="273"/>
      <c r="R453" s="273"/>
      <c r="S453" s="273"/>
      <c r="T453" s="274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T453" s="275" t="s">
        <v>171</v>
      </c>
      <c r="AU453" s="275" t="s">
        <v>83</v>
      </c>
      <c r="AV453" s="15" t="s">
        <v>181</v>
      </c>
      <c r="AW453" s="15" t="s">
        <v>35</v>
      </c>
      <c r="AX453" s="15" t="s">
        <v>73</v>
      </c>
      <c r="AY453" s="275" t="s">
        <v>160</v>
      </c>
    </row>
    <row r="454" s="13" customFormat="1">
      <c r="A454" s="13"/>
      <c r="B454" s="232"/>
      <c r="C454" s="233"/>
      <c r="D454" s="234" t="s">
        <v>171</v>
      </c>
      <c r="E454" s="235" t="s">
        <v>19</v>
      </c>
      <c r="F454" s="236" t="s">
        <v>969</v>
      </c>
      <c r="G454" s="233"/>
      <c r="H454" s="237">
        <v>13.504</v>
      </c>
      <c r="I454" s="238"/>
      <c r="J454" s="233"/>
      <c r="K454" s="233"/>
      <c r="L454" s="239"/>
      <c r="M454" s="240"/>
      <c r="N454" s="241"/>
      <c r="O454" s="241"/>
      <c r="P454" s="241"/>
      <c r="Q454" s="241"/>
      <c r="R454" s="241"/>
      <c r="S454" s="241"/>
      <c r="T454" s="242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3" t="s">
        <v>171</v>
      </c>
      <c r="AU454" s="243" t="s">
        <v>83</v>
      </c>
      <c r="AV454" s="13" t="s">
        <v>83</v>
      </c>
      <c r="AW454" s="13" t="s">
        <v>35</v>
      </c>
      <c r="AX454" s="13" t="s">
        <v>73</v>
      </c>
      <c r="AY454" s="243" t="s">
        <v>160</v>
      </c>
    </row>
    <row r="455" s="13" customFormat="1">
      <c r="A455" s="13"/>
      <c r="B455" s="232"/>
      <c r="C455" s="233"/>
      <c r="D455" s="234" t="s">
        <v>171</v>
      </c>
      <c r="E455" s="235" t="s">
        <v>19</v>
      </c>
      <c r="F455" s="236" t="s">
        <v>970</v>
      </c>
      <c r="G455" s="233"/>
      <c r="H455" s="237">
        <v>4.8940000000000001</v>
      </c>
      <c r="I455" s="238"/>
      <c r="J455" s="233"/>
      <c r="K455" s="233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171</v>
      </c>
      <c r="AU455" s="243" t="s">
        <v>83</v>
      </c>
      <c r="AV455" s="13" t="s">
        <v>83</v>
      </c>
      <c r="AW455" s="13" t="s">
        <v>35</v>
      </c>
      <c r="AX455" s="13" t="s">
        <v>73</v>
      </c>
      <c r="AY455" s="243" t="s">
        <v>160</v>
      </c>
    </row>
    <row r="456" s="13" customFormat="1">
      <c r="A456" s="13"/>
      <c r="B456" s="232"/>
      <c r="C456" s="233"/>
      <c r="D456" s="234" t="s">
        <v>171</v>
      </c>
      <c r="E456" s="235" t="s">
        <v>19</v>
      </c>
      <c r="F456" s="236" t="s">
        <v>971</v>
      </c>
      <c r="G456" s="233"/>
      <c r="H456" s="237">
        <v>5.702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171</v>
      </c>
      <c r="AU456" s="243" t="s">
        <v>83</v>
      </c>
      <c r="AV456" s="13" t="s">
        <v>83</v>
      </c>
      <c r="AW456" s="13" t="s">
        <v>35</v>
      </c>
      <c r="AX456" s="13" t="s">
        <v>73</v>
      </c>
      <c r="AY456" s="243" t="s">
        <v>160</v>
      </c>
    </row>
    <row r="457" s="13" customFormat="1">
      <c r="A457" s="13"/>
      <c r="B457" s="232"/>
      <c r="C457" s="233"/>
      <c r="D457" s="234" t="s">
        <v>171</v>
      </c>
      <c r="E457" s="235" t="s">
        <v>19</v>
      </c>
      <c r="F457" s="236" t="s">
        <v>972</v>
      </c>
      <c r="G457" s="233"/>
      <c r="H457" s="237">
        <v>8.6959999999999997</v>
      </c>
      <c r="I457" s="238"/>
      <c r="J457" s="233"/>
      <c r="K457" s="233"/>
      <c r="L457" s="239"/>
      <c r="M457" s="240"/>
      <c r="N457" s="241"/>
      <c r="O457" s="241"/>
      <c r="P457" s="241"/>
      <c r="Q457" s="241"/>
      <c r="R457" s="241"/>
      <c r="S457" s="241"/>
      <c r="T457" s="24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3" t="s">
        <v>171</v>
      </c>
      <c r="AU457" s="243" t="s">
        <v>83</v>
      </c>
      <c r="AV457" s="13" t="s">
        <v>83</v>
      </c>
      <c r="AW457" s="13" t="s">
        <v>35</v>
      </c>
      <c r="AX457" s="13" t="s">
        <v>73</v>
      </c>
      <c r="AY457" s="243" t="s">
        <v>160</v>
      </c>
    </row>
    <row r="458" s="13" customFormat="1">
      <c r="A458" s="13"/>
      <c r="B458" s="232"/>
      <c r="C458" s="233"/>
      <c r="D458" s="234" t="s">
        <v>171</v>
      </c>
      <c r="E458" s="235" t="s">
        <v>19</v>
      </c>
      <c r="F458" s="236" t="s">
        <v>977</v>
      </c>
      <c r="G458" s="233"/>
      <c r="H458" s="237">
        <v>1.212</v>
      </c>
      <c r="I458" s="238"/>
      <c r="J458" s="233"/>
      <c r="K458" s="233"/>
      <c r="L458" s="239"/>
      <c r="M458" s="240"/>
      <c r="N458" s="241"/>
      <c r="O458" s="241"/>
      <c r="P458" s="241"/>
      <c r="Q458" s="241"/>
      <c r="R458" s="241"/>
      <c r="S458" s="241"/>
      <c r="T458" s="24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171</v>
      </c>
      <c r="AU458" s="243" t="s">
        <v>83</v>
      </c>
      <c r="AV458" s="13" t="s">
        <v>83</v>
      </c>
      <c r="AW458" s="13" t="s">
        <v>35</v>
      </c>
      <c r="AX458" s="13" t="s">
        <v>73</v>
      </c>
      <c r="AY458" s="243" t="s">
        <v>160</v>
      </c>
    </row>
    <row r="459" s="15" customFormat="1">
      <c r="A459" s="15"/>
      <c r="B459" s="265"/>
      <c r="C459" s="266"/>
      <c r="D459" s="234" t="s">
        <v>171</v>
      </c>
      <c r="E459" s="267" t="s">
        <v>19</v>
      </c>
      <c r="F459" s="268" t="s">
        <v>1302</v>
      </c>
      <c r="G459" s="266"/>
      <c r="H459" s="269">
        <v>34.008000000000003</v>
      </c>
      <c r="I459" s="270"/>
      <c r="J459" s="266"/>
      <c r="K459" s="266"/>
      <c r="L459" s="271"/>
      <c r="M459" s="272"/>
      <c r="N459" s="273"/>
      <c r="O459" s="273"/>
      <c r="P459" s="273"/>
      <c r="Q459" s="273"/>
      <c r="R459" s="273"/>
      <c r="S459" s="273"/>
      <c r="T459" s="274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75" t="s">
        <v>171</v>
      </c>
      <c r="AU459" s="275" t="s">
        <v>83</v>
      </c>
      <c r="AV459" s="15" t="s">
        <v>181</v>
      </c>
      <c r="AW459" s="15" t="s">
        <v>35</v>
      </c>
      <c r="AX459" s="15" t="s">
        <v>73</v>
      </c>
      <c r="AY459" s="275" t="s">
        <v>160</v>
      </c>
    </row>
    <row r="460" s="14" customFormat="1">
      <c r="A460" s="14"/>
      <c r="B460" s="244"/>
      <c r="C460" s="245"/>
      <c r="D460" s="234" t="s">
        <v>171</v>
      </c>
      <c r="E460" s="246" t="s">
        <v>19</v>
      </c>
      <c r="F460" s="247" t="s">
        <v>180</v>
      </c>
      <c r="G460" s="245"/>
      <c r="H460" s="248">
        <v>81.067999999999998</v>
      </c>
      <c r="I460" s="249"/>
      <c r="J460" s="245"/>
      <c r="K460" s="245"/>
      <c r="L460" s="250"/>
      <c r="M460" s="251"/>
      <c r="N460" s="252"/>
      <c r="O460" s="252"/>
      <c r="P460" s="252"/>
      <c r="Q460" s="252"/>
      <c r="R460" s="252"/>
      <c r="S460" s="252"/>
      <c r="T460" s="253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4" t="s">
        <v>171</v>
      </c>
      <c r="AU460" s="254" t="s">
        <v>83</v>
      </c>
      <c r="AV460" s="14" t="s">
        <v>167</v>
      </c>
      <c r="AW460" s="14" t="s">
        <v>35</v>
      </c>
      <c r="AX460" s="14" t="s">
        <v>81</v>
      </c>
      <c r="AY460" s="254" t="s">
        <v>160</v>
      </c>
    </row>
    <row r="461" s="2" customFormat="1" ht="33" customHeight="1">
      <c r="A461" s="40"/>
      <c r="B461" s="41"/>
      <c r="C461" s="214" t="s">
        <v>691</v>
      </c>
      <c r="D461" s="214" t="s">
        <v>162</v>
      </c>
      <c r="E461" s="215" t="s">
        <v>1292</v>
      </c>
      <c r="F461" s="216" t="s">
        <v>1293</v>
      </c>
      <c r="G461" s="217" t="s">
        <v>175</v>
      </c>
      <c r="H461" s="218">
        <v>1.2629999999999999</v>
      </c>
      <c r="I461" s="219"/>
      <c r="J461" s="220">
        <f>ROUND(I461*H461,2)</f>
        <v>0</v>
      </c>
      <c r="K461" s="216" t="s">
        <v>166</v>
      </c>
      <c r="L461" s="46"/>
      <c r="M461" s="221" t="s">
        <v>19</v>
      </c>
      <c r="N461" s="222" t="s">
        <v>44</v>
      </c>
      <c r="O461" s="86"/>
      <c r="P461" s="223">
        <f>O461*H461</f>
        <v>0</v>
      </c>
      <c r="Q461" s="223">
        <v>2.3010199999999998</v>
      </c>
      <c r="R461" s="223">
        <f>Q461*H461</f>
        <v>2.9061882599999995</v>
      </c>
      <c r="S461" s="223">
        <v>0</v>
      </c>
      <c r="T461" s="224">
        <f>S461*H461</f>
        <v>0</v>
      </c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R461" s="225" t="s">
        <v>167</v>
      </c>
      <c r="AT461" s="225" t="s">
        <v>162</v>
      </c>
      <c r="AU461" s="225" t="s">
        <v>83</v>
      </c>
      <c r="AY461" s="19" t="s">
        <v>160</v>
      </c>
      <c r="BE461" s="226">
        <f>IF(N461="základní",J461,0)</f>
        <v>0</v>
      </c>
      <c r="BF461" s="226">
        <f>IF(N461="snížená",J461,0)</f>
        <v>0</v>
      </c>
      <c r="BG461" s="226">
        <f>IF(N461="zákl. přenesená",J461,0)</f>
        <v>0</v>
      </c>
      <c r="BH461" s="226">
        <f>IF(N461="sníž. přenesená",J461,0)</f>
        <v>0</v>
      </c>
      <c r="BI461" s="226">
        <f>IF(N461="nulová",J461,0)</f>
        <v>0</v>
      </c>
      <c r="BJ461" s="19" t="s">
        <v>81</v>
      </c>
      <c r="BK461" s="226">
        <f>ROUND(I461*H461,2)</f>
        <v>0</v>
      </c>
      <c r="BL461" s="19" t="s">
        <v>167</v>
      </c>
      <c r="BM461" s="225" t="s">
        <v>1303</v>
      </c>
    </row>
    <row r="462" s="2" customFormat="1">
      <c r="A462" s="40"/>
      <c r="B462" s="41"/>
      <c r="C462" s="42"/>
      <c r="D462" s="227" t="s">
        <v>169</v>
      </c>
      <c r="E462" s="42"/>
      <c r="F462" s="228" t="s">
        <v>1295</v>
      </c>
      <c r="G462" s="42"/>
      <c r="H462" s="42"/>
      <c r="I462" s="229"/>
      <c r="J462" s="42"/>
      <c r="K462" s="42"/>
      <c r="L462" s="46"/>
      <c r="M462" s="230"/>
      <c r="N462" s="231"/>
      <c r="O462" s="86"/>
      <c r="P462" s="86"/>
      <c r="Q462" s="86"/>
      <c r="R462" s="86"/>
      <c r="S462" s="86"/>
      <c r="T462" s="87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T462" s="19" t="s">
        <v>169</v>
      </c>
      <c r="AU462" s="19" t="s">
        <v>83</v>
      </c>
    </row>
    <row r="463" s="13" customFormat="1">
      <c r="A463" s="13"/>
      <c r="B463" s="232"/>
      <c r="C463" s="233"/>
      <c r="D463" s="234" t="s">
        <v>171</v>
      </c>
      <c r="E463" s="235" t="s">
        <v>19</v>
      </c>
      <c r="F463" s="236" t="s">
        <v>1304</v>
      </c>
      <c r="G463" s="233"/>
      <c r="H463" s="237">
        <v>1.2629999999999999</v>
      </c>
      <c r="I463" s="238"/>
      <c r="J463" s="233"/>
      <c r="K463" s="233"/>
      <c r="L463" s="239"/>
      <c r="M463" s="240"/>
      <c r="N463" s="241"/>
      <c r="O463" s="241"/>
      <c r="P463" s="241"/>
      <c r="Q463" s="241"/>
      <c r="R463" s="241"/>
      <c r="S463" s="241"/>
      <c r="T463" s="24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171</v>
      </c>
      <c r="AU463" s="243" t="s">
        <v>83</v>
      </c>
      <c r="AV463" s="13" t="s">
        <v>83</v>
      </c>
      <c r="AW463" s="13" t="s">
        <v>35</v>
      </c>
      <c r="AX463" s="13" t="s">
        <v>81</v>
      </c>
      <c r="AY463" s="243" t="s">
        <v>160</v>
      </c>
    </row>
    <row r="464" s="2" customFormat="1" ht="24.15" customHeight="1">
      <c r="A464" s="40"/>
      <c r="B464" s="41"/>
      <c r="C464" s="214" t="s">
        <v>695</v>
      </c>
      <c r="D464" s="214" t="s">
        <v>162</v>
      </c>
      <c r="E464" s="215" t="s">
        <v>1305</v>
      </c>
      <c r="F464" s="216" t="s">
        <v>1306</v>
      </c>
      <c r="G464" s="217" t="s">
        <v>175</v>
      </c>
      <c r="H464" s="218">
        <v>82.331000000000003</v>
      </c>
      <c r="I464" s="219"/>
      <c r="J464" s="220">
        <f>ROUND(I464*H464,2)</f>
        <v>0</v>
      </c>
      <c r="K464" s="216" t="s">
        <v>166</v>
      </c>
      <c r="L464" s="46"/>
      <c r="M464" s="221" t="s">
        <v>19</v>
      </c>
      <c r="N464" s="222" t="s">
        <v>44</v>
      </c>
      <c r="O464" s="86"/>
      <c r="P464" s="223">
        <f>O464*H464</f>
        <v>0</v>
      </c>
      <c r="Q464" s="223">
        <v>0</v>
      </c>
      <c r="R464" s="223">
        <f>Q464*H464</f>
        <v>0</v>
      </c>
      <c r="S464" s="223">
        <v>0</v>
      </c>
      <c r="T464" s="224">
        <f>S464*H464</f>
        <v>0</v>
      </c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R464" s="225" t="s">
        <v>167</v>
      </c>
      <c r="AT464" s="225" t="s">
        <v>162</v>
      </c>
      <c r="AU464" s="225" t="s">
        <v>83</v>
      </c>
      <c r="AY464" s="19" t="s">
        <v>160</v>
      </c>
      <c r="BE464" s="226">
        <f>IF(N464="základní",J464,0)</f>
        <v>0</v>
      </c>
      <c r="BF464" s="226">
        <f>IF(N464="snížená",J464,0)</f>
        <v>0</v>
      </c>
      <c r="BG464" s="226">
        <f>IF(N464="zákl. přenesená",J464,0)</f>
        <v>0</v>
      </c>
      <c r="BH464" s="226">
        <f>IF(N464="sníž. přenesená",J464,0)</f>
        <v>0</v>
      </c>
      <c r="BI464" s="226">
        <f>IF(N464="nulová",J464,0)</f>
        <v>0</v>
      </c>
      <c r="BJ464" s="19" t="s">
        <v>81</v>
      </c>
      <c r="BK464" s="226">
        <f>ROUND(I464*H464,2)</f>
        <v>0</v>
      </c>
      <c r="BL464" s="19" t="s">
        <v>167</v>
      </c>
      <c r="BM464" s="225" t="s">
        <v>1307</v>
      </c>
    </row>
    <row r="465" s="2" customFormat="1">
      <c r="A465" s="40"/>
      <c r="B465" s="41"/>
      <c r="C465" s="42"/>
      <c r="D465" s="227" t="s">
        <v>169</v>
      </c>
      <c r="E465" s="42"/>
      <c r="F465" s="228" t="s">
        <v>1308</v>
      </c>
      <c r="G465" s="42"/>
      <c r="H465" s="42"/>
      <c r="I465" s="229"/>
      <c r="J465" s="42"/>
      <c r="K465" s="42"/>
      <c r="L465" s="46"/>
      <c r="M465" s="230"/>
      <c r="N465" s="231"/>
      <c r="O465" s="86"/>
      <c r="P465" s="86"/>
      <c r="Q465" s="86"/>
      <c r="R465" s="86"/>
      <c r="S465" s="86"/>
      <c r="T465" s="87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T465" s="19" t="s">
        <v>169</v>
      </c>
      <c r="AU465" s="19" t="s">
        <v>83</v>
      </c>
    </row>
    <row r="466" s="13" customFormat="1">
      <c r="A466" s="13"/>
      <c r="B466" s="232"/>
      <c r="C466" s="233"/>
      <c r="D466" s="234" t="s">
        <v>171</v>
      </c>
      <c r="E466" s="235" t="s">
        <v>19</v>
      </c>
      <c r="F466" s="236" t="s">
        <v>1296</v>
      </c>
      <c r="G466" s="233"/>
      <c r="H466" s="237">
        <v>16.597000000000001</v>
      </c>
      <c r="I466" s="238"/>
      <c r="J466" s="233"/>
      <c r="K466" s="233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171</v>
      </c>
      <c r="AU466" s="243" t="s">
        <v>83</v>
      </c>
      <c r="AV466" s="13" t="s">
        <v>83</v>
      </c>
      <c r="AW466" s="13" t="s">
        <v>35</v>
      </c>
      <c r="AX466" s="13" t="s">
        <v>73</v>
      </c>
      <c r="AY466" s="243" t="s">
        <v>160</v>
      </c>
    </row>
    <row r="467" s="13" customFormat="1">
      <c r="A467" s="13"/>
      <c r="B467" s="232"/>
      <c r="C467" s="233"/>
      <c r="D467" s="234" t="s">
        <v>171</v>
      </c>
      <c r="E467" s="235" t="s">
        <v>19</v>
      </c>
      <c r="F467" s="236" t="s">
        <v>1297</v>
      </c>
      <c r="G467" s="233"/>
      <c r="H467" s="237">
        <v>6.4749999999999996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171</v>
      </c>
      <c r="AU467" s="243" t="s">
        <v>83</v>
      </c>
      <c r="AV467" s="13" t="s">
        <v>83</v>
      </c>
      <c r="AW467" s="13" t="s">
        <v>35</v>
      </c>
      <c r="AX467" s="13" t="s">
        <v>73</v>
      </c>
      <c r="AY467" s="243" t="s">
        <v>160</v>
      </c>
    </row>
    <row r="468" s="13" customFormat="1">
      <c r="A468" s="13"/>
      <c r="B468" s="232"/>
      <c r="C468" s="233"/>
      <c r="D468" s="234" t="s">
        <v>171</v>
      </c>
      <c r="E468" s="235" t="s">
        <v>19</v>
      </c>
      <c r="F468" s="236" t="s">
        <v>1298</v>
      </c>
      <c r="G468" s="233"/>
      <c r="H468" s="237">
        <v>12.497</v>
      </c>
      <c r="I468" s="238"/>
      <c r="J468" s="233"/>
      <c r="K468" s="233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171</v>
      </c>
      <c r="AU468" s="243" t="s">
        <v>83</v>
      </c>
      <c r="AV468" s="13" t="s">
        <v>83</v>
      </c>
      <c r="AW468" s="13" t="s">
        <v>35</v>
      </c>
      <c r="AX468" s="13" t="s">
        <v>73</v>
      </c>
      <c r="AY468" s="243" t="s">
        <v>160</v>
      </c>
    </row>
    <row r="469" s="13" customFormat="1">
      <c r="A469" s="13"/>
      <c r="B469" s="232"/>
      <c r="C469" s="233"/>
      <c r="D469" s="234" t="s">
        <v>171</v>
      </c>
      <c r="E469" s="235" t="s">
        <v>19</v>
      </c>
      <c r="F469" s="236" t="s">
        <v>1299</v>
      </c>
      <c r="G469" s="233"/>
      <c r="H469" s="237">
        <v>10.428000000000001</v>
      </c>
      <c r="I469" s="238"/>
      <c r="J469" s="233"/>
      <c r="K469" s="233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171</v>
      </c>
      <c r="AU469" s="243" t="s">
        <v>83</v>
      </c>
      <c r="AV469" s="13" t="s">
        <v>83</v>
      </c>
      <c r="AW469" s="13" t="s">
        <v>35</v>
      </c>
      <c r="AX469" s="13" t="s">
        <v>73</v>
      </c>
      <c r="AY469" s="243" t="s">
        <v>160</v>
      </c>
    </row>
    <row r="470" s="13" customFormat="1">
      <c r="A470" s="13"/>
      <c r="B470" s="232"/>
      <c r="C470" s="233"/>
      <c r="D470" s="234" t="s">
        <v>171</v>
      </c>
      <c r="E470" s="235" t="s">
        <v>19</v>
      </c>
      <c r="F470" s="236" t="s">
        <v>1300</v>
      </c>
      <c r="G470" s="233"/>
      <c r="H470" s="237">
        <v>1.0629999999999999</v>
      </c>
      <c r="I470" s="238"/>
      <c r="J470" s="233"/>
      <c r="K470" s="233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171</v>
      </c>
      <c r="AU470" s="243" t="s">
        <v>83</v>
      </c>
      <c r="AV470" s="13" t="s">
        <v>83</v>
      </c>
      <c r="AW470" s="13" t="s">
        <v>35</v>
      </c>
      <c r="AX470" s="13" t="s">
        <v>73</v>
      </c>
      <c r="AY470" s="243" t="s">
        <v>160</v>
      </c>
    </row>
    <row r="471" s="15" customFormat="1">
      <c r="A471" s="15"/>
      <c r="B471" s="265"/>
      <c r="C471" s="266"/>
      <c r="D471" s="234" t="s">
        <v>171</v>
      </c>
      <c r="E471" s="267" t="s">
        <v>19</v>
      </c>
      <c r="F471" s="268" t="s">
        <v>1301</v>
      </c>
      <c r="G471" s="266"/>
      <c r="H471" s="269">
        <v>47.060000000000002</v>
      </c>
      <c r="I471" s="270"/>
      <c r="J471" s="266"/>
      <c r="K471" s="266"/>
      <c r="L471" s="271"/>
      <c r="M471" s="272"/>
      <c r="N471" s="273"/>
      <c r="O471" s="273"/>
      <c r="P471" s="273"/>
      <c r="Q471" s="273"/>
      <c r="R471" s="273"/>
      <c r="S471" s="273"/>
      <c r="T471" s="274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T471" s="275" t="s">
        <v>171</v>
      </c>
      <c r="AU471" s="275" t="s">
        <v>83</v>
      </c>
      <c r="AV471" s="15" t="s">
        <v>181</v>
      </c>
      <c r="AW471" s="15" t="s">
        <v>35</v>
      </c>
      <c r="AX471" s="15" t="s">
        <v>73</v>
      </c>
      <c r="AY471" s="275" t="s">
        <v>160</v>
      </c>
    </row>
    <row r="472" s="13" customFormat="1">
      <c r="A472" s="13"/>
      <c r="B472" s="232"/>
      <c r="C472" s="233"/>
      <c r="D472" s="234" t="s">
        <v>171</v>
      </c>
      <c r="E472" s="235" t="s">
        <v>19</v>
      </c>
      <c r="F472" s="236" t="s">
        <v>969</v>
      </c>
      <c r="G472" s="233"/>
      <c r="H472" s="237">
        <v>13.504</v>
      </c>
      <c r="I472" s="238"/>
      <c r="J472" s="233"/>
      <c r="K472" s="233"/>
      <c r="L472" s="239"/>
      <c r="M472" s="240"/>
      <c r="N472" s="241"/>
      <c r="O472" s="241"/>
      <c r="P472" s="241"/>
      <c r="Q472" s="241"/>
      <c r="R472" s="241"/>
      <c r="S472" s="241"/>
      <c r="T472" s="24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3" t="s">
        <v>171</v>
      </c>
      <c r="AU472" s="243" t="s">
        <v>83</v>
      </c>
      <c r="AV472" s="13" t="s">
        <v>83</v>
      </c>
      <c r="AW472" s="13" t="s">
        <v>35</v>
      </c>
      <c r="AX472" s="13" t="s">
        <v>73</v>
      </c>
      <c r="AY472" s="243" t="s">
        <v>160</v>
      </c>
    </row>
    <row r="473" s="13" customFormat="1">
      <c r="A473" s="13"/>
      <c r="B473" s="232"/>
      <c r="C473" s="233"/>
      <c r="D473" s="234" t="s">
        <v>171</v>
      </c>
      <c r="E473" s="235" t="s">
        <v>19</v>
      </c>
      <c r="F473" s="236" t="s">
        <v>970</v>
      </c>
      <c r="G473" s="233"/>
      <c r="H473" s="237">
        <v>4.8940000000000001</v>
      </c>
      <c r="I473" s="238"/>
      <c r="J473" s="233"/>
      <c r="K473" s="233"/>
      <c r="L473" s="239"/>
      <c r="M473" s="240"/>
      <c r="N473" s="241"/>
      <c r="O473" s="241"/>
      <c r="P473" s="241"/>
      <c r="Q473" s="241"/>
      <c r="R473" s="241"/>
      <c r="S473" s="241"/>
      <c r="T473" s="24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3" t="s">
        <v>171</v>
      </c>
      <c r="AU473" s="243" t="s">
        <v>83</v>
      </c>
      <c r="AV473" s="13" t="s">
        <v>83</v>
      </c>
      <c r="AW473" s="13" t="s">
        <v>35</v>
      </c>
      <c r="AX473" s="13" t="s">
        <v>73</v>
      </c>
      <c r="AY473" s="243" t="s">
        <v>160</v>
      </c>
    </row>
    <row r="474" s="13" customFormat="1">
      <c r="A474" s="13"/>
      <c r="B474" s="232"/>
      <c r="C474" s="233"/>
      <c r="D474" s="234" t="s">
        <v>171</v>
      </c>
      <c r="E474" s="235" t="s">
        <v>19</v>
      </c>
      <c r="F474" s="236" t="s">
        <v>971</v>
      </c>
      <c r="G474" s="233"/>
      <c r="H474" s="237">
        <v>5.702</v>
      </c>
      <c r="I474" s="238"/>
      <c r="J474" s="233"/>
      <c r="K474" s="233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171</v>
      </c>
      <c r="AU474" s="243" t="s">
        <v>83</v>
      </c>
      <c r="AV474" s="13" t="s">
        <v>83</v>
      </c>
      <c r="AW474" s="13" t="s">
        <v>35</v>
      </c>
      <c r="AX474" s="13" t="s">
        <v>73</v>
      </c>
      <c r="AY474" s="243" t="s">
        <v>160</v>
      </c>
    </row>
    <row r="475" s="13" customFormat="1">
      <c r="A475" s="13"/>
      <c r="B475" s="232"/>
      <c r="C475" s="233"/>
      <c r="D475" s="234" t="s">
        <v>171</v>
      </c>
      <c r="E475" s="235" t="s">
        <v>19</v>
      </c>
      <c r="F475" s="236" t="s">
        <v>972</v>
      </c>
      <c r="G475" s="233"/>
      <c r="H475" s="237">
        <v>8.6959999999999997</v>
      </c>
      <c r="I475" s="238"/>
      <c r="J475" s="233"/>
      <c r="K475" s="233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171</v>
      </c>
      <c r="AU475" s="243" t="s">
        <v>83</v>
      </c>
      <c r="AV475" s="13" t="s">
        <v>83</v>
      </c>
      <c r="AW475" s="13" t="s">
        <v>35</v>
      </c>
      <c r="AX475" s="13" t="s">
        <v>73</v>
      </c>
      <c r="AY475" s="243" t="s">
        <v>160</v>
      </c>
    </row>
    <row r="476" s="13" customFormat="1">
      <c r="A476" s="13"/>
      <c r="B476" s="232"/>
      <c r="C476" s="233"/>
      <c r="D476" s="234" t="s">
        <v>171</v>
      </c>
      <c r="E476" s="235" t="s">
        <v>19</v>
      </c>
      <c r="F476" s="236" t="s">
        <v>977</v>
      </c>
      <c r="G476" s="233"/>
      <c r="H476" s="237">
        <v>1.212</v>
      </c>
      <c r="I476" s="238"/>
      <c r="J476" s="233"/>
      <c r="K476" s="233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171</v>
      </c>
      <c r="AU476" s="243" t="s">
        <v>83</v>
      </c>
      <c r="AV476" s="13" t="s">
        <v>83</v>
      </c>
      <c r="AW476" s="13" t="s">
        <v>35</v>
      </c>
      <c r="AX476" s="13" t="s">
        <v>73</v>
      </c>
      <c r="AY476" s="243" t="s">
        <v>160</v>
      </c>
    </row>
    <row r="477" s="15" customFormat="1">
      <c r="A477" s="15"/>
      <c r="B477" s="265"/>
      <c r="C477" s="266"/>
      <c r="D477" s="234" t="s">
        <v>171</v>
      </c>
      <c r="E477" s="267" t="s">
        <v>19</v>
      </c>
      <c r="F477" s="268" t="s">
        <v>1302</v>
      </c>
      <c r="G477" s="266"/>
      <c r="H477" s="269">
        <v>34.008000000000003</v>
      </c>
      <c r="I477" s="270"/>
      <c r="J477" s="266"/>
      <c r="K477" s="266"/>
      <c r="L477" s="271"/>
      <c r="M477" s="272"/>
      <c r="N477" s="273"/>
      <c r="O477" s="273"/>
      <c r="P477" s="273"/>
      <c r="Q477" s="273"/>
      <c r="R477" s="273"/>
      <c r="S477" s="273"/>
      <c r="T477" s="274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75" t="s">
        <v>171</v>
      </c>
      <c r="AU477" s="275" t="s">
        <v>83</v>
      </c>
      <c r="AV477" s="15" t="s">
        <v>181</v>
      </c>
      <c r="AW477" s="15" t="s">
        <v>35</v>
      </c>
      <c r="AX477" s="15" t="s">
        <v>73</v>
      </c>
      <c r="AY477" s="275" t="s">
        <v>160</v>
      </c>
    </row>
    <row r="478" s="13" customFormat="1">
      <c r="A478" s="13"/>
      <c r="B478" s="232"/>
      <c r="C478" s="233"/>
      <c r="D478" s="234" t="s">
        <v>171</v>
      </c>
      <c r="E478" s="235" t="s">
        <v>19</v>
      </c>
      <c r="F478" s="236" t="s">
        <v>1304</v>
      </c>
      <c r="G478" s="233"/>
      <c r="H478" s="237">
        <v>1.2629999999999999</v>
      </c>
      <c r="I478" s="238"/>
      <c r="J478" s="233"/>
      <c r="K478" s="233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171</v>
      </c>
      <c r="AU478" s="243" t="s">
        <v>83</v>
      </c>
      <c r="AV478" s="13" t="s">
        <v>83</v>
      </c>
      <c r="AW478" s="13" t="s">
        <v>35</v>
      </c>
      <c r="AX478" s="13" t="s">
        <v>73</v>
      </c>
      <c r="AY478" s="243" t="s">
        <v>160</v>
      </c>
    </row>
    <row r="479" s="15" customFormat="1">
      <c r="A479" s="15"/>
      <c r="B479" s="265"/>
      <c r="C479" s="266"/>
      <c r="D479" s="234" t="s">
        <v>171</v>
      </c>
      <c r="E479" s="267" t="s">
        <v>19</v>
      </c>
      <c r="F479" s="268" t="s">
        <v>1309</v>
      </c>
      <c r="G479" s="266"/>
      <c r="H479" s="269">
        <v>1.2629999999999999</v>
      </c>
      <c r="I479" s="270"/>
      <c r="J479" s="266"/>
      <c r="K479" s="266"/>
      <c r="L479" s="271"/>
      <c r="M479" s="272"/>
      <c r="N479" s="273"/>
      <c r="O479" s="273"/>
      <c r="P479" s="273"/>
      <c r="Q479" s="273"/>
      <c r="R479" s="273"/>
      <c r="S479" s="273"/>
      <c r="T479" s="274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75" t="s">
        <v>171</v>
      </c>
      <c r="AU479" s="275" t="s">
        <v>83</v>
      </c>
      <c r="AV479" s="15" t="s">
        <v>181</v>
      </c>
      <c r="AW479" s="15" t="s">
        <v>35</v>
      </c>
      <c r="AX479" s="15" t="s">
        <v>73</v>
      </c>
      <c r="AY479" s="275" t="s">
        <v>160</v>
      </c>
    </row>
    <row r="480" s="14" customFormat="1">
      <c r="A480" s="14"/>
      <c r="B480" s="244"/>
      <c r="C480" s="245"/>
      <c r="D480" s="234" t="s">
        <v>171</v>
      </c>
      <c r="E480" s="246" t="s">
        <v>19</v>
      </c>
      <c r="F480" s="247" t="s">
        <v>180</v>
      </c>
      <c r="G480" s="245"/>
      <c r="H480" s="248">
        <v>82.331000000000003</v>
      </c>
      <c r="I480" s="249"/>
      <c r="J480" s="245"/>
      <c r="K480" s="245"/>
      <c r="L480" s="250"/>
      <c r="M480" s="251"/>
      <c r="N480" s="252"/>
      <c r="O480" s="252"/>
      <c r="P480" s="252"/>
      <c r="Q480" s="252"/>
      <c r="R480" s="252"/>
      <c r="S480" s="252"/>
      <c r="T480" s="253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4" t="s">
        <v>171</v>
      </c>
      <c r="AU480" s="254" t="s">
        <v>83</v>
      </c>
      <c r="AV480" s="14" t="s">
        <v>167</v>
      </c>
      <c r="AW480" s="14" t="s">
        <v>35</v>
      </c>
      <c r="AX480" s="14" t="s">
        <v>81</v>
      </c>
      <c r="AY480" s="254" t="s">
        <v>160</v>
      </c>
    </row>
    <row r="481" s="2" customFormat="1" ht="33" customHeight="1">
      <c r="A481" s="40"/>
      <c r="B481" s="41"/>
      <c r="C481" s="214" t="s">
        <v>701</v>
      </c>
      <c r="D481" s="214" t="s">
        <v>162</v>
      </c>
      <c r="E481" s="215" t="s">
        <v>1310</v>
      </c>
      <c r="F481" s="216" t="s">
        <v>1311</v>
      </c>
      <c r="G481" s="217" t="s">
        <v>175</v>
      </c>
      <c r="H481" s="218">
        <v>2.5259999999999998</v>
      </c>
      <c r="I481" s="219"/>
      <c r="J481" s="220">
        <f>ROUND(I481*H481,2)</f>
        <v>0</v>
      </c>
      <c r="K481" s="216" t="s">
        <v>166</v>
      </c>
      <c r="L481" s="46"/>
      <c r="M481" s="221" t="s">
        <v>19</v>
      </c>
      <c r="N481" s="222" t="s">
        <v>44</v>
      </c>
      <c r="O481" s="86"/>
      <c r="P481" s="223">
        <f>O481*H481</f>
        <v>0</v>
      </c>
      <c r="Q481" s="223">
        <v>0</v>
      </c>
      <c r="R481" s="223">
        <f>Q481*H481</f>
        <v>0</v>
      </c>
      <c r="S481" s="223">
        <v>0</v>
      </c>
      <c r="T481" s="224">
        <f>S481*H481</f>
        <v>0</v>
      </c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R481" s="225" t="s">
        <v>167</v>
      </c>
      <c r="AT481" s="225" t="s">
        <v>162</v>
      </c>
      <c r="AU481" s="225" t="s">
        <v>83</v>
      </c>
      <c r="AY481" s="19" t="s">
        <v>160</v>
      </c>
      <c r="BE481" s="226">
        <f>IF(N481="základní",J481,0)</f>
        <v>0</v>
      </c>
      <c r="BF481" s="226">
        <f>IF(N481="snížená",J481,0)</f>
        <v>0</v>
      </c>
      <c r="BG481" s="226">
        <f>IF(N481="zákl. přenesená",J481,0)</f>
        <v>0</v>
      </c>
      <c r="BH481" s="226">
        <f>IF(N481="sníž. přenesená",J481,0)</f>
        <v>0</v>
      </c>
      <c r="BI481" s="226">
        <f>IF(N481="nulová",J481,0)</f>
        <v>0</v>
      </c>
      <c r="BJ481" s="19" t="s">
        <v>81</v>
      </c>
      <c r="BK481" s="226">
        <f>ROUND(I481*H481,2)</f>
        <v>0</v>
      </c>
      <c r="BL481" s="19" t="s">
        <v>167</v>
      </c>
      <c r="BM481" s="225" t="s">
        <v>1312</v>
      </c>
    </row>
    <row r="482" s="2" customFormat="1">
      <c r="A482" s="40"/>
      <c r="B482" s="41"/>
      <c r="C482" s="42"/>
      <c r="D482" s="227" t="s">
        <v>169</v>
      </c>
      <c r="E482" s="42"/>
      <c r="F482" s="228" t="s">
        <v>1313</v>
      </c>
      <c r="G482" s="42"/>
      <c r="H482" s="42"/>
      <c r="I482" s="229"/>
      <c r="J482" s="42"/>
      <c r="K482" s="42"/>
      <c r="L482" s="46"/>
      <c r="M482" s="230"/>
      <c r="N482" s="231"/>
      <c r="O482" s="86"/>
      <c r="P482" s="86"/>
      <c r="Q482" s="86"/>
      <c r="R482" s="86"/>
      <c r="S482" s="86"/>
      <c r="T482" s="87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T482" s="19" t="s">
        <v>169</v>
      </c>
      <c r="AU482" s="19" t="s">
        <v>83</v>
      </c>
    </row>
    <row r="483" s="13" customFormat="1">
      <c r="A483" s="13"/>
      <c r="B483" s="232"/>
      <c r="C483" s="233"/>
      <c r="D483" s="234" t="s">
        <v>171</v>
      </c>
      <c r="E483" s="235" t="s">
        <v>19</v>
      </c>
      <c r="F483" s="236" t="s">
        <v>1314</v>
      </c>
      <c r="G483" s="233"/>
      <c r="H483" s="237">
        <v>2.5259999999999998</v>
      </c>
      <c r="I483" s="238"/>
      <c r="J483" s="233"/>
      <c r="K483" s="233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171</v>
      </c>
      <c r="AU483" s="243" t="s">
        <v>83</v>
      </c>
      <c r="AV483" s="13" t="s">
        <v>83</v>
      </c>
      <c r="AW483" s="13" t="s">
        <v>35</v>
      </c>
      <c r="AX483" s="13" t="s">
        <v>81</v>
      </c>
      <c r="AY483" s="243" t="s">
        <v>160</v>
      </c>
    </row>
    <row r="484" s="2" customFormat="1" ht="16.5" customHeight="1">
      <c r="A484" s="40"/>
      <c r="B484" s="41"/>
      <c r="C484" s="214" t="s">
        <v>705</v>
      </c>
      <c r="D484" s="214" t="s">
        <v>162</v>
      </c>
      <c r="E484" s="215" t="s">
        <v>378</v>
      </c>
      <c r="F484" s="216" t="s">
        <v>379</v>
      </c>
      <c r="G484" s="217" t="s">
        <v>165</v>
      </c>
      <c r="H484" s="218">
        <v>1.411</v>
      </c>
      <c r="I484" s="219"/>
      <c r="J484" s="220">
        <f>ROUND(I484*H484,2)</f>
        <v>0</v>
      </c>
      <c r="K484" s="216" t="s">
        <v>166</v>
      </c>
      <c r="L484" s="46"/>
      <c r="M484" s="221" t="s">
        <v>19</v>
      </c>
      <c r="N484" s="222" t="s">
        <v>44</v>
      </c>
      <c r="O484" s="86"/>
      <c r="P484" s="223">
        <f>O484*H484</f>
        <v>0</v>
      </c>
      <c r="Q484" s="223">
        <v>0.016070000000000001</v>
      </c>
      <c r="R484" s="223">
        <f>Q484*H484</f>
        <v>0.02267477</v>
      </c>
      <c r="S484" s="223">
        <v>0</v>
      </c>
      <c r="T484" s="224">
        <f>S484*H484</f>
        <v>0</v>
      </c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R484" s="225" t="s">
        <v>167</v>
      </c>
      <c r="AT484" s="225" t="s">
        <v>162</v>
      </c>
      <c r="AU484" s="225" t="s">
        <v>83</v>
      </c>
      <c r="AY484" s="19" t="s">
        <v>160</v>
      </c>
      <c r="BE484" s="226">
        <f>IF(N484="základní",J484,0)</f>
        <v>0</v>
      </c>
      <c r="BF484" s="226">
        <f>IF(N484="snížená",J484,0)</f>
        <v>0</v>
      </c>
      <c r="BG484" s="226">
        <f>IF(N484="zákl. přenesená",J484,0)</f>
        <v>0</v>
      </c>
      <c r="BH484" s="226">
        <f>IF(N484="sníž. přenesená",J484,0)</f>
        <v>0</v>
      </c>
      <c r="BI484" s="226">
        <f>IF(N484="nulová",J484,0)</f>
        <v>0</v>
      </c>
      <c r="BJ484" s="19" t="s">
        <v>81</v>
      </c>
      <c r="BK484" s="226">
        <f>ROUND(I484*H484,2)</f>
        <v>0</v>
      </c>
      <c r="BL484" s="19" t="s">
        <v>167</v>
      </c>
      <c r="BM484" s="225" t="s">
        <v>1315</v>
      </c>
    </row>
    <row r="485" s="2" customFormat="1">
      <c r="A485" s="40"/>
      <c r="B485" s="41"/>
      <c r="C485" s="42"/>
      <c r="D485" s="227" t="s">
        <v>169</v>
      </c>
      <c r="E485" s="42"/>
      <c r="F485" s="228" t="s">
        <v>381</v>
      </c>
      <c r="G485" s="42"/>
      <c r="H485" s="42"/>
      <c r="I485" s="229"/>
      <c r="J485" s="42"/>
      <c r="K485" s="42"/>
      <c r="L485" s="46"/>
      <c r="M485" s="230"/>
      <c r="N485" s="231"/>
      <c r="O485" s="86"/>
      <c r="P485" s="86"/>
      <c r="Q485" s="86"/>
      <c r="R485" s="86"/>
      <c r="S485" s="86"/>
      <c r="T485" s="87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T485" s="19" t="s">
        <v>169</v>
      </c>
      <c r="AU485" s="19" t="s">
        <v>83</v>
      </c>
    </row>
    <row r="486" s="13" customFormat="1">
      <c r="A486" s="13"/>
      <c r="B486" s="232"/>
      <c r="C486" s="233"/>
      <c r="D486" s="234" t="s">
        <v>171</v>
      </c>
      <c r="E486" s="235" t="s">
        <v>19</v>
      </c>
      <c r="F486" s="236" t="s">
        <v>1316</v>
      </c>
      <c r="G486" s="233"/>
      <c r="H486" s="237">
        <v>1.411</v>
      </c>
      <c r="I486" s="238"/>
      <c r="J486" s="233"/>
      <c r="K486" s="233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171</v>
      </c>
      <c r="AU486" s="243" t="s">
        <v>83</v>
      </c>
      <c r="AV486" s="13" t="s">
        <v>83</v>
      </c>
      <c r="AW486" s="13" t="s">
        <v>35</v>
      </c>
      <c r="AX486" s="13" t="s">
        <v>81</v>
      </c>
      <c r="AY486" s="243" t="s">
        <v>160</v>
      </c>
    </row>
    <row r="487" s="2" customFormat="1" ht="16.5" customHeight="1">
      <c r="A487" s="40"/>
      <c r="B487" s="41"/>
      <c r="C487" s="214" t="s">
        <v>710</v>
      </c>
      <c r="D487" s="214" t="s">
        <v>162</v>
      </c>
      <c r="E487" s="215" t="s">
        <v>387</v>
      </c>
      <c r="F487" s="216" t="s">
        <v>388</v>
      </c>
      <c r="G487" s="217" t="s">
        <v>165</v>
      </c>
      <c r="H487" s="218">
        <v>1.411</v>
      </c>
      <c r="I487" s="219"/>
      <c r="J487" s="220">
        <f>ROUND(I487*H487,2)</f>
        <v>0</v>
      </c>
      <c r="K487" s="216" t="s">
        <v>166</v>
      </c>
      <c r="L487" s="46"/>
      <c r="M487" s="221" t="s">
        <v>19</v>
      </c>
      <c r="N487" s="222" t="s">
        <v>44</v>
      </c>
      <c r="O487" s="86"/>
      <c r="P487" s="223">
        <f>O487*H487</f>
        <v>0</v>
      </c>
      <c r="Q487" s="223">
        <v>0</v>
      </c>
      <c r="R487" s="223">
        <f>Q487*H487</f>
        <v>0</v>
      </c>
      <c r="S487" s="223">
        <v>0</v>
      </c>
      <c r="T487" s="224">
        <f>S487*H487</f>
        <v>0</v>
      </c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R487" s="225" t="s">
        <v>167</v>
      </c>
      <c r="AT487" s="225" t="s">
        <v>162</v>
      </c>
      <c r="AU487" s="225" t="s">
        <v>83</v>
      </c>
      <c r="AY487" s="19" t="s">
        <v>160</v>
      </c>
      <c r="BE487" s="226">
        <f>IF(N487="základní",J487,0)</f>
        <v>0</v>
      </c>
      <c r="BF487" s="226">
        <f>IF(N487="snížená",J487,0)</f>
        <v>0</v>
      </c>
      <c r="BG487" s="226">
        <f>IF(N487="zákl. přenesená",J487,0)</f>
        <v>0</v>
      </c>
      <c r="BH487" s="226">
        <f>IF(N487="sníž. přenesená",J487,0)</f>
        <v>0</v>
      </c>
      <c r="BI487" s="226">
        <f>IF(N487="nulová",J487,0)</f>
        <v>0</v>
      </c>
      <c r="BJ487" s="19" t="s">
        <v>81</v>
      </c>
      <c r="BK487" s="226">
        <f>ROUND(I487*H487,2)</f>
        <v>0</v>
      </c>
      <c r="BL487" s="19" t="s">
        <v>167</v>
      </c>
      <c r="BM487" s="225" t="s">
        <v>1317</v>
      </c>
    </row>
    <row r="488" s="2" customFormat="1">
      <c r="A488" s="40"/>
      <c r="B488" s="41"/>
      <c r="C488" s="42"/>
      <c r="D488" s="227" t="s">
        <v>169</v>
      </c>
      <c r="E488" s="42"/>
      <c r="F488" s="228" t="s">
        <v>390</v>
      </c>
      <c r="G488" s="42"/>
      <c r="H488" s="42"/>
      <c r="I488" s="229"/>
      <c r="J488" s="42"/>
      <c r="K488" s="42"/>
      <c r="L488" s="46"/>
      <c r="M488" s="230"/>
      <c r="N488" s="231"/>
      <c r="O488" s="86"/>
      <c r="P488" s="86"/>
      <c r="Q488" s="86"/>
      <c r="R488" s="86"/>
      <c r="S488" s="86"/>
      <c r="T488" s="87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T488" s="19" t="s">
        <v>169</v>
      </c>
      <c r="AU488" s="19" t="s">
        <v>83</v>
      </c>
    </row>
    <row r="489" s="2" customFormat="1" ht="16.5" customHeight="1">
      <c r="A489" s="40"/>
      <c r="B489" s="41"/>
      <c r="C489" s="214" t="s">
        <v>713</v>
      </c>
      <c r="D489" s="214" t="s">
        <v>162</v>
      </c>
      <c r="E489" s="215" t="s">
        <v>1318</v>
      </c>
      <c r="F489" s="216" t="s">
        <v>1319</v>
      </c>
      <c r="G489" s="217" t="s">
        <v>213</v>
      </c>
      <c r="H489" s="218">
        <v>0.13500000000000001</v>
      </c>
      <c r="I489" s="219"/>
      <c r="J489" s="220">
        <f>ROUND(I489*H489,2)</f>
        <v>0</v>
      </c>
      <c r="K489" s="216" t="s">
        <v>166</v>
      </c>
      <c r="L489" s="46"/>
      <c r="M489" s="221" t="s">
        <v>19</v>
      </c>
      <c r="N489" s="222" t="s">
        <v>44</v>
      </c>
      <c r="O489" s="86"/>
      <c r="P489" s="223">
        <f>O489*H489</f>
        <v>0</v>
      </c>
      <c r="Q489" s="223">
        <v>1.06277</v>
      </c>
      <c r="R489" s="223">
        <f>Q489*H489</f>
        <v>0.14347395000000002</v>
      </c>
      <c r="S489" s="223">
        <v>0</v>
      </c>
      <c r="T489" s="224">
        <f>S489*H489</f>
        <v>0</v>
      </c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R489" s="225" t="s">
        <v>167</v>
      </c>
      <c r="AT489" s="225" t="s">
        <v>162</v>
      </c>
      <c r="AU489" s="225" t="s">
        <v>83</v>
      </c>
      <c r="AY489" s="19" t="s">
        <v>160</v>
      </c>
      <c r="BE489" s="226">
        <f>IF(N489="základní",J489,0)</f>
        <v>0</v>
      </c>
      <c r="BF489" s="226">
        <f>IF(N489="snížená",J489,0)</f>
        <v>0</v>
      </c>
      <c r="BG489" s="226">
        <f>IF(N489="zákl. přenesená",J489,0)</f>
        <v>0</v>
      </c>
      <c r="BH489" s="226">
        <f>IF(N489="sníž. přenesená",J489,0)</f>
        <v>0</v>
      </c>
      <c r="BI489" s="226">
        <f>IF(N489="nulová",J489,0)</f>
        <v>0</v>
      </c>
      <c r="BJ489" s="19" t="s">
        <v>81</v>
      </c>
      <c r="BK489" s="226">
        <f>ROUND(I489*H489,2)</f>
        <v>0</v>
      </c>
      <c r="BL489" s="19" t="s">
        <v>167</v>
      </c>
      <c r="BM489" s="225" t="s">
        <v>1320</v>
      </c>
    </row>
    <row r="490" s="2" customFormat="1">
      <c r="A490" s="40"/>
      <c r="B490" s="41"/>
      <c r="C490" s="42"/>
      <c r="D490" s="227" t="s">
        <v>169</v>
      </c>
      <c r="E490" s="42"/>
      <c r="F490" s="228" t="s">
        <v>1321</v>
      </c>
      <c r="G490" s="42"/>
      <c r="H490" s="42"/>
      <c r="I490" s="229"/>
      <c r="J490" s="42"/>
      <c r="K490" s="42"/>
      <c r="L490" s="46"/>
      <c r="M490" s="230"/>
      <c r="N490" s="231"/>
      <c r="O490" s="86"/>
      <c r="P490" s="86"/>
      <c r="Q490" s="86"/>
      <c r="R490" s="86"/>
      <c r="S490" s="86"/>
      <c r="T490" s="87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T490" s="19" t="s">
        <v>169</v>
      </c>
      <c r="AU490" s="19" t="s">
        <v>83</v>
      </c>
    </row>
    <row r="491" s="13" customFormat="1">
      <c r="A491" s="13"/>
      <c r="B491" s="232"/>
      <c r="C491" s="233"/>
      <c r="D491" s="234" t="s">
        <v>171</v>
      </c>
      <c r="E491" s="235" t="s">
        <v>19</v>
      </c>
      <c r="F491" s="236" t="s">
        <v>1322</v>
      </c>
      <c r="G491" s="233"/>
      <c r="H491" s="237">
        <v>0.13500000000000001</v>
      </c>
      <c r="I491" s="238"/>
      <c r="J491" s="233"/>
      <c r="K491" s="233"/>
      <c r="L491" s="239"/>
      <c r="M491" s="240"/>
      <c r="N491" s="241"/>
      <c r="O491" s="241"/>
      <c r="P491" s="241"/>
      <c r="Q491" s="241"/>
      <c r="R491" s="241"/>
      <c r="S491" s="241"/>
      <c r="T491" s="24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3" t="s">
        <v>171</v>
      </c>
      <c r="AU491" s="243" t="s">
        <v>83</v>
      </c>
      <c r="AV491" s="13" t="s">
        <v>83</v>
      </c>
      <c r="AW491" s="13" t="s">
        <v>35</v>
      </c>
      <c r="AX491" s="13" t="s">
        <v>81</v>
      </c>
      <c r="AY491" s="243" t="s">
        <v>160</v>
      </c>
    </row>
    <row r="492" s="2" customFormat="1" ht="16.5" customHeight="1">
      <c r="A492" s="40"/>
      <c r="B492" s="41"/>
      <c r="C492" s="214" t="s">
        <v>718</v>
      </c>
      <c r="D492" s="214" t="s">
        <v>162</v>
      </c>
      <c r="E492" s="215" t="s">
        <v>824</v>
      </c>
      <c r="F492" s="216" t="s">
        <v>825</v>
      </c>
      <c r="G492" s="217" t="s">
        <v>165</v>
      </c>
      <c r="H492" s="218">
        <v>32.640000000000001</v>
      </c>
      <c r="I492" s="219"/>
      <c r="J492" s="220">
        <f>ROUND(I492*H492,2)</f>
        <v>0</v>
      </c>
      <c r="K492" s="216" t="s">
        <v>166</v>
      </c>
      <c r="L492" s="46"/>
      <c r="M492" s="221" t="s">
        <v>19</v>
      </c>
      <c r="N492" s="222" t="s">
        <v>44</v>
      </c>
      <c r="O492" s="86"/>
      <c r="P492" s="223">
        <f>O492*H492</f>
        <v>0</v>
      </c>
      <c r="Q492" s="223">
        <v>0.00033</v>
      </c>
      <c r="R492" s="223">
        <f>Q492*H492</f>
        <v>0.0107712</v>
      </c>
      <c r="S492" s="223">
        <v>0</v>
      </c>
      <c r="T492" s="224">
        <f>S492*H492</f>
        <v>0</v>
      </c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R492" s="225" t="s">
        <v>167</v>
      </c>
      <c r="AT492" s="225" t="s">
        <v>162</v>
      </c>
      <c r="AU492" s="225" t="s">
        <v>83</v>
      </c>
      <c r="AY492" s="19" t="s">
        <v>160</v>
      </c>
      <c r="BE492" s="226">
        <f>IF(N492="základní",J492,0)</f>
        <v>0</v>
      </c>
      <c r="BF492" s="226">
        <f>IF(N492="snížená",J492,0)</f>
        <v>0</v>
      </c>
      <c r="BG492" s="226">
        <f>IF(N492="zákl. přenesená",J492,0)</f>
        <v>0</v>
      </c>
      <c r="BH492" s="226">
        <f>IF(N492="sníž. přenesená",J492,0)</f>
        <v>0</v>
      </c>
      <c r="BI492" s="226">
        <f>IF(N492="nulová",J492,0)</f>
        <v>0</v>
      </c>
      <c r="BJ492" s="19" t="s">
        <v>81</v>
      </c>
      <c r="BK492" s="226">
        <f>ROUND(I492*H492,2)</f>
        <v>0</v>
      </c>
      <c r="BL492" s="19" t="s">
        <v>167</v>
      </c>
      <c r="BM492" s="225" t="s">
        <v>1323</v>
      </c>
    </row>
    <row r="493" s="2" customFormat="1">
      <c r="A493" s="40"/>
      <c r="B493" s="41"/>
      <c r="C493" s="42"/>
      <c r="D493" s="227" t="s">
        <v>169</v>
      </c>
      <c r="E493" s="42"/>
      <c r="F493" s="228" t="s">
        <v>827</v>
      </c>
      <c r="G493" s="42"/>
      <c r="H493" s="42"/>
      <c r="I493" s="229"/>
      <c r="J493" s="42"/>
      <c r="K493" s="42"/>
      <c r="L493" s="46"/>
      <c r="M493" s="230"/>
      <c r="N493" s="231"/>
      <c r="O493" s="86"/>
      <c r="P493" s="86"/>
      <c r="Q493" s="86"/>
      <c r="R493" s="86"/>
      <c r="S493" s="86"/>
      <c r="T493" s="87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T493" s="19" t="s">
        <v>169</v>
      </c>
      <c r="AU493" s="19" t="s">
        <v>83</v>
      </c>
    </row>
    <row r="494" s="13" customFormat="1">
      <c r="A494" s="13"/>
      <c r="B494" s="232"/>
      <c r="C494" s="233"/>
      <c r="D494" s="234" t="s">
        <v>171</v>
      </c>
      <c r="E494" s="235" t="s">
        <v>19</v>
      </c>
      <c r="F494" s="236" t="s">
        <v>1324</v>
      </c>
      <c r="G494" s="233"/>
      <c r="H494" s="237">
        <v>17.760000000000002</v>
      </c>
      <c r="I494" s="238"/>
      <c r="J494" s="233"/>
      <c r="K494" s="233"/>
      <c r="L494" s="239"/>
      <c r="M494" s="240"/>
      <c r="N494" s="241"/>
      <c r="O494" s="241"/>
      <c r="P494" s="241"/>
      <c r="Q494" s="241"/>
      <c r="R494" s="241"/>
      <c r="S494" s="241"/>
      <c r="T494" s="24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3" t="s">
        <v>171</v>
      </c>
      <c r="AU494" s="243" t="s">
        <v>83</v>
      </c>
      <c r="AV494" s="13" t="s">
        <v>83</v>
      </c>
      <c r="AW494" s="13" t="s">
        <v>35</v>
      </c>
      <c r="AX494" s="13" t="s">
        <v>73</v>
      </c>
      <c r="AY494" s="243" t="s">
        <v>160</v>
      </c>
    </row>
    <row r="495" s="13" customFormat="1">
      <c r="A495" s="13"/>
      <c r="B495" s="232"/>
      <c r="C495" s="233"/>
      <c r="D495" s="234" t="s">
        <v>171</v>
      </c>
      <c r="E495" s="235" t="s">
        <v>19</v>
      </c>
      <c r="F495" s="236" t="s">
        <v>1325</v>
      </c>
      <c r="G495" s="233"/>
      <c r="H495" s="237">
        <v>14.880000000000001</v>
      </c>
      <c r="I495" s="238"/>
      <c r="J495" s="233"/>
      <c r="K495" s="233"/>
      <c r="L495" s="239"/>
      <c r="M495" s="240"/>
      <c r="N495" s="241"/>
      <c r="O495" s="241"/>
      <c r="P495" s="241"/>
      <c r="Q495" s="241"/>
      <c r="R495" s="241"/>
      <c r="S495" s="241"/>
      <c r="T495" s="24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3" t="s">
        <v>171</v>
      </c>
      <c r="AU495" s="243" t="s">
        <v>83</v>
      </c>
      <c r="AV495" s="13" t="s">
        <v>83</v>
      </c>
      <c r="AW495" s="13" t="s">
        <v>35</v>
      </c>
      <c r="AX495" s="13" t="s">
        <v>73</v>
      </c>
      <c r="AY495" s="243" t="s">
        <v>160</v>
      </c>
    </row>
    <row r="496" s="14" customFormat="1">
      <c r="A496" s="14"/>
      <c r="B496" s="244"/>
      <c r="C496" s="245"/>
      <c r="D496" s="234" t="s">
        <v>171</v>
      </c>
      <c r="E496" s="246" t="s">
        <v>19</v>
      </c>
      <c r="F496" s="247" t="s">
        <v>180</v>
      </c>
      <c r="G496" s="245"/>
      <c r="H496" s="248">
        <v>32.640000000000001</v>
      </c>
      <c r="I496" s="249"/>
      <c r="J496" s="245"/>
      <c r="K496" s="245"/>
      <c r="L496" s="250"/>
      <c r="M496" s="251"/>
      <c r="N496" s="252"/>
      <c r="O496" s="252"/>
      <c r="P496" s="252"/>
      <c r="Q496" s="252"/>
      <c r="R496" s="252"/>
      <c r="S496" s="252"/>
      <c r="T496" s="253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4" t="s">
        <v>171</v>
      </c>
      <c r="AU496" s="254" t="s">
        <v>83</v>
      </c>
      <c r="AV496" s="14" t="s">
        <v>167</v>
      </c>
      <c r="AW496" s="14" t="s">
        <v>35</v>
      </c>
      <c r="AX496" s="14" t="s">
        <v>81</v>
      </c>
      <c r="AY496" s="254" t="s">
        <v>160</v>
      </c>
    </row>
    <row r="497" s="2" customFormat="1" ht="33" customHeight="1">
      <c r="A497" s="40"/>
      <c r="B497" s="41"/>
      <c r="C497" s="214" t="s">
        <v>722</v>
      </c>
      <c r="D497" s="214" t="s">
        <v>162</v>
      </c>
      <c r="E497" s="215" t="s">
        <v>1326</v>
      </c>
      <c r="F497" s="216" t="s">
        <v>1327</v>
      </c>
      <c r="G497" s="217" t="s">
        <v>250</v>
      </c>
      <c r="H497" s="218">
        <v>1000.9400000000001</v>
      </c>
      <c r="I497" s="219"/>
      <c r="J497" s="220">
        <f>ROUND(I497*H497,2)</f>
        <v>0</v>
      </c>
      <c r="K497" s="216" t="s">
        <v>166</v>
      </c>
      <c r="L497" s="46"/>
      <c r="M497" s="221" t="s">
        <v>19</v>
      </c>
      <c r="N497" s="222" t="s">
        <v>44</v>
      </c>
      <c r="O497" s="86"/>
      <c r="P497" s="223">
        <f>O497*H497</f>
        <v>0</v>
      </c>
      <c r="Q497" s="223">
        <v>2.0000000000000002E-05</v>
      </c>
      <c r="R497" s="223">
        <f>Q497*H497</f>
        <v>0.020018800000000003</v>
      </c>
      <c r="S497" s="223">
        <v>0</v>
      </c>
      <c r="T497" s="224">
        <f>S497*H497</f>
        <v>0</v>
      </c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R497" s="225" t="s">
        <v>167</v>
      </c>
      <c r="AT497" s="225" t="s">
        <v>162</v>
      </c>
      <c r="AU497" s="225" t="s">
        <v>83</v>
      </c>
      <c r="AY497" s="19" t="s">
        <v>160</v>
      </c>
      <c r="BE497" s="226">
        <f>IF(N497="základní",J497,0)</f>
        <v>0</v>
      </c>
      <c r="BF497" s="226">
        <f>IF(N497="snížená",J497,0)</f>
        <v>0</v>
      </c>
      <c r="BG497" s="226">
        <f>IF(N497="zákl. přenesená",J497,0)</f>
        <v>0</v>
      </c>
      <c r="BH497" s="226">
        <f>IF(N497="sníž. přenesená",J497,0)</f>
        <v>0</v>
      </c>
      <c r="BI497" s="226">
        <f>IF(N497="nulová",J497,0)</f>
        <v>0</v>
      </c>
      <c r="BJ497" s="19" t="s">
        <v>81</v>
      </c>
      <c r="BK497" s="226">
        <f>ROUND(I497*H497,2)</f>
        <v>0</v>
      </c>
      <c r="BL497" s="19" t="s">
        <v>167</v>
      </c>
      <c r="BM497" s="225" t="s">
        <v>1328</v>
      </c>
    </row>
    <row r="498" s="2" customFormat="1">
      <c r="A498" s="40"/>
      <c r="B498" s="41"/>
      <c r="C498" s="42"/>
      <c r="D498" s="227" t="s">
        <v>169</v>
      </c>
      <c r="E498" s="42"/>
      <c r="F498" s="228" t="s">
        <v>1329</v>
      </c>
      <c r="G498" s="42"/>
      <c r="H498" s="42"/>
      <c r="I498" s="229"/>
      <c r="J498" s="42"/>
      <c r="K498" s="42"/>
      <c r="L498" s="46"/>
      <c r="M498" s="230"/>
      <c r="N498" s="231"/>
      <c r="O498" s="86"/>
      <c r="P498" s="86"/>
      <c r="Q498" s="86"/>
      <c r="R498" s="86"/>
      <c r="S498" s="86"/>
      <c r="T498" s="87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T498" s="19" t="s">
        <v>169</v>
      </c>
      <c r="AU498" s="19" t="s">
        <v>83</v>
      </c>
    </row>
    <row r="499" s="13" customFormat="1">
      <c r="A499" s="13"/>
      <c r="B499" s="232"/>
      <c r="C499" s="233"/>
      <c r="D499" s="234" t="s">
        <v>171</v>
      </c>
      <c r="E499" s="235" t="s">
        <v>19</v>
      </c>
      <c r="F499" s="236" t="s">
        <v>1330</v>
      </c>
      <c r="G499" s="233"/>
      <c r="H499" s="237">
        <v>19.039999999999999</v>
      </c>
      <c r="I499" s="238"/>
      <c r="J499" s="233"/>
      <c r="K499" s="233"/>
      <c r="L499" s="239"/>
      <c r="M499" s="240"/>
      <c r="N499" s="241"/>
      <c r="O499" s="241"/>
      <c r="P499" s="241"/>
      <c r="Q499" s="241"/>
      <c r="R499" s="241"/>
      <c r="S499" s="241"/>
      <c r="T499" s="24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3" t="s">
        <v>171</v>
      </c>
      <c r="AU499" s="243" t="s">
        <v>83</v>
      </c>
      <c r="AV499" s="13" t="s">
        <v>83</v>
      </c>
      <c r="AW499" s="13" t="s">
        <v>35</v>
      </c>
      <c r="AX499" s="13" t="s">
        <v>73</v>
      </c>
      <c r="AY499" s="243" t="s">
        <v>160</v>
      </c>
    </row>
    <row r="500" s="13" customFormat="1">
      <c r="A500" s="13"/>
      <c r="B500" s="232"/>
      <c r="C500" s="233"/>
      <c r="D500" s="234" t="s">
        <v>171</v>
      </c>
      <c r="E500" s="235" t="s">
        <v>19</v>
      </c>
      <c r="F500" s="236" t="s">
        <v>1331</v>
      </c>
      <c r="G500" s="233"/>
      <c r="H500" s="237">
        <v>19.789999999999999</v>
      </c>
      <c r="I500" s="238"/>
      <c r="J500" s="233"/>
      <c r="K500" s="233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171</v>
      </c>
      <c r="AU500" s="243" t="s">
        <v>83</v>
      </c>
      <c r="AV500" s="13" t="s">
        <v>83</v>
      </c>
      <c r="AW500" s="13" t="s">
        <v>35</v>
      </c>
      <c r="AX500" s="13" t="s">
        <v>73</v>
      </c>
      <c r="AY500" s="243" t="s">
        <v>160</v>
      </c>
    </row>
    <row r="501" s="13" customFormat="1">
      <c r="A501" s="13"/>
      <c r="B501" s="232"/>
      <c r="C501" s="233"/>
      <c r="D501" s="234" t="s">
        <v>171</v>
      </c>
      <c r="E501" s="235" t="s">
        <v>19</v>
      </c>
      <c r="F501" s="236" t="s">
        <v>1332</v>
      </c>
      <c r="G501" s="233"/>
      <c r="H501" s="237">
        <v>4.6600000000000001</v>
      </c>
      <c r="I501" s="238"/>
      <c r="J501" s="233"/>
      <c r="K501" s="233"/>
      <c r="L501" s="239"/>
      <c r="M501" s="240"/>
      <c r="N501" s="241"/>
      <c r="O501" s="241"/>
      <c r="P501" s="241"/>
      <c r="Q501" s="241"/>
      <c r="R501" s="241"/>
      <c r="S501" s="241"/>
      <c r="T501" s="24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3" t="s">
        <v>171</v>
      </c>
      <c r="AU501" s="243" t="s">
        <v>83</v>
      </c>
      <c r="AV501" s="13" t="s">
        <v>83</v>
      </c>
      <c r="AW501" s="13" t="s">
        <v>35</v>
      </c>
      <c r="AX501" s="13" t="s">
        <v>73</v>
      </c>
      <c r="AY501" s="243" t="s">
        <v>160</v>
      </c>
    </row>
    <row r="502" s="13" customFormat="1">
      <c r="A502" s="13"/>
      <c r="B502" s="232"/>
      <c r="C502" s="233"/>
      <c r="D502" s="234" t="s">
        <v>171</v>
      </c>
      <c r="E502" s="235" t="s">
        <v>19</v>
      </c>
      <c r="F502" s="236" t="s">
        <v>1333</v>
      </c>
      <c r="G502" s="233"/>
      <c r="H502" s="237">
        <v>5.0099999999999998</v>
      </c>
      <c r="I502" s="238"/>
      <c r="J502" s="233"/>
      <c r="K502" s="233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171</v>
      </c>
      <c r="AU502" s="243" t="s">
        <v>83</v>
      </c>
      <c r="AV502" s="13" t="s">
        <v>83</v>
      </c>
      <c r="AW502" s="13" t="s">
        <v>35</v>
      </c>
      <c r="AX502" s="13" t="s">
        <v>73</v>
      </c>
      <c r="AY502" s="243" t="s">
        <v>160</v>
      </c>
    </row>
    <row r="503" s="13" customFormat="1">
      <c r="A503" s="13"/>
      <c r="B503" s="232"/>
      <c r="C503" s="233"/>
      <c r="D503" s="234" t="s">
        <v>171</v>
      </c>
      <c r="E503" s="235" t="s">
        <v>19</v>
      </c>
      <c r="F503" s="236" t="s">
        <v>1334</v>
      </c>
      <c r="G503" s="233"/>
      <c r="H503" s="237">
        <v>19.800000000000001</v>
      </c>
      <c r="I503" s="238"/>
      <c r="J503" s="233"/>
      <c r="K503" s="233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171</v>
      </c>
      <c r="AU503" s="243" t="s">
        <v>83</v>
      </c>
      <c r="AV503" s="13" t="s">
        <v>83</v>
      </c>
      <c r="AW503" s="13" t="s">
        <v>35</v>
      </c>
      <c r="AX503" s="13" t="s">
        <v>73</v>
      </c>
      <c r="AY503" s="243" t="s">
        <v>160</v>
      </c>
    </row>
    <row r="504" s="13" customFormat="1">
      <c r="A504" s="13"/>
      <c r="B504" s="232"/>
      <c r="C504" s="233"/>
      <c r="D504" s="234" t="s">
        <v>171</v>
      </c>
      <c r="E504" s="235" t="s">
        <v>19</v>
      </c>
      <c r="F504" s="236" t="s">
        <v>1335</v>
      </c>
      <c r="G504" s="233"/>
      <c r="H504" s="237">
        <v>19.870000000000001</v>
      </c>
      <c r="I504" s="238"/>
      <c r="J504" s="233"/>
      <c r="K504" s="233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171</v>
      </c>
      <c r="AU504" s="243" t="s">
        <v>83</v>
      </c>
      <c r="AV504" s="13" t="s">
        <v>83</v>
      </c>
      <c r="AW504" s="13" t="s">
        <v>35</v>
      </c>
      <c r="AX504" s="13" t="s">
        <v>73</v>
      </c>
      <c r="AY504" s="243" t="s">
        <v>160</v>
      </c>
    </row>
    <row r="505" s="13" customFormat="1">
      <c r="A505" s="13"/>
      <c r="B505" s="232"/>
      <c r="C505" s="233"/>
      <c r="D505" s="234" t="s">
        <v>171</v>
      </c>
      <c r="E505" s="235" t="s">
        <v>19</v>
      </c>
      <c r="F505" s="236" t="s">
        <v>1336</v>
      </c>
      <c r="G505" s="233"/>
      <c r="H505" s="237">
        <v>13.42</v>
      </c>
      <c r="I505" s="238"/>
      <c r="J505" s="233"/>
      <c r="K505" s="233"/>
      <c r="L505" s="239"/>
      <c r="M505" s="240"/>
      <c r="N505" s="241"/>
      <c r="O505" s="241"/>
      <c r="P505" s="241"/>
      <c r="Q505" s="241"/>
      <c r="R505" s="241"/>
      <c r="S505" s="241"/>
      <c r="T505" s="24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3" t="s">
        <v>171</v>
      </c>
      <c r="AU505" s="243" t="s">
        <v>83</v>
      </c>
      <c r="AV505" s="13" t="s">
        <v>83</v>
      </c>
      <c r="AW505" s="13" t="s">
        <v>35</v>
      </c>
      <c r="AX505" s="13" t="s">
        <v>73</v>
      </c>
      <c r="AY505" s="243" t="s">
        <v>160</v>
      </c>
    </row>
    <row r="506" s="13" customFormat="1">
      <c r="A506" s="13"/>
      <c r="B506" s="232"/>
      <c r="C506" s="233"/>
      <c r="D506" s="234" t="s">
        <v>171</v>
      </c>
      <c r="E506" s="235" t="s">
        <v>19</v>
      </c>
      <c r="F506" s="236" t="s">
        <v>1337</v>
      </c>
      <c r="G506" s="233"/>
      <c r="H506" s="237">
        <v>8.7699999999999996</v>
      </c>
      <c r="I506" s="238"/>
      <c r="J506" s="233"/>
      <c r="K506" s="233"/>
      <c r="L506" s="239"/>
      <c r="M506" s="240"/>
      <c r="N506" s="241"/>
      <c r="O506" s="241"/>
      <c r="P506" s="241"/>
      <c r="Q506" s="241"/>
      <c r="R506" s="241"/>
      <c r="S506" s="241"/>
      <c r="T506" s="242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3" t="s">
        <v>171</v>
      </c>
      <c r="AU506" s="243" t="s">
        <v>83</v>
      </c>
      <c r="AV506" s="13" t="s">
        <v>83</v>
      </c>
      <c r="AW506" s="13" t="s">
        <v>35</v>
      </c>
      <c r="AX506" s="13" t="s">
        <v>73</v>
      </c>
      <c r="AY506" s="243" t="s">
        <v>160</v>
      </c>
    </row>
    <row r="507" s="13" customFormat="1">
      <c r="A507" s="13"/>
      <c r="B507" s="232"/>
      <c r="C507" s="233"/>
      <c r="D507" s="234" t="s">
        <v>171</v>
      </c>
      <c r="E507" s="235" t="s">
        <v>19</v>
      </c>
      <c r="F507" s="236" t="s">
        <v>1338</v>
      </c>
      <c r="G507" s="233"/>
      <c r="H507" s="237">
        <v>14.18</v>
      </c>
      <c r="I507" s="238"/>
      <c r="J507" s="233"/>
      <c r="K507" s="233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171</v>
      </c>
      <c r="AU507" s="243" t="s">
        <v>83</v>
      </c>
      <c r="AV507" s="13" t="s">
        <v>83</v>
      </c>
      <c r="AW507" s="13" t="s">
        <v>35</v>
      </c>
      <c r="AX507" s="13" t="s">
        <v>73</v>
      </c>
      <c r="AY507" s="243" t="s">
        <v>160</v>
      </c>
    </row>
    <row r="508" s="13" customFormat="1">
      <c r="A508" s="13"/>
      <c r="B508" s="232"/>
      <c r="C508" s="233"/>
      <c r="D508" s="234" t="s">
        <v>171</v>
      </c>
      <c r="E508" s="235" t="s">
        <v>19</v>
      </c>
      <c r="F508" s="236" t="s">
        <v>1339</v>
      </c>
      <c r="G508" s="233"/>
      <c r="H508" s="237">
        <v>5.3799999999999999</v>
      </c>
      <c r="I508" s="238"/>
      <c r="J508" s="233"/>
      <c r="K508" s="233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171</v>
      </c>
      <c r="AU508" s="243" t="s">
        <v>83</v>
      </c>
      <c r="AV508" s="13" t="s">
        <v>83</v>
      </c>
      <c r="AW508" s="13" t="s">
        <v>35</v>
      </c>
      <c r="AX508" s="13" t="s">
        <v>73</v>
      </c>
      <c r="AY508" s="243" t="s">
        <v>160</v>
      </c>
    </row>
    <row r="509" s="13" customFormat="1">
      <c r="A509" s="13"/>
      <c r="B509" s="232"/>
      <c r="C509" s="233"/>
      <c r="D509" s="234" t="s">
        <v>171</v>
      </c>
      <c r="E509" s="235" t="s">
        <v>19</v>
      </c>
      <c r="F509" s="236" t="s">
        <v>1340</v>
      </c>
      <c r="G509" s="233"/>
      <c r="H509" s="237">
        <v>9.25</v>
      </c>
      <c r="I509" s="238"/>
      <c r="J509" s="233"/>
      <c r="K509" s="233"/>
      <c r="L509" s="239"/>
      <c r="M509" s="240"/>
      <c r="N509" s="241"/>
      <c r="O509" s="241"/>
      <c r="P509" s="241"/>
      <c r="Q509" s="241"/>
      <c r="R509" s="241"/>
      <c r="S509" s="241"/>
      <c r="T509" s="24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3" t="s">
        <v>171</v>
      </c>
      <c r="AU509" s="243" t="s">
        <v>83</v>
      </c>
      <c r="AV509" s="13" t="s">
        <v>83</v>
      </c>
      <c r="AW509" s="13" t="s">
        <v>35</v>
      </c>
      <c r="AX509" s="13" t="s">
        <v>73</v>
      </c>
      <c r="AY509" s="243" t="s">
        <v>160</v>
      </c>
    </row>
    <row r="510" s="13" customFormat="1">
      <c r="A510" s="13"/>
      <c r="B510" s="232"/>
      <c r="C510" s="233"/>
      <c r="D510" s="234" t="s">
        <v>171</v>
      </c>
      <c r="E510" s="235" t="s">
        <v>19</v>
      </c>
      <c r="F510" s="236" t="s">
        <v>1341</v>
      </c>
      <c r="G510" s="233"/>
      <c r="H510" s="237">
        <v>8.7899999999999991</v>
      </c>
      <c r="I510" s="238"/>
      <c r="J510" s="233"/>
      <c r="K510" s="233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171</v>
      </c>
      <c r="AU510" s="243" t="s">
        <v>83</v>
      </c>
      <c r="AV510" s="13" t="s">
        <v>83</v>
      </c>
      <c r="AW510" s="13" t="s">
        <v>35</v>
      </c>
      <c r="AX510" s="13" t="s">
        <v>73</v>
      </c>
      <c r="AY510" s="243" t="s">
        <v>160</v>
      </c>
    </row>
    <row r="511" s="13" customFormat="1">
      <c r="A511" s="13"/>
      <c r="B511" s="232"/>
      <c r="C511" s="233"/>
      <c r="D511" s="234" t="s">
        <v>171</v>
      </c>
      <c r="E511" s="235" t="s">
        <v>19</v>
      </c>
      <c r="F511" s="236" t="s">
        <v>1342</v>
      </c>
      <c r="G511" s="233"/>
      <c r="H511" s="237">
        <v>5.21</v>
      </c>
      <c r="I511" s="238"/>
      <c r="J511" s="233"/>
      <c r="K511" s="233"/>
      <c r="L511" s="239"/>
      <c r="M511" s="240"/>
      <c r="N511" s="241"/>
      <c r="O511" s="241"/>
      <c r="P511" s="241"/>
      <c r="Q511" s="241"/>
      <c r="R511" s="241"/>
      <c r="S511" s="241"/>
      <c r="T511" s="24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3" t="s">
        <v>171</v>
      </c>
      <c r="AU511" s="243" t="s">
        <v>83</v>
      </c>
      <c r="AV511" s="13" t="s">
        <v>83</v>
      </c>
      <c r="AW511" s="13" t="s">
        <v>35</v>
      </c>
      <c r="AX511" s="13" t="s">
        <v>73</v>
      </c>
      <c r="AY511" s="243" t="s">
        <v>160</v>
      </c>
    </row>
    <row r="512" s="13" customFormat="1">
      <c r="A512" s="13"/>
      <c r="B512" s="232"/>
      <c r="C512" s="233"/>
      <c r="D512" s="234" t="s">
        <v>171</v>
      </c>
      <c r="E512" s="235" t="s">
        <v>19</v>
      </c>
      <c r="F512" s="236" t="s">
        <v>1343</v>
      </c>
      <c r="G512" s="233"/>
      <c r="H512" s="237">
        <v>25.510000000000002</v>
      </c>
      <c r="I512" s="238"/>
      <c r="J512" s="233"/>
      <c r="K512" s="233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171</v>
      </c>
      <c r="AU512" s="243" t="s">
        <v>83</v>
      </c>
      <c r="AV512" s="13" t="s">
        <v>83</v>
      </c>
      <c r="AW512" s="13" t="s">
        <v>35</v>
      </c>
      <c r="AX512" s="13" t="s">
        <v>73</v>
      </c>
      <c r="AY512" s="243" t="s">
        <v>160</v>
      </c>
    </row>
    <row r="513" s="13" customFormat="1">
      <c r="A513" s="13"/>
      <c r="B513" s="232"/>
      <c r="C513" s="233"/>
      <c r="D513" s="234" t="s">
        <v>171</v>
      </c>
      <c r="E513" s="235" t="s">
        <v>19</v>
      </c>
      <c r="F513" s="236" t="s">
        <v>1344</v>
      </c>
      <c r="G513" s="233"/>
      <c r="H513" s="237">
        <v>9.5600000000000005</v>
      </c>
      <c r="I513" s="238"/>
      <c r="J513" s="233"/>
      <c r="K513" s="233"/>
      <c r="L513" s="239"/>
      <c r="M513" s="240"/>
      <c r="N513" s="241"/>
      <c r="O513" s="241"/>
      <c r="P513" s="241"/>
      <c r="Q513" s="241"/>
      <c r="R513" s="241"/>
      <c r="S513" s="241"/>
      <c r="T513" s="24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3" t="s">
        <v>171</v>
      </c>
      <c r="AU513" s="243" t="s">
        <v>83</v>
      </c>
      <c r="AV513" s="13" t="s">
        <v>83</v>
      </c>
      <c r="AW513" s="13" t="s">
        <v>35</v>
      </c>
      <c r="AX513" s="13" t="s">
        <v>73</v>
      </c>
      <c r="AY513" s="243" t="s">
        <v>160</v>
      </c>
    </row>
    <row r="514" s="13" customFormat="1">
      <c r="A514" s="13"/>
      <c r="B514" s="232"/>
      <c r="C514" s="233"/>
      <c r="D514" s="234" t="s">
        <v>171</v>
      </c>
      <c r="E514" s="235" t="s">
        <v>19</v>
      </c>
      <c r="F514" s="236" t="s">
        <v>1345</v>
      </c>
      <c r="G514" s="233"/>
      <c r="H514" s="237">
        <v>9.2300000000000004</v>
      </c>
      <c r="I514" s="238"/>
      <c r="J514" s="233"/>
      <c r="K514" s="233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171</v>
      </c>
      <c r="AU514" s="243" t="s">
        <v>83</v>
      </c>
      <c r="AV514" s="13" t="s">
        <v>83</v>
      </c>
      <c r="AW514" s="13" t="s">
        <v>35</v>
      </c>
      <c r="AX514" s="13" t="s">
        <v>73</v>
      </c>
      <c r="AY514" s="243" t="s">
        <v>160</v>
      </c>
    </row>
    <row r="515" s="13" customFormat="1">
      <c r="A515" s="13"/>
      <c r="B515" s="232"/>
      <c r="C515" s="233"/>
      <c r="D515" s="234" t="s">
        <v>171</v>
      </c>
      <c r="E515" s="235" t="s">
        <v>19</v>
      </c>
      <c r="F515" s="236" t="s">
        <v>1346</v>
      </c>
      <c r="G515" s="233"/>
      <c r="H515" s="237">
        <v>16.82</v>
      </c>
      <c r="I515" s="238"/>
      <c r="J515" s="233"/>
      <c r="K515" s="233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171</v>
      </c>
      <c r="AU515" s="243" t="s">
        <v>83</v>
      </c>
      <c r="AV515" s="13" t="s">
        <v>83</v>
      </c>
      <c r="AW515" s="13" t="s">
        <v>35</v>
      </c>
      <c r="AX515" s="13" t="s">
        <v>73</v>
      </c>
      <c r="AY515" s="243" t="s">
        <v>160</v>
      </c>
    </row>
    <row r="516" s="15" customFormat="1">
      <c r="A516" s="15"/>
      <c r="B516" s="265"/>
      <c r="C516" s="266"/>
      <c r="D516" s="234" t="s">
        <v>171</v>
      </c>
      <c r="E516" s="267" t="s">
        <v>19</v>
      </c>
      <c r="F516" s="268" t="s">
        <v>1347</v>
      </c>
      <c r="G516" s="266"/>
      <c r="H516" s="269">
        <v>214.28999999999999</v>
      </c>
      <c r="I516" s="270"/>
      <c r="J516" s="266"/>
      <c r="K516" s="266"/>
      <c r="L516" s="271"/>
      <c r="M516" s="272"/>
      <c r="N516" s="273"/>
      <c r="O516" s="273"/>
      <c r="P516" s="273"/>
      <c r="Q516" s="273"/>
      <c r="R516" s="273"/>
      <c r="S516" s="273"/>
      <c r="T516" s="274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T516" s="275" t="s">
        <v>171</v>
      </c>
      <c r="AU516" s="275" t="s">
        <v>83</v>
      </c>
      <c r="AV516" s="15" t="s">
        <v>181</v>
      </c>
      <c r="AW516" s="15" t="s">
        <v>35</v>
      </c>
      <c r="AX516" s="15" t="s">
        <v>73</v>
      </c>
      <c r="AY516" s="275" t="s">
        <v>160</v>
      </c>
    </row>
    <row r="517" s="13" customFormat="1">
      <c r="A517" s="13"/>
      <c r="B517" s="232"/>
      <c r="C517" s="233"/>
      <c r="D517" s="234" t="s">
        <v>171</v>
      </c>
      <c r="E517" s="235" t="s">
        <v>19</v>
      </c>
      <c r="F517" s="236" t="s">
        <v>1348</v>
      </c>
      <c r="G517" s="233"/>
      <c r="H517" s="237">
        <v>24.100000000000001</v>
      </c>
      <c r="I517" s="238"/>
      <c r="J517" s="233"/>
      <c r="K517" s="233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171</v>
      </c>
      <c r="AU517" s="243" t="s">
        <v>83</v>
      </c>
      <c r="AV517" s="13" t="s">
        <v>83</v>
      </c>
      <c r="AW517" s="13" t="s">
        <v>35</v>
      </c>
      <c r="AX517" s="13" t="s">
        <v>73</v>
      </c>
      <c r="AY517" s="243" t="s">
        <v>160</v>
      </c>
    </row>
    <row r="518" s="13" customFormat="1">
      <c r="A518" s="13"/>
      <c r="B518" s="232"/>
      <c r="C518" s="233"/>
      <c r="D518" s="234" t="s">
        <v>171</v>
      </c>
      <c r="E518" s="235" t="s">
        <v>19</v>
      </c>
      <c r="F518" s="236" t="s">
        <v>1349</v>
      </c>
      <c r="G518" s="233"/>
      <c r="H518" s="237">
        <v>17.829999999999998</v>
      </c>
      <c r="I518" s="238"/>
      <c r="J518" s="233"/>
      <c r="K518" s="233"/>
      <c r="L518" s="239"/>
      <c r="M518" s="240"/>
      <c r="N518" s="241"/>
      <c r="O518" s="241"/>
      <c r="P518" s="241"/>
      <c r="Q518" s="241"/>
      <c r="R518" s="241"/>
      <c r="S518" s="241"/>
      <c r="T518" s="242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3" t="s">
        <v>171</v>
      </c>
      <c r="AU518" s="243" t="s">
        <v>83</v>
      </c>
      <c r="AV518" s="13" t="s">
        <v>83</v>
      </c>
      <c r="AW518" s="13" t="s">
        <v>35</v>
      </c>
      <c r="AX518" s="13" t="s">
        <v>73</v>
      </c>
      <c r="AY518" s="243" t="s">
        <v>160</v>
      </c>
    </row>
    <row r="519" s="13" customFormat="1">
      <c r="A519" s="13"/>
      <c r="B519" s="232"/>
      <c r="C519" s="233"/>
      <c r="D519" s="234" t="s">
        <v>171</v>
      </c>
      <c r="E519" s="235" t="s">
        <v>19</v>
      </c>
      <c r="F519" s="236" t="s">
        <v>1350</v>
      </c>
      <c r="G519" s="233"/>
      <c r="H519" s="237">
        <v>44.310000000000002</v>
      </c>
      <c r="I519" s="238"/>
      <c r="J519" s="233"/>
      <c r="K519" s="233"/>
      <c r="L519" s="239"/>
      <c r="M519" s="240"/>
      <c r="N519" s="241"/>
      <c r="O519" s="241"/>
      <c r="P519" s="241"/>
      <c r="Q519" s="241"/>
      <c r="R519" s="241"/>
      <c r="S519" s="241"/>
      <c r="T519" s="24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3" t="s">
        <v>171</v>
      </c>
      <c r="AU519" s="243" t="s">
        <v>83</v>
      </c>
      <c r="AV519" s="13" t="s">
        <v>83</v>
      </c>
      <c r="AW519" s="13" t="s">
        <v>35</v>
      </c>
      <c r="AX519" s="13" t="s">
        <v>73</v>
      </c>
      <c r="AY519" s="243" t="s">
        <v>160</v>
      </c>
    </row>
    <row r="520" s="13" customFormat="1">
      <c r="A520" s="13"/>
      <c r="B520" s="232"/>
      <c r="C520" s="233"/>
      <c r="D520" s="234" t="s">
        <v>171</v>
      </c>
      <c r="E520" s="235" t="s">
        <v>19</v>
      </c>
      <c r="F520" s="236" t="s">
        <v>1351</v>
      </c>
      <c r="G520" s="233"/>
      <c r="H520" s="237">
        <v>11.199999999999999</v>
      </c>
      <c r="I520" s="238"/>
      <c r="J520" s="233"/>
      <c r="K520" s="233"/>
      <c r="L520" s="239"/>
      <c r="M520" s="240"/>
      <c r="N520" s="241"/>
      <c r="O520" s="241"/>
      <c r="P520" s="241"/>
      <c r="Q520" s="241"/>
      <c r="R520" s="241"/>
      <c r="S520" s="241"/>
      <c r="T520" s="242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3" t="s">
        <v>171</v>
      </c>
      <c r="AU520" s="243" t="s">
        <v>83</v>
      </c>
      <c r="AV520" s="13" t="s">
        <v>83</v>
      </c>
      <c r="AW520" s="13" t="s">
        <v>35</v>
      </c>
      <c r="AX520" s="13" t="s">
        <v>73</v>
      </c>
      <c r="AY520" s="243" t="s">
        <v>160</v>
      </c>
    </row>
    <row r="521" s="13" customFormat="1">
      <c r="A521" s="13"/>
      <c r="B521" s="232"/>
      <c r="C521" s="233"/>
      <c r="D521" s="234" t="s">
        <v>171</v>
      </c>
      <c r="E521" s="235" t="s">
        <v>19</v>
      </c>
      <c r="F521" s="236" t="s">
        <v>1352</v>
      </c>
      <c r="G521" s="233"/>
      <c r="H521" s="237">
        <v>11.25</v>
      </c>
      <c r="I521" s="238"/>
      <c r="J521" s="233"/>
      <c r="K521" s="233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171</v>
      </c>
      <c r="AU521" s="243" t="s">
        <v>83</v>
      </c>
      <c r="AV521" s="13" t="s">
        <v>83</v>
      </c>
      <c r="AW521" s="13" t="s">
        <v>35</v>
      </c>
      <c r="AX521" s="13" t="s">
        <v>73</v>
      </c>
      <c r="AY521" s="243" t="s">
        <v>160</v>
      </c>
    </row>
    <row r="522" s="13" customFormat="1">
      <c r="A522" s="13"/>
      <c r="B522" s="232"/>
      <c r="C522" s="233"/>
      <c r="D522" s="234" t="s">
        <v>171</v>
      </c>
      <c r="E522" s="235" t="s">
        <v>19</v>
      </c>
      <c r="F522" s="236" t="s">
        <v>1353</v>
      </c>
      <c r="G522" s="233"/>
      <c r="H522" s="237">
        <v>19.125</v>
      </c>
      <c r="I522" s="238"/>
      <c r="J522" s="233"/>
      <c r="K522" s="233"/>
      <c r="L522" s="239"/>
      <c r="M522" s="240"/>
      <c r="N522" s="241"/>
      <c r="O522" s="241"/>
      <c r="P522" s="241"/>
      <c r="Q522" s="241"/>
      <c r="R522" s="241"/>
      <c r="S522" s="241"/>
      <c r="T522" s="24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3" t="s">
        <v>171</v>
      </c>
      <c r="AU522" s="243" t="s">
        <v>83</v>
      </c>
      <c r="AV522" s="13" t="s">
        <v>83</v>
      </c>
      <c r="AW522" s="13" t="s">
        <v>35</v>
      </c>
      <c r="AX522" s="13" t="s">
        <v>73</v>
      </c>
      <c r="AY522" s="243" t="s">
        <v>160</v>
      </c>
    </row>
    <row r="523" s="13" customFormat="1">
      <c r="A523" s="13"/>
      <c r="B523" s="232"/>
      <c r="C523" s="233"/>
      <c r="D523" s="234" t="s">
        <v>171</v>
      </c>
      <c r="E523" s="235" t="s">
        <v>19</v>
      </c>
      <c r="F523" s="236" t="s">
        <v>1354</v>
      </c>
      <c r="G523" s="233"/>
      <c r="H523" s="237">
        <v>65.299999999999997</v>
      </c>
      <c r="I523" s="238"/>
      <c r="J523" s="233"/>
      <c r="K523" s="233"/>
      <c r="L523" s="239"/>
      <c r="M523" s="240"/>
      <c r="N523" s="241"/>
      <c r="O523" s="241"/>
      <c r="P523" s="241"/>
      <c r="Q523" s="241"/>
      <c r="R523" s="241"/>
      <c r="S523" s="241"/>
      <c r="T523" s="24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3" t="s">
        <v>171</v>
      </c>
      <c r="AU523" s="243" t="s">
        <v>83</v>
      </c>
      <c r="AV523" s="13" t="s">
        <v>83</v>
      </c>
      <c r="AW523" s="13" t="s">
        <v>35</v>
      </c>
      <c r="AX523" s="13" t="s">
        <v>73</v>
      </c>
      <c r="AY523" s="243" t="s">
        <v>160</v>
      </c>
    </row>
    <row r="524" s="13" customFormat="1">
      <c r="A524" s="13"/>
      <c r="B524" s="232"/>
      <c r="C524" s="233"/>
      <c r="D524" s="234" t="s">
        <v>171</v>
      </c>
      <c r="E524" s="235" t="s">
        <v>19</v>
      </c>
      <c r="F524" s="236" t="s">
        <v>1355</v>
      </c>
      <c r="G524" s="233"/>
      <c r="H524" s="237">
        <v>29.050000000000001</v>
      </c>
      <c r="I524" s="238"/>
      <c r="J524" s="233"/>
      <c r="K524" s="233"/>
      <c r="L524" s="239"/>
      <c r="M524" s="240"/>
      <c r="N524" s="241"/>
      <c r="O524" s="241"/>
      <c r="P524" s="241"/>
      <c r="Q524" s="241"/>
      <c r="R524" s="241"/>
      <c r="S524" s="241"/>
      <c r="T524" s="24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3" t="s">
        <v>171</v>
      </c>
      <c r="AU524" s="243" t="s">
        <v>83</v>
      </c>
      <c r="AV524" s="13" t="s">
        <v>83</v>
      </c>
      <c r="AW524" s="13" t="s">
        <v>35</v>
      </c>
      <c r="AX524" s="13" t="s">
        <v>73</v>
      </c>
      <c r="AY524" s="243" t="s">
        <v>160</v>
      </c>
    </row>
    <row r="525" s="13" customFormat="1">
      <c r="A525" s="13"/>
      <c r="B525" s="232"/>
      <c r="C525" s="233"/>
      <c r="D525" s="234" t="s">
        <v>171</v>
      </c>
      <c r="E525" s="235" t="s">
        <v>19</v>
      </c>
      <c r="F525" s="236" t="s">
        <v>1356</v>
      </c>
      <c r="G525" s="233"/>
      <c r="H525" s="237">
        <v>14.48</v>
      </c>
      <c r="I525" s="238"/>
      <c r="J525" s="233"/>
      <c r="K525" s="233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171</v>
      </c>
      <c r="AU525" s="243" t="s">
        <v>83</v>
      </c>
      <c r="AV525" s="13" t="s">
        <v>83</v>
      </c>
      <c r="AW525" s="13" t="s">
        <v>35</v>
      </c>
      <c r="AX525" s="13" t="s">
        <v>73</v>
      </c>
      <c r="AY525" s="243" t="s">
        <v>160</v>
      </c>
    </row>
    <row r="526" s="13" customFormat="1">
      <c r="A526" s="13"/>
      <c r="B526" s="232"/>
      <c r="C526" s="233"/>
      <c r="D526" s="234" t="s">
        <v>171</v>
      </c>
      <c r="E526" s="235" t="s">
        <v>19</v>
      </c>
      <c r="F526" s="236" t="s">
        <v>1357</v>
      </c>
      <c r="G526" s="233"/>
      <c r="H526" s="237">
        <v>42.380000000000003</v>
      </c>
      <c r="I526" s="238"/>
      <c r="J526" s="233"/>
      <c r="K526" s="233"/>
      <c r="L526" s="239"/>
      <c r="M526" s="240"/>
      <c r="N526" s="241"/>
      <c r="O526" s="241"/>
      <c r="P526" s="241"/>
      <c r="Q526" s="241"/>
      <c r="R526" s="241"/>
      <c r="S526" s="241"/>
      <c r="T526" s="24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3" t="s">
        <v>171</v>
      </c>
      <c r="AU526" s="243" t="s">
        <v>83</v>
      </c>
      <c r="AV526" s="13" t="s">
        <v>83</v>
      </c>
      <c r="AW526" s="13" t="s">
        <v>35</v>
      </c>
      <c r="AX526" s="13" t="s">
        <v>73</v>
      </c>
      <c r="AY526" s="243" t="s">
        <v>160</v>
      </c>
    </row>
    <row r="527" s="15" customFormat="1">
      <c r="A527" s="15"/>
      <c r="B527" s="265"/>
      <c r="C527" s="266"/>
      <c r="D527" s="234" t="s">
        <v>171</v>
      </c>
      <c r="E527" s="267" t="s">
        <v>19</v>
      </c>
      <c r="F527" s="268" t="s">
        <v>1358</v>
      </c>
      <c r="G527" s="266"/>
      <c r="H527" s="269">
        <v>279.02499999999998</v>
      </c>
      <c r="I527" s="270"/>
      <c r="J527" s="266"/>
      <c r="K527" s="266"/>
      <c r="L527" s="271"/>
      <c r="M527" s="272"/>
      <c r="N527" s="273"/>
      <c r="O527" s="273"/>
      <c r="P527" s="273"/>
      <c r="Q527" s="273"/>
      <c r="R527" s="273"/>
      <c r="S527" s="273"/>
      <c r="T527" s="274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T527" s="275" t="s">
        <v>171</v>
      </c>
      <c r="AU527" s="275" t="s">
        <v>83</v>
      </c>
      <c r="AV527" s="15" t="s">
        <v>181</v>
      </c>
      <c r="AW527" s="15" t="s">
        <v>35</v>
      </c>
      <c r="AX527" s="15" t="s">
        <v>73</v>
      </c>
      <c r="AY527" s="275" t="s">
        <v>160</v>
      </c>
    </row>
    <row r="528" s="13" customFormat="1">
      <c r="A528" s="13"/>
      <c r="B528" s="232"/>
      <c r="C528" s="233"/>
      <c r="D528" s="234" t="s">
        <v>171</v>
      </c>
      <c r="E528" s="235" t="s">
        <v>19</v>
      </c>
      <c r="F528" s="236" t="s">
        <v>1359</v>
      </c>
      <c r="G528" s="233"/>
      <c r="H528" s="237">
        <v>11.859999999999999</v>
      </c>
      <c r="I528" s="238"/>
      <c r="J528" s="233"/>
      <c r="K528" s="233"/>
      <c r="L528" s="239"/>
      <c r="M528" s="240"/>
      <c r="N528" s="241"/>
      <c r="O528" s="241"/>
      <c r="P528" s="241"/>
      <c r="Q528" s="241"/>
      <c r="R528" s="241"/>
      <c r="S528" s="241"/>
      <c r="T528" s="24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3" t="s">
        <v>171</v>
      </c>
      <c r="AU528" s="243" t="s">
        <v>83</v>
      </c>
      <c r="AV528" s="13" t="s">
        <v>83</v>
      </c>
      <c r="AW528" s="13" t="s">
        <v>35</v>
      </c>
      <c r="AX528" s="13" t="s">
        <v>73</v>
      </c>
      <c r="AY528" s="243" t="s">
        <v>160</v>
      </c>
    </row>
    <row r="529" s="15" customFormat="1">
      <c r="A529" s="15"/>
      <c r="B529" s="265"/>
      <c r="C529" s="266"/>
      <c r="D529" s="234" t="s">
        <v>171</v>
      </c>
      <c r="E529" s="267" t="s">
        <v>19</v>
      </c>
      <c r="F529" s="268" t="s">
        <v>1360</v>
      </c>
      <c r="G529" s="266"/>
      <c r="H529" s="269">
        <v>11.859999999999999</v>
      </c>
      <c r="I529" s="270"/>
      <c r="J529" s="266"/>
      <c r="K529" s="266"/>
      <c r="L529" s="271"/>
      <c r="M529" s="272"/>
      <c r="N529" s="273"/>
      <c r="O529" s="273"/>
      <c r="P529" s="273"/>
      <c r="Q529" s="273"/>
      <c r="R529" s="273"/>
      <c r="S529" s="273"/>
      <c r="T529" s="274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75" t="s">
        <v>171</v>
      </c>
      <c r="AU529" s="275" t="s">
        <v>83</v>
      </c>
      <c r="AV529" s="15" t="s">
        <v>181</v>
      </c>
      <c r="AW529" s="15" t="s">
        <v>35</v>
      </c>
      <c r="AX529" s="15" t="s">
        <v>73</v>
      </c>
      <c r="AY529" s="275" t="s">
        <v>160</v>
      </c>
    </row>
    <row r="530" s="13" customFormat="1">
      <c r="A530" s="13"/>
      <c r="B530" s="232"/>
      <c r="C530" s="233"/>
      <c r="D530" s="234" t="s">
        <v>171</v>
      </c>
      <c r="E530" s="235" t="s">
        <v>19</v>
      </c>
      <c r="F530" s="236" t="s">
        <v>1361</v>
      </c>
      <c r="G530" s="233"/>
      <c r="H530" s="237">
        <v>8.4700000000000006</v>
      </c>
      <c r="I530" s="238"/>
      <c r="J530" s="233"/>
      <c r="K530" s="233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171</v>
      </c>
      <c r="AU530" s="243" t="s">
        <v>83</v>
      </c>
      <c r="AV530" s="13" t="s">
        <v>83</v>
      </c>
      <c r="AW530" s="13" t="s">
        <v>35</v>
      </c>
      <c r="AX530" s="13" t="s">
        <v>73</v>
      </c>
      <c r="AY530" s="243" t="s">
        <v>160</v>
      </c>
    </row>
    <row r="531" s="13" customFormat="1">
      <c r="A531" s="13"/>
      <c r="B531" s="232"/>
      <c r="C531" s="233"/>
      <c r="D531" s="234" t="s">
        <v>171</v>
      </c>
      <c r="E531" s="235" t="s">
        <v>19</v>
      </c>
      <c r="F531" s="236" t="s">
        <v>1362</v>
      </c>
      <c r="G531" s="233"/>
      <c r="H531" s="237">
        <v>18.719999999999999</v>
      </c>
      <c r="I531" s="238"/>
      <c r="J531" s="233"/>
      <c r="K531" s="233"/>
      <c r="L531" s="239"/>
      <c r="M531" s="240"/>
      <c r="N531" s="241"/>
      <c r="O531" s="241"/>
      <c r="P531" s="241"/>
      <c r="Q531" s="241"/>
      <c r="R531" s="241"/>
      <c r="S531" s="241"/>
      <c r="T531" s="242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3" t="s">
        <v>171</v>
      </c>
      <c r="AU531" s="243" t="s">
        <v>83</v>
      </c>
      <c r="AV531" s="13" t="s">
        <v>83</v>
      </c>
      <c r="AW531" s="13" t="s">
        <v>35</v>
      </c>
      <c r="AX531" s="13" t="s">
        <v>73</v>
      </c>
      <c r="AY531" s="243" t="s">
        <v>160</v>
      </c>
    </row>
    <row r="532" s="13" customFormat="1">
      <c r="A532" s="13"/>
      <c r="B532" s="232"/>
      <c r="C532" s="233"/>
      <c r="D532" s="234" t="s">
        <v>171</v>
      </c>
      <c r="E532" s="235" t="s">
        <v>19</v>
      </c>
      <c r="F532" s="236" t="s">
        <v>1363</v>
      </c>
      <c r="G532" s="233"/>
      <c r="H532" s="237">
        <v>6.3700000000000001</v>
      </c>
      <c r="I532" s="238"/>
      <c r="J532" s="233"/>
      <c r="K532" s="233"/>
      <c r="L532" s="239"/>
      <c r="M532" s="240"/>
      <c r="N532" s="241"/>
      <c r="O532" s="241"/>
      <c r="P532" s="241"/>
      <c r="Q532" s="241"/>
      <c r="R532" s="241"/>
      <c r="S532" s="241"/>
      <c r="T532" s="242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3" t="s">
        <v>171</v>
      </c>
      <c r="AU532" s="243" t="s">
        <v>83</v>
      </c>
      <c r="AV532" s="13" t="s">
        <v>83</v>
      </c>
      <c r="AW532" s="13" t="s">
        <v>35</v>
      </c>
      <c r="AX532" s="13" t="s">
        <v>73</v>
      </c>
      <c r="AY532" s="243" t="s">
        <v>160</v>
      </c>
    </row>
    <row r="533" s="13" customFormat="1">
      <c r="A533" s="13"/>
      <c r="B533" s="232"/>
      <c r="C533" s="233"/>
      <c r="D533" s="234" t="s">
        <v>171</v>
      </c>
      <c r="E533" s="235" t="s">
        <v>19</v>
      </c>
      <c r="F533" s="236" t="s">
        <v>1364</v>
      </c>
      <c r="G533" s="233"/>
      <c r="H533" s="237">
        <v>12.029999999999999</v>
      </c>
      <c r="I533" s="238"/>
      <c r="J533" s="233"/>
      <c r="K533" s="233"/>
      <c r="L533" s="239"/>
      <c r="M533" s="240"/>
      <c r="N533" s="241"/>
      <c r="O533" s="241"/>
      <c r="P533" s="241"/>
      <c r="Q533" s="241"/>
      <c r="R533" s="241"/>
      <c r="S533" s="241"/>
      <c r="T533" s="242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3" t="s">
        <v>171</v>
      </c>
      <c r="AU533" s="243" t="s">
        <v>83</v>
      </c>
      <c r="AV533" s="13" t="s">
        <v>83</v>
      </c>
      <c r="AW533" s="13" t="s">
        <v>35</v>
      </c>
      <c r="AX533" s="13" t="s">
        <v>73</v>
      </c>
      <c r="AY533" s="243" t="s">
        <v>160</v>
      </c>
    </row>
    <row r="534" s="13" customFormat="1">
      <c r="A534" s="13"/>
      <c r="B534" s="232"/>
      <c r="C534" s="233"/>
      <c r="D534" s="234" t="s">
        <v>171</v>
      </c>
      <c r="E534" s="235" t="s">
        <v>19</v>
      </c>
      <c r="F534" s="236" t="s">
        <v>1365</v>
      </c>
      <c r="G534" s="233"/>
      <c r="H534" s="237">
        <v>8.2699999999999996</v>
      </c>
      <c r="I534" s="238"/>
      <c r="J534" s="233"/>
      <c r="K534" s="233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171</v>
      </c>
      <c r="AU534" s="243" t="s">
        <v>83</v>
      </c>
      <c r="AV534" s="13" t="s">
        <v>83</v>
      </c>
      <c r="AW534" s="13" t="s">
        <v>35</v>
      </c>
      <c r="AX534" s="13" t="s">
        <v>73</v>
      </c>
      <c r="AY534" s="243" t="s">
        <v>160</v>
      </c>
    </row>
    <row r="535" s="13" customFormat="1">
      <c r="A535" s="13"/>
      <c r="B535" s="232"/>
      <c r="C535" s="233"/>
      <c r="D535" s="234" t="s">
        <v>171</v>
      </c>
      <c r="E535" s="235" t="s">
        <v>19</v>
      </c>
      <c r="F535" s="236" t="s">
        <v>1366</v>
      </c>
      <c r="G535" s="233"/>
      <c r="H535" s="237">
        <v>20.07</v>
      </c>
      <c r="I535" s="238"/>
      <c r="J535" s="233"/>
      <c r="K535" s="233"/>
      <c r="L535" s="239"/>
      <c r="M535" s="240"/>
      <c r="N535" s="241"/>
      <c r="O535" s="241"/>
      <c r="P535" s="241"/>
      <c r="Q535" s="241"/>
      <c r="R535" s="241"/>
      <c r="S535" s="241"/>
      <c r="T535" s="24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3" t="s">
        <v>171</v>
      </c>
      <c r="AU535" s="243" t="s">
        <v>83</v>
      </c>
      <c r="AV535" s="13" t="s">
        <v>83</v>
      </c>
      <c r="AW535" s="13" t="s">
        <v>35</v>
      </c>
      <c r="AX535" s="13" t="s">
        <v>73</v>
      </c>
      <c r="AY535" s="243" t="s">
        <v>160</v>
      </c>
    </row>
    <row r="536" s="13" customFormat="1">
      <c r="A536" s="13"/>
      <c r="B536" s="232"/>
      <c r="C536" s="233"/>
      <c r="D536" s="234" t="s">
        <v>171</v>
      </c>
      <c r="E536" s="235" t="s">
        <v>19</v>
      </c>
      <c r="F536" s="236" t="s">
        <v>1367</v>
      </c>
      <c r="G536" s="233"/>
      <c r="H536" s="237">
        <v>23.539999999999999</v>
      </c>
      <c r="I536" s="238"/>
      <c r="J536" s="233"/>
      <c r="K536" s="233"/>
      <c r="L536" s="239"/>
      <c r="M536" s="240"/>
      <c r="N536" s="241"/>
      <c r="O536" s="241"/>
      <c r="P536" s="241"/>
      <c r="Q536" s="241"/>
      <c r="R536" s="241"/>
      <c r="S536" s="241"/>
      <c r="T536" s="242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3" t="s">
        <v>171</v>
      </c>
      <c r="AU536" s="243" t="s">
        <v>83</v>
      </c>
      <c r="AV536" s="13" t="s">
        <v>83</v>
      </c>
      <c r="AW536" s="13" t="s">
        <v>35</v>
      </c>
      <c r="AX536" s="13" t="s">
        <v>73</v>
      </c>
      <c r="AY536" s="243" t="s">
        <v>160</v>
      </c>
    </row>
    <row r="537" s="15" customFormat="1">
      <c r="A537" s="15"/>
      <c r="B537" s="265"/>
      <c r="C537" s="266"/>
      <c r="D537" s="234" t="s">
        <v>171</v>
      </c>
      <c r="E537" s="267" t="s">
        <v>19</v>
      </c>
      <c r="F537" s="268" t="s">
        <v>1368</v>
      </c>
      <c r="G537" s="266"/>
      <c r="H537" s="269">
        <v>97.469999999999999</v>
      </c>
      <c r="I537" s="270"/>
      <c r="J537" s="266"/>
      <c r="K537" s="266"/>
      <c r="L537" s="271"/>
      <c r="M537" s="272"/>
      <c r="N537" s="273"/>
      <c r="O537" s="273"/>
      <c r="P537" s="273"/>
      <c r="Q537" s="273"/>
      <c r="R537" s="273"/>
      <c r="S537" s="273"/>
      <c r="T537" s="274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75" t="s">
        <v>171</v>
      </c>
      <c r="AU537" s="275" t="s">
        <v>83</v>
      </c>
      <c r="AV537" s="15" t="s">
        <v>181</v>
      </c>
      <c r="AW537" s="15" t="s">
        <v>35</v>
      </c>
      <c r="AX537" s="15" t="s">
        <v>73</v>
      </c>
      <c r="AY537" s="275" t="s">
        <v>160</v>
      </c>
    </row>
    <row r="538" s="13" customFormat="1">
      <c r="A538" s="13"/>
      <c r="B538" s="232"/>
      <c r="C538" s="233"/>
      <c r="D538" s="234" t="s">
        <v>171</v>
      </c>
      <c r="E538" s="235" t="s">
        <v>19</v>
      </c>
      <c r="F538" s="236" t="s">
        <v>1369</v>
      </c>
      <c r="G538" s="233"/>
      <c r="H538" s="237">
        <v>37.325000000000003</v>
      </c>
      <c r="I538" s="238"/>
      <c r="J538" s="233"/>
      <c r="K538" s="233"/>
      <c r="L538" s="239"/>
      <c r="M538" s="240"/>
      <c r="N538" s="241"/>
      <c r="O538" s="241"/>
      <c r="P538" s="241"/>
      <c r="Q538" s="241"/>
      <c r="R538" s="241"/>
      <c r="S538" s="241"/>
      <c r="T538" s="24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3" t="s">
        <v>171</v>
      </c>
      <c r="AU538" s="243" t="s">
        <v>83</v>
      </c>
      <c r="AV538" s="13" t="s">
        <v>83</v>
      </c>
      <c r="AW538" s="13" t="s">
        <v>35</v>
      </c>
      <c r="AX538" s="13" t="s">
        <v>73</v>
      </c>
      <c r="AY538" s="243" t="s">
        <v>160</v>
      </c>
    </row>
    <row r="539" s="13" customFormat="1">
      <c r="A539" s="13"/>
      <c r="B539" s="232"/>
      <c r="C539" s="233"/>
      <c r="D539" s="234" t="s">
        <v>171</v>
      </c>
      <c r="E539" s="235" t="s">
        <v>19</v>
      </c>
      <c r="F539" s="236" t="s">
        <v>1370</v>
      </c>
      <c r="G539" s="233"/>
      <c r="H539" s="237">
        <v>19.690000000000001</v>
      </c>
      <c r="I539" s="238"/>
      <c r="J539" s="233"/>
      <c r="K539" s="233"/>
      <c r="L539" s="239"/>
      <c r="M539" s="240"/>
      <c r="N539" s="241"/>
      <c r="O539" s="241"/>
      <c r="P539" s="241"/>
      <c r="Q539" s="241"/>
      <c r="R539" s="241"/>
      <c r="S539" s="241"/>
      <c r="T539" s="24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3" t="s">
        <v>171</v>
      </c>
      <c r="AU539" s="243" t="s">
        <v>83</v>
      </c>
      <c r="AV539" s="13" t="s">
        <v>83</v>
      </c>
      <c r="AW539" s="13" t="s">
        <v>35</v>
      </c>
      <c r="AX539" s="13" t="s">
        <v>73</v>
      </c>
      <c r="AY539" s="243" t="s">
        <v>160</v>
      </c>
    </row>
    <row r="540" s="13" customFormat="1">
      <c r="A540" s="13"/>
      <c r="B540" s="232"/>
      <c r="C540" s="233"/>
      <c r="D540" s="234" t="s">
        <v>171</v>
      </c>
      <c r="E540" s="235" t="s">
        <v>19</v>
      </c>
      <c r="F540" s="236" t="s">
        <v>1371</v>
      </c>
      <c r="G540" s="233"/>
      <c r="H540" s="237">
        <v>35.229999999999997</v>
      </c>
      <c r="I540" s="238"/>
      <c r="J540" s="233"/>
      <c r="K540" s="233"/>
      <c r="L540" s="239"/>
      <c r="M540" s="240"/>
      <c r="N540" s="241"/>
      <c r="O540" s="241"/>
      <c r="P540" s="241"/>
      <c r="Q540" s="241"/>
      <c r="R540" s="241"/>
      <c r="S540" s="241"/>
      <c r="T540" s="24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3" t="s">
        <v>171</v>
      </c>
      <c r="AU540" s="243" t="s">
        <v>83</v>
      </c>
      <c r="AV540" s="13" t="s">
        <v>83</v>
      </c>
      <c r="AW540" s="13" t="s">
        <v>35</v>
      </c>
      <c r="AX540" s="13" t="s">
        <v>73</v>
      </c>
      <c r="AY540" s="243" t="s">
        <v>160</v>
      </c>
    </row>
    <row r="541" s="13" customFormat="1">
      <c r="A541" s="13"/>
      <c r="B541" s="232"/>
      <c r="C541" s="233"/>
      <c r="D541" s="234" t="s">
        <v>171</v>
      </c>
      <c r="E541" s="235" t="s">
        <v>19</v>
      </c>
      <c r="F541" s="236" t="s">
        <v>1372</v>
      </c>
      <c r="G541" s="233"/>
      <c r="H541" s="237">
        <v>29.640000000000001</v>
      </c>
      <c r="I541" s="238"/>
      <c r="J541" s="233"/>
      <c r="K541" s="233"/>
      <c r="L541" s="239"/>
      <c r="M541" s="240"/>
      <c r="N541" s="241"/>
      <c r="O541" s="241"/>
      <c r="P541" s="241"/>
      <c r="Q541" s="241"/>
      <c r="R541" s="241"/>
      <c r="S541" s="241"/>
      <c r="T541" s="242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3" t="s">
        <v>171</v>
      </c>
      <c r="AU541" s="243" t="s">
        <v>83</v>
      </c>
      <c r="AV541" s="13" t="s">
        <v>83</v>
      </c>
      <c r="AW541" s="13" t="s">
        <v>35</v>
      </c>
      <c r="AX541" s="13" t="s">
        <v>73</v>
      </c>
      <c r="AY541" s="243" t="s">
        <v>160</v>
      </c>
    </row>
    <row r="542" s="13" customFormat="1">
      <c r="A542" s="13"/>
      <c r="B542" s="232"/>
      <c r="C542" s="233"/>
      <c r="D542" s="234" t="s">
        <v>171</v>
      </c>
      <c r="E542" s="235" t="s">
        <v>19</v>
      </c>
      <c r="F542" s="236" t="s">
        <v>1373</v>
      </c>
      <c r="G542" s="233"/>
      <c r="H542" s="237">
        <v>29.010000000000002</v>
      </c>
      <c r="I542" s="238"/>
      <c r="J542" s="233"/>
      <c r="K542" s="233"/>
      <c r="L542" s="239"/>
      <c r="M542" s="240"/>
      <c r="N542" s="241"/>
      <c r="O542" s="241"/>
      <c r="P542" s="241"/>
      <c r="Q542" s="241"/>
      <c r="R542" s="241"/>
      <c r="S542" s="241"/>
      <c r="T542" s="242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3" t="s">
        <v>171</v>
      </c>
      <c r="AU542" s="243" t="s">
        <v>83</v>
      </c>
      <c r="AV542" s="13" t="s">
        <v>83</v>
      </c>
      <c r="AW542" s="13" t="s">
        <v>35</v>
      </c>
      <c r="AX542" s="13" t="s">
        <v>73</v>
      </c>
      <c r="AY542" s="243" t="s">
        <v>160</v>
      </c>
    </row>
    <row r="543" s="13" customFormat="1">
      <c r="A543" s="13"/>
      <c r="B543" s="232"/>
      <c r="C543" s="233"/>
      <c r="D543" s="234" t="s">
        <v>171</v>
      </c>
      <c r="E543" s="235" t="s">
        <v>19</v>
      </c>
      <c r="F543" s="236" t="s">
        <v>1374</v>
      </c>
      <c r="G543" s="233"/>
      <c r="H543" s="237">
        <v>17.850000000000001</v>
      </c>
      <c r="I543" s="238"/>
      <c r="J543" s="233"/>
      <c r="K543" s="233"/>
      <c r="L543" s="239"/>
      <c r="M543" s="240"/>
      <c r="N543" s="241"/>
      <c r="O543" s="241"/>
      <c r="P543" s="241"/>
      <c r="Q543" s="241"/>
      <c r="R543" s="241"/>
      <c r="S543" s="241"/>
      <c r="T543" s="242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3" t="s">
        <v>171</v>
      </c>
      <c r="AU543" s="243" t="s">
        <v>83</v>
      </c>
      <c r="AV543" s="13" t="s">
        <v>83</v>
      </c>
      <c r="AW543" s="13" t="s">
        <v>35</v>
      </c>
      <c r="AX543" s="13" t="s">
        <v>73</v>
      </c>
      <c r="AY543" s="243" t="s">
        <v>160</v>
      </c>
    </row>
    <row r="544" s="13" customFormat="1">
      <c r="A544" s="13"/>
      <c r="B544" s="232"/>
      <c r="C544" s="233"/>
      <c r="D544" s="234" t="s">
        <v>171</v>
      </c>
      <c r="E544" s="235" t="s">
        <v>19</v>
      </c>
      <c r="F544" s="236" t="s">
        <v>1375</v>
      </c>
      <c r="G544" s="233"/>
      <c r="H544" s="237">
        <v>30.170000000000002</v>
      </c>
      <c r="I544" s="238"/>
      <c r="J544" s="233"/>
      <c r="K544" s="233"/>
      <c r="L544" s="239"/>
      <c r="M544" s="240"/>
      <c r="N544" s="241"/>
      <c r="O544" s="241"/>
      <c r="P544" s="241"/>
      <c r="Q544" s="241"/>
      <c r="R544" s="241"/>
      <c r="S544" s="241"/>
      <c r="T544" s="242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3" t="s">
        <v>171</v>
      </c>
      <c r="AU544" s="243" t="s">
        <v>83</v>
      </c>
      <c r="AV544" s="13" t="s">
        <v>83</v>
      </c>
      <c r="AW544" s="13" t="s">
        <v>35</v>
      </c>
      <c r="AX544" s="13" t="s">
        <v>73</v>
      </c>
      <c r="AY544" s="243" t="s">
        <v>160</v>
      </c>
    </row>
    <row r="545" s="13" customFormat="1">
      <c r="A545" s="13"/>
      <c r="B545" s="232"/>
      <c r="C545" s="233"/>
      <c r="D545" s="234" t="s">
        <v>171</v>
      </c>
      <c r="E545" s="235" t="s">
        <v>19</v>
      </c>
      <c r="F545" s="236" t="s">
        <v>1376</v>
      </c>
      <c r="G545" s="233"/>
      <c r="H545" s="237">
        <v>9.7200000000000006</v>
      </c>
      <c r="I545" s="238"/>
      <c r="J545" s="233"/>
      <c r="K545" s="233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171</v>
      </c>
      <c r="AU545" s="243" t="s">
        <v>83</v>
      </c>
      <c r="AV545" s="13" t="s">
        <v>83</v>
      </c>
      <c r="AW545" s="13" t="s">
        <v>35</v>
      </c>
      <c r="AX545" s="13" t="s">
        <v>73</v>
      </c>
      <c r="AY545" s="243" t="s">
        <v>160</v>
      </c>
    </row>
    <row r="546" s="13" customFormat="1">
      <c r="A546" s="13"/>
      <c r="B546" s="232"/>
      <c r="C546" s="233"/>
      <c r="D546" s="234" t="s">
        <v>171</v>
      </c>
      <c r="E546" s="235" t="s">
        <v>19</v>
      </c>
      <c r="F546" s="236" t="s">
        <v>1377</v>
      </c>
      <c r="G546" s="233"/>
      <c r="H546" s="237">
        <v>6.5899999999999999</v>
      </c>
      <c r="I546" s="238"/>
      <c r="J546" s="233"/>
      <c r="K546" s="233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171</v>
      </c>
      <c r="AU546" s="243" t="s">
        <v>83</v>
      </c>
      <c r="AV546" s="13" t="s">
        <v>83</v>
      </c>
      <c r="AW546" s="13" t="s">
        <v>35</v>
      </c>
      <c r="AX546" s="13" t="s">
        <v>73</v>
      </c>
      <c r="AY546" s="243" t="s">
        <v>160</v>
      </c>
    </row>
    <row r="547" s="13" customFormat="1">
      <c r="A547" s="13"/>
      <c r="B547" s="232"/>
      <c r="C547" s="233"/>
      <c r="D547" s="234" t="s">
        <v>171</v>
      </c>
      <c r="E547" s="235" t="s">
        <v>19</v>
      </c>
      <c r="F547" s="236" t="s">
        <v>1378</v>
      </c>
      <c r="G547" s="233"/>
      <c r="H547" s="237">
        <v>16.84</v>
      </c>
      <c r="I547" s="238"/>
      <c r="J547" s="233"/>
      <c r="K547" s="233"/>
      <c r="L547" s="239"/>
      <c r="M547" s="240"/>
      <c r="N547" s="241"/>
      <c r="O547" s="241"/>
      <c r="P547" s="241"/>
      <c r="Q547" s="241"/>
      <c r="R547" s="241"/>
      <c r="S547" s="241"/>
      <c r="T547" s="24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3" t="s">
        <v>171</v>
      </c>
      <c r="AU547" s="243" t="s">
        <v>83</v>
      </c>
      <c r="AV547" s="13" t="s">
        <v>83</v>
      </c>
      <c r="AW547" s="13" t="s">
        <v>35</v>
      </c>
      <c r="AX547" s="13" t="s">
        <v>73</v>
      </c>
      <c r="AY547" s="243" t="s">
        <v>160</v>
      </c>
    </row>
    <row r="548" s="13" customFormat="1">
      <c r="A548" s="13"/>
      <c r="B548" s="232"/>
      <c r="C548" s="233"/>
      <c r="D548" s="234" t="s">
        <v>171</v>
      </c>
      <c r="E548" s="235" t="s">
        <v>19</v>
      </c>
      <c r="F548" s="236" t="s">
        <v>1379</v>
      </c>
      <c r="G548" s="233"/>
      <c r="H548" s="237">
        <v>14.109999999999999</v>
      </c>
      <c r="I548" s="238"/>
      <c r="J548" s="233"/>
      <c r="K548" s="233"/>
      <c r="L548" s="239"/>
      <c r="M548" s="240"/>
      <c r="N548" s="241"/>
      <c r="O548" s="241"/>
      <c r="P548" s="241"/>
      <c r="Q548" s="241"/>
      <c r="R548" s="241"/>
      <c r="S548" s="241"/>
      <c r="T548" s="24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3" t="s">
        <v>171</v>
      </c>
      <c r="AU548" s="243" t="s">
        <v>83</v>
      </c>
      <c r="AV548" s="13" t="s">
        <v>83</v>
      </c>
      <c r="AW548" s="13" t="s">
        <v>35</v>
      </c>
      <c r="AX548" s="13" t="s">
        <v>73</v>
      </c>
      <c r="AY548" s="243" t="s">
        <v>160</v>
      </c>
    </row>
    <row r="549" s="13" customFormat="1">
      <c r="A549" s="13"/>
      <c r="B549" s="232"/>
      <c r="C549" s="233"/>
      <c r="D549" s="234" t="s">
        <v>171</v>
      </c>
      <c r="E549" s="235" t="s">
        <v>19</v>
      </c>
      <c r="F549" s="236" t="s">
        <v>1380</v>
      </c>
      <c r="G549" s="233"/>
      <c r="H549" s="237">
        <v>13.26</v>
      </c>
      <c r="I549" s="238"/>
      <c r="J549" s="233"/>
      <c r="K549" s="233"/>
      <c r="L549" s="239"/>
      <c r="M549" s="240"/>
      <c r="N549" s="241"/>
      <c r="O549" s="241"/>
      <c r="P549" s="241"/>
      <c r="Q549" s="241"/>
      <c r="R549" s="241"/>
      <c r="S549" s="241"/>
      <c r="T549" s="24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3" t="s">
        <v>171</v>
      </c>
      <c r="AU549" s="243" t="s">
        <v>83</v>
      </c>
      <c r="AV549" s="13" t="s">
        <v>83</v>
      </c>
      <c r="AW549" s="13" t="s">
        <v>35</v>
      </c>
      <c r="AX549" s="13" t="s">
        <v>73</v>
      </c>
      <c r="AY549" s="243" t="s">
        <v>160</v>
      </c>
    </row>
    <row r="550" s="13" customFormat="1">
      <c r="A550" s="13"/>
      <c r="B550" s="232"/>
      <c r="C550" s="233"/>
      <c r="D550" s="234" t="s">
        <v>171</v>
      </c>
      <c r="E550" s="235" t="s">
        <v>19</v>
      </c>
      <c r="F550" s="236" t="s">
        <v>1381</v>
      </c>
      <c r="G550" s="233"/>
      <c r="H550" s="237">
        <v>14.99</v>
      </c>
      <c r="I550" s="238"/>
      <c r="J550" s="233"/>
      <c r="K550" s="233"/>
      <c r="L550" s="239"/>
      <c r="M550" s="240"/>
      <c r="N550" s="241"/>
      <c r="O550" s="241"/>
      <c r="P550" s="241"/>
      <c r="Q550" s="241"/>
      <c r="R550" s="241"/>
      <c r="S550" s="241"/>
      <c r="T550" s="24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3" t="s">
        <v>171</v>
      </c>
      <c r="AU550" s="243" t="s">
        <v>83</v>
      </c>
      <c r="AV550" s="13" t="s">
        <v>83</v>
      </c>
      <c r="AW550" s="13" t="s">
        <v>35</v>
      </c>
      <c r="AX550" s="13" t="s">
        <v>73</v>
      </c>
      <c r="AY550" s="243" t="s">
        <v>160</v>
      </c>
    </row>
    <row r="551" s="13" customFormat="1">
      <c r="A551" s="13"/>
      <c r="B551" s="232"/>
      <c r="C551" s="233"/>
      <c r="D551" s="234" t="s">
        <v>171</v>
      </c>
      <c r="E551" s="235" t="s">
        <v>19</v>
      </c>
      <c r="F551" s="236" t="s">
        <v>1382</v>
      </c>
      <c r="G551" s="233"/>
      <c r="H551" s="237">
        <v>23.989999999999998</v>
      </c>
      <c r="I551" s="238"/>
      <c r="J551" s="233"/>
      <c r="K551" s="233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171</v>
      </c>
      <c r="AU551" s="243" t="s">
        <v>83</v>
      </c>
      <c r="AV551" s="13" t="s">
        <v>83</v>
      </c>
      <c r="AW551" s="13" t="s">
        <v>35</v>
      </c>
      <c r="AX551" s="13" t="s">
        <v>73</v>
      </c>
      <c r="AY551" s="243" t="s">
        <v>160</v>
      </c>
    </row>
    <row r="552" s="13" customFormat="1">
      <c r="A552" s="13"/>
      <c r="B552" s="232"/>
      <c r="C552" s="233"/>
      <c r="D552" s="234" t="s">
        <v>171</v>
      </c>
      <c r="E552" s="235" t="s">
        <v>19</v>
      </c>
      <c r="F552" s="236" t="s">
        <v>1383</v>
      </c>
      <c r="G552" s="233"/>
      <c r="H552" s="237">
        <v>30.800000000000001</v>
      </c>
      <c r="I552" s="238"/>
      <c r="J552" s="233"/>
      <c r="K552" s="233"/>
      <c r="L552" s="239"/>
      <c r="M552" s="240"/>
      <c r="N552" s="241"/>
      <c r="O552" s="241"/>
      <c r="P552" s="241"/>
      <c r="Q552" s="241"/>
      <c r="R552" s="241"/>
      <c r="S552" s="241"/>
      <c r="T552" s="242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3" t="s">
        <v>171</v>
      </c>
      <c r="AU552" s="243" t="s">
        <v>83</v>
      </c>
      <c r="AV552" s="13" t="s">
        <v>83</v>
      </c>
      <c r="AW552" s="13" t="s">
        <v>35</v>
      </c>
      <c r="AX552" s="13" t="s">
        <v>73</v>
      </c>
      <c r="AY552" s="243" t="s">
        <v>160</v>
      </c>
    </row>
    <row r="553" s="13" customFormat="1">
      <c r="A553" s="13"/>
      <c r="B553" s="232"/>
      <c r="C553" s="233"/>
      <c r="D553" s="234" t="s">
        <v>171</v>
      </c>
      <c r="E553" s="235" t="s">
        <v>19</v>
      </c>
      <c r="F553" s="236" t="s">
        <v>1384</v>
      </c>
      <c r="G553" s="233"/>
      <c r="H553" s="237">
        <v>27.829999999999998</v>
      </c>
      <c r="I553" s="238"/>
      <c r="J553" s="233"/>
      <c r="K553" s="233"/>
      <c r="L553" s="239"/>
      <c r="M553" s="240"/>
      <c r="N553" s="241"/>
      <c r="O553" s="241"/>
      <c r="P553" s="241"/>
      <c r="Q553" s="241"/>
      <c r="R553" s="241"/>
      <c r="S553" s="241"/>
      <c r="T553" s="242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3" t="s">
        <v>171</v>
      </c>
      <c r="AU553" s="243" t="s">
        <v>83</v>
      </c>
      <c r="AV553" s="13" t="s">
        <v>83</v>
      </c>
      <c r="AW553" s="13" t="s">
        <v>35</v>
      </c>
      <c r="AX553" s="13" t="s">
        <v>73</v>
      </c>
      <c r="AY553" s="243" t="s">
        <v>160</v>
      </c>
    </row>
    <row r="554" s="13" customFormat="1">
      <c r="A554" s="13"/>
      <c r="B554" s="232"/>
      <c r="C554" s="233"/>
      <c r="D554" s="234" t="s">
        <v>171</v>
      </c>
      <c r="E554" s="235" t="s">
        <v>19</v>
      </c>
      <c r="F554" s="236" t="s">
        <v>1385</v>
      </c>
      <c r="G554" s="233"/>
      <c r="H554" s="237">
        <v>29.66</v>
      </c>
      <c r="I554" s="238"/>
      <c r="J554" s="233"/>
      <c r="K554" s="233"/>
      <c r="L554" s="239"/>
      <c r="M554" s="240"/>
      <c r="N554" s="241"/>
      <c r="O554" s="241"/>
      <c r="P554" s="241"/>
      <c r="Q554" s="241"/>
      <c r="R554" s="241"/>
      <c r="S554" s="241"/>
      <c r="T554" s="242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3" t="s">
        <v>171</v>
      </c>
      <c r="AU554" s="243" t="s">
        <v>83</v>
      </c>
      <c r="AV554" s="13" t="s">
        <v>83</v>
      </c>
      <c r="AW554" s="13" t="s">
        <v>35</v>
      </c>
      <c r="AX554" s="13" t="s">
        <v>73</v>
      </c>
      <c r="AY554" s="243" t="s">
        <v>160</v>
      </c>
    </row>
    <row r="555" s="15" customFormat="1">
      <c r="A555" s="15"/>
      <c r="B555" s="265"/>
      <c r="C555" s="266"/>
      <c r="D555" s="234" t="s">
        <v>171</v>
      </c>
      <c r="E555" s="267" t="s">
        <v>19</v>
      </c>
      <c r="F555" s="268" t="s">
        <v>1206</v>
      </c>
      <c r="G555" s="266"/>
      <c r="H555" s="269">
        <v>386.70499999999998</v>
      </c>
      <c r="I555" s="270"/>
      <c r="J555" s="266"/>
      <c r="K555" s="266"/>
      <c r="L555" s="271"/>
      <c r="M555" s="272"/>
      <c r="N555" s="273"/>
      <c r="O555" s="273"/>
      <c r="P555" s="273"/>
      <c r="Q555" s="273"/>
      <c r="R555" s="273"/>
      <c r="S555" s="273"/>
      <c r="T555" s="274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T555" s="275" t="s">
        <v>171</v>
      </c>
      <c r="AU555" s="275" t="s">
        <v>83</v>
      </c>
      <c r="AV555" s="15" t="s">
        <v>181</v>
      </c>
      <c r="AW555" s="15" t="s">
        <v>35</v>
      </c>
      <c r="AX555" s="15" t="s">
        <v>73</v>
      </c>
      <c r="AY555" s="275" t="s">
        <v>160</v>
      </c>
    </row>
    <row r="556" s="13" customFormat="1">
      <c r="A556" s="13"/>
      <c r="B556" s="232"/>
      <c r="C556" s="233"/>
      <c r="D556" s="234" t="s">
        <v>171</v>
      </c>
      <c r="E556" s="235" t="s">
        <v>19</v>
      </c>
      <c r="F556" s="236" t="s">
        <v>1386</v>
      </c>
      <c r="G556" s="233"/>
      <c r="H556" s="237">
        <v>11.59</v>
      </c>
      <c r="I556" s="238"/>
      <c r="J556" s="233"/>
      <c r="K556" s="233"/>
      <c r="L556" s="239"/>
      <c r="M556" s="240"/>
      <c r="N556" s="241"/>
      <c r="O556" s="241"/>
      <c r="P556" s="241"/>
      <c r="Q556" s="241"/>
      <c r="R556" s="241"/>
      <c r="S556" s="241"/>
      <c r="T556" s="24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3" t="s">
        <v>171</v>
      </c>
      <c r="AU556" s="243" t="s">
        <v>83</v>
      </c>
      <c r="AV556" s="13" t="s">
        <v>83</v>
      </c>
      <c r="AW556" s="13" t="s">
        <v>35</v>
      </c>
      <c r="AX556" s="13" t="s">
        <v>73</v>
      </c>
      <c r="AY556" s="243" t="s">
        <v>160</v>
      </c>
    </row>
    <row r="557" s="15" customFormat="1">
      <c r="A557" s="15"/>
      <c r="B557" s="265"/>
      <c r="C557" s="266"/>
      <c r="D557" s="234" t="s">
        <v>171</v>
      </c>
      <c r="E557" s="267" t="s">
        <v>19</v>
      </c>
      <c r="F557" s="268" t="s">
        <v>1387</v>
      </c>
      <c r="G557" s="266"/>
      <c r="H557" s="269">
        <v>11.59</v>
      </c>
      <c r="I557" s="270"/>
      <c r="J557" s="266"/>
      <c r="K557" s="266"/>
      <c r="L557" s="271"/>
      <c r="M557" s="272"/>
      <c r="N557" s="273"/>
      <c r="O557" s="273"/>
      <c r="P557" s="273"/>
      <c r="Q557" s="273"/>
      <c r="R557" s="273"/>
      <c r="S557" s="273"/>
      <c r="T557" s="274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T557" s="275" t="s">
        <v>171</v>
      </c>
      <c r="AU557" s="275" t="s">
        <v>83</v>
      </c>
      <c r="AV557" s="15" t="s">
        <v>181</v>
      </c>
      <c r="AW557" s="15" t="s">
        <v>35</v>
      </c>
      <c r="AX557" s="15" t="s">
        <v>73</v>
      </c>
      <c r="AY557" s="275" t="s">
        <v>160</v>
      </c>
    </row>
    <row r="558" s="14" customFormat="1">
      <c r="A558" s="14"/>
      <c r="B558" s="244"/>
      <c r="C558" s="245"/>
      <c r="D558" s="234" t="s">
        <v>171</v>
      </c>
      <c r="E558" s="246" t="s">
        <v>19</v>
      </c>
      <c r="F558" s="247" t="s">
        <v>180</v>
      </c>
      <c r="G558" s="245"/>
      <c r="H558" s="248">
        <v>1000.9400000000001</v>
      </c>
      <c r="I558" s="249"/>
      <c r="J558" s="245"/>
      <c r="K558" s="245"/>
      <c r="L558" s="250"/>
      <c r="M558" s="251"/>
      <c r="N558" s="252"/>
      <c r="O558" s="252"/>
      <c r="P558" s="252"/>
      <c r="Q558" s="252"/>
      <c r="R558" s="252"/>
      <c r="S558" s="252"/>
      <c r="T558" s="253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4" t="s">
        <v>171</v>
      </c>
      <c r="AU558" s="254" t="s">
        <v>83</v>
      </c>
      <c r="AV558" s="14" t="s">
        <v>167</v>
      </c>
      <c r="AW558" s="14" t="s">
        <v>35</v>
      </c>
      <c r="AX558" s="14" t="s">
        <v>81</v>
      </c>
      <c r="AY558" s="254" t="s">
        <v>160</v>
      </c>
    </row>
    <row r="559" s="2" customFormat="1" ht="24.15" customHeight="1">
      <c r="A559" s="40"/>
      <c r="B559" s="41"/>
      <c r="C559" s="214" t="s">
        <v>728</v>
      </c>
      <c r="D559" s="214" t="s">
        <v>162</v>
      </c>
      <c r="E559" s="215" t="s">
        <v>1388</v>
      </c>
      <c r="F559" s="216" t="s">
        <v>1389</v>
      </c>
      <c r="G559" s="217" t="s">
        <v>175</v>
      </c>
      <c r="H559" s="218">
        <v>1.2629999999999999</v>
      </c>
      <c r="I559" s="219"/>
      <c r="J559" s="220">
        <f>ROUND(I559*H559,2)</f>
        <v>0</v>
      </c>
      <c r="K559" s="216" t="s">
        <v>166</v>
      </c>
      <c r="L559" s="46"/>
      <c r="M559" s="221" t="s">
        <v>19</v>
      </c>
      <c r="N559" s="222" t="s">
        <v>44</v>
      </c>
      <c r="O559" s="86"/>
      <c r="P559" s="223">
        <f>O559*H559</f>
        <v>0</v>
      </c>
      <c r="Q559" s="223">
        <v>2.1600000000000001</v>
      </c>
      <c r="R559" s="223">
        <f>Q559*H559</f>
        <v>2.7280799999999998</v>
      </c>
      <c r="S559" s="223">
        <v>0</v>
      </c>
      <c r="T559" s="224">
        <f>S559*H559</f>
        <v>0</v>
      </c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R559" s="225" t="s">
        <v>167</v>
      </c>
      <c r="AT559" s="225" t="s">
        <v>162</v>
      </c>
      <c r="AU559" s="225" t="s">
        <v>83</v>
      </c>
      <c r="AY559" s="19" t="s">
        <v>160</v>
      </c>
      <c r="BE559" s="226">
        <f>IF(N559="základní",J559,0)</f>
        <v>0</v>
      </c>
      <c r="BF559" s="226">
        <f>IF(N559="snížená",J559,0)</f>
        <v>0</v>
      </c>
      <c r="BG559" s="226">
        <f>IF(N559="zákl. přenesená",J559,0)</f>
        <v>0</v>
      </c>
      <c r="BH559" s="226">
        <f>IF(N559="sníž. přenesená",J559,0)</f>
        <v>0</v>
      </c>
      <c r="BI559" s="226">
        <f>IF(N559="nulová",J559,0)</f>
        <v>0</v>
      </c>
      <c r="BJ559" s="19" t="s">
        <v>81</v>
      </c>
      <c r="BK559" s="226">
        <f>ROUND(I559*H559,2)</f>
        <v>0</v>
      </c>
      <c r="BL559" s="19" t="s">
        <v>167</v>
      </c>
      <c r="BM559" s="225" t="s">
        <v>1390</v>
      </c>
    </row>
    <row r="560" s="2" customFormat="1">
      <c r="A560" s="40"/>
      <c r="B560" s="41"/>
      <c r="C560" s="42"/>
      <c r="D560" s="227" t="s">
        <v>169</v>
      </c>
      <c r="E560" s="42"/>
      <c r="F560" s="228" t="s">
        <v>1391</v>
      </c>
      <c r="G560" s="42"/>
      <c r="H560" s="42"/>
      <c r="I560" s="229"/>
      <c r="J560" s="42"/>
      <c r="K560" s="42"/>
      <c r="L560" s="46"/>
      <c r="M560" s="230"/>
      <c r="N560" s="231"/>
      <c r="O560" s="86"/>
      <c r="P560" s="86"/>
      <c r="Q560" s="86"/>
      <c r="R560" s="86"/>
      <c r="S560" s="86"/>
      <c r="T560" s="87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T560" s="19" t="s">
        <v>169</v>
      </c>
      <c r="AU560" s="19" t="s">
        <v>83</v>
      </c>
    </row>
    <row r="561" s="13" customFormat="1">
      <c r="A561" s="13"/>
      <c r="B561" s="232"/>
      <c r="C561" s="233"/>
      <c r="D561" s="234" t="s">
        <v>171</v>
      </c>
      <c r="E561" s="235" t="s">
        <v>19</v>
      </c>
      <c r="F561" s="236" t="s">
        <v>1304</v>
      </c>
      <c r="G561" s="233"/>
      <c r="H561" s="237">
        <v>1.2629999999999999</v>
      </c>
      <c r="I561" s="238"/>
      <c r="J561" s="233"/>
      <c r="K561" s="233"/>
      <c r="L561" s="239"/>
      <c r="M561" s="240"/>
      <c r="N561" s="241"/>
      <c r="O561" s="241"/>
      <c r="P561" s="241"/>
      <c r="Q561" s="241"/>
      <c r="R561" s="241"/>
      <c r="S561" s="241"/>
      <c r="T561" s="24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3" t="s">
        <v>171</v>
      </c>
      <c r="AU561" s="243" t="s">
        <v>83</v>
      </c>
      <c r="AV561" s="13" t="s">
        <v>83</v>
      </c>
      <c r="AW561" s="13" t="s">
        <v>35</v>
      </c>
      <c r="AX561" s="13" t="s">
        <v>81</v>
      </c>
      <c r="AY561" s="243" t="s">
        <v>160</v>
      </c>
    </row>
    <row r="562" s="2" customFormat="1" ht="24.15" customHeight="1">
      <c r="A562" s="40"/>
      <c r="B562" s="41"/>
      <c r="C562" s="214" t="s">
        <v>732</v>
      </c>
      <c r="D562" s="214" t="s">
        <v>162</v>
      </c>
      <c r="E562" s="215" t="s">
        <v>1392</v>
      </c>
      <c r="F562" s="216" t="s">
        <v>1393</v>
      </c>
      <c r="G562" s="217" t="s">
        <v>165</v>
      </c>
      <c r="H562" s="218">
        <v>16.292999999999999</v>
      </c>
      <c r="I562" s="219"/>
      <c r="J562" s="220">
        <f>ROUND(I562*H562,2)</f>
        <v>0</v>
      </c>
      <c r="K562" s="216" t="s">
        <v>166</v>
      </c>
      <c r="L562" s="46"/>
      <c r="M562" s="221" t="s">
        <v>19</v>
      </c>
      <c r="N562" s="222" t="s">
        <v>44</v>
      </c>
      <c r="O562" s="86"/>
      <c r="P562" s="223">
        <f>O562*H562</f>
        <v>0</v>
      </c>
      <c r="Q562" s="223">
        <v>0.0014</v>
      </c>
      <c r="R562" s="223">
        <f>Q562*H562</f>
        <v>0.022810199999999999</v>
      </c>
      <c r="S562" s="223">
        <v>0</v>
      </c>
      <c r="T562" s="224">
        <f>S562*H562</f>
        <v>0</v>
      </c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R562" s="225" t="s">
        <v>167</v>
      </c>
      <c r="AT562" s="225" t="s">
        <v>162</v>
      </c>
      <c r="AU562" s="225" t="s">
        <v>83</v>
      </c>
      <c r="AY562" s="19" t="s">
        <v>160</v>
      </c>
      <c r="BE562" s="226">
        <f>IF(N562="základní",J562,0)</f>
        <v>0</v>
      </c>
      <c r="BF562" s="226">
        <f>IF(N562="snížená",J562,0)</f>
        <v>0</v>
      </c>
      <c r="BG562" s="226">
        <f>IF(N562="zákl. přenesená",J562,0)</f>
        <v>0</v>
      </c>
      <c r="BH562" s="226">
        <f>IF(N562="sníž. přenesená",J562,0)</f>
        <v>0</v>
      </c>
      <c r="BI562" s="226">
        <f>IF(N562="nulová",J562,0)</f>
        <v>0</v>
      </c>
      <c r="BJ562" s="19" t="s">
        <v>81</v>
      </c>
      <c r="BK562" s="226">
        <f>ROUND(I562*H562,2)</f>
        <v>0</v>
      </c>
      <c r="BL562" s="19" t="s">
        <v>167</v>
      </c>
      <c r="BM562" s="225" t="s">
        <v>1394</v>
      </c>
    </row>
    <row r="563" s="2" customFormat="1">
      <c r="A563" s="40"/>
      <c r="B563" s="41"/>
      <c r="C563" s="42"/>
      <c r="D563" s="227" t="s">
        <v>169</v>
      </c>
      <c r="E563" s="42"/>
      <c r="F563" s="228" t="s">
        <v>1395</v>
      </c>
      <c r="G563" s="42"/>
      <c r="H563" s="42"/>
      <c r="I563" s="229"/>
      <c r="J563" s="42"/>
      <c r="K563" s="42"/>
      <c r="L563" s="46"/>
      <c r="M563" s="230"/>
      <c r="N563" s="231"/>
      <c r="O563" s="86"/>
      <c r="P563" s="86"/>
      <c r="Q563" s="86"/>
      <c r="R563" s="86"/>
      <c r="S563" s="86"/>
      <c r="T563" s="87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T563" s="19" t="s">
        <v>169</v>
      </c>
      <c r="AU563" s="19" t="s">
        <v>83</v>
      </c>
    </row>
    <row r="564" s="13" customFormat="1">
      <c r="A564" s="13"/>
      <c r="B564" s="232"/>
      <c r="C564" s="233"/>
      <c r="D564" s="234" t="s">
        <v>171</v>
      </c>
      <c r="E564" s="235" t="s">
        <v>19</v>
      </c>
      <c r="F564" s="236" t="s">
        <v>1396</v>
      </c>
      <c r="G564" s="233"/>
      <c r="H564" s="237">
        <v>16.292999999999999</v>
      </c>
      <c r="I564" s="238"/>
      <c r="J564" s="233"/>
      <c r="K564" s="233"/>
      <c r="L564" s="239"/>
      <c r="M564" s="240"/>
      <c r="N564" s="241"/>
      <c r="O564" s="241"/>
      <c r="P564" s="241"/>
      <c r="Q564" s="241"/>
      <c r="R564" s="241"/>
      <c r="S564" s="241"/>
      <c r="T564" s="242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3" t="s">
        <v>171</v>
      </c>
      <c r="AU564" s="243" t="s">
        <v>83</v>
      </c>
      <c r="AV564" s="13" t="s">
        <v>83</v>
      </c>
      <c r="AW564" s="13" t="s">
        <v>35</v>
      </c>
      <c r="AX564" s="13" t="s">
        <v>81</v>
      </c>
      <c r="AY564" s="243" t="s">
        <v>160</v>
      </c>
    </row>
    <row r="565" s="2" customFormat="1" ht="33" customHeight="1">
      <c r="A565" s="40"/>
      <c r="B565" s="41"/>
      <c r="C565" s="255" t="s">
        <v>740</v>
      </c>
      <c r="D565" s="255" t="s">
        <v>242</v>
      </c>
      <c r="E565" s="256" t="s">
        <v>1397</v>
      </c>
      <c r="F565" s="257" t="s">
        <v>1398</v>
      </c>
      <c r="G565" s="258" t="s">
        <v>165</v>
      </c>
      <c r="H565" s="259">
        <v>18.736999999999998</v>
      </c>
      <c r="I565" s="260"/>
      <c r="J565" s="261">
        <f>ROUND(I565*H565,2)</f>
        <v>0</v>
      </c>
      <c r="K565" s="257" t="s">
        <v>166</v>
      </c>
      <c r="L565" s="262"/>
      <c r="M565" s="263" t="s">
        <v>19</v>
      </c>
      <c r="N565" s="264" t="s">
        <v>44</v>
      </c>
      <c r="O565" s="86"/>
      <c r="P565" s="223">
        <f>O565*H565</f>
        <v>0</v>
      </c>
      <c r="Q565" s="223">
        <v>0.042000000000000003</v>
      </c>
      <c r="R565" s="223">
        <f>Q565*H565</f>
        <v>0.78695399999999993</v>
      </c>
      <c r="S565" s="223">
        <v>0</v>
      </c>
      <c r="T565" s="224">
        <f>S565*H565</f>
        <v>0</v>
      </c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R565" s="225" t="s">
        <v>210</v>
      </c>
      <c r="AT565" s="225" t="s">
        <v>242</v>
      </c>
      <c r="AU565" s="225" t="s">
        <v>83</v>
      </c>
      <c r="AY565" s="19" t="s">
        <v>160</v>
      </c>
      <c r="BE565" s="226">
        <f>IF(N565="základní",J565,0)</f>
        <v>0</v>
      </c>
      <c r="BF565" s="226">
        <f>IF(N565="snížená",J565,0)</f>
        <v>0</v>
      </c>
      <c r="BG565" s="226">
        <f>IF(N565="zákl. přenesená",J565,0)</f>
        <v>0</v>
      </c>
      <c r="BH565" s="226">
        <f>IF(N565="sníž. přenesená",J565,0)</f>
        <v>0</v>
      </c>
      <c r="BI565" s="226">
        <f>IF(N565="nulová",J565,0)</f>
        <v>0</v>
      </c>
      <c r="BJ565" s="19" t="s">
        <v>81</v>
      </c>
      <c r="BK565" s="226">
        <f>ROUND(I565*H565,2)</f>
        <v>0</v>
      </c>
      <c r="BL565" s="19" t="s">
        <v>167</v>
      </c>
      <c r="BM565" s="225" t="s">
        <v>1399</v>
      </c>
    </row>
    <row r="566" s="13" customFormat="1">
      <c r="A566" s="13"/>
      <c r="B566" s="232"/>
      <c r="C566" s="233"/>
      <c r="D566" s="234" t="s">
        <v>171</v>
      </c>
      <c r="E566" s="233"/>
      <c r="F566" s="236" t="s">
        <v>1400</v>
      </c>
      <c r="G566" s="233"/>
      <c r="H566" s="237">
        <v>18.736999999999998</v>
      </c>
      <c r="I566" s="238"/>
      <c r="J566" s="233"/>
      <c r="K566" s="233"/>
      <c r="L566" s="239"/>
      <c r="M566" s="240"/>
      <c r="N566" s="241"/>
      <c r="O566" s="241"/>
      <c r="P566" s="241"/>
      <c r="Q566" s="241"/>
      <c r="R566" s="241"/>
      <c r="S566" s="241"/>
      <c r="T566" s="24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3" t="s">
        <v>171</v>
      </c>
      <c r="AU566" s="243" t="s">
        <v>83</v>
      </c>
      <c r="AV566" s="13" t="s">
        <v>83</v>
      </c>
      <c r="AW566" s="13" t="s">
        <v>4</v>
      </c>
      <c r="AX566" s="13" t="s">
        <v>81</v>
      </c>
      <c r="AY566" s="243" t="s">
        <v>160</v>
      </c>
    </row>
    <row r="567" s="2" customFormat="1" ht="24.15" customHeight="1">
      <c r="A567" s="40"/>
      <c r="B567" s="41"/>
      <c r="C567" s="214" t="s">
        <v>746</v>
      </c>
      <c r="D567" s="214" t="s">
        <v>162</v>
      </c>
      <c r="E567" s="215" t="s">
        <v>1401</v>
      </c>
      <c r="F567" s="216" t="s">
        <v>1402</v>
      </c>
      <c r="G567" s="217" t="s">
        <v>165</v>
      </c>
      <c r="H567" s="218">
        <v>49.872999999999998</v>
      </c>
      <c r="I567" s="219"/>
      <c r="J567" s="220">
        <f>ROUND(I567*H567,2)</f>
        <v>0</v>
      </c>
      <c r="K567" s="216" t="s">
        <v>166</v>
      </c>
      <c r="L567" s="46"/>
      <c r="M567" s="221" t="s">
        <v>19</v>
      </c>
      <c r="N567" s="222" t="s">
        <v>44</v>
      </c>
      <c r="O567" s="86"/>
      <c r="P567" s="223">
        <f>O567*H567</f>
        <v>0</v>
      </c>
      <c r="Q567" s="223">
        <v>0.0024399999999999999</v>
      </c>
      <c r="R567" s="223">
        <f>Q567*H567</f>
        <v>0.12169011999999999</v>
      </c>
      <c r="S567" s="223">
        <v>0</v>
      </c>
      <c r="T567" s="224">
        <f>S567*H567</f>
        <v>0</v>
      </c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R567" s="225" t="s">
        <v>167</v>
      </c>
      <c r="AT567" s="225" t="s">
        <v>162</v>
      </c>
      <c r="AU567" s="225" t="s">
        <v>83</v>
      </c>
      <c r="AY567" s="19" t="s">
        <v>160</v>
      </c>
      <c r="BE567" s="226">
        <f>IF(N567="základní",J567,0)</f>
        <v>0</v>
      </c>
      <c r="BF567" s="226">
        <f>IF(N567="snížená",J567,0)</f>
        <v>0</v>
      </c>
      <c r="BG567" s="226">
        <f>IF(N567="zákl. přenesená",J567,0)</f>
        <v>0</v>
      </c>
      <c r="BH567" s="226">
        <f>IF(N567="sníž. přenesená",J567,0)</f>
        <v>0</v>
      </c>
      <c r="BI567" s="226">
        <f>IF(N567="nulová",J567,0)</f>
        <v>0</v>
      </c>
      <c r="BJ567" s="19" t="s">
        <v>81</v>
      </c>
      <c r="BK567" s="226">
        <f>ROUND(I567*H567,2)</f>
        <v>0</v>
      </c>
      <c r="BL567" s="19" t="s">
        <v>167</v>
      </c>
      <c r="BM567" s="225" t="s">
        <v>1403</v>
      </c>
    </row>
    <row r="568" s="2" customFormat="1">
      <c r="A568" s="40"/>
      <c r="B568" s="41"/>
      <c r="C568" s="42"/>
      <c r="D568" s="227" t="s">
        <v>169</v>
      </c>
      <c r="E568" s="42"/>
      <c r="F568" s="228" t="s">
        <v>1404</v>
      </c>
      <c r="G568" s="42"/>
      <c r="H568" s="42"/>
      <c r="I568" s="229"/>
      <c r="J568" s="42"/>
      <c r="K568" s="42"/>
      <c r="L568" s="46"/>
      <c r="M568" s="230"/>
      <c r="N568" s="231"/>
      <c r="O568" s="86"/>
      <c r="P568" s="86"/>
      <c r="Q568" s="86"/>
      <c r="R568" s="86"/>
      <c r="S568" s="86"/>
      <c r="T568" s="87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T568" s="19" t="s">
        <v>169</v>
      </c>
      <c r="AU568" s="19" t="s">
        <v>83</v>
      </c>
    </row>
    <row r="569" s="13" customFormat="1">
      <c r="A569" s="13"/>
      <c r="B569" s="232"/>
      <c r="C569" s="233"/>
      <c r="D569" s="234" t="s">
        <v>171</v>
      </c>
      <c r="E569" s="235" t="s">
        <v>19</v>
      </c>
      <c r="F569" s="236" t="s">
        <v>1405</v>
      </c>
      <c r="G569" s="233"/>
      <c r="H569" s="237">
        <v>49.872999999999998</v>
      </c>
      <c r="I569" s="238"/>
      <c r="J569" s="233"/>
      <c r="K569" s="233"/>
      <c r="L569" s="239"/>
      <c r="M569" s="240"/>
      <c r="N569" s="241"/>
      <c r="O569" s="241"/>
      <c r="P569" s="241"/>
      <c r="Q569" s="241"/>
      <c r="R569" s="241"/>
      <c r="S569" s="241"/>
      <c r="T569" s="242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3" t="s">
        <v>171</v>
      </c>
      <c r="AU569" s="243" t="s">
        <v>83</v>
      </c>
      <c r="AV569" s="13" t="s">
        <v>83</v>
      </c>
      <c r="AW569" s="13" t="s">
        <v>35</v>
      </c>
      <c r="AX569" s="13" t="s">
        <v>81</v>
      </c>
      <c r="AY569" s="243" t="s">
        <v>160</v>
      </c>
    </row>
    <row r="570" s="2" customFormat="1" ht="33" customHeight="1">
      <c r="A570" s="40"/>
      <c r="B570" s="41"/>
      <c r="C570" s="255" t="s">
        <v>751</v>
      </c>
      <c r="D570" s="255" t="s">
        <v>242</v>
      </c>
      <c r="E570" s="256" t="s">
        <v>1397</v>
      </c>
      <c r="F570" s="257" t="s">
        <v>1398</v>
      </c>
      <c r="G570" s="258" t="s">
        <v>165</v>
      </c>
      <c r="H570" s="259">
        <v>57.353999999999999</v>
      </c>
      <c r="I570" s="260"/>
      <c r="J570" s="261">
        <f>ROUND(I570*H570,2)</f>
        <v>0</v>
      </c>
      <c r="K570" s="257" t="s">
        <v>166</v>
      </c>
      <c r="L570" s="262"/>
      <c r="M570" s="263" t="s">
        <v>19</v>
      </c>
      <c r="N570" s="264" t="s">
        <v>44</v>
      </c>
      <c r="O570" s="86"/>
      <c r="P570" s="223">
        <f>O570*H570</f>
        <v>0</v>
      </c>
      <c r="Q570" s="223">
        <v>0.042000000000000003</v>
      </c>
      <c r="R570" s="223">
        <f>Q570*H570</f>
        <v>2.408868</v>
      </c>
      <c r="S570" s="223">
        <v>0</v>
      </c>
      <c r="T570" s="224">
        <f>S570*H570</f>
        <v>0</v>
      </c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R570" s="225" t="s">
        <v>210</v>
      </c>
      <c r="AT570" s="225" t="s">
        <v>242</v>
      </c>
      <c r="AU570" s="225" t="s">
        <v>83</v>
      </c>
      <c r="AY570" s="19" t="s">
        <v>160</v>
      </c>
      <c r="BE570" s="226">
        <f>IF(N570="základní",J570,0)</f>
        <v>0</v>
      </c>
      <c r="BF570" s="226">
        <f>IF(N570="snížená",J570,0)</f>
        <v>0</v>
      </c>
      <c r="BG570" s="226">
        <f>IF(N570="zákl. přenesená",J570,0)</f>
        <v>0</v>
      </c>
      <c r="BH570" s="226">
        <f>IF(N570="sníž. přenesená",J570,0)</f>
        <v>0</v>
      </c>
      <c r="BI570" s="226">
        <f>IF(N570="nulová",J570,0)</f>
        <v>0</v>
      </c>
      <c r="BJ570" s="19" t="s">
        <v>81</v>
      </c>
      <c r="BK570" s="226">
        <f>ROUND(I570*H570,2)</f>
        <v>0</v>
      </c>
      <c r="BL570" s="19" t="s">
        <v>167</v>
      </c>
      <c r="BM570" s="225" t="s">
        <v>1406</v>
      </c>
    </row>
    <row r="571" s="13" customFormat="1">
      <c r="A571" s="13"/>
      <c r="B571" s="232"/>
      <c r="C571" s="233"/>
      <c r="D571" s="234" t="s">
        <v>171</v>
      </c>
      <c r="E571" s="233"/>
      <c r="F571" s="236" t="s">
        <v>1407</v>
      </c>
      <c r="G571" s="233"/>
      <c r="H571" s="237">
        <v>57.353999999999999</v>
      </c>
      <c r="I571" s="238"/>
      <c r="J571" s="233"/>
      <c r="K571" s="233"/>
      <c r="L571" s="239"/>
      <c r="M571" s="240"/>
      <c r="N571" s="241"/>
      <c r="O571" s="241"/>
      <c r="P571" s="241"/>
      <c r="Q571" s="241"/>
      <c r="R571" s="241"/>
      <c r="S571" s="241"/>
      <c r="T571" s="242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3" t="s">
        <v>171</v>
      </c>
      <c r="AU571" s="243" t="s">
        <v>83</v>
      </c>
      <c r="AV571" s="13" t="s">
        <v>83</v>
      </c>
      <c r="AW571" s="13" t="s">
        <v>4</v>
      </c>
      <c r="AX571" s="13" t="s">
        <v>81</v>
      </c>
      <c r="AY571" s="243" t="s">
        <v>160</v>
      </c>
    </row>
    <row r="572" s="2" customFormat="1" ht="21.75" customHeight="1">
      <c r="A572" s="40"/>
      <c r="B572" s="41"/>
      <c r="C572" s="214" t="s">
        <v>757</v>
      </c>
      <c r="D572" s="214" t="s">
        <v>162</v>
      </c>
      <c r="E572" s="215" t="s">
        <v>1408</v>
      </c>
      <c r="F572" s="216" t="s">
        <v>1409</v>
      </c>
      <c r="G572" s="217" t="s">
        <v>165</v>
      </c>
      <c r="H572" s="218">
        <v>32.640000000000001</v>
      </c>
      <c r="I572" s="219"/>
      <c r="J572" s="220">
        <f>ROUND(I572*H572,2)</f>
        <v>0</v>
      </c>
      <c r="K572" s="216" t="s">
        <v>166</v>
      </c>
      <c r="L572" s="46"/>
      <c r="M572" s="221" t="s">
        <v>19</v>
      </c>
      <c r="N572" s="222" t="s">
        <v>44</v>
      </c>
      <c r="O572" s="86"/>
      <c r="P572" s="223">
        <f>O572*H572</f>
        <v>0</v>
      </c>
      <c r="Q572" s="223">
        <v>0.27560000000000001</v>
      </c>
      <c r="R572" s="223">
        <f>Q572*H572</f>
        <v>8.9955840000000009</v>
      </c>
      <c r="S572" s="223">
        <v>0</v>
      </c>
      <c r="T572" s="224">
        <f>S572*H572</f>
        <v>0</v>
      </c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R572" s="225" t="s">
        <v>167</v>
      </c>
      <c r="AT572" s="225" t="s">
        <v>162</v>
      </c>
      <c r="AU572" s="225" t="s">
        <v>83</v>
      </c>
      <c r="AY572" s="19" t="s">
        <v>160</v>
      </c>
      <c r="BE572" s="226">
        <f>IF(N572="základní",J572,0)</f>
        <v>0</v>
      </c>
      <c r="BF572" s="226">
        <f>IF(N572="snížená",J572,0)</f>
        <v>0</v>
      </c>
      <c r="BG572" s="226">
        <f>IF(N572="zákl. přenesená",J572,0)</f>
        <v>0</v>
      </c>
      <c r="BH572" s="226">
        <f>IF(N572="sníž. přenesená",J572,0)</f>
        <v>0</v>
      </c>
      <c r="BI572" s="226">
        <f>IF(N572="nulová",J572,0)</f>
        <v>0</v>
      </c>
      <c r="BJ572" s="19" t="s">
        <v>81</v>
      </c>
      <c r="BK572" s="226">
        <f>ROUND(I572*H572,2)</f>
        <v>0</v>
      </c>
      <c r="BL572" s="19" t="s">
        <v>167</v>
      </c>
      <c r="BM572" s="225" t="s">
        <v>1410</v>
      </c>
    </row>
    <row r="573" s="2" customFormat="1">
      <c r="A573" s="40"/>
      <c r="B573" s="41"/>
      <c r="C573" s="42"/>
      <c r="D573" s="227" t="s">
        <v>169</v>
      </c>
      <c r="E573" s="42"/>
      <c r="F573" s="228" t="s">
        <v>1411</v>
      </c>
      <c r="G573" s="42"/>
      <c r="H573" s="42"/>
      <c r="I573" s="229"/>
      <c r="J573" s="42"/>
      <c r="K573" s="42"/>
      <c r="L573" s="46"/>
      <c r="M573" s="230"/>
      <c r="N573" s="231"/>
      <c r="O573" s="86"/>
      <c r="P573" s="86"/>
      <c r="Q573" s="86"/>
      <c r="R573" s="86"/>
      <c r="S573" s="86"/>
      <c r="T573" s="87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T573" s="19" t="s">
        <v>169</v>
      </c>
      <c r="AU573" s="19" t="s">
        <v>83</v>
      </c>
    </row>
    <row r="574" s="13" customFormat="1">
      <c r="A574" s="13"/>
      <c r="B574" s="232"/>
      <c r="C574" s="233"/>
      <c r="D574" s="234" t="s">
        <v>171</v>
      </c>
      <c r="E574" s="235" t="s">
        <v>19</v>
      </c>
      <c r="F574" s="236" t="s">
        <v>1324</v>
      </c>
      <c r="G574" s="233"/>
      <c r="H574" s="237">
        <v>17.760000000000002</v>
      </c>
      <c r="I574" s="238"/>
      <c r="J574" s="233"/>
      <c r="K574" s="233"/>
      <c r="L574" s="239"/>
      <c r="M574" s="240"/>
      <c r="N574" s="241"/>
      <c r="O574" s="241"/>
      <c r="P574" s="241"/>
      <c r="Q574" s="241"/>
      <c r="R574" s="241"/>
      <c r="S574" s="241"/>
      <c r="T574" s="242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3" t="s">
        <v>171</v>
      </c>
      <c r="AU574" s="243" t="s">
        <v>83</v>
      </c>
      <c r="AV574" s="13" t="s">
        <v>83</v>
      </c>
      <c r="AW574" s="13" t="s">
        <v>35</v>
      </c>
      <c r="AX574" s="13" t="s">
        <v>73</v>
      </c>
      <c r="AY574" s="243" t="s">
        <v>160</v>
      </c>
    </row>
    <row r="575" s="13" customFormat="1">
      <c r="A575" s="13"/>
      <c r="B575" s="232"/>
      <c r="C575" s="233"/>
      <c r="D575" s="234" t="s">
        <v>171</v>
      </c>
      <c r="E575" s="235" t="s">
        <v>19</v>
      </c>
      <c r="F575" s="236" t="s">
        <v>1325</v>
      </c>
      <c r="G575" s="233"/>
      <c r="H575" s="237">
        <v>14.880000000000001</v>
      </c>
      <c r="I575" s="238"/>
      <c r="J575" s="233"/>
      <c r="K575" s="233"/>
      <c r="L575" s="239"/>
      <c r="M575" s="240"/>
      <c r="N575" s="241"/>
      <c r="O575" s="241"/>
      <c r="P575" s="241"/>
      <c r="Q575" s="241"/>
      <c r="R575" s="241"/>
      <c r="S575" s="241"/>
      <c r="T575" s="242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3" t="s">
        <v>171</v>
      </c>
      <c r="AU575" s="243" t="s">
        <v>83</v>
      </c>
      <c r="AV575" s="13" t="s">
        <v>83</v>
      </c>
      <c r="AW575" s="13" t="s">
        <v>35</v>
      </c>
      <c r="AX575" s="13" t="s">
        <v>73</v>
      </c>
      <c r="AY575" s="243" t="s">
        <v>160</v>
      </c>
    </row>
    <row r="576" s="14" customFormat="1">
      <c r="A576" s="14"/>
      <c r="B576" s="244"/>
      <c r="C576" s="245"/>
      <c r="D576" s="234" t="s">
        <v>171</v>
      </c>
      <c r="E576" s="246" t="s">
        <v>19</v>
      </c>
      <c r="F576" s="247" t="s">
        <v>180</v>
      </c>
      <c r="G576" s="245"/>
      <c r="H576" s="248">
        <v>32.640000000000001</v>
      </c>
      <c r="I576" s="249"/>
      <c r="J576" s="245"/>
      <c r="K576" s="245"/>
      <c r="L576" s="250"/>
      <c r="M576" s="251"/>
      <c r="N576" s="252"/>
      <c r="O576" s="252"/>
      <c r="P576" s="252"/>
      <c r="Q576" s="252"/>
      <c r="R576" s="252"/>
      <c r="S576" s="252"/>
      <c r="T576" s="253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4" t="s">
        <v>171</v>
      </c>
      <c r="AU576" s="254" t="s">
        <v>83</v>
      </c>
      <c r="AV576" s="14" t="s">
        <v>167</v>
      </c>
      <c r="AW576" s="14" t="s">
        <v>35</v>
      </c>
      <c r="AX576" s="14" t="s">
        <v>81</v>
      </c>
      <c r="AY576" s="254" t="s">
        <v>160</v>
      </c>
    </row>
    <row r="577" s="2" customFormat="1" ht="24.15" customHeight="1">
      <c r="A577" s="40"/>
      <c r="B577" s="41"/>
      <c r="C577" s="214" t="s">
        <v>762</v>
      </c>
      <c r="D577" s="214" t="s">
        <v>162</v>
      </c>
      <c r="E577" s="215" t="s">
        <v>1412</v>
      </c>
      <c r="F577" s="216" t="s">
        <v>1413</v>
      </c>
      <c r="G577" s="217" t="s">
        <v>250</v>
      </c>
      <c r="H577" s="218">
        <v>52.5</v>
      </c>
      <c r="I577" s="219"/>
      <c r="J577" s="220">
        <f>ROUND(I577*H577,2)</f>
        <v>0</v>
      </c>
      <c r="K577" s="216" t="s">
        <v>166</v>
      </c>
      <c r="L577" s="46"/>
      <c r="M577" s="221" t="s">
        <v>19</v>
      </c>
      <c r="N577" s="222" t="s">
        <v>44</v>
      </c>
      <c r="O577" s="86"/>
      <c r="P577" s="223">
        <f>O577*H577</f>
        <v>0</v>
      </c>
      <c r="Q577" s="223">
        <v>0.19663</v>
      </c>
      <c r="R577" s="223">
        <f>Q577*H577</f>
        <v>10.323074999999999</v>
      </c>
      <c r="S577" s="223">
        <v>0</v>
      </c>
      <c r="T577" s="224">
        <f>S577*H577</f>
        <v>0</v>
      </c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R577" s="225" t="s">
        <v>167</v>
      </c>
      <c r="AT577" s="225" t="s">
        <v>162</v>
      </c>
      <c r="AU577" s="225" t="s">
        <v>83</v>
      </c>
      <c r="AY577" s="19" t="s">
        <v>160</v>
      </c>
      <c r="BE577" s="226">
        <f>IF(N577="základní",J577,0)</f>
        <v>0</v>
      </c>
      <c r="BF577" s="226">
        <f>IF(N577="snížená",J577,0)</f>
        <v>0</v>
      </c>
      <c r="BG577" s="226">
        <f>IF(N577="zákl. přenesená",J577,0)</f>
        <v>0</v>
      </c>
      <c r="BH577" s="226">
        <f>IF(N577="sníž. přenesená",J577,0)</f>
        <v>0</v>
      </c>
      <c r="BI577" s="226">
        <f>IF(N577="nulová",J577,0)</f>
        <v>0</v>
      </c>
      <c r="BJ577" s="19" t="s">
        <v>81</v>
      </c>
      <c r="BK577" s="226">
        <f>ROUND(I577*H577,2)</f>
        <v>0</v>
      </c>
      <c r="BL577" s="19" t="s">
        <v>167</v>
      </c>
      <c r="BM577" s="225" t="s">
        <v>1414</v>
      </c>
    </row>
    <row r="578" s="2" customFormat="1">
      <c r="A578" s="40"/>
      <c r="B578" s="41"/>
      <c r="C578" s="42"/>
      <c r="D578" s="227" t="s">
        <v>169</v>
      </c>
      <c r="E578" s="42"/>
      <c r="F578" s="228" t="s">
        <v>1415</v>
      </c>
      <c r="G578" s="42"/>
      <c r="H578" s="42"/>
      <c r="I578" s="229"/>
      <c r="J578" s="42"/>
      <c r="K578" s="42"/>
      <c r="L578" s="46"/>
      <c r="M578" s="230"/>
      <c r="N578" s="231"/>
      <c r="O578" s="86"/>
      <c r="P578" s="86"/>
      <c r="Q578" s="86"/>
      <c r="R578" s="86"/>
      <c r="S578" s="86"/>
      <c r="T578" s="87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T578" s="19" t="s">
        <v>169</v>
      </c>
      <c r="AU578" s="19" t="s">
        <v>83</v>
      </c>
    </row>
    <row r="579" s="13" customFormat="1">
      <c r="A579" s="13"/>
      <c r="B579" s="232"/>
      <c r="C579" s="233"/>
      <c r="D579" s="234" t="s">
        <v>171</v>
      </c>
      <c r="E579" s="235" t="s">
        <v>19</v>
      </c>
      <c r="F579" s="236" t="s">
        <v>1416</v>
      </c>
      <c r="G579" s="233"/>
      <c r="H579" s="237">
        <v>31.050000000000001</v>
      </c>
      <c r="I579" s="238"/>
      <c r="J579" s="233"/>
      <c r="K579" s="233"/>
      <c r="L579" s="239"/>
      <c r="M579" s="240"/>
      <c r="N579" s="241"/>
      <c r="O579" s="241"/>
      <c r="P579" s="241"/>
      <c r="Q579" s="241"/>
      <c r="R579" s="241"/>
      <c r="S579" s="241"/>
      <c r="T579" s="242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3" t="s">
        <v>171</v>
      </c>
      <c r="AU579" s="243" t="s">
        <v>83</v>
      </c>
      <c r="AV579" s="13" t="s">
        <v>83</v>
      </c>
      <c r="AW579" s="13" t="s">
        <v>35</v>
      </c>
      <c r="AX579" s="13" t="s">
        <v>73</v>
      </c>
      <c r="AY579" s="243" t="s">
        <v>160</v>
      </c>
    </row>
    <row r="580" s="13" customFormat="1">
      <c r="A580" s="13"/>
      <c r="B580" s="232"/>
      <c r="C580" s="233"/>
      <c r="D580" s="234" t="s">
        <v>171</v>
      </c>
      <c r="E580" s="235" t="s">
        <v>19</v>
      </c>
      <c r="F580" s="236" t="s">
        <v>1417</v>
      </c>
      <c r="G580" s="233"/>
      <c r="H580" s="237">
        <v>21.449999999999999</v>
      </c>
      <c r="I580" s="238"/>
      <c r="J580" s="233"/>
      <c r="K580" s="233"/>
      <c r="L580" s="239"/>
      <c r="M580" s="240"/>
      <c r="N580" s="241"/>
      <c r="O580" s="241"/>
      <c r="P580" s="241"/>
      <c r="Q580" s="241"/>
      <c r="R580" s="241"/>
      <c r="S580" s="241"/>
      <c r="T580" s="242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3" t="s">
        <v>171</v>
      </c>
      <c r="AU580" s="243" t="s">
        <v>83</v>
      </c>
      <c r="AV580" s="13" t="s">
        <v>83</v>
      </c>
      <c r="AW580" s="13" t="s">
        <v>35</v>
      </c>
      <c r="AX580" s="13" t="s">
        <v>73</v>
      </c>
      <c r="AY580" s="243" t="s">
        <v>160</v>
      </c>
    </row>
    <row r="581" s="14" customFormat="1">
      <c r="A581" s="14"/>
      <c r="B581" s="244"/>
      <c r="C581" s="245"/>
      <c r="D581" s="234" t="s">
        <v>171</v>
      </c>
      <c r="E581" s="246" t="s">
        <v>19</v>
      </c>
      <c r="F581" s="247" t="s">
        <v>180</v>
      </c>
      <c r="G581" s="245"/>
      <c r="H581" s="248">
        <v>52.5</v>
      </c>
      <c r="I581" s="249"/>
      <c r="J581" s="245"/>
      <c r="K581" s="245"/>
      <c r="L581" s="250"/>
      <c r="M581" s="251"/>
      <c r="N581" s="252"/>
      <c r="O581" s="252"/>
      <c r="P581" s="252"/>
      <c r="Q581" s="252"/>
      <c r="R581" s="252"/>
      <c r="S581" s="252"/>
      <c r="T581" s="253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4" t="s">
        <v>171</v>
      </c>
      <c r="AU581" s="254" t="s">
        <v>83</v>
      </c>
      <c r="AV581" s="14" t="s">
        <v>167</v>
      </c>
      <c r="AW581" s="14" t="s">
        <v>35</v>
      </c>
      <c r="AX581" s="14" t="s">
        <v>81</v>
      </c>
      <c r="AY581" s="254" t="s">
        <v>160</v>
      </c>
    </row>
    <row r="582" s="12" customFormat="1" ht="22.8" customHeight="1">
      <c r="A582" s="12"/>
      <c r="B582" s="198"/>
      <c r="C582" s="199"/>
      <c r="D582" s="200" t="s">
        <v>72</v>
      </c>
      <c r="E582" s="212" t="s">
        <v>217</v>
      </c>
      <c r="F582" s="212" t="s">
        <v>401</v>
      </c>
      <c r="G582" s="199"/>
      <c r="H582" s="199"/>
      <c r="I582" s="202"/>
      <c r="J582" s="213">
        <f>BK582</f>
        <v>0</v>
      </c>
      <c r="K582" s="199"/>
      <c r="L582" s="204"/>
      <c r="M582" s="205"/>
      <c r="N582" s="206"/>
      <c r="O582" s="206"/>
      <c r="P582" s="207">
        <f>SUM(P583:P806)</f>
        <v>0</v>
      </c>
      <c r="Q582" s="206"/>
      <c r="R582" s="207">
        <f>SUM(R583:R806)</f>
        <v>0.59242655999999994</v>
      </c>
      <c r="S582" s="206"/>
      <c r="T582" s="208">
        <f>SUM(T583:T806)</f>
        <v>0</v>
      </c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R582" s="209" t="s">
        <v>81</v>
      </c>
      <c r="AT582" s="210" t="s">
        <v>72</v>
      </c>
      <c r="AU582" s="210" t="s">
        <v>81</v>
      </c>
      <c r="AY582" s="209" t="s">
        <v>160</v>
      </c>
      <c r="BK582" s="211">
        <f>SUM(BK583:BK806)</f>
        <v>0</v>
      </c>
    </row>
    <row r="583" s="2" customFormat="1" ht="37.8" customHeight="1">
      <c r="A583" s="40"/>
      <c r="B583" s="41"/>
      <c r="C583" s="214" t="s">
        <v>767</v>
      </c>
      <c r="D583" s="214" t="s">
        <v>162</v>
      </c>
      <c r="E583" s="215" t="s">
        <v>1418</v>
      </c>
      <c r="F583" s="216" t="s">
        <v>1419</v>
      </c>
      <c r="G583" s="217" t="s">
        <v>165</v>
      </c>
      <c r="H583" s="218">
        <v>1288.5</v>
      </c>
      <c r="I583" s="219"/>
      <c r="J583" s="220">
        <f>ROUND(I583*H583,2)</f>
        <v>0</v>
      </c>
      <c r="K583" s="216" t="s">
        <v>166</v>
      </c>
      <c r="L583" s="46"/>
      <c r="M583" s="221" t="s">
        <v>19</v>
      </c>
      <c r="N583" s="222" t="s">
        <v>44</v>
      </c>
      <c r="O583" s="86"/>
      <c r="P583" s="223">
        <f>O583*H583</f>
        <v>0</v>
      </c>
      <c r="Q583" s="223">
        <v>0</v>
      </c>
      <c r="R583" s="223">
        <f>Q583*H583</f>
        <v>0</v>
      </c>
      <c r="S583" s="223">
        <v>0</v>
      </c>
      <c r="T583" s="224">
        <f>S583*H583</f>
        <v>0</v>
      </c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R583" s="225" t="s">
        <v>167</v>
      </c>
      <c r="AT583" s="225" t="s">
        <v>162</v>
      </c>
      <c r="AU583" s="225" t="s">
        <v>83</v>
      </c>
      <c r="AY583" s="19" t="s">
        <v>160</v>
      </c>
      <c r="BE583" s="226">
        <f>IF(N583="základní",J583,0)</f>
        <v>0</v>
      </c>
      <c r="BF583" s="226">
        <f>IF(N583="snížená",J583,0)</f>
        <v>0</v>
      </c>
      <c r="BG583" s="226">
        <f>IF(N583="zákl. přenesená",J583,0)</f>
        <v>0</v>
      </c>
      <c r="BH583" s="226">
        <f>IF(N583="sníž. přenesená",J583,0)</f>
        <v>0</v>
      </c>
      <c r="BI583" s="226">
        <f>IF(N583="nulová",J583,0)</f>
        <v>0</v>
      </c>
      <c r="BJ583" s="19" t="s">
        <v>81</v>
      </c>
      <c r="BK583" s="226">
        <f>ROUND(I583*H583,2)</f>
        <v>0</v>
      </c>
      <c r="BL583" s="19" t="s">
        <v>167</v>
      </c>
      <c r="BM583" s="225" t="s">
        <v>1420</v>
      </c>
    </row>
    <row r="584" s="2" customFormat="1">
      <c r="A584" s="40"/>
      <c r="B584" s="41"/>
      <c r="C584" s="42"/>
      <c r="D584" s="227" t="s">
        <v>169</v>
      </c>
      <c r="E584" s="42"/>
      <c r="F584" s="228" t="s">
        <v>1421</v>
      </c>
      <c r="G584" s="42"/>
      <c r="H584" s="42"/>
      <c r="I584" s="229"/>
      <c r="J584" s="42"/>
      <c r="K584" s="42"/>
      <c r="L584" s="46"/>
      <c r="M584" s="230"/>
      <c r="N584" s="231"/>
      <c r="O584" s="86"/>
      <c r="P584" s="86"/>
      <c r="Q584" s="86"/>
      <c r="R584" s="86"/>
      <c r="S584" s="86"/>
      <c r="T584" s="87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T584" s="19" t="s">
        <v>169</v>
      </c>
      <c r="AU584" s="19" t="s">
        <v>83</v>
      </c>
    </row>
    <row r="585" s="13" customFormat="1">
      <c r="A585" s="13"/>
      <c r="B585" s="232"/>
      <c r="C585" s="233"/>
      <c r="D585" s="234" t="s">
        <v>171</v>
      </c>
      <c r="E585" s="235" t="s">
        <v>19</v>
      </c>
      <c r="F585" s="236" t="s">
        <v>1422</v>
      </c>
      <c r="G585" s="233"/>
      <c r="H585" s="237">
        <v>440.25</v>
      </c>
      <c r="I585" s="238"/>
      <c r="J585" s="233"/>
      <c r="K585" s="233"/>
      <c r="L585" s="239"/>
      <c r="M585" s="240"/>
      <c r="N585" s="241"/>
      <c r="O585" s="241"/>
      <c r="P585" s="241"/>
      <c r="Q585" s="241"/>
      <c r="R585" s="241"/>
      <c r="S585" s="241"/>
      <c r="T585" s="242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3" t="s">
        <v>171</v>
      </c>
      <c r="AU585" s="243" t="s">
        <v>83</v>
      </c>
      <c r="AV585" s="13" t="s">
        <v>83</v>
      </c>
      <c r="AW585" s="13" t="s">
        <v>35</v>
      </c>
      <c r="AX585" s="13" t="s">
        <v>73</v>
      </c>
      <c r="AY585" s="243" t="s">
        <v>160</v>
      </c>
    </row>
    <row r="586" s="13" customFormat="1">
      <c r="A586" s="13"/>
      <c r="B586" s="232"/>
      <c r="C586" s="233"/>
      <c r="D586" s="234" t="s">
        <v>171</v>
      </c>
      <c r="E586" s="235" t="s">
        <v>19</v>
      </c>
      <c r="F586" s="236" t="s">
        <v>1423</v>
      </c>
      <c r="G586" s="233"/>
      <c r="H586" s="237">
        <v>428.25</v>
      </c>
      <c r="I586" s="238"/>
      <c r="J586" s="233"/>
      <c r="K586" s="233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171</v>
      </c>
      <c r="AU586" s="243" t="s">
        <v>83</v>
      </c>
      <c r="AV586" s="13" t="s">
        <v>83</v>
      </c>
      <c r="AW586" s="13" t="s">
        <v>35</v>
      </c>
      <c r="AX586" s="13" t="s">
        <v>73</v>
      </c>
      <c r="AY586" s="243" t="s">
        <v>160</v>
      </c>
    </row>
    <row r="587" s="13" customFormat="1">
      <c r="A587" s="13"/>
      <c r="B587" s="232"/>
      <c r="C587" s="233"/>
      <c r="D587" s="234" t="s">
        <v>171</v>
      </c>
      <c r="E587" s="235" t="s">
        <v>19</v>
      </c>
      <c r="F587" s="236" t="s">
        <v>1424</v>
      </c>
      <c r="G587" s="233"/>
      <c r="H587" s="237">
        <v>305.25</v>
      </c>
      <c r="I587" s="238"/>
      <c r="J587" s="233"/>
      <c r="K587" s="233"/>
      <c r="L587" s="239"/>
      <c r="M587" s="240"/>
      <c r="N587" s="241"/>
      <c r="O587" s="241"/>
      <c r="P587" s="241"/>
      <c r="Q587" s="241"/>
      <c r="R587" s="241"/>
      <c r="S587" s="241"/>
      <c r="T587" s="24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3" t="s">
        <v>171</v>
      </c>
      <c r="AU587" s="243" t="s">
        <v>83</v>
      </c>
      <c r="AV587" s="13" t="s">
        <v>83</v>
      </c>
      <c r="AW587" s="13" t="s">
        <v>35</v>
      </c>
      <c r="AX587" s="13" t="s">
        <v>73</v>
      </c>
      <c r="AY587" s="243" t="s">
        <v>160</v>
      </c>
    </row>
    <row r="588" s="13" customFormat="1">
      <c r="A588" s="13"/>
      <c r="B588" s="232"/>
      <c r="C588" s="233"/>
      <c r="D588" s="234" t="s">
        <v>171</v>
      </c>
      <c r="E588" s="235" t="s">
        <v>19</v>
      </c>
      <c r="F588" s="236" t="s">
        <v>1425</v>
      </c>
      <c r="G588" s="233"/>
      <c r="H588" s="237">
        <v>114.75</v>
      </c>
      <c r="I588" s="238"/>
      <c r="J588" s="233"/>
      <c r="K588" s="233"/>
      <c r="L588" s="239"/>
      <c r="M588" s="240"/>
      <c r="N588" s="241"/>
      <c r="O588" s="241"/>
      <c r="P588" s="241"/>
      <c r="Q588" s="241"/>
      <c r="R588" s="241"/>
      <c r="S588" s="241"/>
      <c r="T588" s="242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3" t="s">
        <v>171</v>
      </c>
      <c r="AU588" s="243" t="s">
        <v>83</v>
      </c>
      <c r="AV588" s="13" t="s">
        <v>83</v>
      </c>
      <c r="AW588" s="13" t="s">
        <v>35</v>
      </c>
      <c r="AX588" s="13" t="s">
        <v>73</v>
      </c>
      <c r="AY588" s="243" t="s">
        <v>160</v>
      </c>
    </row>
    <row r="589" s="14" customFormat="1">
      <c r="A589" s="14"/>
      <c r="B589" s="244"/>
      <c r="C589" s="245"/>
      <c r="D589" s="234" t="s">
        <v>171</v>
      </c>
      <c r="E589" s="246" t="s">
        <v>19</v>
      </c>
      <c r="F589" s="247" t="s">
        <v>180</v>
      </c>
      <c r="G589" s="245"/>
      <c r="H589" s="248">
        <v>1288.5</v>
      </c>
      <c r="I589" s="249"/>
      <c r="J589" s="245"/>
      <c r="K589" s="245"/>
      <c r="L589" s="250"/>
      <c r="M589" s="251"/>
      <c r="N589" s="252"/>
      <c r="O589" s="252"/>
      <c r="P589" s="252"/>
      <c r="Q589" s="252"/>
      <c r="R589" s="252"/>
      <c r="S589" s="252"/>
      <c r="T589" s="253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4" t="s">
        <v>171</v>
      </c>
      <c r="AU589" s="254" t="s">
        <v>83</v>
      </c>
      <c r="AV589" s="14" t="s">
        <v>167</v>
      </c>
      <c r="AW589" s="14" t="s">
        <v>35</v>
      </c>
      <c r="AX589" s="14" t="s">
        <v>81</v>
      </c>
      <c r="AY589" s="254" t="s">
        <v>160</v>
      </c>
    </row>
    <row r="590" s="2" customFormat="1" ht="37.8" customHeight="1">
      <c r="A590" s="40"/>
      <c r="B590" s="41"/>
      <c r="C590" s="214" t="s">
        <v>772</v>
      </c>
      <c r="D590" s="214" t="s">
        <v>162</v>
      </c>
      <c r="E590" s="215" t="s">
        <v>1426</v>
      </c>
      <c r="F590" s="216" t="s">
        <v>1427</v>
      </c>
      <c r="G590" s="217" t="s">
        <v>165</v>
      </c>
      <c r="H590" s="218">
        <v>57982.5</v>
      </c>
      <c r="I590" s="219"/>
      <c r="J590" s="220">
        <f>ROUND(I590*H590,2)</f>
        <v>0</v>
      </c>
      <c r="K590" s="216" t="s">
        <v>166</v>
      </c>
      <c r="L590" s="46"/>
      <c r="M590" s="221" t="s">
        <v>19</v>
      </c>
      <c r="N590" s="222" t="s">
        <v>44</v>
      </c>
      <c r="O590" s="86"/>
      <c r="P590" s="223">
        <f>O590*H590</f>
        <v>0</v>
      </c>
      <c r="Q590" s="223">
        <v>0</v>
      </c>
      <c r="R590" s="223">
        <f>Q590*H590</f>
        <v>0</v>
      </c>
      <c r="S590" s="223">
        <v>0</v>
      </c>
      <c r="T590" s="224">
        <f>S590*H590</f>
        <v>0</v>
      </c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R590" s="225" t="s">
        <v>167</v>
      </c>
      <c r="AT590" s="225" t="s">
        <v>162</v>
      </c>
      <c r="AU590" s="225" t="s">
        <v>83</v>
      </c>
      <c r="AY590" s="19" t="s">
        <v>160</v>
      </c>
      <c r="BE590" s="226">
        <f>IF(N590="základní",J590,0)</f>
        <v>0</v>
      </c>
      <c r="BF590" s="226">
        <f>IF(N590="snížená",J590,0)</f>
        <v>0</v>
      </c>
      <c r="BG590" s="226">
        <f>IF(N590="zákl. přenesená",J590,0)</f>
        <v>0</v>
      </c>
      <c r="BH590" s="226">
        <f>IF(N590="sníž. přenesená",J590,0)</f>
        <v>0</v>
      </c>
      <c r="BI590" s="226">
        <f>IF(N590="nulová",J590,0)</f>
        <v>0</v>
      </c>
      <c r="BJ590" s="19" t="s">
        <v>81</v>
      </c>
      <c r="BK590" s="226">
        <f>ROUND(I590*H590,2)</f>
        <v>0</v>
      </c>
      <c r="BL590" s="19" t="s">
        <v>167</v>
      </c>
      <c r="BM590" s="225" t="s">
        <v>1428</v>
      </c>
    </row>
    <row r="591" s="2" customFormat="1">
      <c r="A591" s="40"/>
      <c r="B591" s="41"/>
      <c r="C591" s="42"/>
      <c r="D591" s="227" t="s">
        <v>169</v>
      </c>
      <c r="E591" s="42"/>
      <c r="F591" s="228" t="s">
        <v>1429</v>
      </c>
      <c r="G591" s="42"/>
      <c r="H591" s="42"/>
      <c r="I591" s="229"/>
      <c r="J591" s="42"/>
      <c r="K591" s="42"/>
      <c r="L591" s="46"/>
      <c r="M591" s="230"/>
      <c r="N591" s="231"/>
      <c r="O591" s="86"/>
      <c r="P591" s="86"/>
      <c r="Q591" s="86"/>
      <c r="R591" s="86"/>
      <c r="S591" s="86"/>
      <c r="T591" s="87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T591" s="19" t="s">
        <v>169</v>
      </c>
      <c r="AU591" s="19" t="s">
        <v>83</v>
      </c>
    </row>
    <row r="592" s="13" customFormat="1">
      <c r="A592" s="13"/>
      <c r="B592" s="232"/>
      <c r="C592" s="233"/>
      <c r="D592" s="234" t="s">
        <v>171</v>
      </c>
      <c r="E592" s="233"/>
      <c r="F592" s="236" t="s">
        <v>1430</v>
      </c>
      <c r="G592" s="233"/>
      <c r="H592" s="237">
        <v>57982.5</v>
      </c>
      <c r="I592" s="238"/>
      <c r="J592" s="233"/>
      <c r="K592" s="233"/>
      <c r="L592" s="239"/>
      <c r="M592" s="240"/>
      <c r="N592" s="241"/>
      <c r="O592" s="241"/>
      <c r="P592" s="241"/>
      <c r="Q592" s="241"/>
      <c r="R592" s="241"/>
      <c r="S592" s="241"/>
      <c r="T592" s="242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3" t="s">
        <v>171</v>
      </c>
      <c r="AU592" s="243" t="s">
        <v>83</v>
      </c>
      <c r="AV592" s="13" t="s">
        <v>83</v>
      </c>
      <c r="AW592" s="13" t="s">
        <v>4</v>
      </c>
      <c r="AX592" s="13" t="s">
        <v>81</v>
      </c>
      <c r="AY592" s="243" t="s">
        <v>160</v>
      </c>
    </row>
    <row r="593" s="2" customFormat="1" ht="37.8" customHeight="1">
      <c r="A593" s="40"/>
      <c r="B593" s="41"/>
      <c r="C593" s="214" t="s">
        <v>777</v>
      </c>
      <c r="D593" s="214" t="s">
        <v>162</v>
      </c>
      <c r="E593" s="215" t="s">
        <v>1431</v>
      </c>
      <c r="F593" s="216" t="s">
        <v>1432</v>
      </c>
      <c r="G593" s="217" t="s">
        <v>165</v>
      </c>
      <c r="H593" s="218">
        <v>1288.5</v>
      </c>
      <c r="I593" s="219"/>
      <c r="J593" s="220">
        <f>ROUND(I593*H593,2)</f>
        <v>0</v>
      </c>
      <c r="K593" s="216" t="s">
        <v>166</v>
      </c>
      <c r="L593" s="46"/>
      <c r="M593" s="221" t="s">
        <v>19</v>
      </c>
      <c r="N593" s="222" t="s">
        <v>44</v>
      </c>
      <c r="O593" s="86"/>
      <c r="P593" s="223">
        <f>O593*H593</f>
        <v>0</v>
      </c>
      <c r="Q593" s="223">
        <v>0</v>
      </c>
      <c r="R593" s="223">
        <f>Q593*H593</f>
        <v>0</v>
      </c>
      <c r="S593" s="223">
        <v>0</v>
      </c>
      <c r="T593" s="224">
        <f>S593*H593</f>
        <v>0</v>
      </c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R593" s="225" t="s">
        <v>167</v>
      </c>
      <c r="AT593" s="225" t="s">
        <v>162</v>
      </c>
      <c r="AU593" s="225" t="s">
        <v>83</v>
      </c>
      <c r="AY593" s="19" t="s">
        <v>160</v>
      </c>
      <c r="BE593" s="226">
        <f>IF(N593="základní",J593,0)</f>
        <v>0</v>
      </c>
      <c r="BF593" s="226">
        <f>IF(N593="snížená",J593,0)</f>
        <v>0</v>
      </c>
      <c r="BG593" s="226">
        <f>IF(N593="zákl. přenesená",J593,0)</f>
        <v>0</v>
      </c>
      <c r="BH593" s="226">
        <f>IF(N593="sníž. přenesená",J593,0)</f>
        <v>0</v>
      </c>
      <c r="BI593" s="226">
        <f>IF(N593="nulová",J593,0)</f>
        <v>0</v>
      </c>
      <c r="BJ593" s="19" t="s">
        <v>81</v>
      </c>
      <c r="BK593" s="226">
        <f>ROUND(I593*H593,2)</f>
        <v>0</v>
      </c>
      <c r="BL593" s="19" t="s">
        <v>167</v>
      </c>
      <c r="BM593" s="225" t="s">
        <v>1433</v>
      </c>
    </row>
    <row r="594" s="2" customFormat="1">
      <c r="A594" s="40"/>
      <c r="B594" s="41"/>
      <c r="C594" s="42"/>
      <c r="D594" s="227" t="s">
        <v>169</v>
      </c>
      <c r="E594" s="42"/>
      <c r="F594" s="228" t="s">
        <v>1434</v>
      </c>
      <c r="G594" s="42"/>
      <c r="H594" s="42"/>
      <c r="I594" s="229"/>
      <c r="J594" s="42"/>
      <c r="K594" s="42"/>
      <c r="L594" s="46"/>
      <c r="M594" s="230"/>
      <c r="N594" s="231"/>
      <c r="O594" s="86"/>
      <c r="P594" s="86"/>
      <c r="Q594" s="86"/>
      <c r="R594" s="86"/>
      <c r="S594" s="86"/>
      <c r="T594" s="87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T594" s="19" t="s">
        <v>169</v>
      </c>
      <c r="AU594" s="19" t="s">
        <v>83</v>
      </c>
    </row>
    <row r="595" s="2" customFormat="1" ht="21.75" customHeight="1">
      <c r="A595" s="40"/>
      <c r="B595" s="41"/>
      <c r="C595" s="214" t="s">
        <v>783</v>
      </c>
      <c r="D595" s="214" t="s">
        <v>162</v>
      </c>
      <c r="E595" s="215" t="s">
        <v>1435</v>
      </c>
      <c r="F595" s="216" t="s">
        <v>1436</v>
      </c>
      <c r="G595" s="217" t="s">
        <v>165</v>
      </c>
      <c r="H595" s="218">
        <v>1288.5</v>
      </c>
      <c r="I595" s="219"/>
      <c r="J595" s="220">
        <f>ROUND(I595*H595,2)</f>
        <v>0</v>
      </c>
      <c r="K595" s="216" t="s">
        <v>166</v>
      </c>
      <c r="L595" s="46"/>
      <c r="M595" s="221" t="s">
        <v>19</v>
      </c>
      <c r="N595" s="222" t="s">
        <v>44</v>
      </c>
      <c r="O595" s="86"/>
      <c r="P595" s="223">
        <f>O595*H595</f>
        <v>0</v>
      </c>
      <c r="Q595" s="223">
        <v>0</v>
      </c>
      <c r="R595" s="223">
        <f>Q595*H595</f>
        <v>0</v>
      </c>
      <c r="S595" s="223">
        <v>0</v>
      </c>
      <c r="T595" s="224">
        <f>S595*H595</f>
        <v>0</v>
      </c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R595" s="225" t="s">
        <v>167</v>
      </c>
      <c r="AT595" s="225" t="s">
        <v>162</v>
      </c>
      <c r="AU595" s="225" t="s">
        <v>83</v>
      </c>
      <c r="AY595" s="19" t="s">
        <v>160</v>
      </c>
      <c r="BE595" s="226">
        <f>IF(N595="základní",J595,0)</f>
        <v>0</v>
      </c>
      <c r="BF595" s="226">
        <f>IF(N595="snížená",J595,0)</f>
        <v>0</v>
      </c>
      <c r="BG595" s="226">
        <f>IF(N595="zákl. přenesená",J595,0)</f>
        <v>0</v>
      </c>
      <c r="BH595" s="226">
        <f>IF(N595="sníž. přenesená",J595,0)</f>
        <v>0</v>
      </c>
      <c r="BI595" s="226">
        <f>IF(N595="nulová",J595,0)</f>
        <v>0</v>
      </c>
      <c r="BJ595" s="19" t="s">
        <v>81</v>
      </c>
      <c r="BK595" s="226">
        <f>ROUND(I595*H595,2)</f>
        <v>0</v>
      </c>
      <c r="BL595" s="19" t="s">
        <v>167</v>
      </c>
      <c r="BM595" s="225" t="s">
        <v>1437</v>
      </c>
    </row>
    <row r="596" s="2" customFormat="1">
      <c r="A596" s="40"/>
      <c r="B596" s="41"/>
      <c r="C596" s="42"/>
      <c r="D596" s="227" t="s">
        <v>169</v>
      </c>
      <c r="E596" s="42"/>
      <c r="F596" s="228" t="s">
        <v>1438</v>
      </c>
      <c r="G596" s="42"/>
      <c r="H596" s="42"/>
      <c r="I596" s="229"/>
      <c r="J596" s="42"/>
      <c r="K596" s="42"/>
      <c r="L596" s="46"/>
      <c r="M596" s="230"/>
      <c r="N596" s="231"/>
      <c r="O596" s="86"/>
      <c r="P596" s="86"/>
      <c r="Q596" s="86"/>
      <c r="R596" s="86"/>
      <c r="S596" s="86"/>
      <c r="T596" s="87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T596" s="19" t="s">
        <v>169</v>
      </c>
      <c r="AU596" s="19" t="s">
        <v>83</v>
      </c>
    </row>
    <row r="597" s="13" customFormat="1">
      <c r="A597" s="13"/>
      <c r="B597" s="232"/>
      <c r="C597" s="233"/>
      <c r="D597" s="234" t="s">
        <v>171</v>
      </c>
      <c r="E597" s="235" t="s">
        <v>19</v>
      </c>
      <c r="F597" s="236" t="s">
        <v>1422</v>
      </c>
      <c r="G597" s="233"/>
      <c r="H597" s="237">
        <v>440.25</v>
      </c>
      <c r="I597" s="238"/>
      <c r="J597" s="233"/>
      <c r="K597" s="233"/>
      <c r="L597" s="239"/>
      <c r="M597" s="240"/>
      <c r="N597" s="241"/>
      <c r="O597" s="241"/>
      <c r="P597" s="241"/>
      <c r="Q597" s="241"/>
      <c r="R597" s="241"/>
      <c r="S597" s="241"/>
      <c r="T597" s="242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3" t="s">
        <v>171</v>
      </c>
      <c r="AU597" s="243" t="s">
        <v>83</v>
      </c>
      <c r="AV597" s="13" t="s">
        <v>83</v>
      </c>
      <c r="AW597" s="13" t="s">
        <v>35</v>
      </c>
      <c r="AX597" s="13" t="s">
        <v>73</v>
      </c>
      <c r="AY597" s="243" t="s">
        <v>160</v>
      </c>
    </row>
    <row r="598" s="13" customFormat="1">
      <c r="A598" s="13"/>
      <c r="B598" s="232"/>
      <c r="C598" s="233"/>
      <c r="D598" s="234" t="s">
        <v>171</v>
      </c>
      <c r="E598" s="235" t="s">
        <v>19</v>
      </c>
      <c r="F598" s="236" t="s">
        <v>1423</v>
      </c>
      <c r="G598" s="233"/>
      <c r="H598" s="237">
        <v>428.25</v>
      </c>
      <c r="I598" s="238"/>
      <c r="J598" s="233"/>
      <c r="K598" s="233"/>
      <c r="L598" s="239"/>
      <c r="M598" s="240"/>
      <c r="N598" s="241"/>
      <c r="O598" s="241"/>
      <c r="P598" s="241"/>
      <c r="Q598" s="241"/>
      <c r="R598" s="241"/>
      <c r="S598" s="241"/>
      <c r="T598" s="242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3" t="s">
        <v>171</v>
      </c>
      <c r="AU598" s="243" t="s">
        <v>83</v>
      </c>
      <c r="AV598" s="13" t="s">
        <v>83</v>
      </c>
      <c r="AW598" s="13" t="s">
        <v>35</v>
      </c>
      <c r="AX598" s="13" t="s">
        <v>73</v>
      </c>
      <c r="AY598" s="243" t="s">
        <v>160</v>
      </c>
    </row>
    <row r="599" s="13" customFormat="1">
      <c r="A599" s="13"/>
      <c r="B599" s="232"/>
      <c r="C599" s="233"/>
      <c r="D599" s="234" t="s">
        <v>171</v>
      </c>
      <c r="E599" s="235" t="s">
        <v>19</v>
      </c>
      <c r="F599" s="236" t="s">
        <v>1424</v>
      </c>
      <c r="G599" s="233"/>
      <c r="H599" s="237">
        <v>305.25</v>
      </c>
      <c r="I599" s="238"/>
      <c r="J599" s="233"/>
      <c r="K599" s="233"/>
      <c r="L599" s="239"/>
      <c r="M599" s="240"/>
      <c r="N599" s="241"/>
      <c r="O599" s="241"/>
      <c r="P599" s="241"/>
      <c r="Q599" s="241"/>
      <c r="R599" s="241"/>
      <c r="S599" s="241"/>
      <c r="T599" s="24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3" t="s">
        <v>171</v>
      </c>
      <c r="AU599" s="243" t="s">
        <v>83</v>
      </c>
      <c r="AV599" s="13" t="s">
        <v>83</v>
      </c>
      <c r="AW599" s="13" t="s">
        <v>35</v>
      </c>
      <c r="AX599" s="13" t="s">
        <v>73</v>
      </c>
      <c r="AY599" s="243" t="s">
        <v>160</v>
      </c>
    </row>
    <row r="600" s="13" customFormat="1">
      <c r="A600" s="13"/>
      <c r="B600" s="232"/>
      <c r="C600" s="233"/>
      <c r="D600" s="234" t="s">
        <v>171</v>
      </c>
      <c r="E600" s="235" t="s">
        <v>19</v>
      </c>
      <c r="F600" s="236" t="s">
        <v>1425</v>
      </c>
      <c r="G600" s="233"/>
      <c r="H600" s="237">
        <v>114.75</v>
      </c>
      <c r="I600" s="238"/>
      <c r="J600" s="233"/>
      <c r="K600" s="233"/>
      <c r="L600" s="239"/>
      <c r="M600" s="240"/>
      <c r="N600" s="241"/>
      <c r="O600" s="241"/>
      <c r="P600" s="241"/>
      <c r="Q600" s="241"/>
      <c r="R600" s="241"/>
      <c r="S600" s="241"/>
      <c r="T600" s="242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43" t="s">
        <v>171</v>
      </c>
      <c r="AU600" s="243" t="s">
        <v>83</v>
      </c>
      <c r="AV600" s="13" t="s">
        <v>83</v>
      </c>
      <c r="AW600" s="13" t="s">
        <v>35</v>
      </c>
      <c r="AX600" s="13" t="s">
        <v>73</v>
      </c>
      <c r="AY600" s="243" t="s">
        <v>160</v>
      </c>
    </row>
    <row r="601" s="14" customFormat="1">
      <c r="A601" s="14"/>
      <c r="B601" s="244"/>
      <c r="C601" s="245"/>
      <c r="D601" s="234" t="s">
        <v>171</v>
      </c>
      <c r="E601" s="246" t="s">
        <v>19</v>
      </c>
      <c r="F601" s="247" t="s">
        <v>180</v>
      </c>
      <c r="G601" s="245"/>
      <c r="H601" s="248">
        <v>1288.5</v>
      </c>
      <c r="I601" s="249"/>
      <c r="J601" s="245"/>
      <c r="K601" s="245"/>
      <c r="L601" s="250"/>
      <c r="M601" s="251"/>
      <c r="N601" s="252"/>
      <c r="O601" s="252"/>
      <c r="P601" s="252"/>
      <c r="Q601" s="252"/>
      <c r="R601" s="252"/>
      <c r="S601" s="252"/>
      <c r="T601" s="253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4" t="s">
        <v>171</v>
      </c>
      <c r="AU601" s="254" t="s">
        <v>83</v>
      </c>
      <c r="AV601" s="14" t="s">
        <v>167</v>
      </c>
      <c r="AW601" s="14" t="s">
        <v>35</v>
      </c>
      <c r="AX601" s="14" t="s">
        <v>81</v>
      </c>
      <c r="AY601" s="254" t="s">
        <v>160</v>
      </c>
    </row>
    <row r="602" s="2" customFormat="1" ht="21.75" customHeight="1">
      <c r="A602" s="40"/>
      <c r="B602" s="41"/>
      <c r="C602" s="214" t="s">
        <v>788</v>
      </c>
      <c r="D602" s="214" t="s">
        <v>162</v>
      </c>
      <c r="E602" s="215" t="s">
        <v>1439</v>
      </c>
      <c r="F602" s="216" t="s">
        <v>1440</v>
      </c>
      <c r="G602" s="217" t="s">
        <v>165</v>
      </c>
      <c r="H602" s="218">
        <v>57982.5</v>
      </c>
      <c r="I602" s="219"/>
      <c r="J602" s="220">
        <f>ROUND(I602*H602,2)</f>
        <v>0</v>
      </c>
      <c r="K602" s="216" t="s">
        <v>166</v>
      </c>
      <c r="L602" s="46"/>
      <c r="M602" s="221" t="s">
        <v>19</v>
      </c>
      <c r="N602" s="222" t="s">
        <v>44</v>
      </c>
      <c r="O602" s="86"/>
      <c r="P602" s="223">
        <f>O602*H602</f>
        <v>0</v>
      </c>
      <c r="Q602" s="223">
        <v>0</v>
      </c>
      <c r="R602" s="223">
        <f>Q602*H602</f>
        <v>0</v>
      </c>
      <c r="S602" s="223">
        <v>0</v>
      </c>
      <c r="T602" s="224">
        <f>S602*H602</f>
        <v>0</v>
      </c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R602" s="225" t="s">
        <v>167</v>
      </c>
      <c r="AT602" s="225" t="s">
        <v>162</v>
      </c>
      <c r="AU602" s="225" t="s">
        <v>83</v>
      </c>
      <c r="AY602" s="19" t="s">
        <v>160</v>
      </c>
      <c r="BE602" s="226">
        <f>IF(N602="základní",J602,0)</f>
        <v>0</v>
      </c>
      <c r="BF602" s="226">
        <f>IF(N602="snížená",J602,0)</f>
        <v>0</v>
      </c>
      <c r="BG602" s="226">
        <f>IF(N602="zákl. přenesená",J602,0)</f>
        <v>0</v>
      </c>
      <c r="BH602" s="226">
        <f>IF(N602="sníž. přenesená",J602,0)</f>
        <v>0</v>
      </c>
      <c r="BI602" s="226">
        <f>IF(N602="nulová",J602,0)</f>
        <v>0</v>
      </c>
      <c r="BJ602" s="19" t="s">
        <v>81</v>
      </c>
      <c r="BK602" s="226">
        <f>ROUND(I602*H602,2)</f>
        <v>0</v>
      </c>
      <c r="BL602" s="19" t="s">
        <v>167</v>
      </c>
      <c r="BM602" s="225" t="s">
        <v>1441</v>
      </c>
    </row>
    <row r="603" s="2" customFormat="1">
      <c r="A603" s="40"/>
      <c r="B603" s="41"/>
      <c r="C603" s="42"/>
      <c r="D603" s="227" t="s">
        <v>169</v>
      </c>
      <c r="E603" s="42"/>
      <c r="F603" s="228" t="s">
        <v>1442</v>
      </c>
      <c r="G603" s="42"/>
      <c r="H603" s="42"/>
      <c r="I603" s="229"/>
      <c r="J603" s="42"/>
      <c r="K603" s="42"/>
      <c r="L603" s="46"/>
      <c r="M603" s="230"/>
      <c r="N603" s="231"/>
      <c r="O603" s="86"/>
      <c r="P603" s="86"/>
      <c r="Q603" s="86"/>
      <c r="R603" s="86"/>
      <c r="S603" s="86"/>
      <c r="T603" s="87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T603" s="19" t="s">
        <v>169</v>
      </c>
      <c r="AU603" s="19" t="s">
        <v>83</v>
      </c>
    </row>
    <row r="604" s="13" customFormat="1">
      <c r="A604" s="13"/>
      <c r="B604" s="232"/>
      <c r="C604" s="233"/>
      <c r="D604" s="234" t="s">
        <v>171</v>
      </c>
      <c r="E604" s="233"/>
      <c r="F604" s="236" t="s">
        <v>1430</v>
      </c>
      <c r="G604" s="233"/>
      <c r="H604" s="237">
        <v>57982.5</v>
      </c>
      <c r="I604" s="238"/>
      <c r="J604" s="233"/>
      <c r="K604" s="233"/>
      <c r="L604" s="239"/>
      <c r="M604" s="240"/>
      <c r="N604" s="241"/>
      <c r="O604" s="241"/>
      <c r="P604" s="241"/>
      <c r="Q604" s="241"/>
      <c r="R604" s="241"/>
      <c r="S604" s="241"/>
      <c r="T604" s="242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3" t="s">
        <v>171</v>
      </c>
      <c r="AU604" s="243" t="s">
        <v>83</v>
      </c>
      <c r="AV604" s="13" t="s">
        <v>83</v>
      </c>
      <c r="AW604" s="13" t="s">
        <v>4</v>
      </c>
      <c r="AX604" s="13" t="s">
        <v>81</v>
      </c>
      <c r="AY604" s="243" t="s">
        <v>160</v>
      </c>
    </row>
    <row r="605" s="2" customFormat="1" ht="21.75" customHeight="1">
      <c r="A605" s="40"/>
      <c r="B605" s="41"/>
      <c r="C605" s="214" t="s">
        <v>793</v>
      </c>
      <c r="D605" s="214" t="s">
        <v>162</v>
      </c>
      <c r="E605" s="215" t="s">
        <v>1443</v>
      </c>
      <c r="F605" s="216" t="s">
        <v>1444</v>
      </c>
      <c r="G605" s="217" t="s">
        <v>165</v>
      </c>
      <c r="H605" s="218">
        <v>1288.5</v>
      </c>
      <c r="I605" s="219"/>
      <c r="J605" s="220">
        <f>ROUND(I605*H605,2)</f>
        <v>0</v>
      </c>
      <c r="K605" s="216" t="s">
        <v>166</v>
      </c>
      <c r="L605" s="46"/>
      <c r="M605" s="221" t="s">
        <v>19</v>
      </c>
      <c r="N605" s="222" t="s">
        <v>44</v>
      </c>
      <c r="O605" s="86"/>
      <c r="P605" s="223">
        <f>O605*H605</f>
        <v>0</v>
      </c>
      <c r="Q605" s="223">
        <v>0</v>
      </c>
      <c r="R605" s="223">
        <f>Q605*H605</f>
        <v>0</v>
      </c>
      <c r="S605" s="223">
        <v>0</v>
      </c>
      <c r="T605" s="224">
        <f>S605*H605</f>
        <v>0</v>
      </c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R605" s="225" t="s">
        <v>167</v>
      </c>
      <c r="AT605" s="225" t="s">
        <v>162</v>
      </c>
      <c r="AU605" s="225" t="s">
        <v>83</v>
      </c>
      <c r="AY605" s="19" t="s">
        <v>160</v>
      </c>
      <c r="BE605" s="226">
        <f>IF(N605="základní",J605,0)</f>
        <v>0</v>
      </c>
      <c r="BF605" s="226">
        <f>IF(N605="snížená",J605,0)</f>
        <v>0</v>
      </c>
      <c r="BG605" s="226">
        <f>IF(N605="zákl. přenesená",J605,0)</f>
        <v>0</v>
      </c>
      <c r="BH605" s="226">
        <f>IF(N605="sníž. přenesená",J605,0)</f>
        <v>0</v>
      </c>
      <c r="BI605" s="226">
        <f>IF(N605="nulová",J605,0)</f>
        <v>0</v>
      </c>
      <c r="BJ605" s="19" t="s">
        <v>81</v>
      </c>
      <c r="BK605" s="226">
        <f>ROUND(I605*H605,2)</f>
        <v>0</v>
      </c>
      <c r="BL605" s="19" t="s">
        <v>167</v>
      </c>
      <c r="BM605" s="225" t="s">
        <v>1445</v>
      </c>
    </row>
    <row r="606" s="2" customFormat="1">
      <c r="A606" s="40"/>
      <c r="B606" s="41"/>
      <c r="C606" s="42"/>
      <c r="D606" s="227" t="s">
        <v>169</v>
      </c>
      <c r="E606" s="42"/>
      <c r="F606" s="228" t="s">
        <v>1446</v>
      </c>
      <c r="G606" s="42"/>
      <c r="H606" s="42"/>
      <c r="I606" s="229"/>
      <c r="J606" s="42"/>
      <c r="K606" s="42"/>
      <c r="L606" s="46"/>
      <c r="M606" s="230"/>
      <c r="N606" s="231"/>
      <c r="O606" s="86"/>
      <c r="P606" s="86"/>
      <c r="Q606" s="86"/>
      <c r="R606" s="86"/>
      <c r="S606" s="86"/>
      <c r="T606" s="87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T606" s="19" t="s">
        <v>169</v>
      </c>
      <c r="AU606" s="19" t="s">
        <v>83</v>
      </c>
    </row>
    <row r="607" s="2" customFormat="1" ht="33" customHeight="1">
      <c r="A607" s="40"/>
      <c r="B607" s="41"/>
      <c r="C607" s="214" t="s">
        <v>800</v>
      </c>
      <c r="D607" s="214" t="s">
        <v>162</v>
      </c>
      <c r="E607" s="215" t="s">
        <v>1447</v>
      </c>
      <c r="F607" s="216" t="s">
        <v>1448</v>
      </c>
      <c r="G607" s="217" t="s">
        <v>165</v>
      </c>
      <c r="H607" s="218">
        <v>1710.7360000000001</v>
      </c>
      <c r="I607" s="219"/>
      <c r="J607" s="220">
        <f>ROUND(I607*H607,2)</f>
        <v>0</v>
      </c>
      <c r="K607" s="216" t="s">
        <v>166</v>
      </c>
      <c r="L607" s="46"/>
      <c r="M607" s="221" t="s">
        <v>19</v>
      </c>
      <c r="N607" s="222" t="s">
        <v>44</v>
      </c>
      <c r="O607" s="86"/>
      <c r="P607" s="223">
        <f>O607*H607</f>
        <v>0</v>
      </c>
      <c r="Q607" s="223">
        <v>0</v>
      </c>
      <c r="R607" s="223">
        <f>Q607*H607</f>
        <v>0</v>
      </c>
      <c r="S607" s="223">
        <v>0</v>
      </c>
      <c r="T607" s="224">
        <f>S607*H607</f>
        <v>0</v>
      </c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R607" s="225" t="s">
        <v>167</v>
      </c>
      <c r="AT607" s="225" t="s">
        <v>162</v>
      </c>
      <c r="AU607" s="225" t="s">
        <v>83</v>
      </c>
      <c r="AY607" s="19" t="s">
        <v>160</v>
      </c>
      <c r="BE607" s="226">
        <f>IF(N607="základní",J607,0)</f>
        <v>0</v>
      </c>
      <c r="BF607" s="226">
        <f>IF(N607="snížená",J607,0)</f>
        <v>0</v>
      </c>
      <c r="BG607" s="226">
        <f>IF(N607="zákl. přenesená",J607,0)</f>
        <v>0</v>
      </c>
      <c r="BH607" s="226">
        <f>IF(N607="sníž. přenesená",J607,0)</f>
        <v>0</v>
      </c>
      <c r="BI607" s="226">
        <f>IF(N607="nulová",J607,0)</f>
        <v>0</v>
      </c>
      <c r="BJ607" s="19" t="s">
        <v>81</v>
      </c>
      <c r="BK607" s="226">
        <f>ROUND(I607*H607,2)</f>
        <v>0</v>
      </c>
      <c r="BL607" s="19" t="s">
        <v>167</v>
      </c>
      <c r="BM607" s="225" t="s">
        <v>1449</v>
      </c>
    </row>
    <row r="608" s="2" customFormat="1">
      <c r="A608" s="40"/>
      <c r="B608" s="41"/>
      <c r="C608" s="42"/>
      <c r="D608" s="227" t="s">
        <v>169</v>
      </c>
      <c r="E608" s="42"/>
      <c r="F608" s="228" t="s">
        <v>1450</v>
      </c>
      <c r="G608" s="42"/>
      <c r="H608" s="42"/>
      <c r="I608" s="229"/>
      <c r="J608" s="42"/>
      <c r="K608" s="42"/>
      <c r="L608" s="46"/>
      <c r="M608" s="230"/>
      <c r="N608" s="231"/>
      <c r="O608" s="86"/>
      <c r="P608" s="86"/>
      <c r="Q608" s="86"/>
      <c r="R608" s="86"/>
      <c r="S608" s="86"/>
      <c r="T608" s="87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T608" s="19" t="s">
        <v>169</v>
      </c>
      <c r="AU608" s="19" t="s">
        <v>83</v>
      </c>
    </row>
    <row r="609" s="13" customFormat="1">
      <c r="A609" s="13"/>
      <c r="B609" s="232"/>
      <c r="C609" s="233"/>
      <c r="D609" s="234" t="s">
        <v>171</v>
      </c>
      <c r="E609" s="235" t="s">
        <v>19</v>
      </c>
      <c r="F609" s="236" t="s">
        <v>1211</v>
      </c>
      <c r="G609" s="233"/>
      <c r="H609" s="237">
        <v>16.68</v>
      </c>
      <c r="I609" s="238"/>
      <c r="J609" s="233"/>
      <c r="K609" s="233"/>
      <c r="L609" s="239"/>
      <c r="M609" s="240"/>
      <c r="N609" s="241"/>
      <c r="O609" s="241"/>
      <c r="P609" s="241"/>
      <c r="Q609" s="241"/>
      <c r="R609" s="241"/>
      <c r="S609" s="241"/>
      <c r="T609" s="24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3" t="s">
        <v>171</v>
      </c>
      <c r="AU609" s="243" t="s">
        <v>83</v>
      </c>
      <c r="AV609" s="13" t="s">
        <v>83</v>
      </c>
      <c r="AW609" s="13" t="s">
        <v>35</v>
      </c>
      <c r="AX609" s="13" t="s">
        <v>73</v>
      </c>
      <c r="AY609" s="243" t="s">
        <v>160</v>
      </c>
    </row>
    <row r="610" s="15" customFormat="1">
      <c r="A610" s="15"/>
      <c r="B610" s="265"/>
      <c r="C610" s="266"/>
      <c r="D610" s="234" t="s">
        <v>171</v>
      </c>
      <c r="E610" s="267" t="s">
        <v>19</v>
      </c>
      <c r="F610" s="268" t="s">
        <v>1451</v>
      </c>
      <c r="G610" s="266"/>
      <c r="H610" s="269">
        <v>16.68</v>
      </c>
      <c r="I610" s="270"/>
      <c r="J610" s="266"/>
      <c r="K610" s="266"/>
      <c r="L610" s="271"/>
      <c r="M610" s="272"/>
      <c r="N610" s="273"/>
      <c r="O610" s="273"/>
      <c r="P610" s="273"/>
      <c r="Q610" s="273"/>
      <c r="R610" s="273"/>
      <c r="S610" s="273"/>
      <c r="T610" s="274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T610" s="275" t="s">
        <v>171</v>
      </c>
      <c r="AU610" s="275" t="s">
        <v>83</v>
      </c>
      <c r="AV610" s="15" t="s">
        <v>181</v>
      </c>
      <c r="AW610" s="15" t="s">
        <v>35</v>
      </c>
      <c r="AX610" s="15" t="s">
        <v>73</v>
      </c>
      <c r="AY610" s="275" t="s">
        <v>160</v>
      </c>
    </row>
    <row r="611" s="13" customFormat="1">
      <c r="A611" s="13"/>
      <c r="B611" s="232"/>
      <c r="C611" s="233"/>
      <c r="D611" s="234" t="s">
        <v>171</v>
      </c>
      <c r="E611" s="235" t="s">
        <v>19</v>
      </c>
      <c r="F611" s="236" t="s">
        <v>1452</v>
      </c>
      <c r="G611" s="233"/>
      <c r="H611" s="237">
        <v>47.228999999999999</v>
      </c>
      <c r="I611" s="238"/>
      <c r="J611" s="233"/>
      <c r="K611" s="233"/>
      <c r="L611" s="239"/>
      <c r="M611" s="240"/>
      <c r="N611" s="241"/>
      <c r="O611" s="241"/>
      <c r="P611" s="241"/>
      <c r="Q611" s="241"/>
      <c r="R611" s="241"/>
      <c r="S611" s="241"/>
      <c r="T611" s="242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3" t="s">
        <v>171</v>
      </c>
      <c r="AU611" s="243" t="s">
        <v>83</v>
      </c>
      <c r="AV611" s="13" t="s">
        <v>83</v>
      </c>
      <c r="AW611" s="13" t="s">
        <v>35</v>
      </c>
      <c r="AX611" s="13" t="s">
        <v>73</v>
      </c>
      <c r="AY611" s="243" t="s">
        <v>160</v>
      </c>
    </row>
    <row r="612" s="13" customFormat="1">
      <c r="A612" s="13"/>
      <c r="B612" s="232"/>
      <c r="C612" s="233"/>
      <c r="D612" s="234" t="s">
        <v>171</v>
      </c>
      <c r="E612" s="235" t="s">
        <v>19</v>
      </c>
      <c r="F612" s="236" t="s">
        <v>1453</v>
      </c>
      <c r="G612" s="233"/>
      <c r="H612" s="237">
        <v>7.3390000000000004</v>
      </c>
      <c r="I612" s="238"/>
      <c r="J612" s="233"/>
      <c r="K612" s="233"/>
      <c r="L612" s="239"/>
      <c r="M612" s="240"/>
      <c r="N612" s="241"/>
      <c r="O612" s="241"/>
      <c r="P612" s="241"/>
      <c r="Q612" s="241"/>
      <c r="R612" s="241"/>
      <c r="S612" s="241"/>
      <c r="T612" s="242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43" t="s">
        <v>171</v>
      </c>
      <c r="AU612" s="243" t="s">
        <v>83</v>
      </c>
      <c r="AV612" s="13" t="s">
        <v>83</v>
      </c>
      <c r="AW612" s="13" t="s">
        <v>35</v>
      </c>
      <c r="AX612" s="13" t="s">
        <v>73</v>
      </c>
      <c r="AY612" s="243" t="s">
        <v>160</v>
      </c>
    </row>
    <row r="613" s="13" customFormat="1">
      <c r="A613" s="13"/>
      <c r="B613" s="232"/>
      <c r="C613" s="233"/>
      <c r="D613" s="234" t="s">
        <v>171</v>
      </c>
      <c r="E613" s="235" t="s">
        <v>19</v>
      </c>
      <c r="F613" s="236" t="s">
        <v>1454</v>
      </c>
      <c r="G613" s="233"/>
      <c r="H613" s="237">
        <v>51.887999999999998</v>
      </c>
      <c r="I613" s="238"/>
      <c r="J613" s="233"/>
      <c r="K613" s="233"/>
      <c r="L613" s="239"/>
      <c r="M613" s="240"/>
      <c r="N613" s="241"/>
      <c r="O613" s="241"/>
      <c r="P613" s="241"/>
      <c r="Q613" s="241"/>
      <c r="R613" s="241"/>
      <c r="S613" s="241"/>
      <c r="T613" s="242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43" t="s">
        <v>171</v>
      </c>
      <c r="AU613" s="243" t="s">
        <v>83</v>
      </c>
      <c r="AV613" s="13" t="s">
        <v>83</v>
      </c>
      <c r="AW613" s="13" t="s">
        <v>35</v>
      </c>
      <c r="AX613" s="13" t="s">
        <v>73</v>
      </c>
      <c r="AY613" s="243" t="s">
        <v>160</v>
      </c>
    </row>
    <row r="614" s="13" customFormat="1">
      <c r="A614" s="13"/>
      <c r="B614" s="232"/>
      <c r="C614" s="233"/>
      <c r="D614" s="234" t="s">
        <v>171</v>
      </c>
      <c r="E614" s="235" t="s">
        <v>19</v>
      </c>
      <c r="F614" s="236" t="s">
        <v>1455</v>
      </c>
      <c r="G614" s="233"/>
      <c r="H614" s="237">
        <v>14.657</v>
      </c>
      <c r="I614" s="238"/>
      <c r="J614" s="233"/>
      <c r="K614" s="233"/>
      <c r="L614" s="239"/>
      <c r="M614" s="240"/>
      <c r="N614" s="241"/>
      <c r="O614" s="241"/>
      <c r="P614" s="241"/>
      <c r="Q614" s="241"/>
      <c r="R614" s="241"/>
      <c r="S614" s="241"/>
      <c r="T614" s="242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3" t="s">
        <v>171</v>
      </c>
      <c r="AU614" s="243" t="s">
        <v>83</v>
      </c>
      <c r="AV614" s="13" t="s">
        <v>83</v>
      </c>
      <c r="AW614" s="13" t="s">
        <v>35</v>
      </c>
      <c r="AX614" s="13" t="s">
        <v>73</v>
      </c>
      <c r="AY614" s="243" t="s">
        <v>160</v>
      </c>
    </row>
    <row r="615" s="13" customFormat="1">
      <c r="A615" s="13"/>
      <c r="B615" s="232"/>
      <c r="C615" s="233"/>
      <c r="D615" s="234" t="s">
        <v>171</v>
      </c>
      <c r="E615" s="235" t="s">
        <v>19</v>
      </c>
      <c r="F615" s="236" t="s">
        <v>1456</v>
      </c>
      <c r="G615" s="233"/>
      <c r="H615" s="237">
        <v>22.966000000000001</v>
      </c>
      <c r="I615" s="238"/>
      <c r="J615" s="233"/>
      <c r="K615" s="233"/>
      <c r="L615" s="239"/>
      <c r="M615" s="240"/>
      <c r="N615" s="241"/>
      <c r="O615" s="241"/>
      <c r="P615" s="241"/>
      <c r="Q615" s="241"/>
      <c r="R615" s="241"/>
      <c r="S615" s="241"/>
      <c r="T615" s="24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3" t="s">
        <v>171</v>
      </c>
      <c r="AU615" s="243" t="s">
        <v>83</v>
      </c>
      <c r="AV615" s="13" t="s">
        <v>83</v>
      </c>
      <c r="AW615" s="13" t="s">
        <v>35</v>
      </c>
      <c r="AX615" s="13" t="s">
        <v>73</v>
      </c>
      <c r="AY615" s="243" t="s">
        <v>160</v>
      </c>
    </row>
    <row r="616" s="15" customFormat="1">
      <c r="A616" s="15"/>
      <c r="B616" s="265"/>
      <c r="C616" s="266"/>
      <c r="D616" s="234" t="s">
        <v>171</v>
      </c>
      <c r="E616" s="267" t="s">
        <v>19</v>
      </c>
      <c r="F616" s="268" t="s">
        <v>1457</v>
      </c>
      <c r="G616" s="266"/>
      <c r="H616" s="269">
        <v>144.07900000000001</v>
      </c>
      <c r="I616" s="270"/>
      <c r="J616" s="266"/>
      <c r="K616" s="266"/>
      <c r="L616" s="271"/>
      <c r="M616" s="272"/>
      <c r="N616" s="273"/>
      <c r="O616" s="273"/>
      <c r="P616" s="273"/>
      <c r="Q616" s="273"/>
      <c r="R616" s="273"/>
      <c r="S616" s="273"/>
      <c r="T616" s="274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T616" s="275" t="s">
        <v>171</v>
      </c>
      <c r="AU616" s="275" t="s">
        <v>83</v>
      </c>
      <c r="AV616" s="15" t="s">
        <v>181</v>
      </c>
      <c r="AW616" s="15" t="s">
        <v>35</v>
      </c>
      <c r="AX616" s="15" t="s">
        <v>73</v>
      </c>
      <c r="AY616" s="275" t="s">
        <v>160</v>
      </c>
    </row>
    <row r="617" s="13" customFormat="1">
      <c r="A617" s="13"/>
      <c r="B617" s="232"/>
      <c r="C617" s="233"/>
      <c r="D617" s="234" t="s">
        <v>171</v>
      </c>
      <c r="E617" s="235" t="s">
        <v>19</v>
      </c>
      <c r="F617" s="236" t="s">
        <v>1458</v>
      </c>
      <c r="G617" s="233"/>
      <c r="H617" s="237">
        <v>39.124000000000002</v>
      </c>
      <c r="I617" s="238"/>
      <c r="J617" s="233"/>
      <c r="K617" s="233"/>
      <c r="L617" s="239"/>
      <c r="M617" s="240"/>
      <c r="N617" s="241"/>
      <c r="O617" s="241"/>
      <c r="P617" s="241"/>
      <c r="Q617" s="241"/>
      <c r="R617" s="241"/>
      <c r="S617" s="241"/>
      <c r="T617" s="24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43" t="s">
        <v>171</v>
      </c>
      <c r="AU617" s="243" t="s">
        <v>83</v>
      </c>
      <c r="AV617" s="13" t="s">
        <v>83</v>
      </c>
      <c r="AW617" s="13" t="s">
        <v>35</v>
      </c>
      <c r="AX617" s="13" t="s">
        <v>73</v>
      </c>
      <c r="AY617" s="243" t="s">
        <v>160</v>
      </c>
    </row>
    <row r="618" s="13" customFormat="1">
      <c r="A618" s="13"/>
      <c r="B618" s="232"/>
      <c r="C618" s="233"/>
      <c r="D618" s="234" t="s">
        <v>171</v>
      </c>
      <c r="E618" s="235" t="s">
        <v>19</v>
      </c>
      <c r="F618" s="236" t="s">
        <v>1459</v>
      </c>
      <c r="G618" s="233"/>
      <c r="H618" s="237">
        <v>24.177</v>
      </c>
      <c r="I618" s="238"/>
      <c r="J618" s="233"/>
      <c r="K618" s="233"/>
      <c r="L618" s="239"/>
      <c r="M618" s="240"/>
      <c r="N618" s="241"/>
      <c r="O618" s="241"/>
      <c r="P618" s="241"/>
      <c r="Q618" s="241"/>
      <c r="R618" s="241"/>
      <c r="S618" s="241"/>
      <c r="T618" s="24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3" t="s">
        <v>171</v>
      </c>
      <c r="AU618" s="243" t="s">
        <v>83</v>
      </c>
      <c r="AV618" s="13" t="s">
        <v>83</v>
      </c>
      <c r="AW618" s="13" t="s">
        <v>35</v>
      </c>
      <c r="AX618" s="13" t="s">
        <v>73</v>
      </c>
      <c r="AY618" s="243" t="s">
        <v>160</v>
      </c>
    </row>
    <row r="619" s="13" customFormat="1">
      <c r="A619" s="13"/>
      <c r="B619" s="232"/>
      <c r="C619" s="233"/>
      <c r="D619" s="234" t="s">
        <v>171</v>
      </c>
      <c r="E619" s="235" t="s">
        <v>19</v>
      </c>
      <c r="F619" s="236" t="s">
        <v>1460</v>
      </c>
      <c r="G619" s="233"/>
      <c r="H619" s="237">
        <v>12.693</v>
      </c>
      <c r="I619" s="238"/>
      <c r="J619" s="233"/>
      <c r="K619" s="233"/>
      <c r="L619" s="239"/>
      <c r="M619" s="240"/>
      <c r="N619" s="241"/>
      <c r="O619" s="241"/>
      <c r="P619" s="241"/>
      <c r="Q619" s="241"/>
      <c r="R619" s="241"/>
      <c r="S619" s="241"/>
      <c r="T619" s="242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43" t="s">
        <v>171</v>
      </c>
      <c r="AU619" s="243" t="s">
        <v>83</v>
      </c>
      <c r="AV619" s="13" t="s">
        <v>83</v>
      </c>
      <c r="AW619" s="13" t="s">
        <v>35</v>
      </c>
      <c r="AX619" s="13" t="s">
        <v>73</v>
      </c>
      <c r="AY619" s="243" t="s">
        <v>160</v>
      </c>
    </row>
    <row r="620" s="15" customFormat="1">
      <c r="A620" s="15"/>
      <c r="B620" s="265"/>
      <c r="C620" s="266"/>
      <c r="D620" s="234" t="s">
        <v>171</v>
      </c>
      <c r="E620" s="267" t="s">
        <v>19</v>
      </c>
      <c r="F620" s="268" t="s">
        <v>1461</v>
      </c>
      <c r="G620" s="266"/>
      <c r="H620" s="269">
        <v>75.994</v>
      </c>
      <c r="I620" s="270"/>
      <c r="J620" s="266"/>
      <c r="K620" s="266"/>
      <c r="L620" s="271"/>
      <c r="M620" s="272"/>
      <c r="N620" s="273"/>
      <c r="O620" s="273"/>
      <c r="P620" s="273"/>
      <c r="Q620" s="273"/>
      <c r="R620" s="273"/>
      <c r="S620" s="273"/>
      <c r="T620" s="274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T620" s="275" t="s">
        <v>171</v>
      </c>
      <c r="AU620" s="275" t="s">
        <v>83</v>
      </c>
      <c r="AV620" s="15" t="s">
        <v>181</v>
      </c>
      <c r="AW620" s="15" t="s">
        <v>35</v>
      </c>
      <c r="AX620" s="15" t="s">
        <v>73</v>
      </c>
      <c r="AY620" s="275" t="s">
        <v>160</v>
      </c>
    </row>
    <row r="621" s="13" customFormat="1">
      <c r="A621" s="13"/>
      <c r="B621" s="232"/>
      <c r="C621" s="233"/>
      <c r="D621" s="234" t="s">
        <v>171</v>
      </c>
      <c r="E621" s="235" t="s">
        <v>19</v>
      </c>
      <c r="F621" s="236" t="s">
        <v>1462</v>
      </c>
      <c r="G621" s="233"/>
      <c r="H621" s="237">
        <v>48.737000000000002</v>
      </c>
      <c r="I621" s="238"/>
      <c r="J621" s="233"/>
      <c r="K621" s="233"/>
      <c r="L621" s="239"/>
      <c r="M621" s="240"/>
      <c r="N621" s="241"/>
      <c r="O621" s="241"/>
      <c r="P621" s="241"/>
      <c r="Q621" s="241"/>
      <c r="R621" s="241"/>
      <c r="S621" s="241"/>
      <c r="T621" s="242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3" t="s">
        <v>171</v>
      </c>
      <c r="AU621" s="243" t="s">
        <v>83</v>
      </c>
      <c r="AV621" s="13" t="s">
        <v>83</v>
      </c>
      <c r="AW621" s="13" t="s">
        <v>35</v>
      </c>
      <c r="AX621" s="13" t="s">
        <v>73</v>
      </c>
      <c r="AY621" s="243" t="s">
        <v>160</v>
      </c>
    </row>
    <row r="622" s="13" customFormat="1">
      <c r="A622" s="13"/>
      <c r="B622" s="232"/>
      <c r="C622" s="233"/>
      <c r="D622" s="234" t="s">
        <v>171</v>
      </c>
      <c r="E622" s="235" t="s">
        <v>19</v>
      </c>
      <c r="F622" s="236" t="s">
        <v>1463</v>
      </c>
      <c r="G622" s="233"/>
      <c r="H622" s="237">
        <v>34.029000000000003</v>
      </c>
      <c r="I622" s="238"/>
      <c r="J622" s="233"/>
      <c r="K622" s="233"/>
      <c r="L622" s="239"/>
      <c r="M622" s="240"/>
      <c r="N622" s="241"/>
      <c r="O622" s="241"/>
      <c r="P622" s="241"/>
      <c r="Q622" s="241"/>
      <c r="R622" s="241"/>
      <c r="S622" s="241"/>
      <c r="T622" s="242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3" t="s">
        <v>171</v>
      </c>
      <c r="AU622" s="243" t="s">
        <v>83</v>
      </c>
      <c r="AV622" s="13" t="s">
        <v>83</v>
      </c>
      <c r="AW622" s="13" t="s">
        <v>35</v>
      </c>
      <c r="AX622" s="13" t="s">
        <v>73</v>
      </c>
      <c r="AY622" s="243" t="s">
        <v>160</v>
      </c>
    </row>
    <row r="623" s="13" customFormat="1">
      <c r="A623" s="13"/>
      <c r="B623" s="232"/>
      <c r="C623" s="233"/>
      <c r="D623" s="234" t="s">
        <v>171</v>
      </c>
      <c r="E623" s="235" t="s">
        <v>19</v>
      </c>
      <c r="F623" s="236" t="s">
        <v>1464</v>
      </c>
      <c r="G623" s="233"/>
      <c r="H623" s="237">
        <v>15.07</v>
      </c>
      <c r="I623" s="238"/>
      <c r="J623" s="233"/>
      <c r="K623" s="233"/>
      <c r="L623" s="239"/>
      <c r="M623" s="240"/>
      <c r="N623" s="241"/>
      <c r="O623" s="241"/>
      <c r="P623" s="241"/>
      <c r="Q623" s="241"/>
      <c r="R623" s="241"/>
      <c r="S623" s="241"/>
      <c r="T623" s="24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3" t="s">
        <v>171</v>
      </c>
      <c r="AU623" s="243" t="s">
        <v>83</v>
      </c>
      <c r="AV623" s="13" t="s">
        <v>83</v>
      </c>
      <c r="AW623" s="13" t="s">
        <v>35</v>
      </c>
      <c r="AX623" s="13" t="s">
        <v>73</v>
      </c>
      <c r="AY623" s="243" t="s">
        <v>160</v>
      </c>
    </row>
    <row r="624" s="13" customFormat="1">
      <c r="A624" s="13"/>
      <c r="B624" s="232"/>
      <c r="C624" s="233"/>
      <c r="D624" s="234" t="s">
        <v>171</v>
      </c>
      <c r="E624" s="235" t="s">
        <v>19</v>
      </c>
      <c r="F624" s="236" t="s">
        <v>1465</v>
      </c>
      <c r="G624" s="233"/>
      <c r="H624" s="237">
        <v>11.555999999999999</v>
      </c>
      <c r="I624" s="238"/>
      <c r="J624" s="233"/>
      <c r="K624" s="233"/>
      <c r="L624" s="239"/>
      <c r="M624" s="240"/>
      <c r="N624" s="241"/>
      <c r="O624" s="241"/>
      <c r="P624" s="241"/>
      <c r="Q624" s="241"/>
      <c r="R624" s="241"/>
      <c r="S624" s="241"/>
      <c r="T624" s="242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43" t="s">
        <v>171</v>
      </c>
      <c r="AU624" s="243" t="s">
        <v>83</v>
      </c>
      <c r="AV624" s="13" t="s">
        <v>83</v>
      </c>
      <c r="AW624" s="13" t="s">
        <v>35</v>
      </c>
      <c r="AX624" s="13" t="s">
        <v>73</v>
      </c>
      <c r="AY624" s="243" t="s">
        <v>160</v>
      </c>
    </row>
    <row r="625" s="13" customFormat="1">
      <c r="A625" s="13"/>
      <c r="B625" s="232"/>
      <c r="C625" s="233"/>
      <c r="D625" s="234" t="s">
        <v>171</v>
      </c>
      <c r="E625" s="235" t="s">
        <v>19</v>
      </c>
      <c r="F625" s="236" t="s">
        <v>1466</v>
      </c>
      <c r="G625" s="233"/>
      <c r="H625" s="237">
        <v>3.226</v>
      </c>
      <c r="I625" s="238"/>
      <c r="J625" s="233"/>
      <c r="K625" s="233"/>
      <c r="L625" s="239"/>
      <c r="M625" s="240"/>
      <c r="N625" s="241"/>
      <c r="O625" s="241"/>
      <c r="P625" s="241"/>
      <c r="Q625" s="241"/>
      <c r="R625" s="241"/>
      <c r="S625" s="241"/>
      <c r="T625" s="242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43" t="s">
        <v>171</v>
      </c>
      <c r="AU625" s="243" t="s">
        <v>83</v>
      </c>
      <c r="AV625" s="13" t="s">
        <v>83</v>
      </c>
      <c r="AW625" s="13" t="s">
        <v>35</v>
      </c>
      <c r="AX625" s="13" t="s">
        <v>73</v>
      </c>
      <c r="AY625" s="243" t="s">
        <v>160</v>
      </c>
    </row>
    <row r="626" s="13" customFormat="1">
      <c r="A626" s="13"/>
      <c r="B626" s="232"/>
      <c r="C626" s="233"/>
      <c r="D626" s="234" t="s">
        <v>171</v>
      </c>
      <c r="E626" s="235" t="s">
        <v>19</v>
      </c>
      <c r="F626" s="236" t="s">
        <v>1467</v>
      </c>
      <c r="G626" s="233"/>
      <c r="H626" s="237">
        <v>3.4950000000000001</v>
      </c>
      <c r="I626" s="238"/>
      <c r="J626" s="233"/>
      <c r="K626" s="233"/>
      <c r="L626" s="239"/>
      <c r="M626" s="240"/>
      <c r="N626" s="241"/>
      <c r="O626" s="241"/>
      <c r="P626" s="241"/>
      <c r="Q626" s="241"/>
      <c r="R626" s="241"/>
      <c r="S626" s="241"/>
      <c r="T626" s="242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3" t="s">
        <v>171</v>
      </c>
      <c r="AU626" s="243" t="s">
        <v>83</v>
      </c>
      <c r="AV626" s="13" t="s">
        <v>83</v>
      </c>
      <c r="AW626" s="13" t="s">
        <v>35</v>
      </c>
      <c r="AX626" s="13" t="s">
        <v>73</v>
      </c>
      <c r="AY626" s="243" t="s">
        <v>160</v>
      </c>
    </row>
    <row r="627" s="13" customFormat="1">
      <c r="A627" s="13"/>
      <c r="B627" s="232"/>
      <c r="C627" s="233"/>
      <c r="D627" s="234" t="s">
        <v>171</v>
      </c>
      <c r="E627" s="235" t="s">
        <v>19</v>
      </c>
      <c r="F627" s="236" t="s">
        <v>1468</v>
      </c>
      <c r="G627" s="233"/>
      <c r="H627" s="237">
        <v>196.13</v>
      </c>
      <c r="I627" s="238"/>
      <c r="J627" s="233"/>
      <c r="K627" s="233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171</v>
      </c>
      <c r="AU627" s="243" t="s">
        <v>83</v>
      </c>
      <c r="AV627" s="13" t="s">
        <v>83</v>
      </c>
      <c r="AW627" s="13" t="s">
        <v>35</v>
      </c>
      <c r="AX627" s="13" t="s">
        <v>73</v>
      </c>
      <c r="AY627" s="243" t="s">
        <v>160</v>
      </c>
    </row>
    <row r="628" s="13" customFormat="1">
      <c r="A628" s="13"/>
      <c r="B628" s="232"/>
      <c r="C628" s="233"/>
      <c r="D628" s="234" t="s">
        <v>171</v>
      </c>
      <c r="E628" s="235" t="s">
        <v>19</v>
      </c>
      <c r="F628" s="236" t="s">
        <v>1469</v>
      </c>
      <c r="G628" s="233"/>
      <c r="H628" s="237">
        <v>15.366</v>
      </c>
      <c r="I628" s="238"/>
      <c r="J628" s="233"/>
      <c r="K628" s="233"/>
      <c r="L628" s="239"/>
      <c r="M628" s="240"/>
      <c r="N628" s="241"/>
      <c r="O628" s="241"/>
      <c r="P628" s="241"/>
      <c r="Q628" s="241"/>
      <c r="R628" s="241"/>
      <c r="S628" s="241"/>
      <c r="T628" s="242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43" t="s">
        <v>171</v>
      </c>
      <c r="AU628" s="243" t="s">
        <v>83</v>
      </c>
      <c r="AV628" s="13" t="s">
        <v>83</v>
      </c>
      <c r="AW628" s="13" t="s">
        <v>35</v>
      </c>
      <c r="AX628" s="13" t="s">
        <v>73</v>
      </c>
      <c r="AY628" s="243" t="s">
        <v>160</v>
      </c>
    </row>
    <row r="629" s="13" customFormat="1">
      <c r="A629" s="13"/>
      <c r="B629" s="232"/>
      <c r="C629" s="233"/>
      <c r="D629" s="234" t="s">
        <v>171</v>
      </c>
      <c r="E629" s="235" t="s">
        <v>19</v>
      </c>
      <c r="F629" s="236" t="s">
        <v>1470</v>
      </c>
      <c r="G629" s="233"/>
      <c r="H629" s="237">
        <v>15.625</v>
      </c>
      <c r="I629" s="238"/>
      <c r="J629" s="233"/>
      <c r="K629" s="233"/>
      <c r="L629" s="239"/>
      <c r="M629" s="240"/>
      <c r="N629" s="241"/>
      <c r="O629" s="241"/>
      <c r="P629" s="241"/>
      <c r="Q629" s="241"/>
      <c r="R629" s="241"/>
      <c r="S629" s="241"/>
      <c r="T629" s="242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43" t="s">
        <v>171</v>
      </c>
      <c r="AU629" s="243" t="s">
        <v>83</v>
      </c>
      <c r="AV629" s="13" t="s">
        <v>83</v>
      </c>
      <c r="AW629" s="13" t="s">
        <v>35</v>
      </c>
      <c r="AX629" s="13" t="s">
        <v>73</v>
      </c>
      <c r="AY629" s="243" t="s">
        <v>160</v>
      </c>
    </row>
    <row r="630" s="13" customFormat="1">
      <c r="A630" s="13"/>
      <c r="B630" s="232"/>
      <c r="C630" s="233"/>
      <c r="D630" s="234" t="s">
        <v>171</v>
      </c>
      <c r="E630" s="235" t="s">
        <v>19</v>
      </c>
      <c r="F630" s="236" t="s">
        <v>1471</v>
      </c>
      <c r="G630" s="233"/>
      <c r="H630" s="237">
        <v>23.055</v>
      </c>
      <c r="I630" s="238"/>
      <c r="J630" s="233"/>
      <c r="K630" s="233"/>
      <c r="L630" s="239"/>
      <c r="M630" s="240"/>
      <c r="N630" s="241"/>
      <c r="O630" s="241"/>
      <c r="P630" s="241"/>
      <c r="Q630" s="241"/>
      <c r="R630" s="241"/>
      <c r="S630" s="241"/>
      <c r="T630" s="242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3" t="s">
        <v>171</v>
      </c>
      <c r="AU630" s="243" t="s">
        <v>83</v>
      </c>
      <c r="AV630" s="13" t="s">
        <v>83</v>
      </c>
      <c r="AW630" s="13" t="s">
        <v>35</v>
      </c>
      <c r="AX630" s="13" t="s">
        <v>73</v>
      </c>
      <c r="AY630" s="243" t="s">
        <v>160</v>
      </c>
    </row>
    <row r="631" s="13" customFormat="1">
      <c r="A631" s="13"/>
      <c r="B631" s="232"/>
      <c r="C631" s="233"/>
      <c r="D631" s="234" t="s">
        <v>171</v>
      </c>
      <c r="E631" s="235" t="s">
        <v>19</v>
      </c>
      <c r="F631" s="236" t="s">
        <v>1472</v>
      </c>
      <c r="G631" s="233"/>
      <c r="H631" s="237">
        <v>9.3059999999999992</v>
      </c>
      <c r="I631" s="238"/>
      <c r="J631" s="233"/>
      <c r="K631" s="233"/>
      <c r="L631" s="239"/>
      <c r="M631" s="240"/>
      <c r="N631" s="241"/>
      <c r="O631" s="241"/>
      <c r="P631" s="241"/>
      <c r="Q631" s="241"/>
      <c r="R631" s="241"/>
      <c r="S631" s="241"/>
      <c r="T631" s="24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3" t="s">
        <v>171</v>
      </c>
      <c r="AU631" s="243" t="s">
        <v>83</v>
      </c>
      <c r="AV631" s="13" t="s">
        <v>83</v>
      </c>
      <c r="AW631" s="13" t="s">
        <v>35</v>
      </c>
      <c r="AX631" s="13" t="s">
        <v>73</v>
      </c>
      <c r="AY631" s="243" t="s">
        <v>160</v>
      </c>
    </row>
    <row r="632" s="13" customFormat="1">
      <c r="A632" s="13"/>
      <c r="B632" s="232"/>
      <c r="C632" s="233"/>
      <c r="D632" s="234" t="s">
        <v>171</v>
      </c>
      <c r="E632" s="235" t="s">
        <v>19</v>
      </c>
      <c r="F632" s="236" t="s">
        <v>1473</v>
      </c>
      <c r="G632" s="233"/>
      <c r="H632" s="237">
        <v>14.284000000000001</v>
      </c>
      <c r="I632" s="238"/>
      <c r="J632" s="233"/>
      <c r="K632" s="233"/>
      <c r="L632" s="239"/>
      <c r="M632" s="240"/>
      <c r="N632" s="241"/>
      <c r="O632" s="241"/>
      <c r="P632" s="241"/>
      <c r="Q632" s="241"/>
      <c r="R632" s="241"/>
      <c r="S632" s="241"/>
      <c r="T632" s="242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3" t="s">
        <v>171</v>
      </c>
      <c r="AU632" s="243" t="s">
        <v>83</v>
      </c>
      <c r="AV632" s="13" t="s">
        <v>83</v>
      </c>
      <c r="AW632" s="13" t="s">
        <v>35</v>
      </c>
      <c r="AX632" s="13" t="s">
        <v>73</v>
      </c>
      <c r="AY632" s="243" t="s">
        <v>160</v>
      </c>
    </row>
    <row r="633" s="13" customFormat="1">
      <c r="A633" s="13"/>
      <c r="B633" s="232"/>
      <c r="C633" s="233"/>
      <c r="D633" s="234" t="s">
        <v>171</v>
      </c>
      <c r="E633" s="235" t="s">
        <v>19</v>
      </c>
      <c r="F633" s="236" t="s">
        <v>1474</v>
      </c>
      <c r="G633" s="233"/>
      <c r="H633" s="237">
        <v>3.3399999999999999</v>
      </c>
      <c r="I633" s="238"/>
      <c r="J633" s="233"/>
      <c r="K633" s="233"/>
      <c r="L633" s="239"/>
      <c r="M633" s="240"/>
      <c r="N633" s="241"/>
      <c r="O633" s="241"/>
      <c r="P633" s="241"/>
      <c r="Q633" s="241"/>
      <c r="R633" s="241"/>
      <c r="S633" s="241"/>
      <c r="T633" s="242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3" t="s">
        <v>171</v>
      </c>
      <c r="AU633" s="243" t="s">
        <v>83</v>
      </c>
      <c r="AV633" s="13" t="s">
        <v>83</v>
      </c>
      <c r="AW633" s="13" t="s">
        <v>35</v>
      </c>
      <c r="AX633" s="13" t="s">
        <v>73</v>
      </c>
      <c r="AY633" s="243" t="s">
        <v>160</v>
      </c>
    </row>
    <row r="634" s="13" customFormat="1">
      <c r="A634" s="13"/>
      <c r="B634" s="232"/>
      <c r="C634" s="233"/>
      <c r="D634" s="234" t="s">
        <v>171</v>
      </c>
      <c r="E634" s="235" t="s">
        <v>19</v>
      </c>
      <c r="F634" s="236" t="s">
        <v>1475</v>
      </c>
      <c r="G634" s="233"/>
      <c r="H634" s="237">
        <v>10.17</v>
      </c>
      <c r="I634" s="238"/>
      <c r="J634" s="233"/>
      <c r="K634" s="233"/>
      <c r="L634" s="239"/>
      <c r="M634" s="240"/>
      <c r="N634" s="241"/>
      <c r="O634" s="241"/>
      <c r="P634" s="241"/>
      <c r="Q634" s="241"/>
      <c r="R634" s="241"/>
      <c r="S634" s="241"/>
      <c r="T634" s="242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43" t="s">
        <v>171</v>
      </c>
      <c r="AU634" s="243" t="s">
        <v>83</v>
      </c>
      <c r="AV634" s="13" t="s">
        <v>83</v>
      </c>
      <c r="AW634" s="13" t="s">
        <v>35</v>
      </c>
      <c r="AX634" s="13" t="s">
        <v>73</v>
      </c>
      <c r="AY634" s="243" t="s">
        <v>160</v>
      </c>
    </row>
    <row r="635" s="13" customFormat="1">
      <c r="A635" s="13"/>
      <c r="B635" s="232"/>
      <c r="C635" s="233"/>
      <c r="D635" s="234" t="s">
        <v>171</v>
      </c>
      <c r="E635" s="235" t="s">
        <v>19</v>
      </c>
      <c r="F635" s="236" t="s">
        <v>1476</v>
      </c>
      <c r="G635" s="233"/>
      <c r="H635" s="237">
        <v>3.4710000000000001</v>
      </c>
      <c r="I635" s="238"/>
      <c r="J635" s="233"/>
      <c r="K635" s="233"/>
      <c r="L635" s="239"/>
      <c r="M635" s="240"/>
      <c r="N635" s="241"/>
      <c r="O635" s="241"/>
      <c r="P635" s="241"/>
      <c r="Q635" s="241"/>
      <c r="R635" s="241"/>
      <c r="S635" s="241"/>
      <c r="T635" s="242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43" t="s">
        <v>171</v>
      </c>
      <c r="AU635" s="243" t="s">
        <v>83</v>
      </c>
      <c r="AV635" s="13" t="s">
        <v>83</v>
      </c>
      <c r="AW635" s="13" t="s">
        <v>35</v>
      </c>
      <c r="AX635" s="13" t="s">
        <v>73</v>
      </c>
      <c r="AY635" s="243" t="s">
        <v>160</v>
      </c>
    </row>
    <row r="636" s="13" customFormat="1">
      <c r="A636" s="13"/>
      <c r="B636" s="232"/>
      <c r="C636" s="233"/>
      <c r="D636" s="234" t="s">
        <v>171</v>
      </c>
      <c r="E636" s="235" t="s">
        <v>19</v>
      </c>
      <c r="F636" s="236" t="s">
        <v>1477</v>
      </c>
      <c r="G636" s="233"/>
      <c r="H636" s="237">
        <v>11.045999999999999</v>
      </c>
      <c r="I636" s="238"/>
      <c r="J636" s="233"/>
      <c r="K636" s="233"/>
      <c r="L636" s="239"/>
      <c r="M636" s="240"/>
      <c r="N636" s="241"/>
      <c r="O636" s="241"/>
      <c r="P636" s="241"/>
      <c r="Q636" s="241"/>
      <c r="R636" s="241"/>
      <c r="S636" s="241"/>
      <c r="T636" s="242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3" t="s">
        <v>171</v>
      </c>
      <c r="AU636" s="243" t="s">
        <v>83</v>
      </c>
      <c r="AV636" s="13" t="s">
        <v>83</v>
      </c>
      <c r="AW636" s="13" t="s">
        <v>35</v>
      </c>
      <c r="AX636" s="13" t="s">
        <v>73</v>
      </c>
      <c r="AY636" s="243" t="s">
        <v>160</v>
      </c>
    </row>
    <row r="637" s="13" customFormat="1">
      <c r="A637" s="13"/>
      <c r="B637" s="232"/>
      <c r="C637" s="233"/>
      <c r="D637" s="234" t="s">
        <v>171</v>
      </c>
      <c r="E637" s="235" t="s">
        <v>19</v>
      </c>
      <c r="F637" s="236" t="s">
        <v>1478</v>
      </c>
      <c r="G637" s="233"/>
      <c r="H637" s="237">
        <v>11.753</v>
      </c>
      <c r="I637" s="238"/>
      <c r="J637" s="233"/>
      <c r="K637" s="233"/>
      <c r="L637" s="239"/>
      <c r="M637" s="240"/>
      <c r="N637" s="241"/>
      <c r="O637" s="241"/>
      <c r="P637" s="241"/>
      <c r="Q637" s="241"/>
      <c r="R637" s="241"/>
      <c r="S637" s="241"/>
      <c r="T637" s="242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3" t="s">
        <v>171</v>
      </c>
      <c r="AU637" s="243" t="s">
        <v>83</v>
      </c>
      <c r="AV637" s="13" t="s">
        <v>83</v>
      </c>
      <c r="AW637" s="13" t="s">
        <v>35</v>
      </c>
      <c r="AX637" s="13" t="s">
        <v>73</v>
      </c>
      <c r="AY637" s="243" t="s">
        <v>160</v>
      </c>
    </row>
    <row r="638" s="15" customFormat="1">
      <c r="A638" s="15"/>
      <c r="B638" s="265"/>
      <c r="C638" s="266"/>
      <c r="D638" s="234" t="s">
        <v>171</v>
      </c>
      <c r="E638" s="267" t="s">
        <v>19</v>
      </c>
      <c r="F638" s="268" t="s">
        <v>1479</v>
      </c>
      <c r="G638" s="266"/>
      <c r="H638" s="269">
        <v>429.65899999999999</v>
      </c>
      <c r="I638" s="270"/>
      <c r="J638" s="266"/>
      <c r="K638" s="266"/>
      <c r="L638" s="271"/>
      <c r="M638" s="272"/>
      <c r="N638" s="273"/>
      <c r="O638" s="273"/>
      <c r="P638" s="273"/>
      <c r="Q638" s="273"/>
      <c r="R638" s="273"/>
      <c r="S638" s="273"/>
      <c r="T638" s="274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T638" s="275" t="s">
        <v>171</v>
      </c>
      <c r="AU638" s="275" t="s">
        <v>83</v>
      </c>
      <c r="AV638" s="15" t="s">
        <v>181</v>
      </c>
      <c r="AW638" s="15" t="s">
        <v>35</v>
      </c>
      <c r="AX638" s="15" t="s">
        <v>73</v>
      </c>
      <c r="AY638" s="275" t="s">
        <v>160</v>
      </c>
    </row>
    <row r="639" s="13" customFormat="1">
      <c r="A639" s="13"/>
      <c r="B639" s="232"/>
      <c r="C639" s="233"/>
      <c r="D639" s="234" t="s">
        <v>171</v>
      </c>
      <c r="E639" s="235" t="s">
        <v>19</v>
      </c>
      <c r="F639" s="236" t="s">
        <v>1480</v>
      </c>
      <c r="G639" s="233"/>
      <c r="H639" s="237">
        <v>16.327999999999999</v>
      </c>
      <c r="I639" s="238"/>
      <c r="J639" s="233"/>
      <c r="K639" s="233"/>
      <c r="L639" s="239"/>
      <c r="M639" s="240"/>
      <c r="N639" s="241"/>
      <c r="O639" s="241"/>
      <c r="P639" s="241"/>
      <c r="Q639" s="241"/>
      <c r="R639" s="241"/>
      <c r="S639" s="241"/>
      <c r="T639" s="242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3" t="s">
        <v>171</v>
      </c>
      <c r="AU639" s="243" t="s">
        <v>83</v>
      </c>
      <c r="AV639" s="13" t="s">
        <v>83</v>
      </c>
      <c r="AW639" s="13" t="s">
        <v>35</v>
      </c>
      <c r="AX639" s="13" t="s">
        <v>73</v>
      </c>
      <c r="AY639" s="243" t="s">
        <v>160</v>
      </c>
    </row>
    <row r="640" s="13" customFormat="1">
      <c r="A640" s="13"/>
      <c r="B640" s="232"/>
      <c r="C640" s="233"/>
      <c r="D640" s="234" t="s">
        <v>171</v>
      </c>
      <c r="E640" s="235" t="s">
        <v>19</v>
      </c>
      <c r="F640" s="236" t="s">
        <v>1481</v>
      </c>
      <c r="G640" s="233"/>
      <c r="H640" s="237">
        <v>15.414</v>
      </c>
      <c r="I640" s="238"/>
      <c r="J640" s="233"/>
      <c r="K640" s="233"/>
      <c r="L640" s="239"/>
      <c r="M640" s="240"/>
      <c r="N640" s="241"/>
      <c r="O640" s="241"/>
      <c r="P640" s="241"/>
      <c r="Q640" s="241"/>
      <c r="R640" s="241"/>
      <c r="S640" s="241"/>
      <c r="T640" s="242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43" t="s">
        <v>171</v>
      </c>
      <c r="AU640" s="243" t="s">
        <v>83</v>
      </c>
      <c r="AV640" s="13" t="s">
        <v>83</v>
      </c>
      <c r="AW640" s="13" t="s">
        <v>35</v>
      </c>
      <c r="AX640" s="13" t="s">
        <v>73</v>
      </c>
      <c r="AY640" s="243" t="s">
        <v>160</v>
      </c>
    </row>
    <row r="641" s="13" customFormat="1">
      <c r="A641" s="13"/>
      <c r="B641" s="232"/>
      <c r="C641" s="233"/>
      <c r="D641" s="234" t="s">
        <v>171</v>
      </c>
      <c r="E641" s="235" t="s">
        <v>19</v>
      </c>
      <c r="F641" s="236" t="s">
        <v>1482</v>
      </c>
      <c r="G641" s="233"/>
      <c r="H641" s="237">
        <v>3.9319999999999999</v>
      </c>
      <c r="I641" s="238"/>
      <c r="J641" s="233"/>
      <c r="K641" s="233"/>
      <c r="L641" s="239"/>
      <c r="M641" s="240"/>
      <c r="N641" s="241"/>
      <c r="O641" s="241"/>
      <c r="P641" s="241"/>
      <c r="Q641" s="241"/>
      <c r="R641" s="241"/>
      <c r="S641" s="241"/>
      <c r="T641" s="242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43" t="s">
        <v>171</v>
      </c>
      <c r="AU641" s="243" t="s">
        <v>83</v>
      </c>
      <c r="AV641" s="13" t="s">
        <v>83</v>
      </c>
      <c r="AW641" s="13" t="s">
        <v>35</v>
      </c>
      <c r="AX641" s="13" t="s">
        <v>73</v>
      </c>
      <c r="AY641" s="243" t="s">
        <v>160</v>
      </c>
    </row>
    <row r="642" s="13" customFormat="1">
      <c r="A642" s="13"/>
      <c r="B642" s="232"/>
      <c r="C642" s="233"/>
      <c r="D642" s="234" t="s">
        <v>171</v>
      </c>
      <c r="E642" s="235" t="s">
        <v>19</v>
      </c>
      <c r="F642" s="236" t="s">
        <v>1483</v>
      </c>
      <c r="G642" s="233"/>
      <c r="H642" s="237">
        <v>22.672999999999998</v>
      </c>
      <c r="I642" s="238"/>
      <c r="J642" s="233"/>
      <c r="K642" s="233"/>
      <c r="L642" s="239"/>
      <c r="M642" s="240"/>
      <c r="N642" s="241"/>
      <c r="O642" s="241"/>
      <c r="P642" s="241"/>
      <c r="Q642" s="241"/>
      <c r="R642" s="241"/>
      <c r="S642" s="241"/>
      <c r="T642" s="242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3" t="s">
        <v>171</v>
      </c>
      <c r="AU642" s="243" t="s">
        <v>83</v>
      </c>
      <c r="AV642" s="13" t="s">
        <v>83</v>
      </c>
      <c r="AW642" s="13" t="s">
        <v>35</v>
      </c>
      <c r="AX642" s="13" t="s">
        <v>73</v>
      </c>
      <c r="AY642" s="243" t="s">
        <v>160</v>
      </c>
    </row>
    <row r="643" s="15" customFormat="1">
      <c r="A643" s="15"/>
      <c r="B643" s="265"/>
      <c r="C643" s="266"/>
      <c r="D643" s="234" t="s">
        <v>171</v>
      </c>
      <c r="E643" s="267" t="s">
        <v>19</v>
      </c>
      <c r="F643" s="268" t="s">
        <v>1484</v>
      </c>
      <c r="G643" s="266"/>
      <c r="H643" s="269">
        <v>58.347000000000001</v>
      </c>
      <c r="I643" s="270"/>
      <c r="J643" s="266"/>
      <c r="K643" s="266"/>
      <c r="L643" s="271"/>
      <c r="M643" s="272"/>
      <c r="N643" s="273"/>
      <c r="O643" s="273"/>
      <c r="P643" s="273"/>
      <c r="Q643" s="273"/>
      <c r="R643" s="273"/>
      <c r="S643" s="273"/>
      <c r="T643" s="274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T643" s="275" t="s">
        <v>171</v>
      </c>
      <c r="AU643" s="275" t="s">
        <v>83</v>
      </c>
      <c r="AV643" s="15" t="s">
        <v>181</v>
      </c>
      <c r="AW643" s="15" t="s">
        <v>35</v>
      </c>
      <c r="AX643" s="15" t="s">
        <v>73</v>
      </c>
      <c r="AY643" s="275" t="s">
        <v>160</v>
      </c>
    </row>
    <row r="644" s="13" customFormat="1">
      <c r="A644" s="13"/>
      <c r="B644" s="232"/>
      <c r="C644" s="233"/>
      <c r="D644" s="234" t="s">
        <v>171</v>
      </c>
      <c r="E644" s="235" t="s">
        <v>19</v>
      </c>
      <c r="F644" s="236" t="s">
        <v>1485</v>
      </c>
      <c r="G644" s="233"/>
      <c r="H644" s="237">
        <v>22.794</v>
      </c>
      <c r="I644" s="238"/>
      <c r="J644" s="233"/>
      <c r="K644" s="233"/>
      <c r="L644" s="239"/>
      <c r="M644" s="240"/>
      <c r="N644" s="241"/>
      <c r="O644" s="241"/>
      <c r="P644" s="241"/>
      <c r="Q644" s="241"/>
      <c r="R644" s="241"/>
      <c r="S644" s="241"/>
      <c r="T644" s="242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43" t="s">
        <v>171</v>
      </c>
      <c r="AU644" s="243" t="s">
        <v>83</v>
      </c>
      <c r="AV644" s="13" t="s">
        <v>83</v>
      </c>
      <c r="AW644" s="13" t="s">
        <v>35</v>
      </c>
      <c r="AX644" s="13" t="s">
        <v>73</v>
      </c>
      <c r="AY644" s="243" t="s">
        <v>160</v>
      </c>
    </row>
    <row r="645" s="13" customFormat="1">
      <c r="A645" s="13"/>
      <c r="B645" s="232"/>
      <c r="C645" s="233"/>
      <c r="D645" s="234" t="s">
        <v>171</v>
      </c>
      <c r="E645" s="235" t="s">
        <v>19</v>
      </c>
      <c r="F645" s="236" t="s">
        <v>1486</v>
      </c>
      <c r="G645" s="233"/>
      <c r="H645" s="237">
        <v>22.210999999999999</v>
      </c>
      <c r="I645" s="238"/>
      <c r="J645" s="233"/>
      <c r="K645" s="233"/>
      <c r="L645" s="239"/>
      <c r="M645" s="240"/>
      <c r="N645" s="241"/>
      <c r="O645" s="241"/>
      <c r="P645" s="241"/>
      <c r="Q645" s="241"/>
      <c r="R645" s="241"/>
      <c r="S645" s="241"/>
      <c r="T645" s="242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3" t="s">
        <v>171</v>
      </c>
      <c r="AU645" s="243" t="s">
        <v>83</v>
      </c>
      <c r="AV645" s="13" t="s">
        <v>83</v>
      </c>
      <c r="AW645" s="13" t="s">
        <v>35</v>
      </c>
      <c r="AX645" s="13" t="s">
        <v>73</v>
      </c>
      <c r="AY645" s="243" t="s">
        <v>160</v>
      </c>
    </row>
    <row r="646" s="13" customFormat="1">
      <c r="A646" s="13"/>
      <c r="B646" s="232"/>
      <c r="C646" s="233"/>
      <c r="D646" s="234" t="s">
        <v>171</v>
      </c>
      <c r="E646" s="235" t="s">
        <v>19</v>
      </c>
      <c r="F646" s="236" t="s">
        <v>1487</v>
      </c>
      <c r="G646" s="233"/>
      <c r="H646" s="237">
        <v>12.510999999999999</v>
      </c>
      <c r="I646" s="238"/>
      <c r="J646" s="233"/>
      <c r="K646" s="233"/>
      <c r="L646" s="239"/>
      <c r="M646" s="240"/>
      <c r="N646" s="241"/>
      <c r="O646" s="241"/>
      <c r="P646" s="241"/>
      <c r="Q646" s="241"/>
      <c r="R646" s="241"/>
      <c r="S646" s="241"/>
      <c r="T646" s="242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43" t="s">
        <v>171</v>
      </c>
      <c r="AU646" s="243" t="s">
        <v>83</v>
      </c>
      <c r="AV646" s="13" t="s">
        <v>83</v>
      </c>
      <c r="AW646" s="13" t="s">
        <v>35</v>
      </c>
      <c r="AX646" s="13" t="s">
        <v>73</v>
      </c>
      <c r="AY646" s="243" t="s">
        <v>160</v>
      </c>
    </row>
    <row r="647" s="13" customFormat="1">
      <c r="A647" s="13"/>
      <c r="B647" s="232"/>
      <c r="C647" s="233"/>
      <c r="D647" s="234" t="s">
        <v>171</v>
      </c>
      <c r="E647" s="235" t="s">
        <v>19</v>
      </c>
      <c r="F647" s="236" t="s">
        <v>1488</v>
      </c>
      <c r="G647" s="233"/>
      <c r="H647" s="237">
        <v>16.056000000000001</v>
      </c>
      <c r="I647" s="238"/>
      <c r="J647" s="233"/>
      <c r="K647" s="233"/>
      <c r="L647" s="239"/>
      <c r="M647" s="240"/>
      <c r="N647" s="241"/>
      <c r="O647" s="241"/>
      <c r="P647" s="241"/>
      <c r="Q647" s="241"/>
      <c r="R647" s="241"/>
      <c r="S647" s="241"/>
      <c r="T647" s="242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43" t="s">
        <v>171</v>
      </c>
      <c r="AU647" s="243" t="s">
        <v>83</v>
      </c>
      <c r="AV647" s="13" t="s">
        <v>83</v>
      </c>
      <c r="AW647" s="13" t="s">
        <v>35</v>
      </c>
      <c r="AX647" s="13" t="s">
        <v>73</v>
      </c>
      <c r="AY647" s="243" t="s">
        <v>160</v>
      </c>
    </row>
    <row r="648" s="13" customFormat="1">
      <c r="A648" s="13"/>
      <c r="B648" s="232"/>
      <c r="C648" s="233"/>
      <c r="D648" s="234" t="s">
        <v>171</v>
      </c>
      <c r="E648" s="235" t="s">
        <v>19</v>
      </c>
      <c r="F648" s="236" t="s">
        <v>1489</v>
      </c>
      <c r="G648" s="233"/>
      <c r="H648" s="237">
        <v>19.405999999999999</v>
      </c>
      <c r="I648" s="238"/>
      <c r="J648" s="233"/>
      <c r="K648" s="233"/>
      <c r="L648" s="239"/>
      <c r="M648" s="240"/>
      <c r="N648" s="241"/>
      <c r="O648" s="241"/>
      <c r="P648" s="241"/>
      <c r="Q648" s="241"/>
      <c r="R648" s="241"/>
      <c r="S648" s="241"/>
      <c r="T648" s="242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43" t="s">
        <v>171</v>
      </c>
      <c r="AU648" s="243" t="s">
        <v>83</v>
      </c>
      <c r="AV648" s="13" t="s">
        <v>83</v>
      </c>
      <c r="AW648" s="13" t="s">
        <v>35</v>
      </c>
      <c r="AX648" s="13" t="s">
        <v>73</v>
      </c>
      <c r="AY648" s="243" t="s">
        <v>160</v>
      </c>
    </row>
    <row r="649" s="13" customFormat="1">
      <c r="A649" s="13"/>
      <c r="B649" s="232"/>
      <c r="C649" s="233"/>
      <c r="D649" s="234" t="s">
        <v>171</v>
      </c>
      <c r="E649" s="235" t="s">
        <v>19</v>
      </c>
      <c r="F649" s="236" t="s">
        <v>1490</v>
      </c>
      <c r="G649" s="233"/>
      <c r="H649" s="237">
        <v>16.332000000000001</v>
      </c>
      <c r="I649" s="238"/>
      <c r="J649" s="233"/>
      <c r="K649" s="233"/>
      <c r="L649" s="239"/>
      <c r="M649" s="240"/>
      <c r="N649" s="241"/>
      <c r="O649" s="241"/>
      <c r="P649" s="241"/>
      <c r="Q649" s="241"/>
      <c r="R649" s="241"/>
      <c r="S649" s="241"/>
      <c r="T649" s="242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43" t="s">
        <v>171</v>
      </c>
      <c r="AU649" s="243" t="s">
        <v>83</v>
      </c>
      <c r="AV649" s="13" t="s">
        <v>83</v>
      </c>
      <c r="AW649" s="13" t="s">
        <v>35</v>
      </c>
      <c r="AX649" s="13" t="s">
        <v>73</v>
      </c>
      <c r="AY649" s="243" t="s">
        <v>160</v>
      </c>
    </row>
    <row r="650" s="13" customFormat="1">
      <c r="A650" s="13"/>
      <c r="B650" s="232"/>
      <c r="C650" s="233"/>
      <c r="D650" s="234" t="s">
        <v>171</v>
      </c>
      <c r="E650" s="235" t="s">
        <v>19</v>
      </c>
      <c r="F650" s="236" t="s">
        <v>1491</v>
      </c>
      <c r="G650" s="233"/>
      <c r="H650" s="237">
        <v>23.509</v>
      </c>
      <c r="I650" s="238"/>
      <c r="J650" s="233"/>
      <c r="K650" s="233"/>
      <c r="L650" s="239"/>
      <c r="M650" s="240"/>
      <c r="N650" s="241"/>
      <c r="O650" s="241"/>
      <c r="P650" s="241"/>
      <c r="Q650" s="241"/>
      <c r="R650" s="241"/>
      <c r="S650" s="241"/>
      <c r="T650" s="242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43" t="s">
        <v>171</v>
      </c>
      <c r="AU650" s="243" t="s">
        <v>83</v>
      </c>
      <c r="AV650" s="13" t="s">
        <v>83</v>
      </c>
      <c r="AW650" s="13" t="s">
        <v>35</v>
      </c>
      <c r="AX650" s="13" t="s">
        <v>73</v>
      </c>
      <c r="AY650" s="243" t="s">
        <v>160</v>
      </c>
    </row>
    <row r="651" s="15" customFormat="1">
      <c r="A651" s="15"/>
      <c r="B651" s="265"/>
      <c r="C651" s="266"/>
      <c r="D651" s="234" t="s">
        <v>171</v>
      </c>
      <c r="E651" s="267" t="s">
        <v>19</v>
      </c>
      <c r="F651" s="268" t="s">
        <v>1492</v>
      </c>
      <c r="G651" s="266"/>
      <c r="H651" s="269">
        <v>132.81899999999999</v>
      </c>
      <c r="I651" s="270"/>
      <c r="J651" s="266"/>
      <c r="K651" s="266"/>
      <c r="L651" s="271"/>
      <c r="M651" s="272"/>
      <c r="N651" s="273"/>
      <c r="O651" s="273"/>
      <c r="P651" s="273"/>
      <c r="Q651" s="273"/>
      <c r="R651" s="273"/>
      <c r="S651" s="273"/>
      <c r="T651" s="274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T651" s="275" t="s">
        <v>171</v>
      </c>
      <c r="AU651" s="275" t="s">
        <v>83</v>
      </c>
      <c r="AV651" s="15" t="s">
        <v>181</v>
      </c>
      <c r="AW651" s="15" t="s">
        <v>35</v>
      </c>
      <c r="AX651" s="15" t="s">
        <v>73</v>
      </c>
      <c r="AY651" s="275" t="s">
        <v>160</v>
      </c>
    </row>
    <row r="652" s="13" customFormat="1">
      <c r="A652" s="13"/>
      <c r="B652" s="232"/>
      <c r="C652" s="233"/>
      <c r="D652" s="234" t="s">
        <v>171</v>
      </c>
      <c r="E652" s="235" t="s">
        <v>19</v>
      </c>
      <c r="F652" s="236" t="s">
        <v>1493</v>
      </c>
      <c r="G652" s="233"/>
      <c r="H652" s="237">
        <v>25.981999999999999</v>
      </c>
      <c r="I652" s="238"/>
      <c r="J652" s="233"/>
      <c r="K652" s="233"/>
      <c r="L652" s="239"/>
      <c r="M652" s="240"/>
      <c r="N652" s="241"/>
      <c r="O652" s="241"/>
      <c r="P652" s="241"/>
      <c r="Q652" s="241"/>
      <c r="R652" s="241"/>
      <c r="S652" s="241"/>
      <c r="T652" s="242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43" t="s">
        <v>171</v>
      </c>
      <c r="AU652" s="243" t="s">
        <v>83</v>
      </c>
      <c r="AV652" s="13" t="s">
        <v>83</v>
      </c>
      <c r="AW652" s="13" t="s">
        <v>35</v>
      </c>
      <c r="AX652" s="13" t="s">
        <v>73</v>
      </c>
      <c r="AY652" s="243" t="s">
        <v>160</v>
      </c>
    </row>
    <row r="653" s="13" customFormat="1">
      <c r="A653" s="13"/>
      <c r="B653" s="232"/>
      <c r="C653" s="233"/>
      <c r="D653" s="234" t="s">
        <v>171</v>
      </c>
      <c r="E653" s="235" t="s">
        <v>19</v>
      </c>
      <c r="F653" s="236" t="s">
        <v>1494</v>
      </c>
      <c r="G653" s="233"/>
      <c r="H653" s="237">
        <v>19.623000000000001</v>
      </c>
      <c r="I653" s="238"/>
      <c r="J653" s="233"/>
      <c r="K653" s="233"/>
      <c r="L653" s="239"/>
      <c r="M653" s="240"/>
      <c r="N653" s="241"/>
      <c r="O653" s="241"/>
      <c r="P653" s="241"/>
      <c r="Q653" s="241"/>
      <c r="R653" s="241"/>
      <c r="S653" s="241"/>
      <c r="T653" s="242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43" t="s">
        <v>171</v>
      </c>
      <c r="AU653" s="243" t="s">
        <v>83</v>
      </c>
      <c r="AV653" s="13" t="s">
        <v>83</v>
      </c>
      <c r="AW653" s="13" t="s">
        <v>35</v>
      </c>
      <c r="AX653" s="13" t="s">
        <v>73</v>
      </c>
      <c r="AY653" s="243" t="s">
        <v>160</v>
      </c>
    </row>
    <row r="654" s="13" customFormat="1">
      <c r="A654" s="13"/>
      <c r="B654" s="232"/>
      <c r="C654" s="233"/>
      <c r="D654" s="234" t="s">
        <v>171</v>
      </c>
      <c r="E654" s="235" t="s">
        <v>19</v>
      </c>
      <c r="F654" s="236" t="s">
        <v>1495</v>
      </c>
      <c r="G654" s="233"/>
      <c r="H654" s="237">
        <v>11.278000000000001</v>
      </c>
      <c r="I654" s="238"/>
      <c r="J654" s="233"/>
      <c r="K654" s="233"/>
      <c r="L654" s="239"/>
      <c r="M654" s="240"/>
      <c r="N654" s="241"/>
      <c r="O654" s="241"/>
      <c r="P654" s="241"/>
      <c r="Q654" s="241"/>
      <c r="R654" s="241"/>
      <c r="S654" s="241"/>
      <c r="T654" s="242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43" t="s">
        <v>171</v>
      </c>
      <c r="AU654" s="243" t="s">
        <v>83</v>
      </c>
      <c r="AV654" s="13" t="s">
        <v>83</v>
      </c>
      <c r="AW654" s="13" t="s">
        <v>35</v>
      </c>
      <c r="AX654" s="13" t="s">
        <v>73</v>
      </c>
      <c r="AY654" s="243" t="s">
        <v>160</v>
      </c>
    </row>
    <row r="655" s="13" customFormat="1">
      <c r="A655" s="13"/>
      <c r="B655" s="232"/>
      <c r="C655" s="233"/>
      <c r="D655" s="234" t="s">
        <v>171</v>
      </c>
      <c r="E655" s="235" t="s">
        <v>19</v>
      </c>
      <c r="F655" s="236" t="s">
        <v>1496</v>
      </c>
      <c r="G655" s="233"/>
      <c r="H655" s="237">
        <v>22.251000000000001</v>
      </c>
      <c r="I655" s="238"/>
      <c r="J655" s="233"/>
      <c r="K655" s="233"/>
      <c r="L655" s="239"/>
      <c r="M655" s="240"/>
      <c r="N655" s="241"/>
      <c r="O655" s="241"/>
      <c r="P655" s="241"/>
      <c r="Q655" s="241"/>
      <c r="R655" s="241"/>
      <c r="S655" s="241"/>
      <c r="T655" s="242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3" t="s">
        <v>171</v>
      </c>
      <c r="AU655" s="243" t="s">
        <v>83</v>
      </c>
      <c r="AV655" s="13" t="s">
        <v>83</v>
      </c>
      <c r="AW655" s="13" t="s">
        <v>35</v>
      </c>
      <c r="AX655" s="13" t="s">
        <v>73</v>
      </c>
      <c r="AY655" s="243" t="s">
        <v>160</v>
      </c>
    </row>
    <row r="656" s="13" customFormat="1">
      <c r="A656" s="13"/>
      <c r="B656" s="232"/>
      <c r="C656" s="233"/>
      <c r="D656" s="234" t="s">
        <v>171</v>
      </c>
      <c r="E656" s="235" t="s">
        <v>19</v>
      </c>
      <c r="F656" s="236" t="s">
        <v>1497</v>
      </c>
      <c r="G656" s="233"/>
      <c r="H656" s="237">
        <v>21.670999999999999</v>
      </c>
      <c r="I656" s="238"/>
      <c r="J656" s="233"/>
      <c r="K656" s="233"/>
      <c r="L656" s="239"/>
      <c r="M656" s="240"/>
      <c r="N656" s="241"/>
      <c r="O656" s="241"/>
      <c r="P656" s="241"/>
      <c r="Q656" s="241"/>
      <c r="R656" s="241"/>
      <c r="S656" s="241"/>
      <c r="T656" s="242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3" t="s">
        <v>171</v>
      </c>
      <c r="AU656" s="243" t="s">
        <v>83</v>
      </c>
      <c r="AV656" s="13" t="s">
        <v>83</v>
      </c>
      <c r="AW656" s="13" t="s">
        <v>35</v>
      </c>
      <c r="AX656" s="13" t="s">
        <v>73</v>
      </c>
      <c r="AY656" s="243" t="s">
        <v>160</v>
      </c>
    </row>
    <row r="657" s="13" customFormat="1">
      <c r="A657" s="13"/>
      <c r="B657" s="232"/>
      <c r="C657" s="233"/>
      <c r="D657" s="234" t="s">
        <v>171</v>
      </c>
      <c r="E657" s="235" t="s">
        <v>19</v>
      </c>
      <c r="F657" s="236" t="s">
        <v>1498</v>
      </c>
      <c r="G657" s="233"/>
      <c r="H657" s="237">
        <v>25.937999999999999</v>
      </c>
      <c r="I657" s="238"/>
      <c r="J657" s="233"/>
      <c r="K657" s="233"/>
      <c r="L657" s="239"/>
      <c r="M657" s="240"/>
      <c r="N657" s="241"/>
      <c r="O657" s="241"/>
      <c r="P657" s="241"/>
      <c r="Q657" s="241"/>
      <c r="R657" s="241"/>
      <c r="S657" s="241"/>
      <c r="T657" s="242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43" t="s">
        <v>171</v>
      </c>
      <c r="AU657" s="243" t="s">
        <v>83</v>
      </c>
      <c r="AV657" s="13" t="s">
        <v>83</v>
      </c>
      <c r="AW657" s="13" t="s">
        <v>35</v>
      </c>
      <c r="AX657" s="13" t="s">
        <v>73</v>
      </c>
      <c r="AY657" s="243" t="s">
        <v>160</v>
      </c>
    </row>
    <row r="658" s="15" customFormat="1">
      <c r="A658" s="15"/>
      <c r="B658" s="265"/>
      <c r="C658" s="266"/>
      <c r="D658" s="234" t="s">
        <v>171</v>
      </c>
      <c r="E658" s="267" t="s">
        <v>19</v>
      </c>
      <c r="F658" s="268" t="s">
        <v>1499</v>
      </c>
      <c r="G658" s="266"/>
      <c r="H658" s="269">
        <v>126.743</v>
      </c>
      <c r="I658" s="270"/>
      <c r="J658" s="266"/>
      <c r="K658" s="266"/>
      <c r="L658" s="271"/>
      <c r="M658" s="272"/>
      <c r="N658" s="273"/>
      <c r="O658" s="273"/>
      <c r="P658" s="273"/>
      <c r="Q658" s="273"/>
      <c r="R658" s="273"/>
      <c r="S658" s="273"/>
      <c r="T658" s="274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T658" s="275" t="s">
        <v>171</v>
      </c>
      <c r="AU658" s="275" t="s">
        <v>83</v>
      </c>
      <c r="AV658" s="15" t="s">
        <v>181</v>
      </c>
      <c r="AW658" s="15" t="s">
        <v>35</v>
      </c>
      <c r="AX658" s="15" t="s">
        <v>73</v>
      </c>
      <c r="AY658" s="275" t="s">
        <v>160</v>
      </c>
    </row>
    <row r="659" s="13" customFormat="1">
      <c r="A659" s="13"/>
      <c r="B659" s="232"/>
      <c r="C659" s="233"/>
      <c r="D659" s="234" t="s">
        <v>171</v>
      </c>
      <c r="E659" s="235" t="s">
        <v>19</v>
      </c>
      <c r="F659" s="236" t="s">
        <v>1500</v>
      </c>
      <c r="G659" s="233"/>
      <c r="H659" s="237">
        <v>103.07299999999999</v>
      </c>
      <c r="I659" s="238"/>
      <c r="J659" s="233"/>
      <c r="K659" s="233"/>
      <c r="L659" s="239"/>
      <c r="M659" s="240"/>
      <c r="N659" s="241"/>
      <c r="O659" s="241"/>
      <c r="P659" s="241"/>
      <c r="Q659" s="241"/>
      <c r="R659" s="241"/>
      <c r="S659" s="241"/>
      <c r="T659" s="242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43" t="s">
        <v>171</v>
      </c>
      <c r="AU659" s="243" t="s">
        <v>83</v>
      </c>
      <c r="AV659" s="13" t="s">
        <v>83</v>
      </c>
      <c r="AW659" s="13" t="s">
        <v>35</v>
      </c>
      <c r="AX659" s="13" t="s">
        <v>73</v>
      </c>
      <c r="AY659" s="243" t="s">
        <v>160</v>
      </c>
    </row>
    <row r="660" s="13" customFormat="1">
      <c r="A660" s="13"/>
      <c r="B660" s="232"/>
      <c r="C660" s="233"/>
      <c r="D660" s="234" t="s">
        <v>171</v>
      </c>
      <c r="E660" s="235" t="s">
        <v>19</v>
      </c>
      <c r="F660" s="236" t="s">
        <v>1501</v>
      </c>
      <c r="G660" s="233"/>
      <c r="H660" s="237">
        <v>31.856000000000002</v>
      </c>
      <c r="I660" s="238"/>
      <c r="J660" s="233"/>
      <c r="K660" s="233"/>
      <c r="L660" s="239"/>
      <c r="M660" s="240"/>
      <c r="N660" s="241"/>
      <c r="O660" s="241"/>
      <c r="P660" s="241"/>
      <c r="Q660" s="241"/>
      <c r="R660" s="241"/>
      <c r="S660" s="241"/>
      <c r="T660" s="242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43" t="s">
        <v>171</v>
      </c>
      <c r="AU660" s="243" t="s">
        <v>83</v>
      </c>
      <c r="AV660" s="13" t="s">
        <v>83</v>
      </c>
      <c r="AW660" s="13" t="s">
        <v>35</v>
      </c>
      <c r="AX660" s="13" t="s">
        <v>73</v>
      </c>
      <c r="AY660" s="243" t="s">
        <v>160</v>
      </c>
    </row>
    <row r="661" s="13" customFormat="1">
      <c r="A661" s="13"/>
      <c r="B661" s="232"/>
      <c r="C661" s="233"/>
      <c r="D661" s="234" t="s">
        <v>171</v>
      </c>
      <c r="E661" s="235" t="s">
        <v>19</v>
      </c>
      <c r="F661" s="236" t="s">
        <v>1502</v>
      </c>
      <c r="G661" s="233"/>
      <c r="H661" s="237">
        <v>66.754999999999995</v>
      </c>
      <c r="I661" s="238"/>
      <c r="J661" s="233"/>
      <c r="K661" s="233"/>
      <c r="L661" s="239"/>
      <c r="M661" s="240"/>
      <c r="N661" s="241"/>
      <c r="O661" s="241"/>
      <c r="P661" s="241"/>
      <c r="Q661" s="241"/>
      <c r="R661" s="241"/>
      <c r="S661" s="241"/>
      <c r="T661" s="242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3" t="s">
        <v>171</v>
      </c>
      <c r="AU661" s="243" t="s">
        <v>83</v>
      </c>
      <c r="AV661" s="13" t="s">
        <v>83</v>
      </c>
      <c r="AW661" s="13" t="s">
        <v>35</v>
      </c>
      <c r="AX661" s="13" t="s">
        <v>73</v>
      </c>
      <c r="AY661" s="243" t="s">
        <v>160</v>
      </c>
    </row>
    <row r="662" s="13" customFormat="1">
      <c r="A662" s="13"/>
      <c r="B662" s="232"/>
      <c r="C662" s="233"/>
      <c r="D662" s="234" t="s">
        <v>171</v>
      </c>
      <c r="E662" s="235" t="s">
        <v>19</v>
      </c>
      <c r="F662" s="236" t="s">
        <v>1503</v>
      </c>
      <c r="G662" s="233"/>
      <c r="H662" s="237">
        <v>46.103999999999999</v>
      </c>
      <c r="I662" s="238"/>
      <c r="J662" s="233"/>
      <c r="K662" s="233"/>
      <c r="L662" s="239"/>
      <c r="M662" s="240"/>
      <c r="N662" s="241"/>
      <c r="O662" s="241"/>
      <c r="P662" s="241"/>
      <c r="Q662" s="241"/>
      <c r="R662" s="241"/>
      <c r="S662" s="241"/>
      <c r="T662" s="242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3" t="s">
        <v>171</v>
      </c>
      <c r="AU662" s="243" t="s">
        <v>83</v>
      </c>
      <c r="AV662" s="13" t="s">
        <v>83</v>
      </c>
      <c r="AW662" s="13" t="s">
        <v>35</v>
      </c>
      <c r="AX662" s="13" t="s">
        <v>73</v>
      </c>
      <c r="AY662" s="243" t="s">
        <v>160</v>
      </c>
    </row>
    <row r="663" s="13" customFormat="1">
      <c r="A663" s="13"/>
      <c r="B663" s="232"/>
      <c r="C663" s="233"/>
      <c r="D663" s="234" t="s">
        <v>171</v>
      </c>
      <c r="E663" s="235" t="s">
        <v>19</v>
      </c>
      <c r="F663" s="236" t="s">
        <v>1504</v>
      </c>
      <c r="G663" s="233"/>
      <c r="H663" s="237">
        <v>9.7729999999999997</v>
      </c>
      <c r="I663" s="238"/>
      <c r="J663" s="233"/>
      <c r="K663" s="233"/>
      <c r="L663" s="239"/>
      <c r="M663" s="240"/>
      <c r="N663" s="241"/>
      <c r="O663" s="241"/>
      <c r="P663" s="241"/>
      <c r="Q663" s="241"/>
      <c r="R663" s="241"/>
      <c r="S663" s="241"/>
      <c r="T663" s="242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43" t="s">
        <v>171</v>
      </c>
      <c r="AU663" s="243" t="s">
        <v>83</v>
      </c>
      <c r="AV663" s="13" t="s">
        <v>83</v>
      </c>
      <c r="AW663" s="13" t="s">
        <v>35</v>
      </c>
      <c r="AX663" s="13" t="s">
        <v>73</v>
      </c>
      <c r="AY663" s="243" t="s">
        <v>160</v>
      </c>
    </row>
    <row r="664" s="13" customFormat="1">
      <c r="A664" s="13"/>
      <c r="B664" s="232"/>
      <c r="C664" s="233"/>
      <c r="D664" s="234" t="s">
        <v>171</v>
      </c>
      <c r="E664" s="235" t="s">
        <v>19</v>
      </c>
      <c r="F664" s="236" t="s">
        <v>1505</v>
      </c>
      <c r="G664" s="233"/>
      <c r="H664" s="237">
        <v>17.32</v>
      </c>
      <c r="I664" s="238"/>
      <c r="J664" s="233"/>
      <c r="K664" s="233"/>
      <c r="L664" s="239"/>
      <c r="M664" s="240"/>
      <c r="N664" s="241"/>
      <c r="O664" s="241"/>
      <c r="P664" s="241"/>
      <c r="Q664" s="241"/>
      <c r="R664" s="241"/>
      <c r="S664" s="241"/>
      <c r="T664" s="242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3" t="s">
        <v>171</v>
      </c>
      <c r="AU664" s="243" t="s">
        <v>83</v>
      </c>
      <c r="AV664" s="13" t="s">
        <v>83</v>
      </c>
      <c r="AW664" s="13" t="s">
        <v>35</v>
      </c>
      <c r="AX664" s="13" t="s">
        <v>73</v>
      </c>
      <c r="AY664" s="243" t="s">
        <v>160</v>
      </c>
    </row>
    <row r="665" s="13" customFormat="1">
      <c r="A665" s="13"/>
      <c r="B665" s="232"/>
      <c r="C665" s="233"/>
      <c r="D665" s="234" t="s">
        <v>171</v>
      </c>
      <c r="E665" s="235" t="s">
        <v>19</v>
      </c>
      <c r="F665" s="236" t="s">
        <v>1506</v>
      </c>
      <c r="G665" s="233"/>
      <c r="H665" s="237">
        <v>9.9019999999999992</v>
      </c>
      <c r="I665" s="238"/>
      <c r="J665" s="233"/>
      <c r="K665" s="233"/>
      <c r="L665" s="239"/>
      <c r="M665" s="240"/>
      <c r="N665" s="241"/>
      <c r="O665" s="241"/>
      <c r="P665" s="241"/>
      <c r="Q665" s="241"/>
      <c r="R665" s="241"/>
      <c r="S665" s="241"/>
      <c r="T665" s="242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3" t="s">
        <v>171</v>
      </c>
      <c r="AU665" s="243" t="s">
        <v>83</v>
      </c>
      <c r="AV665" s="13" t="s">
        <v>83</v>
      </c>
      <c r="AW665" s="13" t="s">
        <v>35</v>
      </c>
      <c r="AX665" s="13" t="s">
        <v>73</v>
      </c>
      <c r="AY665" s="243" t="s">
        <v>160</v>
      </c>
    </row>
    <row r="666" s="13" customFormat="1">
      <c r="A666" s="13"/>
      <c r="B666" s="232"/>
      <c r="C666" s="233"/>
      <c r="D666" s="234" t="s">
        <v>171</v>
      </c>
      <c r="E666" s="235" t="s">
        <v>19</v>
      </c>
      <c r="F666" s="236" t="s">
        <v>1507</v>
      </c>
      <c r="G666" s="233"/>
      <c r="H666" s="237">
        <v>5.4279999999999999</v>
      </c>
      <c r="I666" s="238"/>
      <c r="J666" s="233"/>
      <c r="K666" s="233"/>
      <c r="L666" s="239"/>
      <c r="M666" s="240"/>
      <c r="N666" s="241"/>
      <c r="O666" s="241"/>
      <c r="P666" s="241"/>
      <c r="Q666" s="241"/>
      <c r="R666" s="241"/>
      <c r="S666" s="241"/>
      <c r="T666" s="242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3" t="s">
        <v>171</v>
      </c>
      <c r="AU666" s="243" t="s">
        <v>83</v>
      </c>
      <c r="AV666" s="13" t="s">
        <v>83</v>
      </c>
      <c r="AW666" s="13" t="s">
        <v>35</v>
      </c>
      <c r="AX666" s="13" t="s">
        <v>73</v>
      </c>
      <c r="AY666" s="243" t="s">
        <v>160</v>
      </c>
    </row>
    <row r="667" s="13" customFormat="1">
      <c r="A667" s="13"/>
      <c r="B667" s="232"/>
      <c r="C667" s="233"/>
      <c r="D667" s="234" t="s">
        <v>171</v>
      </c>
      <c r="E667" s="235" t="s">
        <v>19</v>
      </c>
      <c r="F667" s="236" t="s">
        <v>1508</v>
      </c>
      <c r="G667" s="233"/>
      <c r="H667" s="237">
        <v>5.3620000000000001</v>
      </c>
      <c r="I667" s="238"/>
      <c r="J667" s="233"/>
      <c r="K667" s="233"/>
      <c r="L667" s="239"/>
      <c r="M667" s="240"/>
      <c r="N667" s="241"/>
      <c r="O667" s="241"/>
      <c r="P667" s="241"/>
      <c r="Q667" s="241"/>
      <c r="R667" s="241"/>
      <c r="S667" s="241"/>
      <c r="T667" s="242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43" t="s">
        <v>171</v>
      </c>
      <c r="AU667" s="243" t="s">
        <v>83</v>
      </c>
      <c r="AV667" s="13" t="s">
        <v>83</v>
      </c>
      <c r="AW667" s="13" t="s">
        <v>35</v>
      </c>
      <c r="AX667" s="13" t="s">
        <v>73</v>
      </c>
      <c r="AY667" s="243" t="s">
        <v>160</v>
      </c>
    </row>
    <row r="668" s="13" customFormat="1">
      <c r="A668" s="13"/>
      <c r="B668" s="232"/>
      <c r="C668" s="233"/>
      <c r="D668" s="234" t="s">
        <v>171</v>
      </c>
      <c r="E668" s="235" t="s">
        <v>19</v>
      </c>
      <c r="F668" s="236" t="s">
        <v>1509</v>
      </c>
      <c r="G668" s="233"/>
      <c r="H668" s="237">
        <v>9.4860000000000007</v>
      </c>
      <c r="I668" s="238"/>
      <c r="J668" s="233"/>
      <c r="K668" s="233"/>
      <c r="L668" s="239"/>
      <c r="M668" s="240"/>
      <c r="N668" s="241"/>
      <c r="O668" s="241"/>
      <c r="P668" s="241"/>
      <c r="Q668" s="241"/>
      <c r="R668" s="241"/>
      <c r="S668" s="241"/>
      <c r="T668" s="242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43" t="s">
        <v>171</v>
      </c>
      <c r="AU668" s="243" t="s">
        <v>83</v>
      </c>
      <c r="AV668" s="13" t="s">
        <v>83</v>
      </c>
      <c r="AW668" s="13" t="s">
        <v>35</v>
      </c>
      <c r="AX668" s="13" t="s">
        <v>73</v>
      </c>
      <c r="AY668" s="243" t="s">
        <v>160</v>
      </c>
    </row>
    <row r="669" s="13" customFormat="1">
      <c r="A669" s="13"/>
      <c r="B669" s="232"/>
      <c r="C669" s="233"/>
      <c r="D669" s="234" t="s">
        <v>171</v>
      </c>
      <c r="E669" s="235" t="s">
        <v>19</v>
      </c>
      <c r="F669" s="236" t="s">
        <v>1510</v>
      </c>
      <c r="G669" s="233"/>
      <c r="H669" s="237">
        <v>27.288</v>
      </c>
      <c r="I669" s="238"/>
      <c r="J669" s="233"/>
      <c r="K669" s="233"/>
      <c r="L669" s="239"/>
      <c r="M669" s="240"/>
      <c r="N669" s="241"/>
      <c r="O669" s="241"/>
      <c r="P669" s="241"/>
      <c r="Q669" s="241"/>
      <c r="R669" s="241"/>
      <c r="S669" s="241"/>
      <c r="T669" s="242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43" t="s">
        <v>171</v>
      </c>
      <c r="AU669" s="243" t="s">
        <v>83</v>
      </c>
      <c r="AV669" s="13" t="s">
        <v>83</v>
      </c>
      <c r="AW669" s="13" t="s">
        <v>35</v>
      </c>
      <c r="AX669" s="13" t="s">
        <v>73</v>
      </c>
      <c r="AY669" s="243" t="s">
        <v>160</v>
      </c>
    </row>
    <row r="670" s="13" customFormat="1">
      <c r="A670" s="13"/>
      <c r="B670" s="232"/>
      <c r="C670" s="233"/>
      <c r="D670" s="234" t="s">
        <v>171</v>
      </c>
      <c r="E670" s="235" t="s">
        <v>19</v>
      </c>
      <c r="F670" s="236" t="s">
        <v>1511</v>
      </c>
      <c r="G670" s="233"/>
      <c r="H670" s="237">
        <v>22.907</v>
      </c>
      <c r="I670" s="238"/>
      <c r="J670" s="233"/>
      <c r="K670" s="233"/>
      <c r="L670" s="239"/>
      <c r="M670" s="240"/>
      <c r="N670" s="241"/>
      <c r="O670" s="241"/>
      <c r="P670" s="241"/>
      <c r="Q670" s="241"/>
      <c r="R670" s="241"/>
      <c r="S670" s="241"/>
      <c r="T670" s="242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3" t="s">
        <v>171</v>
      </c>
      <c r="AU670" s="243" t="s">
        <v>83</v>
      </c>
      <c r="AV670" s="13" t="s">
        <v>83</v>
      </c>
      <c r="AW670" s="13" t="s">
        <v>35</v>
      </c>
      <c r="AX670" s="13" t="s">
        <v>73</v>
      </c>
      <c r="AY670" s="243" t="s">
        <v>160</v>
      </c>
    </row>
    <row r="671" s="13" customFormat="1">
      <c r="A671" s="13"/>
      <c r="B671" s="232"/>
      <c r="C671" s="233"/>
      <c r="D671" s="234" t="s">
        <v>171</v>
      </c>
      <c r="E671" s="235" t="s">
        <v>19</v>
      </c>
      <c r="F671" s="236" t="s">
        <v>1512</v>
      </c>
      <c r="G671" s="233"/>
      <c r="H671" s="237">
        <v>20.199999999999999</v>
      </c>
      <c r="I671" s="238"/>
      <c r="J671" s="233"/>
      <c r="K671" s="233"/>
      <c r="L671" s="239"/>
      <c r="M671" s="240"/>
      <c r="N671" s="241"/>
      <c r="O671" s="241"/>
      <c r="P671" s="241"/>
      <c r="Q671" s="241"/>
      <c r="R671" s="241"/>
      <c r="S671" s="241"/>
      <c r="T671" s="242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3" t="s">
        <v>171</v>
      </c>
      <c r="AU671" s="243" t="s">
        <v>83</v>
      </c>
      <c r="AV671" s="13" t="s">
        <v>83</v>
      </c>
      <c r="AW671" s="13" t="s">
        <v>35</v>
      </c>
      <c r="AX671" s="13" t="s">
        <v>73</v>
      </c>
      <c r="AY671" s="243" t="s">
        <v>160</v>
      </c>
    </row>
    <row r="672" s="13" customFormat="1">
      <c r="A672" s="13"/>
      <c r="B672" s="232"/>
      <c r="C672" s="233"/>
      <c r="D672" s="234" t="s">
        <v>171</v>
      </c>
      <c r="E672" s="235" t="s">
        <v>19</v>
      </c>
      <c r="F672" s="236" t="s">
        <v>1513</v>
      </c>
      <c r="G672" s="233"/>
      <c r="H672" s="237">
        <v>19.215</v>
      </c>
      <c r="I672" s="238"/>
      <c r="J672" s="233"/>
      <c r="K672" s="233"/>
      <c r="L672" s="239"/>
      <c r="M672" s="240"/>
      <c r="N672" s="241"/>
      <c r="O672" s="241"/>
      <c r="P672" s="241"/>
      <c r="Q672" s="241"/>
      <c r="R672" s="241"/>
      <c r="S672" s="241"/>
      <c r="T672" s="242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43" t="s">
        <v>171</v>
      </c>
      <c r="AU672" s="243" t="s">
        <v>83</v>
      </c>
      <c r="AV672" s="13" t="s">
        <v>83</v>
      </c>
      <c r="AW672" s="13" t="s">
        <v>35</v>
      </c>
      <c r="AX672" s="13" t="s">
        <v>73</v>
      </c>
      <c r="AY672" s="243" t="s">
        <v>160</v>
      </c>
    </row>
    <row r="673" s="13" customFormat="1">
      <c r="A673" s="13"/>
      <c r="B673" s="232"/>
      <c r="C673" s="233"/>
      <c r="D673" s="234" t="s">
        <v>171</v>
      </c>
      <c r="E673" s="235" t="s">
        <v>19</v>
      </c>
      <c r="F673" s="236" t="s">
        <v>1514</v>
      </c>
      <c r="G673" s="233"/>
      <c r="H673" s="237">
        <v>6.9480000000000004</v>
      </c>
      <c r="I673" s="238"/>
      <c r="J673" s="233"/>
      <c r="K673" s="233"/>
      <c r="L673" s="239"/>
      <c r="M673" s="240"/>
      <c r="N673" s="241"/>
      <c r="O673" s="241"/>
      <c r="P673" s="241"/>
      <c r="Q673" s="241"/>
      <c r="R673" s="241"/>
      <c r="S673" s="241"/>
      <c r="T673" s="242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43" t="s">
        <v>171</v>
      </c>
      <c r="AU673" s="243" t="s">
        <v>83</v>
      </c>
      <c r="AV673" s="13" t="s">
        <v>83</v>
      </c>
      <c r="AW673" s="13" t="s">
        <v>35</v>
      </c>
      <c r="AX673" s="13" t="s">
        <v>73</v>
      </c>
      <c r="AY673" s="243" t="s">
        <v>160</v>
      </c>
    </row>
    <row r="674" s="13" customFormat="1">
      <c r="A674" s="13"/>
      <c r="B674" s="232"/>
      <c r="C674" s="233"/>
      <c r="D674" s="234" t="s">
        <v>171</v>
      </c>
      <c r="E674" s="235" t="s">
        <v>19</v>
      </c>
      <c r="F674" s="236" t="s">
        <v>1515</v>
      </c>
      <c r="G674" s="233"/>
      <c r="H674" s="237">
        <v>21.390999999999998</v>
      </c>
      <c r="I674" s="238"/>
      <c r="J674" s="233"/>
      <c r="K674" s="233"/>
      <c r="L674" s="239"/>
      <c r="M674" s="240"/>
      <c r="N674" s="241"/>
      <c r="O674" s="241"/>
      <c r="P674" s="241"/>
      <c r="Q674" s="241"/>
      <c r="R674" s="241"/>
      <c r="S674" s="241"/>
      <c r="T674" s="242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43" t="s">
        <v>171</v>
      </c>
      <c r="AU674" s="243" t="s">
        <v>83</v>
      </c>
      <c r="AV674" s="13" t="s">
        <v>83</v>
      </c>
      <c r="AW674" s="13" t="s">
        <v>35</v>
      </c>
      <c r="AX674" s="13" t="s">
        <v>73</v>
      </c>
      <c r="AY674" s="243" t="s">
        <v>160</v>
      </c>
    </row>
    <row r="675" s="13" customFormat="1">
      <c r="A675" s="13"/>
      <c r="B675" s="232"/>
      <c r="C675" s="233"/>
      <c r="D675" s="234" t="s">
        <v>171</v>
      </c>
      <c r="E675" s="235" t="s">
        <v>19</v>
      </c>
      <c r="F675" s="236" t="s">
        <v>1516</v>
      </c>
      <c r="G675" s="233"/>
      <c r="H675" s="237">
        <v>128.57300000000001</v>
      </c>
      <c r="I675" s="238"/>
      <c r="J675" s="233"/>
      <c r="K675" s="233"/>
      <c r="L675" s="239"/>
      <c r="M675" s="240"/>
      <c r="N675" s="241"/>
      <c r="O675" s="241"/>
      <c r="P675" s="241"/>
      <c r="Q675" s="241"/>
      <c r="R675" s="241"/>
      <c r="S675" s="241"/>
      <c r="T675" s="242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3" t="s">
        <v>171</v>
      </c>
      <c r="AU675" s="243" t="s">
        <v>83</v>
      </c>
      <c r="AV675" s="13" t="s">
        <v>83</v>
      </c>
      <c r="AW675" s="13" t="s">
        <v>35</v>
      </c>
      <c r="AX675" s="13" t="s">
        <v>73</v>
      </c>
      <c r="AY675" s="243" t="s">
        <v>160</v>
      </c>
    </row>
    <row r="676" s="15" customFormat="1">
      <c r="A676" s="15"/>
      <c r="B676" s="265"/>
      <c r="C676" s="266"/>
      <c r="D676" s="234" t="s">
        <v>171</v>
      </c>
      <c r="E676" s="267" t="s">
        <v>19</v>
      </c>
      <c r="F676" s="268" t="s">
        <v>1517</v>
      </c>
      <c r="G676" s="266"/>
      <c r="H676" s="269">
        <v>551.58100000000002</v>
      </c>
      <c r="I676" s="270"/>
      <c r="J676" s="266"/>
      <c r="K676" s="266"/>
      <c r="L676" s="271"/>
      <c r="M676" s="272"/>
      <c r="N676" s="273"/>
      <c r="O676" s="273"/>
      <c r="P676" s="273"/>
      <c r="Q676" s="273"/>
      <c r="R676" s="273"/>
      <c r="S676" s="273"/>
      <c r="T676" s="274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T676" s="275" t="s">
        <v>171</v>
      </c>
      <c r="AU676" s="275" t="s">
        <v>83</v>
      </c>
      <c r="AV676" s="15" t="s">
        <v>181</v>
      </c>
      <c r="AW676" s="15" t="s">
        <v>35</v>
      </c>
      <c r="AX676" s="15" t="s">
        <v>73</v>
      </c>
      <c r="AY676" s="275" t="s">
        <v>160</v>
      </c>
    </row>
    <row r="677" s="13" customFormat="1">
      <c r="A677" s="13"/>
      <c r="B677" s="232"/>
      <c r="C677" s="233"/>
      <c r="D677" s="234" t="s">
        <v>171</v>
      </c>
      <c r="E677" s="235" t="s">
        <v>19</v>
      </c>
      <c r="F677" s="236" t="s">
        <v>1518</v>
      </c>
      <c r="G677" s="233"/>
      <c r="H677" s="237">
        <v>2.681</v>
      </c>
      <c r="I677" s="238"/>
      <c r="J677" s="233"/>
      <c r="K677" s="233"/>
      <c r="L677" s="239"/>
      <c r="M677" s="240"/>
      <c r="N677" s="241"/>
      <c r="O677" s="241"/>
      <c r="P677" s="241"/>
      <c r="Q677" s="241"/>
      <c r="R677" s="241"/>
      <c r="S677" s="241"/>
      <c r="T677" s="24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3" t="s">
        <v>171</v>
      </c>
      <c r="AU677" s="243" t="s">
        <v>83</v>
      </c>
      <c r="AV677" s="13" t="s">
        <v>83</v>
      </c>
      <c r="AW677" s="13" t="s">
        <v>35</v>
      </c>
      <c r="AX677" s="13" t="s">
        <v>73</v>
      </c>
      <c r="AY677" s="243" t="s">
        <v>160</v>
      </c>
    </row>
    <row r="678" s="15" customFormat="1">
      <c r="A678" s="15"/>
      <c r="B678" s="265"/>
      <c r="C678" s="266"/>
      <c r="D678" s="234" t="s">
        <v>171</v>
      </c>
      <c r="E678" s="267" t="s">
        <v>19</v>
      </c>
      <c r="F678" s="268" t="s">
        <v>1519</v>
      </c>
      <c r="G678" s="266"/>
      <c r="H678" s="269">
        <v>2.681</v>
      </c>
      <c r="I678" s="270"/>
      <c r="J678" s="266"/>
      <c r="K678" s="266"/>
      <c r="L678" s="271"/>
      <c r="M678" s="272"/>
      <c r="N678" s="273"/>
      <c r="O678" s="273"/>
      <c r="P678" s="273"/>
      <c r="Q678" s="273"/>
      <c r="R678" s="273"/>
      <c r="S678" s="273"/>
      <c r="T678" s="274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T678" s="275" t="s">
        <v>171</v>
      </c>
      <c r="AU678" s="275" t="s">
        <v>83</v>
      </c>
      <c r="AV678" s="15" t="s">
        <v>181</v>
      </c>
      <c r="AW678" s="15" t="s">
        <v>35</v>
      </c>
      <c r="AX678" s="15" t="s">
        <v>73</v>
      </c>
      <c r="AY678" s="275" t="s">
        <v>160</v>
      </c>
    </row>
    <row r="679" s="13" customFormat="1">
      <c r="A679" s="13"/>
      <c r="B679" s="232"/>
      <c r="C679" s="233"/>
      <c r="D679" s="234" t="s">
        <v>171</v>
      </c>
      <c r="E679" s="235" t="s">
        <v>19</v>
      </c>
      <c r="F679" s="236" t="s">
        <v>1520</v>
      </c>
      <c r="G679" s="233"/>
      <c r="H679" s="237">
        <v>10.083</v>
      </c>
      <c r="I679" s="238"/>
      <c r="J679" s="233"/>
      <c r="K679" s="233"/>
      <c r="L679" s="239"/>
      <c r="M679" s="240"/>
      <c r="N679" s="241"/>
      <c r="O679" s="241"/>
      <c r="P679" s="241"/>
      <c r="Q679" s="241"/>
      <c r="R679" s="241"/>
      <c r="S679" s="241"/>
      <c r="T679" s="242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43" t="s">
        <v>171</v>
      </c>
      <c r="AU679" s="243" t="s">
        <v>83</v>
      </c>
      <c r="AV679" s="13" t="s">
        <v>83</v>
      </c>
      <c r="AW679" s="13" t="s">
        <v>35</v>
      </c>
      <c r="AX679" s="13" t="s">
        <v>73</v>
      </c>
      <c r="AY679" s="243" t="s">
        <v>160</v>
      </c>
    </row>
    <row r="680" s="13" customFormat="1">
      <c r="A680" s="13"/>
      <c r="B680" s="232"/>
      <c r="C680" s="233"/>
      <c r="D680" s="234" t="s">
        <v>171</v>
      </c>
      <c r="E680" s="235" t="s">
        <v>19</v>
      </c>
      <c r="F680" s="236" t="s">
        <v>1521</v>
      </c>
      <c r="G680" s="233"/>
      <c r="H680" s="237">
        <v>5.6840000000000002</v>
      </c>
      <c r="I680" s="238"/>
      <c r="J680" s="233"/>
      <c r="K680" s="233"/>
      <c r="L680" s="239"/>
      <c r="M680" s="240"/>
      <c r="N680" s="241"/>
      <c r="O680" s="241"/>
      <c r="P680" s="241"/>
      <c r="Q680" s="241"/>
      <c r="R680" s="241"/>
      <c r="S680" s="241"/>
      <c r="T680" s="242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43" t="s">
        <v>171</v>
      </c>
      <c r="AU680" s="243" t="s">
        <v>83</v>
      </c>
      <c r="AV680" s="13" t="s">
        <v>83</v>
      </c>
      <c r="AW680" s="13" t="s">
        <v>35</v>
      </c>
      <c r="AX680" s="13" t="s">
        <v>73</v>
      </c>
      <c r="AY680" s="243" t="s">
        <v>160</v>
      </c>
    </row>
    <row r="681" s="15" customFormat="1">
      <c r="A681" s="15"/>
      <c r="B681" s="265"/>
      <c r="C681" s="266"/>
      <c r="D681" s="234" t="s">
        <v>171</v>
      </c>
      <c r="E681" s="267" t="s">
        <v>19</v>
      </c>
      <c r="F681" s="268" t="s">
        <v>1522</v>
      </c>
      <c r="G681" s="266"/>
      <c r="H681" s="269">
        <v>15.767</v>
      </c>
      <c r="I681" s="270"/>
      <c r="J681" s="266"/>
      <c r="K681" s="266"/>
      <c r="L681" s="271"/>
      <c r="M681" s="272"/>
      <c r="N681" s="273"/>
      <c r="O681" s="273"/>
      <c r="P681" s="273"/>
      <c r="Q681" s="273"/>
      <c r="R681" s="273"/>
      <c r="S681" s="273"/>
      <c r="T681" s="274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T681" s="275" t="s">
        <v>171</v>
      </c>
      <c r="AU681" s="275" t="s">
        <v>83</v>
      </c>
      <c r="AV681" s="15" t="s">
        <v>181</v>
      </c>
      <c r="AW681" s="15" t="s">
        <v>35</v>
      </c>
      <c r="AX681" s="15" t="s">
        <v>73</v>
      </c>
      <c r="AY681" s="275" t="s">
        <v>160</v>
      </c>
    </row>
    <row r="682" s="13" customFormat="1">
      <c r="A682" s="13"/>
      <c r="B682" s="232"/>
      <c r="C682" s="233"/>
      <c r="D682" s="234" t="s">
        <v>171</v>
      </c>
      <c r="E682" s="235" t="s">
        <v>19</v>
      </c>
      <c r="F682" s="236" t="s">
        <v>1480</v>
      </c>
      <c r="G682" s="233"/>
      <c r="H682" s="237">
        <v>16.327999999999999</v>
      </c>
      <c r="I682" s="238"/>
      <c r="J682" s="233"/>
      <c r="K682" s="233"/>
      <c r="L682" s="239"/>
      <c r="M682" s="240"/>
      <c r="N682" s="241"/>
      <c r="O682" s="241"/>
      <c r="P682" s="241"/>
      <c r="Q682" s="241"/>
      <c r="R682" s="241"/>
      <c r="S682" s="241"/>
      <c r="T682" s="242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43" t="s">
        <v>171</v>
      </c>
      <c r="AU682" s="243" t="s">
        <v>83</v>
      </c>
      <c r="AV682" s="13" t="s">
        <v>83</v>
      </c>
      <c r="AW682" s="13" t="s">
        <v>35</v>
      </c>
      <c r="AX682" s="13" t="s">
        <v>73</v>
      </c>
      <c r="AY682" s="243" t="s">
        <v>160</v>
      </c>
    </row>
    <row r="683" s="13" customFormat="1">
      <c r="A683" s="13"/>
      <c r="B683" s="232"/>
      <c r="C683" s="233"/>
      <c r="D683" s="234" t="s">
        <v>171</v>
      </c>
      <c r="E683" s="235" t="s">
        <v>19</v>
      </c>
      <c r="F683" s="236" t="s">
        <v>1481</v>
      </c>
      <c r="G683" s="233"/>
      <c r="H683" s="237">
        <v>15.414</v>
      </c>
      <c r="I683" s="238"/>
      <c r="J683" s="233"/>
      <c r="K683" s="233"/>
      <c r="L683" s="239"/>
      <c r="M683" s="240"/>
      <c r="N683" s="241"/>
      <c r="O683" s="241"/>
      <c r="P683" s="241"/>
      <c r="Q683" s="241"/>
      <c r="R683" s="241"/>
      <c r="S683" s="241"/>
      <c r="T683" s="242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3" t="s">
        <v>171</v>
      </c>
      <c r="AU683" s="243" t="s">
        <v>83</v>
      </c>
      <c r="AV683" s="13" t="s">
        <v>83</v>
      </c>
      <c r="AW683" s="13" t="s">
        <v>35</v>
      </c>
      <c r="AX683" s="13" t="s">
        <v>73</v>
      </c>
      <c r="AY683" s="243" t="s">
        <v>160</v>
      </c>
    </row>
    <row r="684" s="13" customFormat="1">
      <c r="A684" s="13"/>
      <c r="B684" s="232"/>
      <c r="C684" s="233"/>
      <c r="D684" s="234" t="s">
        <v>171</v>
      </c>
      <c r="E684" s="235" t="s">
        <v>19</v>
      </c>
      <c r="F684" s="236" t="s">
        <v>1482</v>
      </c>
      <c r="G684" s="233"/>
      <c r="H684" s="237">
        <v>3.9319999999999999</v>
      </c>
      <c r="I684" s="238"/>
      <c r="J684" s="233"/>
      <c r="K684" s="233"/>
      <c r="L684" s="239"/>
      <c r="M684" s="240"/>
      <c r="N684" s="241"/>
      <c r="O684" s="241"/>
      <c r="P684" s="241"/>
      <c r="Q684" s="241"/>
      <c r="R684" s="241"/>
      <c r="S684" s="241"/>
      <c r="T684" s="242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3" t="s">
        <v>171</v>
      </c>
      <c r="AU684" s="243" t="s">
        <v>83</v>
      </c>
      <c r="AV684" s="13" t="s">
        <v>83</v>
      </c>
      <c r="AW684" s="13" t="s">
        <v>35</v>
      </c>
      <c r="AX684" s="13" t="s">
        <v>73</v>
      </c>
      <c r="AY684" s="243" t="s">
        <v>160</v>
      </c>
    </row>
    <row r="685" s="13" customFormat="1">
      <c r="A685" s="13"/>
      <c r="B685" s="232"/>
      <c r="C685" s="233"/>
      <c r="D685" s="234" t="s">
        <v>171</v>
      </c>
      <c r="E685" s="235" t="s">
        <v>19</v>
      </c>
      <c r="F685" s="236" t="s">
        <v>1483</v>
      </c>
      <c r="G685" s="233"/>
      <c r="H685" s="237">
        <v>22.672999999999998</v>
      </c>
      <c r="I685" s="238"/>
      <c r="J685" s="233"/>
      <c r="K685" s="233"/>
      <c r="L685" s="239"/>
      <c r="M685" s="240"/>
      <c r="N685" s="241"/>
      <c r="O685" s="241"/>
      <c r="P685" s="241"/>
      <c r="Q685" s="241"/>
      <c r="R685" s="241"/>
      <c r="S685" s="241"/>
      <c r="T685" s="242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3" t="s">
        <v>171</v>
      </c>
      <c r="AU685" s="243" t="s">
        <v>83</v>
      </c>
      <c r="AV685" s="13" t="s">
        <v>83</v>
      </c>
      <c r="AW685" s="13" t="s">
        <v>35</v>
      </c>
      <c r="AX685" s="13" t="s">
        <v>73</v>
      </c>
      <c r="AY685" s="243" t="s">
        <v>160</v>
      </c>
    </row>
    <row r="686" s="15" customFormat="1">
      <c r="A686" s="15"/>
      <c r="B686" s="265"/>
      <c r="C686" s="266"/>
      <c r="D686" s="234" t="s">
        <v>171</v>
      </c>
      <c r="E686" s="267" t="s">
        <v>19</v>
      </c>
      <c r="F686" s="268" t="s">
        <v>1484</v>
      </c>
      <c r="G686" s="266"/>
      <c r="H686" s="269">
        <v>58.347000000000001</v>
      </c>
      <c r="I686" s="270"/>
      <c r="J686" s="266"/>
      <c r="K686" s="266"/>
      <c r="L686" s="271"/>
      <c r="M686" s="272"/>
      <c r="N686" s="273"/>
      <c r="O686" s="273"/>
      <c r="P686" s="273"/>
      <c r="Q686" s="273"/>
      <c r="R686" s="273"/>
      <c r="S686" s="273"/>
      <c r="T686" s="274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T686" s="275" t="s">
        <v>171</v>
      </c>
      <c r="AU686" s="275" t="s">
        <v>83</v>
      </c>
      <c r="AV686" s="15" t="s">
        <v>181</v>
      </c>
      <c r="AW686" s="15" t="s">
        <v>35</v>
      </c>
      <c r="AX686" s="15" t="s">
        <v>73</v>
      </c>
      <c r="AY686" s="275" t="s">
        <v>160</v>
      </c>
    </row>
    <row r="687" s="13" customFormat="1">
      <c r="A687" s="13"/>
      <c r="B687" s="232"/>
      <c r="C687" s="233"/>
      <c r="D687" s="234" t="s">
        <v>171</v>
      </c>
      <c r="E687" s="235" t="s">
        <v>19</v>
      </c>
      <c r="F687" s="236" t="s">
        <v>1518</v>
      </c>
      <c r="G687" s="233"/>
      <c r="H687" s="237">
        <v>2.681</v>
      </c>
      <c r="I687" s="238"/>
      <c r="J687" s="233"/>
      <c r="K687" s="233"/>
      <c r="L687" s="239"/>
      <c r="M687" s="240"/>
      <c r="N687" s="241"/>
      <c r="O687" s="241"/>
      <c r="P687" s="241"/>
      <c r="Q687" s="241"/>
      <c r="R687" s="241"/>
      <c r="S687" s="241"/>
      <c r="T687" s="242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3" t="s">
        <v>171</v>
      </c>
      <c r="AU687" s="243" t="s">
        <v>83</v>
      </c>
      <c r="AV687" s="13" t="s">
        <v>83</v>
      </c>
      <c r="AW687" s="13" t="s">
        <v>35</v>
      </c>
      <c r="AX687" s="13" t="s">
        <v>73</v>
      </c>
      <c r="AY687" s="243" t="s">
        <v>160</v>
      </c>
    </row>
    <row r="688" s="15" customFormat="1">
      <c r="A688" s="15"/>
      <c r="B688" s="265"/>
      <c r="C688" s="266"/>
      <c r="D688" s="234" t="s">
        <v>171</v>
      </c>
      <c r="E688" s="267" t="s">
        <v>19</v>
      </c>
      <c r="F688" s="268" t="s">
        <v>1519</v>
      </c>
      <c r="G688" s="266"/>
      <c r="H688" s="269">
        <v>2.681</v>
      </c>
      <c r="I688" s="270"/>
      <c r="J688" s="266"/>
      <c r="K688" s="266"/>
      <c r="L688" s="271"/>
      <c r="M688" s="272"/>
      <c r="N688" s="273"/>
      <c r="O688" s="273"/>
      <c r="P688" s="273"/>
      <c r="Q688" s="273"/>
      <c r="R688" s="273"/>
      <c r="S688" s="273"/>
      <c r="T688" s="274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T688" s="275" t="s">
        <v>171</v>
      </c>
      <c r="AU688" s="275" t="s">
        <v>83</v>
      </c>
      <c r="AV688" s="15" t="s">
        <v>181</v>
      </c>
      <c r="AW688" s="15" t="s">
        <v>35</v>
      </c>
      <c r="AX688" s="15" t="s">
        <v>73</v>
      </c>
      <c r="AY688" s="275" t="s">
        <v>160</v>
      </c>
    </row>
    <row r="689" s="13" customFormat="1">
      <c r="A689" s="13"/>
      <c r="B689" s="232"/>
      <c r="C689" s="233"/>
      <c r="D689" s="234" t="s">
        <v>171</v>
      </c>
      <c r="E689" s="235" t="s">
        <v>19</v>
      </c>
      <c r="F689" s="236" t="s">
        <v>1523</v>
      </c>
      <c r="G689" s="233"/>
      <c r="H689" s="237">
        <v>52.25</v>
      </c>
      <c r="I689" s="238"/>
      <c r="J689" s="233"/>
      <c r="K689" s="233"/>
      <c r="L689" s="239"/>
      <c r="M689" s="240"/>
      <c r="N689" s="241"/>
      <c r="O689" s="241"/>
      <c r="P689" s="241"/>
      <c r="Q689" s="241"/>
      <c r="R689" s="241"/>
      <c r="S689" s="241"/>
      <c r="T689" s="242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3" t="s">
        <v>171</v>
      </c>
      <c r="AU689" s="243" t="s">
        <v>83</v>
      </c>
      <c r="AV689" s="13" t="s">
        <v>83</v>
      </c>
      <c r="AW689" s="13" t="s">
        <v>35</v>
      </c>
      <c r="AX689" s="13" t="s">
        <v>73</v>
      </c>
      <c r="AY689" s="243" t="s">
        <v>160</v>
      </c>
    </row>
    <row r="690" s="13" customFormat="1">
      <c r="A690" s="13"/>
      <c r="B690" s="232"/>
      <c r="C690" s="233"/>
      <c r="D690" s="234" t="s">
        <v>171</v>
      </c>
      <c r="E690" s="235" t="s">
        <v>19</v>
      </c>
      <c r="F690" s="236" t="s">
        <v>1524</v>
      </c>
      <c r="G690" s="233"/>
      <c r="H690" s="237">
        <v>17.657</v>
      </c>
      <c r="I690" s="238"/>
      <c r="J690" s="233"/>
      <c r="K690" s="233"/>
      <c r="L690" s="239"/>
      <c r="M690" s="240"/>
      <c r="N690" s="241"/>
      <c r="O690" s="241"/>
      <c r="P690" s="241"/>
      <c r="Q690" s="241"/>
      <c r="R690" s="241"/>
      <c r="S690" s="241"/>
      <c r="T690" s="242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43" t="s">
        <v>171</v>
      </c>
      <c r="AU690" s="243" t="s">
        <v>83</v>
      </c>
      <c r="AV690" s="13" t="s">
        <v>83</v>
      </c>
      <c r="AW690" s="13" t="s">
        <v>35</v>
      </c>
      <c r="AX690" s="13" t="s">
        <v>73</v>
      </c>
      <c r="AY690" s="243" t="s">
        <v>160</v>
      </c>
    </row>
    <row r="691" s="13" customFormat="1">
      <c r="A691" s="13"/>
      <c r="B691" s="232"/>
      <c r="C691" s="233"/>
      <c r="D691" s="234" t="s">
        <v>171</v>
      </c>
      <c r="E691" s="235" t="s">
        <v>19</v>
      </c>
      <c r="F691" s="236" t="s">
        <v>1525</v>
      </c>
      <c r="G691" s="233"/>
      <c r="H691" s="237">
        <v>25.451000000000001</v>
      </c>
      <c r="I691" s="238"/>
      <c r="J691" s="233"/>
      <c r="K691" s="233"/>
      <c r="L691" s="239"/>
      <c r="M691" s="240"/>
      <c r="N691" s="241"/>
      <c r="O691" s="241"/>
      <c r="P691" s="241"/>
      <c r="Q691" s="241"/>
      <c r="R691" s="241"/>
      <c r="S691" s="241"/>
      <c r="T691" s="242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43" t="s">
        <v>171</v>
      </c>
      <c r="AU691" s="243" t="s">
        <v>83</v>
      </c>
      <c r="AV691" s="13" t="s">
        <v>83</v>
      </c>
      <c r="AW691" s="13" t="s">
        <v>35</v>
      </c>
      <c r="AX691" s="13" t="s">
        <v>73</v>
      </c>
      <c r="AY691" s="243" t="s">
        <v>160</v>
      </c>
    </row>
    <row r="692" s="15" customFormat="1">
      <c r="A692" s="15"/>
      <c r="B692" s="265"/>
      <c r="C692" s="266"/>
      <c r="D692" s="234" t="s">
        <v>171</v>
      </c>
      <c r="E692" s="267" t="s">
        <v>19</v>
      </c>
      <c r="F692" s="268" t="s">
        <v>1526</v>
      </c>
      <c r="G692" s="266"/>
      <c r="H692" s="269">
        <v>95.358000000000004</v>
      </c>
      <c r="I692" s="270"/>
      <c r="J692" s="266"/>
      <c r="K692" s="266"/>
      <c r="L692" s="271"/>
      <c r="M692" s="272"/>
      <c r="N692" s="273"/>
      <c r="O692" s="273"/>
      <c r="P692" s="273"/>
      <c r="Q692" s="273"/>
      <c r="R692" s="273"/>
      <c r="S692" s="273"/>
      <c r="T692" s="274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T692" s="275" t="s">
        <v>171</v>
      </c>
      <c r="AU692" s="275" t="s">
        <v>83</v>
      </c>
      <c r="AV692" s="15" t="s">
        <v>181</v>
      </c>
      <c r="AW692" s="15" t="s">
        <v>35</v>
      </c>
      <c r="AX692" s="15" t="s">
        <v>73</v>
      </c>
      <c r="AY692" s="275" t="s">
        <v>160</v>
      </c>
    </row>
    <row r="693" s="14" customFormat="1">
      <c r="A693" s="14"/>
      <c r="B693" s="244"/>
      <c r="C693" s="245"/>
      <c r="D693" s="234" t="s">
        <v>171</v>
      </c>
      <c r="E693" s="246" t="s">
        <v>19</v>
      </c>
      <c r="F693" s="247" t="s">
        <v>180</v>
      </c>
      <c r="G693" s="245"/>
      <c r="H693" s="248">
        <v>1710.7360000000001</v>
      </c>
      <c r="I693" s="249"/>
      <c r="J693" s="245"/>
      <c r="K693" s="245"/>
      <c r="L693" s="250"/>
      <c r="M693" s="251"/>
      <c r="N693" s="252"/>
      <c r="O693" s="252"/>
      <c r="P693" s="252"/>
      <c r="Q693" s="252"/>
      <c r="R693" s="252"/>
      <c r="S693" s="252"/>
      <c r="T693" s="253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4" t="s">
        <v>171</v>
      </c>
      <c r="AU693" s="254" t="s">
        <v>83</v>
      </c>
      <c r="AV693" s="14" t="s">
        <v>167</v>
      </c>
      <c r="AW693" s="14" t="s">
        <v>35</v>
      </c>
      <c r="AX693" s="14" t="s">
        <v>81</v>
      </c>
      <c r="AY693" s="254" t="s">
        <v>160</v>
      </c>
    </row>
    <row r="694" s="2" customFormat="1" ht="24.15" customHeight="1">
      <c r="A694" s="40"/>
      <c r="B694" s="41"/>
      <c r="C694" s="214" t="s">
        <v>805</v>
      </c>
      <c r="D694" s="214" t="s">
        <v>162</v>
      </c>
      <c r="E694" s="215" t="s">
        <v>1527</v>
      </c>
      <c r="F694" s="216" t="s">
        <v>1528</v>
      </c>
      <c r="G694" s="217" t="s">
        <v>250</v>
      </c>
      <c r="H694" s="218">
        <v>29.808</v>
      </c>
      <c r="I694" s="219"/>
      <c r="J694" s="220">
        <f>ROUND(I694*H694,2)</f>
        <v>0</v>
      </c>
      <c r="K694" s="216" t="s">
        <v>166</v>
      </c>
      <c r="L694" s="46"/>
      <c r="M694" s="221" t="s">
        <v>19</v>
      </c>
      <c r="N694" s="222" t="s">
        <v>44</v>
      </c>
      <c r="O694" s="86"/>
      <c r="P694" s="223">
        <f>O694*H694</f>
        <v>0</v>
      </c>
      <c r="Q694" s="223">
        <v>0</v>
      </c>
      <c r="R694" s="223">
        <f>Q694*H694</f>
        <v>0</v>
      </c>
      <c r="S694" s="223">
        <v>0</v>
      </c>
      <c r="T694" s="224">
        <f>S694*H694</f>
        <v>0</v>
      </c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R694" s="225" t="s">
        <v>167</v>
      </c>
      <c r="AT694" s="225" t="s">
        <v>162</v>
      </c>
      <c r="AU694" s="225" t="s">
        <v>83</v>
      </c>
      <c r="AY694" s="19" t="s">
        <v>160</v>
      </c>
      <c r="BE694" s="226">
        <f>IF(N694="základní",J694,0)</f>
        <v>0</v>
      </c>
      <c r="BF694" s="226">
        <f>IF(N694="snížená",J694,0)</f>
        <v>0</v>
      </c>
      <c r="BG694" s="226">
        <f>IF(N694="zákl. přenesená",J694,0)</f>
        <v>0</v>
      </c>
      <c r="BH694" s="226">
        <f>IF(N694="sníž. přenesená",J694,0)</f>
        <v>0</v>
      </c>
      <c r="BI694" s="226">
        <f>IF(N694="nulová",J694,0)</f>
        <v>0</v>
      </c>
      <c r="BJ694" s="19" t="s">
        <v>81</v>
      </c>
      <c r="BK694" s="226">
        <f>ROUND(I694*H694,2)</f>
        <v>0</v>
      </c>
      <c r="BL694" s="19" t="s">
        <v>167</v>
      </c>
      <c r="BM694" s="225" t="s">
        <v>1529</v>
      </c>
    </row>
    <row r="695" s="2" customFormat="1">
      <c r="A695" s="40"/>
      <c r="B695" s="41"/>
      <c r="C695" s="42"/>
      <c r="D695" s="227" t="s">
        <v>169</v>
      </c>
      <c r="E695" s="42"/>
      <c r="F695" s="228" t="s">
        <v>1530</v>
      </c>
      <c r="G695" s="42"/>
      <c r="H695" s="42"/>
      <c r="I695" s="229"/>
      <c r="J695" s="42"/>
      <c r="K695" s="42"/>
      <c r="L695" s="46"/>
      <c r="M695" s="230"/>
      <c r="N695" s="231"/>
      <c r="O695" s="86"/>
      <c r="P695" s="86"/>
      <c r="Q695" s="86"/>
      <c r="R695" s="86"/>
      <c r="S695" s="86"/>
      <c r="T695" s="87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T695" s="19" t="s">
        <v>169</v>
      </c>
      <c r="AU695" s="19" t="s">
        <v>83</v>
      </c>
    </row>
    <row r="696" s="13" customFormat="1">
      <c r="A696" s="13"/>
      <c r="B696" s="232"/>
      <c r="C696" s="233"/>
      <c r="D696" s="234" t="s">
        <v>171</v>
      </c>
      <c r="E696" s="235" t="s">
        <v>19</v>
      </c>
      <c r="F696" s="236" t="s">
        <v>1531</v>
      </c>
      <c r="G696" s="233"/>
      <c r="H696" s="237">
        <v>29.808</v>
      </c>
      <c r="I696" s="238"/>
      <c r="J696" s="233"/>
      <c r="K696" s="233"/>
      <c r="L696" s="239"/>
      <c r="M696" s="240"/>
      <c r="N696" s="241"/>
      <c r="O696" s="241"/>
      <c r="P696" s="241"/>
      <c r="Q696" s="241"/>
      <c r="R696" s="241"/>
      <c r="S696" s="241"/>
      <c r="T696" s="242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3" t="s">
        <v>171</v>
      </c>
      <c r="AU696" s="243" t="s">
        <v>83</v>
      </c>
      <c r="AV696" s="13" t="s">
        <v>83</v>
      </c>
      <c r="AW696" s="13" t="s">
        <v>35</v>
      </c>
      <c r="AX696" s="13" t="s">
        <v>81</v>
      </c>
      <c r="AY696" s="243" t="s">
        <v>160</v>
      </c>
    </row>
    <row r="697" s="2" customFormat="1" ht="24.15" customHeight="1">
      <c r="A697" s="40"/>
      <c r="B697" s="41"/>
      <c r="C697" s="214" t="s">
        <v>810</v>
      </c>
      <c r="D697" s="214" t="s">
        <v>162</v>
      </c>
      <c r="E697" s="215" t="s">
        <v>1532</v>
      </c>
      <c r="F697" s="216" t="s">
        <v>1533</v>
      </c>
      <c r="G697" s="217" t="s">
        <v>250</v>
      </c>
      <c r="H697" s="218">
        <v>894.24000000000001</v>
      </c>
      <c r="I697" s="219"/>
      <c r="J697" s="220">
        <f>ROUND(I697*H697,2)</f>
        <v>0</v>
      </c>
      <c r="K697" s="216" t="s">
        <v>166</v>
      </c>
      <c r="L697" s="46"/>
      <c r="M697" s="221" t="s">
        <v>19</v>
      </c>
      <c r="N697" s="222" t="s">
        <v>44</v>
      </c>
      <c r="O697" s="86"/>
      <c r="P697" s="223">
        <f>O697*H697</f>
        <v>0</v>
      </c>
      <c r="Q697" s="223">
        <v>0</v>
      </c>
      <c r="R697" s="223">
        <f>Q697*H697</f>
        <v>0</v>
      </c>
      <c r="S697" s="223">
        <v>0</v>
      </c>
      <c r="T697" s="224">
        <f>S697*H697</f>
        <v>0</v>
      </c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R697" s="225" t="s">
        <v>167</v>
      </c>
      <c r="AT697" s="225" t="s">
        <v>162</v>
      </c>
      <c r="AU697" s="225" t="s">
        <v>83</v>
      </c>
      <c r="AY697" s="19" t="s">
        <v>160</v>
      </c>
      <c r="BE697" s="226">
        <f>IF(N697="základní",J697,0)</f>
        <v>0</v>
      </c>
      <c r="BF697" s="226">
        <f>IF(N697="snížená",J697,0)</f>
        <v>0</v>
      </c>
      <c r="BG697" s="226">
        <f>IF(N697="zákl. přenesená",J697,0)</f>
        <v>0</v>
      </c>
      <c r="BH697" s="226">
        <f>IF(N697="sníž. přenesená",J697,0)</f>
        <v>0</v>
      </c>
      <c r="BI697" s="226">
        <f>IF(N697="nulová",J697,0)</f>
        <v>0</v>
      </c>
      <c r="BJ697" s="19" t="s">
        <v>81</v>
      </c>
      <c r="BK697" s="226">
        <f>ROUND(I697*H697,2)</f>
        <v>0</v>
      </c>
      <c r="BL697" s="19" t="s">
        <v>167</v>
      </c>
      <c r="BM697" s="225" t="s">
        <v>1534</v>
      </c>
    </row>
    <row r="698" s="2" customFormat="1">
      <c r="A698" s="40"/>
      <c r="B698" s="41"/>
      <c r="C698" s="42"/>
      <c r="D698" s="227" t="s">
        <v>169</v>
      </c>
      <c r="E698" s="42"/>
      <c r="F698" s="228" t="s">
        <v>1535</v>
      </c>
      <c r="G698" s="42"/>
      <c r="H698" s="42"/>
      <c r="I698" s="229"/>
      <c r="J698" s="42"/>
      <c r="K698" s="42"/>
      <c r="L698" s="46"/>
      <c r="M698" s="230"/>
      <c r="N698" s="231"/>
      <c r="O698" s="86"/>
      <c r="P698" s="86"/>
      <c r="Q698" s="86"/>
      <c r="R698" s="86"/>
      <c r="S698" s="86"/>
      <c r="T698" s="87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T698" s="19" t="s">
        <v>169</v>
      </c>
      <c r="AU698" s="19" t="s">
        <v>83</v>
      </c>
    </row>
    <row r="699" s="13" customFormat="1">
      <c r="A699" s="13"/>
      <c r="B699" s="232"/>
      <c r="C699" s="233"/>
      <c r="D699" s="234" t="s">
        <v>171</v>
      </c>
      <c r="E699" s="233"/>
      <c r="F699" s="236" t="s">
        <v>1536</v>
      </c>
      <c r="G699" s="233"/>
      <c r="H699" s="237">
        <v>894.24000000000001</v>
      </c>
      <c r="I699" s="238"/>
      <c r="J699" s="233"/>
      <c r="K699" s="233"/>
      <c r="L699" s="239"/>
      <c r="M699" s="240"/>
      <c r="N699" s="241"/>
      <c r="O699" s="241"/>
      <c r="P699" s="241"/>
      <c r="Q699" s="241"/>
      <c r="R699" s="241"/>
      <c r="S699" s="241"/>
      <c r="T699" s="242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43" t="s">
        <v>171</v>
      </c>
      <c r="AU699" s="243" t="s">
        <v>83</v>
      </c>
      <c r="AV699" s="13" t="s">
        <v>83</v>
      </c>
      <c r="AW699" s="13" t="s">
        <v>4</v>
      </c>
      <c r="AX699" s="13" t="s">
        <v>81</v>
      </c>
      <c r="AY699" s="243" t="s">
        <v>160</v>
      </c>
    </row>
    <row r="700" s="2" customFormat="1" ht="24.15" customHeight="1">
      <c r="A700" s="40"/>
      <c r="B700" s="41"/>
      <c r="C700" s="214" t="s">
        <v>815</v>
      </c>
      <c r="D700" s="214" t="s">
        <v>162</v>
      </c>
      <c r="E700" s="215" t="s">
        <v>1537</v>
      </c>
      <c r="F700" s="216" t="s">
        <v>1538</v>
      </c>
      <c r="G700" s="217" t="s">
        <v>250</v>
      </c>
      <c r="H700" s="218">
        <v>29.808</v>
      </c>
      <c r="I700" s="219"/>
      <c r="J700" s="220">
        <f>ROUND(I700*H700,2)</f>
        <v>0</v>
      </c>
      <c r="K700" s="216" t="s">
        <v>166</v>
      </c>
      <c r="L700" s="46"/>
      <c r="M700" s="221" t="s">
        <v>19</v>
      </c>
      <c r="N700" s="222" t="s">
        <v>44</v>
      </c>
      <c r="O700" s="86"/>
      <c r="P700" s="223">
        <f>O700*H700</f>
        <v>0</v>
      </c>
      <c r="Q700" s="223">
        <v>0</v>
      </c>
      <c r="R700" s="223">
        <f>Q700*H700</f>
        <v>0</v>
      </c>
      <c r="S700" s="223">
        <v>0</v>
      </c>
      <c r="T700" s="224">
        <f>S700*H700</f>
        <v>0</v>
      </c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R700" s="225" t="s">
        <v>167</v>
      </c>
      <c r="AT700" s="225" t="s">
        <v>162</v>
      </c>
      <c r="AU700" s="225" t="s">
        <v>83</v>
      </c>
      <c r="AY700" s="19" t="s">
        <v>160</v>
      </c>
      <c r="BE700" s="226">
        <f>IF(N700="základní",J700,0)</f>
        <v>0</v>
      </c>
      <c r="BF700" s="226">
        <f>IF(N700="snížená",J700,0)</f>
        <v>0</v>
      </c>
      <c r="BG700" s="226">
        <f>IF(N700="zákl. přenesená",J700,0)</f>
        <v>0</v>
      </c>
      <c r="BH700" s="226">
        <f>IF(N700="sníž. přenesená",J700,0)</f>
        <v>0</v>
      </c>
      <c r="BI700" s="226">
        <f>IF(N700="nulová",J700,0)</f>
        <v>0</v>
      </c>
      <c r="BJ700" s="19" t="s">
        <v>81</v>
      </c>
      <c r="BK700" s="226">
        <f>ROUND(I700*H700,2)</f>
        <v>0</v>
      </c>
      <c r="BL700" s="19" t="s">
        <v>167</v>
      </c>
      <c r="BM700" s="225" t="s">
        <v>1539</v>
      </c>
    </row>
    <row r="701" s="2" customFormat="1">
      <c r="A701" s="40"/>
      <c r="B701" s="41"/>
      <c r="C701" s="42"/>
      <c r="D701" s="227" t="s">
        <v>169</v>
      </c>
      <c r="E701" s="42"/>
      <c r="F701" s="228" t="s">
        <v>1540</v>
      </c>
      <c r="G701" s="42"/>
      <c r="H701" s="42"/>
      <c r="I701" s="229"/>
      <c r="J701" s="42"/>
      <c r="K701" s="42"/>
      <c r="L701" s="46"/>
      <c r="M701" s="230"/>
      <c r="N701" s="231"/>
      <c r="O701" s="86"/>
      <c r="P701" s="86"/>
      <c r="Q701" s="86"/>
      <c r="R701" s="86"/>
      <c r="S701" s="86"/>
      <c r="T701" s="87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T701" s="19" t="s">
        <v>169</v>
      </c>
      <c r="AU701" s="19" t="s">
        <v>83</v>
      </c>
    </row>
    <row r="702" s="2" customFormat="1" ht="24.15" customHeight="1">
      <c r="A702" s="40"/>
      <c r="B702" s="41"/>
      <c r="C702" s="214" t="s">
        <v>820</v>
      </c>
      <c r="D702" s="214" t="s">
        <v>162</v>
      </c>
      <c r="E702" s="215" t="s">
        <v>1541</v>
      </c>
      <c r="F702" s="216" t="s">
        <v>1542</v>
      </c>
      <c r="G702" s="217" t="s">
        <v>165</v>
      </c>
      <c r="H702" s="218">
        <v>1051.664</v>
      </c>
      <c r="I702" s="219"/>
      <c r="J702" s="220">
        <f>ROUND(I702*H702,2)</f>
        <v>0</v>
      </c>
      <c r="K702" s="216" t="s">
        <v>166</v>
      </c>
      <c r="L702" s="46"/>
      <c r="M702" s="221" t="s">
        <v>19</v>
      </c>
      <c r="N702" s="222" t="s">
        <v>44</v>
      </c>
      <c r="O702" s="86"/>
      <c r="P702" s="223">
        <f>O702*H702</f>
        <v>0</v>
      </c>
      <c r="Q702" s="223">
        <v>4.0000000000000003E-05</v>
      </c>
      <c r="R702" s="223">
        <f>Q702*H702</f>
        <v>0.042066560000000003</v>
      </c>
      <c r="S702" s="223">
        <v>0</v>
      </c>
      <c r="T702" s="224">
        <f>S702*H702</f>
        <v>0</v>
      </c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R702" s="225" t="s">
        <v>167</v>
      </c>
      <c r="AT702" s="225" t="s">
        <v>162</v>
      </c>
      <c r="AU702" s="225" t="s">
        <v>83</v>
      </c>
      <c r="AY702" s="19" t="s">
        <v>160</v>
      </c>
      <c r="BE702" s="226">
        <f>IF(N702="základní",J702,0)</f>
        <v>0</v>
      </c>
      <c r="BF702" s="226">
        <f>IF(N702="snížená",J702,0)</f>
        <v>0</v>
      </c>
      <c r="BG702" s="226">
        <f>IF(N702="zákl. přenesená",J702,0)</f>
        <v>0</v>
      </c>
      <c r="BH702" s="226">
        <f>IF(N702="sníž. přenesená",J702,0)</f>
        <v>0</v>
      </c>
      <c r="BI702" s="226">
        <f>IF(N702="nulová",J702,0)</f>
        <v>0</v>
      </c>
      <c r="BJ702" s="19" t="s">
        <v>81</v>
      </c>
      <c r="BK702" s="226">
        <f>ROUND(I702*H702,2)</f>
        <v>0</v>
      </c>
      <c r="BL702" s="19" t="s">
        <v>167</v>
      </c>
      <c r="BM702" s="225" t="s">
        <v>1543</v>
      </c>
    </row>
    <row r="703" s="2" customFormat="1">
      <c r="A703" s="40"/>
      <c r="B703" s="41"/>
      <c r="C703" s="42"/>
      <c r="D703" s="227" t="s">
        <v>169</v>
      </c>
      <c r="E703" s="42"/>
      <c r="F703" s="228" t="s">
        <v>1544</v>
      </c>
      <c r="G703" s="42"/>
      <c r="H703" s="42"/>
      <c r="I703" s="229"/>
      <c r="J703" s="42"/>
      <c r="K703" s="42"/>
      <c r="L703" s="46"/>
      <c r="M703" s="230"/>
      <c r="N703" s="231"/>
      <c r="O703" s="86"/>
      <c r="P703" s="86"/>
      <c r="Q703" s="86"/>
      <c r="R703" s="86"/>
      <c r="S703" s="86"/>
      <c r="T703" s="87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T703" s="19" t="s">
        <v>169</v>
      </c>
      <c r="AU703" s="19" t="s">
        <v>83</v>
      </c>
    </row>
    <row r="704" s="13" customFormat="1">
      <c r="A704" s="13"/>
      <c r="B704" s="232"/>
      <c r="C704" s="233"/>
      <c r="D704" s="234" t="s">
        <v>171</v>
      </c>
      <c r="E704" s="235" t="s">
        <v>19</v>
      </c>
      <c r="F704" s="236" t="s">
        <v>1545</v>
      </c>
      <c r="G704" s="233"/>
      <c r="H704" s="237">
        <v>14.752000000000001</v>
      </c>
      <c r="I704" s="238"/>
      <c r="J704" s="233"/>
      <c r="K704" s="233"/>
      <c r="L704" s="239"/>
      <c r="M704" s="240"/>
      <c r="N704" s="241"/>
      <c r="O704" s="241"/>
      <c r="P704" s="241"/>
      <c r="Q704" s="241"/>
      <c r="R704" s="241"/>
      <c r="S704" s="241"/>
      <c r="T704" s="242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43" t="s">
        <v>171</v>
      </c>
      <c r="AU704" s="243" t="s">
        <v>83</v>
      </c>
      <c r="AV704" s="13" t="s">
        <v>83</v>
      </c>
      <c r="AW704" s="13" t="s">
        <v>35</v>
      </c>
      <c r="AX704" s="13" t="s">
        <v>73</v>
      </c>
      <c r="AY704" s="243" t="s">
        <v>160</v>
      </c>
    </row>
    <row r="705" s="13" customFormat="1">
      <c r="A705" s="13"/>
      <c r="B705" s="232"/>
      <c r="C705" s="233"/>
      <c r="D705" s="234" t="s">
        <v>171</v>
      </c>
      <c r="E705" s="235" t="s">
        <v>19</v>
      </c>
      <c r="F705" s="236" t="s">
        <v>1546</v>
      </c>
      <c r="G705" s="233"/>
      <c r="H705" s="237">
        <v>15.331</v>
      </c>
      <c r="I705" s="238"/>
      <c r="J705" s="233"/>
      <c r="K705" s="233"/>
      <c r="L705" s="239"/>
      <c r="M705" s="240"/>
      <c r="N705" s="241"/>
      <c r="O705" s="241"/>
      <c r="P705" s="241"/>
      <c r="Q705" s="241"/>
      <c r="R705" s="241"/>
      <c r="S705" s="241"/>
      <c r="T705" s="242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3" t="s">
        <v>171</v>
      </c>
      <c r="AU705" s="243" t="s">
        <v>83</v>
      </c>
      <c r="AV705" s="13" t="s">
        <v>83</v>
      </c>
      <c r="AW705" s="13" t="s">
        <v>35</v>
      </c>
      <c r="AX705" s="13" t="s">
        <v>73</v>
      </c>
      <c r="AY705" s="243" t="s">
        <v>160</v>
      </c>
    </row>
    <row r="706" s="13" customFormat="1">
      <c r="A706" s="13"/>
      <c r="B706" s="232"/>
      <c r="C706" s="233"/>
      <c r="D706" s="234" t="s">
        <v>171</v>
      </c>
      <c r="E706" s="235" t="s">
        <v>19</v>
      </c>
      <c r="F706" s="236" t="s">
        <v>1547</v>
      </c>
      <c r="G706" s="233"/>
      <c r="H706" s="237">
        <v>1.4099999999999999</v>
      </c>
      <c r="I706" s="238"/>
      <c r="J706" s="233"/>
      <c r="K706" s="233"/>
      <c r="L706" s="239"/>
      <c r="M706" s="240"/>
      <c r="N706" s="241"/>
      <c r="O706" s="241"/>
      <c r="P706" s="241"/>
      <c r="Q706" s="241"/>
      <c r="R706" s="241"/>
      <c r="S706" s="241"/>
      <c r="T706" s="242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3" t="s">
        <v>171</v>
      </c>
      <c r="AU706" s="243" t="s">
        <v>83</v>
      </c>
      <c r="AV706" s="13" t="s">
        <v>83</v>
      </c>
      <c r="AW706" s="13" t="s">
        <v>35</v>
      </c>
      <c r="AX706" s="13" t="s">
        <v>73</v>
      </c>
      <c r="AY706" s="243" t="s">
        <v>160</v>
      </c>
    </row>
    <row r="707" s="13" customFormat="1">
      <c r="A707" s="13"/>
      <c r="B707" s="232"/>
      <c r="C707" s="233"/>
      <c r="D707" s="234" t="s">
        <v>171</v>
      </c>
      <c r="E707" s="235" t="s">
        <v>19</v>
      </c>
      <c r="F707" s="236" t="s">
        <v>1548</v>
      </c>
      <c r="G707" s="233"/>
      <c r="H707" s="237">
        <v>1.647</v>
      </c>
      <c r="I707" s="238"/>
      <c r="J707" s="233"/>
      <c r="K707" s="233"/>
      <c r="L707" s="239"/>
      <c r="M707" s="240"/>
      <c r="N707" s="241"/>
      <c r="O707" s="241"/>
      <c r="P707" s="241"/>
      <c r="Q707" s="241"/>
      <c r="R707" s="241"/>
      <c r="S707" s="241"/>
      <c r="T707" s="242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43" t="s">
        <v>171</v>
      </c>
      <c r="AU707" s="243" t="s">
        <v>83</v>
      </c>
      <c r="AV707" s="13" t="s">
        <v>83</v>
      </c>
      <c r="AW707" s="13" t="s">
        <v>35</v>
      </c>
      <c r="AX707" s="13" t="s">
        <v>73</v>
      </c>
      <c r="AY707" s="243" t="s">
        <v>160</v>
      </c>
    </row>
    <row r="708" s="13" customFormat="1">
      <c r="A708" s="13"/>
      <c r="B708" s="232"/>
      <c r="C708" s="233"/>
      <c r="D708" s="234" t="s">
        <v>171</v>
      </c>
      <c r="E708" s="235" t="s">
        <v>19</v>
      </c>
      <c r="F708" s="236" t="s">
        <v>1549</v>
      </c>
      <c r="G708" s="233"/>
      <c r="H708" s="237">
        <v>7.4669999999999996</v>
      </c>
      <c r="I708" s="238"/>
      <c r="J708" s="233"/>
      <c r="K708" s="233"/>
      <c r="L708" s="239"/>
      <c r="M708" s="240"/>
      <c r="N708" s="241"/>
      <c r="O708" s="241"/>
      <c r="P708" s="241"/>
      <c r="Q708" s="241"/>
      <c r="R708" s="241"/>
      <c r="S708" s="241"/>
      <c r="T708" s="242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43" t="s">
        <v>171</v>
      </c>
      <c r="AU708" s="243" t="s">
        <v>83</v>
      </c>
      <c r="AV708" s="13" t="s">
        <v>83</v>
      </c>
      <c r="AW708" s="13" t="s">
        <v>35</v>
      </c>
      <c r="AX708" s="13" t="s">
        <v>73</v>
      </c>
      <c r="AY708" s="243" t="s">
        <v>160</v>
      </c>
    </row>
    <row r="709" s="13" customFormat="1">
      <c r="A709" s="13"/>
      <c r="B709" s="232"/>
      <c r="C709" s="233"/>
      <c r="D709" s="234" t="s">
        <v>171</v>
      </c>
      <c r="E709" s="235" t="s">
        <v>19</v>
      </c>
      <c r="F709" s="236" t="s">
        <v>1550</v>
      </c>
      <c r="G709" s="233"/>
      <c r="H709" s="237">
        <v>7.585</v>
      </c>
      <c r="I709" s="238"/>
      <c r="J709" s="233"/>
      <c r="K709" s="233"/>
      <c r="L709" s="239"/>
      <c r="M709" s="240"/>
      <c r="N709" s="241"/>
      <c r="O709" s="241"/>
      <c r="P709" s="241"/>
      <c r="Q709" s="241"/>
      <c r="R709" s="241"/>
      <c r="S709" s="241"/>
      <c r="T709" s="242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43" t="s">
        <v>171</v>
      </c>
      <c r="AU709" s="243" t="s">
        <v>83</v>
      </c>
      <c r="AV709" s="13" t="s">
        <v>83</v>
      </c>
      <c r="AW709" s="13" t="s">
        <v>35</v>
      </c>
      <c r="AX709" s="13" t="s">
        <v>73</v>
      </c>
      <c r="AY709" s="243" t="s">
        <v>160</v>
      </c>
    </row>
    <row r="710" s="13" customFormat="1">
      <c r="A710" s="13"/>
      <c r="B710" s="232"/>
      <c r="C710" s="233"/>
      <c r="D710" s="234" t="s">
        <v>171</v>
      </c>
      <c r="E710" s="235" t="s">
        <v>19</v>
      </c>
      <c r="F710" s="236" t="s">
        <v>1551</v>
      </c>
      <c r="G710" s="233"/>
      <c r="H710" s="237">
        <v>10.231</v>
      </c>
      <c r="I710" s="238"/>
      <c r="J710" s="233"/>
      <c r="K710" s="233"/>
      <c r="L710" s="239"/>
      <c r="M710" s="240"/>
      <c r="N710" s="241"/>
      <c r="O710" s="241"/>
      <c r="P710" s="241"/>
      <c r="Q710" s="241"/>
      <c r="R710" s="241"/>
      <c r="S710" s="241"/>
      <c r="T710" s="242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43" t="s">
        <v>171</v>
      </c>
      <c r="AU710" s="243" t="s">
        <v>83</v>
      </c>
      <c r="AV710" s="13" t="s">
        <v>83</v>
      </c>
      <c r="AW710" s="13" t="s">
        <v>35</v>
      </c>
      <c r="AX710" s="13" t="s">
        <v>73</v>
      </c>
      <c r="AY710" s="243" t="s">
        <v>160</v>
      </c>
    </row>
    <row r="711" s="13" customFormat="1">
      <c r="A711" s="13"/>
      <c r="B711" s="232"/>
      <c r="C711" s="233"/>
      <c r="D711" s="234" t="s">
        <v>171</v>
      </c>
      <c r="E711" s="235" t="s">
        <v>19</v>
      </c>
      <c r="F711" s="236" t="s">
        <v>1552</v>
      </c>
      <c r="G711" s="233"/>
      <c r="H711" s="237">
        <v>4.7249999999999996</v>
      </c>
      <c r="I711" s="238"/>
      <c r="J711" s="233"/>
      <c r="K711" s="233"/>
      <c r="L711" s="239"/>
      <c r="M711" s="240"/>
      <c r="N711" s="241"/>
      <c r="O711" s="241"/>
      <c r="P711" s="241"/>
      <c r="Q711" s="241"/>
      <c r="R711" s="241"/>
      <c r="S711" s="241"/>
      <c r="T711" s="242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43" t="s">
        <v>171</v>
      </c>
      <c r="AU711" s="243" t="s">
        <v>83</v>
      </c>
      <c r="AV711" s="13" t="s">
        <v>83</v>
      </c>
      <c r="AW711" s="13" t="s">
        <v>35</v>
      </c>
      <c r="AX711" s="13" t="s">
        <v>73</v>
      </c>
      <c r="AY711" s="243" t="s">
        <v>160</v>
      </c>
    </row>
    <row r="712" s="13" customFormat="1">
      <c r="A712" s="13"/>
      <c r="B712" s="232"/>
      <c r="C712" s="233"/>
      <c r="D712" s="234" t="s">
        <v>171</v>
      </c>
      <c r="E712" s="235" t="s">
        <v>19</v>
      </c>
      <c r="F712" s="236" t="s">
        <v>1553</v>
      </c>
      <c r="G712" s="233"/>
      <c r="H712" s="237">
        <v>7.3979999999999997</v>
      </c>
      <c r="I712" s="238"/>
      <c r="J712" s="233"/>
      <c r="K712" s="233"/>
      <c r="L712" s="239"/>
      <c r="M712" s="240"/>
      <c r="N712" s="241"/>
      <c r="O712" s="241"/>
      <c r="P712" s="241"/>
      <c r="Q712" s="241"/>
      <c r="R712" s="241"/>
      <c r="S712" s="241"/>
      <c r="T712" s="242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3" t="s">
        <v>171</v>
      </c>
      <c r="AU712" s="243" t="s">
        <v>83</v>
      </c>
      <c r="AV712" s="13" t="s">
        <v>83</v>
      </c>
      <c r="AW712" s="13" t="s">
        <v>35</v>
      </c>
      <c r="AX712" s="13" t="s">
        <v>73</v>
      </c>
      <c r="AY712" s="243" t="s">
        <v>160</v>
      </c>
    </row>
    <row r="713" s="13" customFormat="1">
      <c r="A713" s="13"/>
      <c r="B713" s="232"/>
      <c r="C713" s="233"/>
      <c r="D713" s="234" t="s">
        <v>171</v>
      </c>
      <c r="E713" s="235" t="s">
        <v>19</v>
      </c>
      <c r="F713" s="236" t="s">
        <v>1554</v>
      </c>
      <c r="G713" s="233"/>
      <c r="H713" s="237">
        <v>1.8080000000000001</v>
      </c>
      <c r="I713" s="238"/>
      <c r="J713" s="233"/>
      <c r="K713" s="233"/>
      <c r="L713" s="239"/>
      <c r="M713" s="240"/>
      <c r="N713" s="241"/>
      <c r="O713" s="241"/>
      <c r="P713" s="241"/>
      <c r="Q713" s="241"/>
      <c r="R713" s="241"/>
      <c r="S713" s="241"/>
      <c r="T713" s="242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43" t="s">
        <v>171</v>
      </c>
      <c r="AU713" s="243" t="s">
        <v>83</v>
      </c>
      <c r="AV713" s="13" t="s">
        <v>83</v>
      </c>
      <c r="AW713" s="13" t="s">
        <v>35</v>
      </c>
      <c r="AX713" s="13" t="s">
        <v>73</v>
      </c>
      <c r="AY713" s="243" t="s">
        <v>160</v>
      </c>
    </row>
    <row r="714" s="13" customFormat="1">
      <c r="A714" s="13"/>
      <c r="B714" s="232"/>
      <c r="C714" s="233"/>
      <c r="D714" s="234" t="s">
        <v>171</v>
      </c>
      <c r="E714" s="235" t="s">
        <v>19</v>
      </c>
      <c r="F714" s="236" t="s">
        <v>1555</v>
      </c>
      <c r="G714" s="233"/>
      <c r="H714" s="237">
        <v>5.085</v>
      </c>
      <c r="I714" s="238"/>
      <c r="J714" s="233"/>
      <c r="K714" s="233"/>
      <c r="L714" s="239"/>
      <c r="M714" s="240"/>
      <c r="N714" s="241"/>
      <c r="O714" s="241"/>
      <c r="P714" s="241"/>
      <c r="Q714" s="241"/>
      <c r="R714" s="241"/>
      <c r="S714" s="241"/>
      <c r="T714" s="242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43" t="s">
        <v>171</v>
      </c>
      <c r="AU714" s="243" t="s">
        <v>83</v>
      </c>
      <c r="AV714" s="13" t="s">
        <v>83</v>
      </c>
      <c r="AW714" s="13" t="s">
        <v>35</v>
      </c>
      <c r="AX714" s="13" t="s">
        <v>73</v>
      </c>
      <c r="AY714" s="243" t="s">
        <v>160</v>
      </c>
    </row>
    <row r="715" s="13" customFormat="1">
      <c r="A715" s="13"/>
      <c r="B715" s="232"/>
      <c r="C715" s="233"/>
      <c r="D715" s="234" t="s">
        <v>171</v>
      </c>
      <c r="E715" s="235" t="s">
        <v>19</v>
      </c>
      <c r="F715" s="236" t="s">
        <v>1556</v>
      </c>
      <c r="G715" s="233"/>
      <c r="H715" s="237">
        <v>3.927</v>
      </c>
      <c r="I715" s="238"/>
      <c r="J715" s="233"/>
      <c r="K715" s="233"/>
      <c r="L715" s="239"/>
      <c r="M715" s="240"/>
      <c r="N715" s="241"/>
      <c r="O715" s="241"/>
      <c r="P715" s="241"/>
      <c r="Q715" s="241"/>
      <c r="R715" s="241"/>
      <c r="S715" s="241"/>
      <c r="T715" s="242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43" t="s">
        <v>171</v>
      </c>
      <c r="AU715" s="243" t="s">
        <v>83</v>
      </c>
      <c r="AV715" s="13" t="s">
        <v>83</v>
      </c>
      <c r="AW715" s="13" t="s">
        <v>35</v>
      </c>
      <c r="AX715" s="13" t="s">
        <v>73</v>
      </c>
      <c r="AY715" s="243" t="s">
        <v>160</v>
      </c>
    </row>
    <row r="716" s="13" customFormat="1">
      <c r="A716" s="13"/>
      <c r="B716" s="232"/>
      <c r="C716" s="233"/>
      <c r="D716" s="234" t="s">
        <v>171</v>
      </c>
      <c r="E716" s="235" t="s">
        <v>19</v>
      </c>
      <c r="F716" s="236" t="s">
        <v>1557</v>
      </c>
      <c r="G716" s="233"/>
      <c r="H716" s="237">
        <v>1.589</v>
      </c>
      <c r="I716" s="238"/>
      <c r="J716" s="233"/>
      <c r="K716" s="233"/>
      <c r="L716" s="239"/>
      <c r="M716" s="240"/>
      <c r="N716" s="241"/>
      <c r="O716" s="241"/>
      <c r="P716" s="241"/>
      <c r="Q716" s="241"/>
      <c r="R716" s="241"/>
      <c r="S716" s="241"/>
      <c r="T716" s="242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3" t="s">
        <v>171</v>
      </c>
      <c r="AU716" s="243" t="s">
        <v>83</v>
      </c>
      <c r="AV716" s="13" t="s">
        <v>83</v>
      </c>
      <c r="AW716" s="13" t="s">
        <v>35</v>
      </c>
      <c r="AX716" s="13" t="s">
        <v>73</v>
      </c>
      <c r="AY716" s="243" t="s">
        <v>160</v>
      </c>
    </row>
    <row r="717" s="13" customFormat="1">
      <c r="A717" s="13"/>
      <c r="B717" s="232"/>
      <c r="C717" s="233"/>
      <c r="D717" s="234" t="s">
        <v>171</v>
      </c>
      <c r="E717" s="235" t="s">
        <v>19</v>
      </c>
      <c r="F717" s="236" t="s">
        <v>1558</v>
      </c>
      <c r="G717" s="233"/>
      <c r="H717" s="237">
        <v>22.456</v>
      </c>
      <c r="I717" s="238"/>
      <c r="J717" s="233"/>
      <c r="K717" s="233"/>
      <c r="L717" s="239"/>
      <c r="M717" s="240"/>
      <c r="N717" s="241"/>
      <c r="O717" s="241"/>
      <c r="P717" s="241"/>
      <c r="Q717" s="241"/>
      <c r="R717" s="241"/>
      <c r="S717" s="241"/>
      <c r="T717" s="242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43" t="s">
        <v>171</v>
      </c>
      <c r="AU717" s="243" t="s">
        <v>83</v>
      </c>
      <c r="AV717" s="13" t="s">
        <v>83</v>
      </c>
      <c r="AW717" s="13" t="s">
        <v>35</v>
      </c>
      <c r="AX717" s="13" t="s">
        <v>73</v>
      </c>
      <c r="AY717" s="243" t="s">
        <v>160</v>
      </c>
    </row>
    <row r="718" s="13" customFormat="1">
      <c r="A718" s="13"/>
      <c r="B718" s="232"/>
      <c r="C718" s="233"/>
      <c r="D718" s="234" t="s">
        <v>171</v>
      </c>
      <c r="E718" s="235" t="s">
        <v>19</v>
      </c>
      <c r="F718" s="236" t="s">
        <v>1559</v>
      </c>
      <c r="G718" s="233"/>
      <c r="H718" s="237">
        <v>5.5229999999999997</v>
      </c>
      <c r="I718" s="238"/>
      <c r="J718" s="233"/>
      <c r="K718" s="233"/>
      <c r="L718" s="239"/>
      <c r="M718" s="240"/>
      <c r="N718" s="241"/>
      <c r="O718" s="241"/>
      <c r="P718" s="241"/>
      <c r="Q718" s="241"/>
      <c r="R718" s="241"/>
      <c r="S718" s="241"/>
      <c r="T718" s="242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43" t="s">
        <v>171</v>
      </c>
      <c r="AU718" s="243" t="s">
        <v>83</v>
      </c>
      <c r="AV718" s="13" t="s">
        <v>83</v>
      </c>
      <c r="AW718" s="13" t="s">
        <v>35</v>
      </c>
      <c r="AX718" s="13" t="s">
        <v>73</v>
      </c>
      <c r="AY718" s="243" t="s">
        <v>160</v>
      </c>
    </row>
    <row r="719" s="13" customFormat="1">
      <c r="A719" s="13"/>
      <c r="B719" s="232"/>
      <c r="C719" s="233"/>
      <c r="D719" s="234" t="s">
        <v>171</v>
      </c>
      <c r="E719" s="235" t="s">
        <v>19</v>
      </c>
      <c r="F719" s="236" t="s">
        <v>1560</v>
      </c>
      <c r="G719" s="233"/>
      <c r="H719" s="237">
        <v>5.3760000000000003</v>
      </c>
      <c r="I719" s="238"/>
      <c r="J719" s="233"/>
      <c r="K719" s="233"/>
      <c r="L719" s="239"/>
      <c r="M719" s="240"/>
      <c r="N719" s="241"/>
      <c r="O719" s="241"/>
      <c r="P719" s="241"/>
      <c r="Q719" s="241"/>
      <c r="R719" s="241"/>
      <c r="S719" s="241"/>
      <c r="T719" s="242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43" t="s">
        <v>171</v>
      </c>
      <c r="AU719" s="243" t="s">
        <v>83</v>
      </c>
      <c r="AV719" s="13" t="s">
        <v>83</v>
      </c>
      <c r="AW719" s="13" t="s">
        <v>35</v>
      </c>
      <c r="AX719" s="13" t="s">
        <v>73</v>
      </c>
      <c r="AY719" s="243" t="s">
        <v>160</v>
      </c>
    </row>
    <row r="720" s="13" customFormat="1">
      <c r="A720" s="13"/>
      <c r="B720" s="232"/>
      <c r="C720" s="233"/>
      <c r="D720" s="234" t="s">
        <v>171</v>
      </c>
      <c r="E720" s="235" t="s">
        <v>19</v>
      </c>
      <c r="F720" s="236" t="s">
        <v>1561</v>
      </c>
      <c r="G720" s="233"/>
      <c r="H720" s="237">
        <v>14.866</v>
      </c>
      <c r="I720" s="238"/>
      <c r="J720" s="233"/>
      <c r="K720" s="233"/>
      <c r="L720" s="239"/>
      <c r="M720" s="240"/>
      <c r="N720" s="241"/>
      <c r="O720" s="241"/>
      <c r="P720" s="241"/>
      <c r="Q720" s="241"/>
      <c r="R720" s="241"/>
      <c r="S720" s="241"/>
      <c r="T720" s="242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43" t="s">
        <v>171</v>
      </c>
      <c r="AU720" s="243" t="s">
        <v>83</v>
      </c>
      <c r="AV720" s="13" t="s">
        <v>83</v>
      </c>
      <c r="AW720" s="13" t="s">
        <v>35</v>
      </c>
      <c r="AX720" s="13" t="s">
        <v>73</v>
      </c>
      <c r="AY720" s="243" t="s">
        <v>160</v>
      </c>
    </row>
    <row r="721" s="15" customFormat="1">
      <c r="A721" s="15"/>
      <c r="B721" s="265"/>
      <c r="C721" s="266"/>
      <c r="D721" s="234" t="s">
        <v>171</v>
      </c>
      <c r="E721" s="267" t="s">
        <v>19</v>
      </c>
      <c r="F721" s="268" t="s">
        <v>1347</v>
      </c>
      <c r="G721" s="266"/>
      <c r="H721" s="269">
        <v>131.17599999999999</v>
      </c>
      <c r="I721" s="270"/>
      <c r="J721" s="266"/>
      <c r="K721" s="266"/>
      <c r="L721" s="271"/>
      <c r="M721" s="272"/>
      <c r="N721" s="273"/>
      <c r="O721" s="273"/>
      <c r="P721" s="273"/>
      <c r="Q721" s="273"/>
      <c r="R721" s="273"/>
      <c r="S721" s="273"/>
      <c r="T721" s="274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T721" s="275" t="s">
        <v>171</v>
      </c>
      <c r="AU721" s="275" t="s">
        <v>83</v>
      </c>
      <c r="AV721" s="15" t="s">
        <v>181</v>
      </c>
      <c r="AW721" s="15" t="s">
        <v>35</v>
      </c>
      <c r="AX721" s="15" t="s">
        <v>73</v>
      </c>
      <c r="AY721" s="275" t="s">
        <v>160</v>
      </c>
    </row>
    <row r="722" s="13" customFormat="1">
      <c r="A722" s="13"/>
      <c r="B722" s="232"/>
      <c r="C722" s="233"/>
      <c r="D722" s="234" t="s">
        <v>171</v>
      </c>
      <c r="E722" s="235" t="s">
        <v>19</v>
      </c>
      <c r="F722" s="236" t="s">
        <v>1181</v>
      </c>
      <c r="G722" s="233"/>
      <c r="H722" s="237">
        <v>4.5490000000000004</v>
      </c>
      <c r="I722" s="238"/>
      <c r="J722" s="233"/>
      <c r="K722" s="233"/>
      <c r="L722" s="239"/>
      <c r="M722" s="240"/>
      <c r="N722" s="241"/>
      <c r="O722" s="241"/>
      <c r="P722" s="241"/>
      <c r="Q722" s="241"/>
      <c r="R722" s="241"/>
      <c r="S722" s="241"/>
      <c r="T722" s="242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3" t="s">
        <v>171</v>
      </c>
      <c r="AU722" s="243" t="s">
        <v>83</v>
      </c>
      <c r="AV722" s="13" t="s">
        <v>83</v>
      </c>
      <c r="AW722" s="13" t="s">
        <v>35</v>
      </c>
      <c r="AX722" s="13" t="s">
        <v>73</v>
      </c>
      <c r="AY722" s="243" t="s">
        <v>160</v>
      </c>
    </row>
    <row r="723" s="13" customFormat="1">
      <c r="A723" s="13"/>
      <c r="B723" s="232"/>
      <c r="C723" s="233"/>
      <c r="D723" s="234" t="s">
        <v>171</v>
      </c>
      <c r="E723" s="235" t="s">
        <v>19</v>
      </c>
      <c r="F723" s="236" t="s">
        <v>1182</v>
      </c>
      <c r="G723" s="233"/>
      <c r="H723" s="237">
        <v>8.1679999999999993</v>
      </c>
      <c r="I723" s="238"/>
      <c r="J723" s="233"/>
      <c r="K723" s="233"/>
      <c r="L723" s="239"/>
      <c r="M723" s="240"/>
      <c r="N723" s="241"/>
      <c r="O723" s="241"/>
      <c r="P723" s="241"/>
      <c r="Q723" s="241"/>
      <c r="R723" s="241"/>
      <c r="S723" s="241"/>
      <c r="T723" s="242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3" t="s">
        <v>171</v>
      </c>
      <c r="AU723" s="243" t="s">
        <v>83</v>
      </c>
      <c r="AV723" s="13" t="s">
        <v>83</v>
      </c>
      <c r="AW723" s="13" t="s">
        <v>35</v>
      </c>
      <c r="AX723" s="13" t="s">
        <v>73</v>
      </c>
      <c r="AY723" s="243" t="s">
        <v>160</v>
      </c>
    </row>
    <row r="724" s="13" customFormat="1">
      <c r="A724" s="13"/>
      <c r="B724" s="232"/>
      <c r="C724" s="233"/>
      <c r="D724" s="234" t="s">
        <v>171</v>
      </c>
      <c r="E724" s="235" t="s">
        <v>19</v>
      </c>
      <c r="F724" s="236" t="s">
        <v>1183</v>
      </c>
      <c r="G724" s="233"/>
      <c r="H724" s="237">
        <v>2.6030000000000002</v>
      </c>
      <c r="I724" s="238"/>
      <c r="J724" s="233"/>
      <c r="K724" s="233"/>
      <c r="L724" s="239"/>
      <c r="M724" s="240"/>
      <c r="N724" s="241"/>
      <c r="O724" s="241"/>
      <c r="P724" s="241"/>
      <c r="Q724" s="241"/>
      <c r="R724" s="241"/>
      <c r="S724" s="241"/>
      <c r="T724" s="242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43" t="s">
        <v>171</v>
      </c>
      <c r="AU724" s="243" t="s">
        <v>83</v>
      </c>
      <c r="AV724" s="13" t="s">
        <v>83</v>
      </c>
      <c r="AW724" s="13" t="s">
        <v>35</v>
      </c>
      <c r="AX724" s="13" t="s">
        <v>73</v>
      </c>
      <c r="AY724" s="243" t="s">
        <v>160</v>
      </c>
    </row>
    <row r="725" s="13" customFormat="1">
      <c r="A725" s="13"/>
      <c r="B725" s="232"/>
      <c r="C725" s="233"/>
      <c r="D725" s="234" t="s">
        <v>171</v>
      </c>
      <c r="E725" s="235" t="s">
        <v>19</v>
      </c>
      <c r="F725" s="236" t="s">
        <v>1184</v>
      </c>
      <c r="G725" s="233"/>
      <c r="H725" s="237">
        <v>4.4269999999999996</v>
      </c>
      <c r="I725" s="238"/>
      <c r="J725" s="233"/>
      <c r="K725" s="233"/>
      <c r="L725" s="239"/>
      <c r="M725" s="240"/>
      <c r="N725" s="241"/>
      <c r="O725" s="241"/>
      <c r="P725" s="241"/>
      <c r="Q725" s="241"/>
      <c r="R725" s="241"/>
      <c r="S725" s="241"/>
      <c r="T725" s="242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43" t="s">
        <v>171</v>
      </c>
      <c r="AU725" s="243" t="s">
        <v>83</v>
      </c>
      <c r="AV725" s="13" t="s">
        <v>83</v>
      </c>
      <c r="AW725" s="13" t="s">
        <v>35</v>
      </c>
      <c r="AX725" s="13" t="s">
        <v>73</v>
      </c>
      <c r="AY725" s="243" t="s">
        <v>160</v>
      </c>
    </row>
    <row r="726" s="13" customFormat="1">
      <c r="A726" s="13"/>
      <c r="B726" s="232"/>
      <c r="C726" s="233"/>
      <c r="D726" s="234" t="s">
        <v>171</v>
      </c>
      <c r="E726" s="235" t="s">
        <v>19</v>
      </c>
      <c r="F726" s="236" t="s">
        <v>1185</v>
      </c>
      <c r="G726" s="233"/>
      <c r="H726" s="237">
        <v>3.48</v>
      </c>
      <c r="I726" s="238"/>
      <c r="J726" s="233"/>
      <c r="K726" s="233"/>
      <c r="L726" s="239"/>
      <c r="M726" s="240"/>
      <c r="N726" s="241"/>
      <c r="O726" s="241"/>
      <c r="P726" s="241"/>
      <c r="Q726" s="241"/>
      <c r="R726" s="241"/>
      <c r="S726" s="241"/>
      <c r="T726" s="242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43" t="s">
        <v>171</v>
      </c>
      <c r="AU726" s="243" t="s">
        <v>83</v>
      </c>
      <c r="AV726" s="13" t="s">
        <v>83</v>
      </c>
      <c r="AW726" s="13" t="s">
        <v>35</v>
      </c>
      <c r="AX726" s="13" t="s">
        <v>73</v>
      </c>
      <c r="AY726" s="243" t="s">
        <v>160</v>
      </c>
    </row>
    <row r="727" s="13" customFormat="1">
      <c r="A727" s="13"/>
      <c r="B727" s="232"/>
      <c r="C727" s="233"/>
      <c r="D727" s="234" t="s">
        <v>171</v>
      </c>
      <c r="E727" s="235" t="s">
        <v>19</v>
      </c>
      <c r="F727" s="236" t="s">
        <v>1186</v>
      </c>
      <c r="G727" s="233"/>
      <c r="H727" s="237">
        <v>9.9199999999999999</v>
      </c>
      <c r="I727" s="238"/>
      <c r="J727" s="233"/>
      <c r="K727" s="233"/>
      <c r="L727" s="239"/>
      <c r="M727" s="240"/>
      <c r="N727" s="241"/>
      <c r="O727" s="241"/>
      <c r="P727" s="241"/>
      <c r="Q727" s="241"/>
      <c r="R727" s="241"/>
      <c r="S727" s="241"/>
      <c r="T727" s="242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43" t="s">
        <v>171</v>
      </c>
      <c r="AU727" s="243" t="s">
        <v>83</v>
      </c>
      <c r="AV727" s="13" t="s">
        <v>83</v>
      </c>
      <c r="AW727" s="13" t="s">
        <v>35</v>
      </c>
      <c r="AX727" s="13" t="s">
        <v>73</v>
      </c>
      <c r="AY727" s="243" t="s">
        <v>160</v>
      </c>
    </row>
    <row r="728" s="13" customFormat="1">
      <c r="A728" s="13"/>
      <c r="B728" s="232"/>
      <c r="C728" s="233"/>
      <c r="D728" s="234" t="s">
        <v>171</v>
      </c>
      <c r="E728" s="235" t="s">
        <v>19</v>
      </c>
      <c r="F728" s="236" t="s">
        <v>1187</v>
      </c>
      <c r="G728" s="233"/>
      <c r="H728" s="237">
        <v>10.523999999999999</v>
      </c>
      <c r="I728" s="238"/>
      <c r="J728" s="233"/>
      <c r="K728" s="233"/>
      <c r="L728" s="239"/>
      <c r="M728" s="240"/>
      <c r="N728" s="241"/>
      <c r="O728" s="241"/>
      <c r="P728" s="241"/>
      <c r="Q728" s="241"/>
      <c r="R728" s="241"/>
      <c r="S728" s="241"/>
      <c r="T728" s="242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3" t="s">
        <v>171</v>
      </c>
      <c r="AU728" s="243" t="s">
        <v>83</v>
      </c>
      <c r="AV728" s="13" t="s">
        <v>83</v>
      </c>
      <c r="AW728" s="13" t="s">
        <v>35</v>
      </c>
      <c r="AX728" s="13" t="s">
        <v>73</v>
      </c>
      <c r="AY728" s="243" t="s">
        <v>160</v>
      </c>
    </row>
    <row r="729" s="15" customFormat="1">
      <c r="A729" s="15"/>
      <c r="B729" s="265"/>
      <c r="C729" s="266"/>
      <c r="D729" s="234" t="s">
        <v>171</v>
      </c>
      <c r="E729" s="267" t="s">
        <v>19</v>
      </c>
      <c r="F729" s="268" t="s">
        <v>1188</v>
      </c>
      <c r="G729" s="266"/>
      <c r="H729" s="269">
        <v>43.670999999999999</v>
      </c>
      <c r="I729" s="270"/>
      <c r="J729" s="266"/>
      <c r="K729" s="266"/>
      <c r="L729" s="271"/>
      <c r="M729" s="272"/>
      <c r="N729" s="273"/>
      <c r="O729" s="273"/>
      <c r="P729" s="273"/>
      <c r="Q729" s="273"/>
      <c r="R729" s="273"/>
      <c r="S729" s="273"/>
      <c r="T729" s="274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T729" s="275" t="s">
        <v>171</v>
      </c>
      <c r="AU729" s="275" t="s">
        <v>83</v>
      </c>
      <c r="AV729" s="15" t="s">
        <v>181</v>
      </c>
      <c r="AW729" s="15" t="s">
        <v>35</v>
      </c>
      <c r="AX729" s="15" t="s">
        <v>73</v>
      </c>
      <c r="AY729" s="275" t="s">
        <v>160</v>
      </c>
    </row>
    <row r="730" s="13" customFormat="1">
      <c r="A730" s="13"/>
      <c r="B730" s="232"/>
      <c r="C730" s="233"/>
      <c r="D730" s="234" t="s">
        <v>171</v>
      </c>
      <c r="E730" s="235" t="s">
        <v>19</v>
      </c>
      <c r="F730" s="236" t="s">
        <v>1562</v>
      </c>
      <c r="G730" s="233"/>
      <c r="H730" s="237">
        <v>25.048999999999999</v>
      </c>
      <c r="I730" s="238"/>
      <c r="J730" s="233"/>
      <c r="K730" s="233"/>
      <c r="L730" s="239"/>
      <c r="M730" s="240"/>
      <c r="N730" s="241"/>
      <c r="O730" s="241"/>
      <c r="P730" s="241"/>
      <c r="Q730" s="241"/>
      <c r="R730" s="241"/>
      <c r="S730" s="241"/>
      <c r="T730" s="24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3" t="s">
        <v>171</v>
      </c>
      <c r="AU730" s="243" t="s">
        <v>83</v>
      </c>
      <c r="AV730" s="13" t="s">
        <v>83</v>
      </c>
      <c r="AW730" s="13" t="s">
        <v>35</v>
      </c>
      <c r="AX730" s="13" t="s">
        <v>73</v>
      </c>
      <c r="AY730" s="243" t="s">
        <v>160</v>
      </c>
    </row>
    <row r="731" s="13" customFormat="1">
      <c r="A731" s="13"/>
      <c r="B731" s="232"/>
      <c r="C731" s="233"/>
      <c r="D731" s="234" t="s">
        <v>171</v>
      </c>
      <c r="E731" s="235" t="s">
        <v>19</v>
      </c>
      <c r="F731" s="236" t="s">
        <v>1563</v>
      </c>
      <c r="G731" s="233"/>
      <c r="H731" s="237">
        <v>17.408999999999999</v>
      </c>
      <c r="I731" s="238"/>
      <c r="J731" s="233"/>
      <c r="K731" s="233"/>
      <c r="L731" s="239"/>
      <c r="M731" s="240"/>
      <c r="N731" s="241"/>
      <c r="O731" s="241"/>
      <c r="P731" s="241"/>
      <c r="Q731" s="241"/>
      <c r="R731" s="241"/>
      <c r="S731" s="241"/>
      <c r="T731" s="242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3" t="s">
        <v>171</v>
      </c>
      <c r="AU731" s="243" t="s">
        <v>83</v>
      </c>
      <c r="AV731" s="13" t="s">
        <v>83</v>
      </c>
      <c r="AW731" s="13" t="s">
        <v>35</v>
      </c>
      <c r="AX731" s="13" t="s">
        <v>73</v>
      </c>
      <c r="AY731" s="243" t="s">
        <v>160</v>
      </c>
    </row>
    <row r="732" s="13" customFormat="1">
      <c r="A732" s="13"/>
      <c r="B732" s="232"/>
      <c r="C732" s="233"/>
      <c r="D732" s="234" t="s">
        <v>171</v>
      </c>
      <c r="E732" s="235" t="s">
        <v>19</v>
      </c>
      <c r="F732" s="236" t="s">
        <v>1564</v>
      </c>
      <c r="G732" s="233"/>
      <c r="H732" s="237">
        <v>94.484999999999999</v>
      </c>
      <c r="I732" s="238"/>
      <c r="J732" s="233"/>
      <c r="K732" s="233"/>
      <c r="L732" s="239"/>
      <c r="M732" s="240"/>
      <c r="N732" s="241"/>
      <c r="O732" s="241"/>
      <c r="P732" s="241"/>
      <c r="Q732" s="241"/>
      <c r="R732" s="241"/>
      <c r="S732" s="241"/>
      <c r="T732" s="242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43" t="s">
        <v>171</v>
      </c>
      <c r="AU732" s="243" t="s">
        <v>83</v>
      </c>
      <c r="AV732" s="13" t="s">
        <v>83</v>
      </c>
      <c r="AW732" s="13" t="s">
        <v>35</v>
      </c>
      <c r="AX732" s="13" t="s">
        <v>73</v>
      </c>
      <c r="AY732" s="243" t="s">
        <v>160</v>
      </c>
    </row>
    <row r="733" s="13" customFormat="1">
      <c r="A733" s="13"/>
      <c r="B733" s="232"/>
      <c r="C733" s="233"/>
      <c r="D733" s="234" t="s">
        <v>171</v>
      </c>
      <c r="E733" s="235" t="s">
        <v>19</v>
      </c>
      <c r="F733" s="236" t="s">
        <v>1565</v>
      </c>
      <c r="G733" s="233"/>
      <c r="H733" s="237">
        <v>7.6449999999999996</v>
      </c>
      <c r="I733" s="238"/>
      <c r="J733" s="233"/>
      <c r="K733" s="233"/>
      <c r="L733" s="239"/>
      <c r="M733" s="240"/>
      <c r="N733" s="241"/>
      <c r="O733" s="241"/>
      <c r="P733" s="241"/>
      <c r="Q733" s="241"/>
      <c r="R733" s="241"/>
      <c r="S733" s="241"/>
      <c r="T733" s="242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43" t="s">
        <v>171</v>
      </c>
      <c r="AU733" s="243" t="s">
        <v>83</v>
      </c>
      <c r="AV733" s="13" t="s">
        <v>83</v>
      </c>
      <c r="AW733" s="13" t="s">
        <v>35</v>
      </c>
      <c r="AX733" s="13" t="s">
        <v>73</v>
      </c>
      <c r="AY733" s="243" t="s">
        <v>160</v>
      </c>
    </row>
    <row r="734" s="13" customFormat="1">
      <c r="A734" s="13"/>
      <c r="B734" s="232"/>
      <c r="C734" s="233"/>
      <c r="D734" s="234" t="s">
        <v>171</v>
      </c>
      <c r="E734" s="235" t="s">
        <v>19</v>
      </c>
      <c r="F734" s="236" t="s">
        <v>1566</v>
      </c>
      <c r="G734" s="233"/>
      <c r="H734" s="237">
        <v>5.8739999999999997</v>
      </c>
      <c r="I734" s="238"/>
      <c r="J734" s="233"/>
      <c r="K734" s="233"/>
      <c r="L734" s="239"/>
      <c r="M734" s="240"/>
      <c r="N734" s="241"/>
      <c r="O734" s="241"/>
      <c r="P734" s="241"/>
      <c r="Q734" s="241"/>
      <c r="R734" s="241"/>
      <c r="S734" s="241"/>
      <c r="T734" s="242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3" t="s">
        <v>171</v>
      </c>
      <c r="AU734" s="243" t="s">
        <v>83</v>
      </c>
      <c r="AV734" s="13" t="s">
        <v>83</v>
      </c>
      <c r="AW734" s="13" t="s">
        <v>35</v>
      </c>
      <c r="AX734" s="13" t="s">
        <v>73</v>
      </c>
      <c r="AY734" s="243" t="s">
        <v>160</v>
      </c>
    </row>
    <row r="735" s="13" customFormat="1">
      <c r="A735" s="13"/>
      <c r="B735" s="232"/>
      <c r="C735" s="233"/>
      <c r="D735" s="234" t="s">
        <v>171</v>
      </c>
      <c r="E735" s="235" t="s">
        <v>19</v>
      </c>
      <c r="F735" s="236" t="s">
        <v>1567</v>
      </c>
      <c r="G735" s="233"/>
      <c r="H735" s="237">
        <v>42.448999999999998</v>
      </c>
      <c r="I735" s="238"/>
      <c r="J735" s="233"/>
      <c r="K735" s="233"/>
      <c r="L735" s="239"/>
      <c r="M735" s="240"/>
      <c r="N735" s="241"/>
      <c r="O735" s="241"/>
      <c r="P735" s="241"/>
      <c r="Q735" s="241"/>
      <c r="R735" s="241"/>
      <c r="S735" s="241"/>
      <c r="T735" s="242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3" t="s">
        <v>171</v>
      </c>
      <c r="AU735" s="243" t="s">
        <v>83</v>
      </c>
      <c r="AV735" s="13" t="s">
        <v>83</v>
      </c>
      <c r="AW735" s="13" t="s">
        <v>35</v>
      </c>
      <c r="AX735" s="13" t="s">
        <v>73</v>
      </c>
      <c r="AY735" s="243" t="s">
        <v>160</v>
      </c>
    </row>
    <row r="736" s="13" customFormat="1">
      <c r="A736" s="13"/>
      <c r="B736" s="232"/>
      <c r="C736" s="233"/>
      <c r="D736" s="234" t="s">
        <v>171</v>
      </c>
      <c r="E736" s="235" t="s">
        <v>19</v>
      </c>
      <c r="F736" s="236" t="s">
        <v>1568</v>
      </c>
      <c r="G736" s="233"/>
      <c r="H736" s="237">
        <v>42.863999999999997</v>
      </c>
      <c r="I736" s="238"/>
      <c r="J736" s="233"/>
      <c r="K736" s="233"/>
      <c r="L736" s="239"/>
      <c r="M736" s="240"/>
      <c r="N736" s="241"/>
      <c r="O736" s="241"/>
      <c r="P736" s="241"/>
      <c r="Q736" s="241"/>
      <c r="R736" s="241"/>
      <c r="S736" s="241"/>
      <c r="T736" s="242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43" t="s">
        <v>171</v>
      </c>
      <c r="AU736" s="243" t="s">
        <v>83</v>
      </c>
      <c r="AV736" s="13" t="s">
        <v>83</v>
      </c>
      <c r="AW736" s="13" t="s">
        <v>35</v>
      </c>
      <c r="AX736" s="13" t="s">
        <v>73</v>
      </c>
      <c r="AY736" s="243" t="s">
        <v>160</v>
      </c>
    </row>
    <row r="737" s="13" customFormat="1">
      <c r="A737" s="13"/>
      <c r="B737" s="232"/>
      <c r="C737" s="233"/>
      <c r="D737" s="234" t="s">
        <v>171</v>
      </c>
      <c r="E737" s="235" t="s">
        <v>19</v>
      </c>
      <c r="F737" s="236" t="s">
        <v>1569</v>
      </c>
      <c r="G737" s="233"/>
      <c r="H737" s="237">
        <v>50.238</v>
      </c>
      <c r="I737" s="238"/>
      <c r="J737" s="233"/>
      <c r="K737" s="233"/>
      <c r="L737" s="239"/>
      <c r="M737" s="240"/>
      <c r="N737" s="241"/>
      <c r="O737" s="241"/>
      <c r="P737" s="241"/>
      <c r="Q737" s="241"/>
      <c r="R737" s="241"/>
      <c r="S737" s="241"/>
      <c r="T737" s="24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3" t="s">
        <v>171</v>
      </c>
      <c r="AU737" s="243" t="s">
        <v>83</v>
      </c>
      <c r="AV737" s="13" t="s">
        <v>83</v>
      </c>
      <c r="AW737" s="13" t="s">
        <v>35</v>
      </c>
      <c r="AX737" s="13" t="s">
        <v>73</v>
      </c>
      <c r="AY737" s="243" t="s">
        <v>160</v>
      </c>
    </row>
    <row r="738" s="13" customFormat="1">
      <c r="A738" s="13"/>
      <c r="B738" s="232"/>
      <c r="C738" s="233"/>
      <c r="D738" s="234" t="s">
        <v>171</v>
      </c>
      <c r="E738" s="235" t="s">
        <v>19</v>
      </c>
      <c r="F738" s="236" t="s">
        <v>1570</v>
      </c>
      <c r="G738" s="233"/>
      <c r="H738" s="237">
        <v>11.526999999999999</v>
      </c>
      <c r="I738" s="238"/>
      <c r="J738" s="233"/>
      <c r="K738" s="233"/>
      <c r="L738" s="239"/>
      <c r="M738" s="240"/>
      <c r="N738" s="241"/>
      <c r="O738" s="241"/>
      <c r="P738" s="241"/>
      <c r="Q738" s="241"/>
      <c r="R738" s="241"/>
      <c r="S738" s="241"/>
      <c r="T738" s="242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43" t="s">
        <v>171</v>
      </c>
      <c r="AU738" s="243" t="s">
        <v>83</v>
      </c>
      <c r="AV738" s="13" t="s">
        <v>83</v>
      </c>
      <c r="AW738" s="13" t="s">
        <v>35</v>
      </c>
      <c r="AX738" s="13" t="s">
        <v>73</v>
      </c>
      <c r="AY738" s="243" t="s">
        <v>160</v>
      </c>
    </row>
    <row r="739" s="13" customFormat="1">
      <c r="A739" s="13"/>
      <c r="B739" s="232"/>
      <c r="C739" s="233"/>
      <c r="D739" s="234" t="s">
        <v>171</v>
      </c>
      <c r="E739" s="235" t="s">
        <v>19</v>
      </c>
      <c r="F739" s="236" t="s">
        <v>1571</v>
      </c>
      <c r="G739" s="233"/>
      <c r="H739" s="237">
        <v>75.885000000000005</v>
      </c>
      <c r="I739" s="238"/>
      <c r="J739" s="233"/>
      <c r="K739" s="233"/>
      <c r="L739" s="239"/>
      <c r="M739" s="240"/>
      <c r="N739" s="241"/>
      <c r="O739" s="241"/>
      <c r="P739" s="241"/>
      <c r="Q739" s="241"/>
      <c r="R739" s="241"/>
      <c r="S739" s="241"/>
      <c r="T739" s="242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43" t="s">
        <v>171</v>
      </c>
      <c r="AU739" s="243" t="s">
        <v>83</v>
      </c>
      <c r="AV739" s="13" t="s">
        <v>83</v>
      </c>
      <c r="AW739" s="13" t="s">
        <v>35</v>
      </c>
      <c r="AX739" s="13" t="s">
        <v>73</v>
      </c>
      <c r="AY739" s="243" t="s">
        <v>160</v>
      </c>
    </row>
    <row r="740" s="15" customFormat="1">
      <c r="A740" s="15"/>
      <c r="B740" s="265"/>
      <c r="C740" s="266"/>
      <c r="D740" s="234" t="s">
        <v>171</v>
      </c>
      <c r="E740" s="267" t="s">
        <v>19</v>
      </c>
      <c r="F740" s="268" t="s">
        <v>1358</v>
      </c>
      <c r="G740" s="266"/>
      <c r="H740" s="269">
        <v>373.42500000000001</v>
      </c>
      <c r="I740" s="270"/>
      <c r="J740" s="266"/>
      <c r="K740" s="266"/>
      <c r="L740" s="271"/>
      <c r="M740" s="272"/>
      <c r="N740" s="273"/>
      <c r="O740" s="273"/>
      <c r="P740" s="273"/>
      <c r="Q740" s="273"/>
      <c r="R740" s="273"/>
      <c r="S740" s="273"/>
      <c r="T740" s="274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T740" s="275" t="s">
        <v>171</v>
      </c>
      <c r="AU740" s="275" t="s">
        <v>83</v>
      </c>
      <c r="AV740" s="15" t="s">
        <v>181</v>
      </c>
      <c r="AW740" s="15" t="s">
        <v>35</v>
      </c>
      <c r="AX740" s="15" t="s">
        <v>73</v>
      </c>
      <c r="AY740" s="275" t="s">
        <v>160</v>
      </c>
    </row>
    <row r="741" s="13" customFormat="1">
      <c r="A741" s="13"/>
      <c r="B741" s="232"/>
      <c r="C741" s="233"/>
      <c r="D741" s="234" t="s">
        <v>171</v>
      </c>
      <c r="E741" s="235" t="s">
        <v>19</v>
      </c>
      <c r="F741" s="236" t="s">
        <v>1572</v>
      </c>
      <c r="G741" s="233"/>
      <c r="H741" s="237">
        <v>7.9660000000000002</v>
      </c>
      <c r="I741" s="238"/>
      <c r="J741" s="233"/>
      <c r="K741" s="233"/>
      <c r="L741" s="239"/>
      <c r="M741" s="240"/>
      <c r="N741" s="241"/>
      <c r="O741" s="241"/>
      <c r="P741" s="241"/>
      <c r="Q741" s="241"/>
      <c r="R741" s="241"/>
      <c r="S741" s="241"/>
      <c r="T741" s="242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43" t="s">
        <v>171</v>
      </c>
      <c r="AU741" s="243" t="s">
        <v>83</v>
      </c>
      <c r="AV741" s="13" t="s">
        <v>83</v>
      </c>
      <c r="AW741" s="13" t="s">
        <v>35</v>
      </c>
      <c r="AX741" s="13" t="s">
        <v>73</v>
      </c>
      <c r="AY741" s="243" t="s">
        <v>160</v>
      </c>
    </row>
    <row r="742" s="15" customFormat="1">
      <c r="A742" s="15"/>
      <c r="B742" s="265"/>
      <c r="C742" s="266"/>
      <c r="D742" s="234" t="s">
        <v>171</v>
      </c>
      <c r="E742" s="267" t="s">
        <v>19</v>
      </c>
      <c r="F742" s="268" t="s">
        <v>1360</v>
      </c>
      <c r="G742" s="266"/>
      <c r="H742" s="269">
        <v>7.9660000000000002</v>
      </c>
      <c r="I742" s="270"/>
      <c r="J742" s="266"/>
      <c r="K742" s="266"/>
      <c r="L742" s="271"/>
      <c r="M742" s="272"/>
      <c r="N742" s="273"/>
      <c r="O742" s="273"/>
      <c r="P742" s="273"/>
      <c r="Q742" s="273"/>
      <c r="R742" s="273"/>
      <c r="S742" s="273"/>
      <c r="T742" s="274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T742" s="275" t="s">
        <v>171</v>
      </c>
      <c r="AU742" s="275" t="s">
        <v>83</v>
      </c>
      <c r="AV742" s="15" t="s">
        <v>181</v>
      </c>
      <c r="AW742" s="15" t="s">
        <v>35</v>
      </c>
      <c r="AX742" s="15" t="s">
        <v>73</v>
      </c>
      <c r="AY742" s="275" t="s">
        <v>160</v>
      </c>
    </row>
    <row r="743" s="13" customFormat="1">
      <c r="A743" s="13"/>
      <c r="B743" s="232"/>
      <c r="C743" s="233"/>
      <c r="D743" s="234" t="s">
        <v>171</v>
      </c>
      <c r="E743" s="235" t="s">
        <v>19</v>
      </c>
      <c r="F743" s="236" t="s">
        <v>1396</v>
      </c>
      <c r="G743" s="233"/>
      <c r="H743" s="237">
        <v>16.292999999999999</v>
      </c>
      <c r="I743" s="238"/>
      <c r="J743" s="233"/>
      <c r="K743" s="233"/>
      <c r="L743" s="239"/>
      <c r="M743" s="240"/>
      <c r="N743" s="241"/>
      <c r="O743" s="241"/>
      <c r="P743" s="241"/>
      <c r="Q743" s="241"/>
      <c r="R743" s="241"/>
      <c r="S743" s="241"/>
      <c r="T743" s="242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43" t="s">
        <v>171</v>
      </c>
      <c r="AU743" s="243" t="s">
        <v>83</v>
      </c>
      <c r="AV743" s="13" t="s">
        <v>83</v>
      </c>
      <c r="AW743" s="13" t="s">
        <v>35</v>
      </c>
      <c r="AX743" s="13" t="s">
        <v>73</v>
      </c>
      <c r="AY743" s="243" t="s">
        <v>160</v>
      </c>
    </row>
    <row r="744" s="15" customFormat="1">
      <c r="A744" s="15"/>
      <c r="B744" s="265"/>
      <c r="C744" s="266"/>
      <c r="D744" s="234" t="s">
        <v>171</v>
      </c>
      <c r="E744" s="267" t="s">
        <v>19</v>
      </c>
      <c r="F744" s="268" t="s">
        <v>1573</v>
      </c>
      <c r="G744" s="266"/>
      <c r="H744" s="269">
        <v>16.292999999999999</v>
      </c>
      <c r="I744" s="270"/>
      <c r="J744" s="266"/>
      <c r="K744" s="266"/>
      <c r="L744" s="271"/>
      <c r="M744" s="272"/>
      <c r="N744" s="273"/>
      <c r="O744" s="273"/>
      <c r="P744" s="273"/>
      <c r="Q744" s="273"/>
      <c r="R744" s="273"/>
      <c r="S744" s="273"/>
      <c r="T744" s="274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T744" s="275" t="s">
        <v>171</v>
      </c>
      <c r="AU744" s="275" t="s">
        <v>83</v>
      </c>
      <c r="AV744" s="15" t="s">
        <v>181</v>
      </c>
      <c r="AW744" s="15" t="s">
        <v>35</v>
      </c>
      <c r="AX744" s="15" t="s">
        <v>73</v>
      </c>
      <c r="AY744" s="275" t="s">
        <v>160</v>
      </c>
    </row>
    <row r="745" s="13" customFormat="1">
      <c r="A745" s="13"/>
      <c r="B745" s="232"/>
      <c r="C745" s="233"/>
      <c r="D745" s="234" t="s">
        <v>171</v>
      </c>
      <c r="E745" s="235" t="s">
        <v>19</v>
      </c>
      <c r="F745" s="236" t="s">
        <v>1574</v>
      </c>
      <c r="G745" s="233"/>
      <c r="H745" s="237">
        <v>7.3230000000000004</v>
      </c>
      <c r="I745" s="238"/>
      <c r="J745" s="233"/>
      <c r="K745" s="233"/>
      <c r="L745" s="239"/>
      <c r="M745" s="240"/>
      <c r="N745" s="241"/>
      <c r="O745" s="241"/>
      <c r="P745" s="241"/>
      <c r="Q745" s="241"/>
      <c r="R745" s="241"/>
      <c r="S745" s="241"/>
      <c r="T745" s="242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43" t="s">
        <v>171</v>
      </c>
      <c r="AU745" s="243" t="s">
        <v>83</v>
      </c>
      <c r="AV745" s="13" t="s">
        <v>83</v>
      </c>
      <c r="AW745" s="13" t="s">
        <v>35</v>
      </c>
      <c r="AX745" s="13" t="s">
        <v>73</v>
      </c>
      <c r="AY745" s="243" t="s">
        <v>160</v>
      </c>
    </row>
    <row r="746" s="15" customFormat="1">
      <c r="A746" s="15"/>
      <c r="B746" s="265"/>
      <c r="C746" s="266"/>
      <c r="D746" s="234" t="s">
        <v>171</v>
      </c>
      <c r="E746" s="267" t="s">
        <v>19</v>
      </c>
      <c r="F746" s="268" t="s">
        <v>1575</v>
      </c>
      <c r="G746" s="266"/>
      <c r="H746" s="269">
        <v>7.3230000000000004</v>
      </c>
      <c r="I746" s="270"/>
      <c r="J746" s="266"/>
      <c r="K746" s="266"/>
      <c r="L746" s="271"/>
      <c r="M746" s="272"/>
      <c r="N746" s="273"/>
      <c r="O746" s="273"/>
      <c r="P746" s="273"/>
      <c r="Q746" s="273"/>
      <c r="R746" s="273"/>
      <c r="S746" s="273"/>
      <c r="T746" s="274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T746" s="275" t="s">
        <v>171</v>
      </c>
      <c r="AU746" s="275" t="s">
        <v>83</v>
      </c>
      <c r="AV746" s="15" t="s">
        <v>181</v>
      </c>
      <c r="AW746" s="15" t="s">
        <v>35</v>
      </c>
      <c r="AX746" s="15" t="s">
        <v>73</v>
      </c>
      <c r="AY746" s="275" t="s">
        <v>160</v>
      </c>
    </row>
    <row r="747" s="13" customFormat="1">
      <c r="A747" s="13"/>
      <c r="B747" s="232"/>
      <c r="C747" s="233"/>
      <c r="D747" s="234" t="s">
        <v>171</v>
      </c>
      <c r="E747" s="235" t="s">
        <v>19</v>
      </c>
      <c r="F747" s="236" t="s">
        <v>1189</v>
      </c>
      <c r="G747" s="233"/>
      <c r="H747" s="237">
        <v>27.434000000000001</v>
      </c>
      <c r="I747" s="238"/>
      <c r="J747" s="233"/>
      <c r="K747" s="233"/>
      <c r="L747" s="239"/>
      <c r="M747" s="240"/>
      <c r="N747" s="241"/>
      <c r="O747" s="241"/>
      <c r="P747" s="241"/>
      <c r="Q747" s="241"/>
      <c r="R747" s="241"/>
      <c r="S747" s="241"/>
      <c r="T747" s="242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43" t="s">
        <v>171</v>
      </c>
      <c r="AU747" s="243" t="s">
        <v>83</v>
      </c>
      <c r="AV747" s="13" t="s">
        <v>83</v>
      </c>
      <c r="AW747" s="13" t="s">
        <v>35</v>
      </c>
      <c r="AX747" s="13" t="s">
        <v>73</v>
      </c>
      <c r="AY747" s="243" t="s">
        <v>160</v>
      </c>
    </row>
    <row r="748" s="13" customFormat="1">
      <c r="A748" s="13"/>
      <c r="B748" s="232"/>
      <c r="C748" s="233"/>
      <c r="D748" s="234" t="s">
        <v>171</v>
      </c>
      <c r="E748" s="235" t="s">
        <v>19</v>
      </c>
      <c r="F748" s="236" t="s">
        <v>1190</v>
      </c>
      <c r="G748" s="233"/>
      <c r="H748" s="237">
        <v>17.013999999999999</v>
      </c>
      <c r="I748" s="238"/>
      <c r="J748" s="233"/>
      <c r="K748" s="233"/>
      <c r="L748" s="239"/>
      <c r="M748" s="240"/>
      <c r="N748" s="241"/>
      <c r="O748" s="241"/>
      <c r="P748" s="241"/>
      <c r="Q748" s="241"/>
      <c r="R748" s="241"/>
      <c r="S748" s="241"/>
      <c r="T748" s="242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43" t="s">
        <v>171</v>
      </c>
      <c r="AU748" s="243" t="s">
        <v>83</v>
      </c>
      <c r="AV748" s="13" t="s">
        <v>83</v>
      </c>
      <c r="AW748" s="13" t="s">
        <v>35</v>
      </c>
      <c r="AX748" s="13" t="s">
        <v>73</v>
      </c>
      <c r="AY748" s="243" t="s">
        <v>160</v>
      </c>
    </row>
    <row r="749" s="13" customFormat="1">
      <c r="A749" s="13"/>
      <c r="B749" s="232"/>
      <c r="C749" s="233"/>
      <c r="D749" s="234" t="s">
        <v>171</v>
      </c>
      <c r="E749" s="235" t="s">
        <v>19</v>
      </c>
      <c r="F749" s="236" t="s">
        <v>1191</v>
      </c>
      <c r="G749" s="233"/>
      <c r="H749" s="237">
        <v>34.332000000000001</v>
      </c>
      <c r="I749" s="238"/>
      <c r="J749" s="233"/>
      <c r="K749" s="233"/>
      <c r="L749" s="239"/>
      <c r="M749" s="240"/>
      <c r="N749" s="241"/>
      <c r="O749" s="241"/>
      <c r="P749" s="241"/>
      <c r="Q749" s="241"/>
      <c r="R749" s="241"/>
      <c r="S749" s="241"/>
      <c r="T749" s="242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43" t="s">
        <v>171</v>
      </c>
      <c r="AU749" s="243" t="s">
        <v>83</v>
      </c>
      <c r="AV749" s="13" t="s">
        <v>83</v>
      </c>
      <c r="AW749" s="13" t="s">
        <v>35</v>
      </c>
      <c r="AX749" s="13" t="s">
        <v>73</v>
      </c>
      <c r="AY749" s="243" t="s">
        <v>160</v>
      </c>
    </row>
    <row r="750" s="13" customFormat="1">
      <c r="A750" s="13"/>
      <c r="B750" s="232"/>
      <c r="C750" s="233"/>
      <c r="D750" s="234" t="s">
        <v>171</v>
      </c>
      <c r="E750" s="235" t="s">
        <v>19</v>
      </c>
      <c r="F750" s="236" t="s">
        <v>1192</v>
      </c>
      <c r="G750" s="233"/>
      <c r="H750" s="237">
        <v>50.231999999999999</v>
      </c>
      <c r="I750" s="238"/>
      <c r="J750" s="233"/>
      <c r="K750" s="233"/>
      <c r="L750" s="239"/>
      <c r="M750" s="240"/>
      <c r="N750" s="241"/>
      <c r="O750" s="241"/>
      <c r="P750" s="241"/>
      <c r="Q750" s="241"/>
      <c r="R750" s="241"/>
      <c r="S750" s="241"/>
      <c r="T750" s="242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43" t="s">
        <v>171</v>
      </c>
      <c r="AU750" s="243" t="s">
        <v>83</v>
      </c>
      <c r="AV750" s="13" t="s">
        <v>83</v>
      </c>
      <c r="AW750" s="13" t="s">
        <v>35</v>
      </c>
      <c r="AX750" s="13" t="s">
        <v>73</v>
      </c>
      <c r="AY750" s="243" t="s">
        <v>160</v>
      </c>
    </row>
    <row r="751" s="13" customFormat="1">
      <c r="A751" s="13"/>
      <c r="B751" s="232"/>
      <c r="C751" s="233"/>
      <c r="D751" s="234" t="s">
        <v>171</v>
      </c>
      <c r="E751" s="235" t="s">
        <v>19</v>
      </c>
      <c r="F751" s="236" t="s">
        <v>1193</v>
      </c>
      <c r="G751" s="233"/>
      <c r="H751" s="237">
        <v>45.936</v>
      </c>
      <c r="I751" s="238"/>
      <c r="J751" s="233"/>
      <c r="K751" s="233"/>
      <c r="L751" s="239"/>
      <c r="M751" s="240"/>
      <c r="N751" s="241"/>
      <c r="O751" s="241"/>
      <c r="P751" s="241"/>
      <c r="Q751" s="241"/>
      <c r="R751" s="241"/>
      <c r="S751" s="241"/>
      <c r="T751" s="242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43" t="s">
        <v>171</v>
      </c>
      <c r="AU751" s="243" t="s">
        <v>83</v>
      </c>
      <c r="AV751" s="13" t="s">
        <v>83</v>
      </c>
      <c r="AW751" s="13" t="s">
        <v>35</v>
      </c>
      <c r="AX751" s="13" t="s">
        <v>73</v>
      </c>
      <c r="AY751" s="243" t="s">
        <v>160</v>
      </c>
    </row>
    <row r="752" s="13" customFormat="1">
      <c r="A752" s="13"/>
      <c r="B752" s="232"/>
      <c r="C752" s="233"/>
      <c r="D752" s="234" t="s">
        <v>171</v>
      </c>
      <c r="E752" s="235" t="s">
        <v>19</v>
      </c>
      <c r="F752" s="236" t="s">
        <v>1194</v>
      </c>
      <c r="G752" s="233"/>
      <c r="H752" s="237">
        <v>12.505000000000001</v>
      </c>
      <c r="I752" s="238"/>
      <c r="J752" s="233"/>
      <c r="K752" s="233"/>
      <c r="L752" s="239"/>
      <c r="M752" s="240"/>
      <c r="N752" s="241"/>
      <c r="O752" s="241"/>
      <c r="P752" s="241"/>
      <c r="Q752" s="241"/>
      <c r="R752" s="241"/>
      <c r="S752" s="241"/>
      <c r="T752" s="242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43" t="s">
        <v>171</v>
      </c>
      <c r="AU752" s="243" t="s">
        <v>83</v>
      </c>
      <c r="AV752" s="13" t="s">
        <v>83</v>
      </c>
      <c r="AW752" s="13" t="s">
        <v>35</v>
      </c>
      <c r="AX752" s="13" t="s">
        <v>73</v>
      </c>
      <c r="AY752" s="243" t="s">
        <v>160</v>
      </c>
    </row>
    <row r="753" s="13" customFormat="1">
      <c r="A753" s="13"/>
      <c r="B753" s="232"/>
      <c r="C753" s="233"/>
      <c r="D753" s="234" t="s">
        <v>171</v>
      </c>
      <c r="E753" s="235" t="s">
        <v>19</v>
      </c>
      <c r="F753" s="236" t="s">
        <v>1195</v>
      </c>
      <c r="G753" s="233"/>
      <c r="H753" s="237">
        <v>19.635000000000002</v>
      </c>
      <c r="I753" s="238"/>
      <c r="J753" s="233"/>
      <c r="K753" s="233"/>
      <c r="L753" s="239"/>
      <c r="M753" s="240"/>
      <c r="N753" s="241"/>
      <c r="O753" s="241"/>
      <c r="P753" s="241"/>
      <c r="Q753" s="241"/>
      <c r="R753" s="241"/>
      <c r="S753" s="241"/>
      <c r="T753" s="242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43" t="s">
        <v>171</v>
      </c>
      <c r="AU753" s="243" t="s">
        <v>83</v>
      </c>
      <c r="AV753" s="13" t="s">
        <v>83</v>
      </c>
      <c r="AW753" s="13" t="s">
        <v>35</v>
      </c>
      <c r="AX753" s="13" t="s">
        <v>73</v>
      </c>
      <c r="AY753" s="243" t="s">
        <v>160</v>
      </c>
    </row>
    <row r="754" s="13" customFormat="1">
      <c r="A754" s="13"/>
      <c r="B754" s="232"/>
      <c r="C754" s="233"/>
      <c r="D754" s="234" t="s">
        <v>171</v>
      </c>
      <c r="E754" s="235" t="s">
        <v>19</v>
      </c>
      <c r="F754" s="236" t="s">
        <v>1196</v>
      </c>
      <c r="G754" s="233"/>
      <c r="H754" s="237">
        <v>4.9509999999999996</v>
      </c>
      <c r="I754" s="238"/>
      <c r="J754" s="233"/>
      <c r="K754" s="233"/>
      <c r="L754" s="239"/>
      <c r="M754" s="240"/>
      <c r="N754" s="241"/>
      <c r="O754" s="241"/>
      <c r="P754" s="241"/>
      <c r="Q754" s="241"/>
      <c r="R754" s="241"/>
      <c r="S754" s="241"/>
      <c r="T754" s="242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3" t="s">
        <v>171</v>
      </c>
      <c r="AU754" s="243" t="s">
        <v>83</v>
      </c>
      <c r="AV754" s="13" t="s">
        <v>83</v>
      </c>
      <c r="AW754" s="13" t="s">
        <v>35</v>
      </c>
      <c r="AX754" s="13" t="s">
        <v>73</v>
      </c>
      <c r="AY754" s="243" t="s">
        <v>160</v>
      </c>
    </row>
    <row r="755" s="13" customFormat="1">
      <c r="A755" s="13"/>
      <c r="B755" s="232"/>
      <c r="C755" s="233"/>
      <c r="D755" s="234" t="s">
        <v>171</v>
      </c>
      <c r="E755" s="235" t="s">
        <v>19</v>
      </c>
      <c r="F755" s="236" t="s">
        <v>1197</v>
      </c>
      <c r="G755" s="233"/>
      <c r="H755" s="237">
        <v>2.794</v>
      </c>
      <c r="I755" s="238"/>
      <c r="J755" s="233"/>
      <c r="K755" s="233"/>
      <c r="L755" s="239"/>
      <c r="M755" s="240"/>
      <c r="N755" s="241"/>
      <c r="O755" s="241"/>
      <c r="P755" s="241"/>
      <c r="Q755" s="241"/>
      <c r="R755" s="241"/>
      <c r="S755" s="241"/>
      <c r="T755" s="24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3" t="s">
        <v>171</v>
      </c>
      <c r="AU755" s="243" t="s">
        <v>83</v>
      </c>
      <c r="AV755" s="13" t="s">
        <v>83</v>
      </c>
      <c r="AW755" s="13" t="s">
        <v>35</v>
      </c>
      <c r="AX755" s="13" t="s">
        <v>73</v>
      </c>
      <c r="AY755" s="243" t="s">
        <v>160</v>
      </c>
    </row>
    <row r="756" s="13" customFormat="1">
      <c r="A756" s="13"/>
      <c r="B756" s="232"/>
      <c r="C756" s="233"/>
      <c r="D756" s="234" t="s">
        <v>171</v>
      </c>
      <c r="E756" s="235" t="s">
        <v>19</v>
      </c>
      <c r="F756" s="236" t="s">
        <v>1198</v>
      </c>
      <c r="G756" s="233"/>
      <c r="H756" s="237">
        <v>13.932</v>
      </c>
      <c r="I756" s="238"/>
      <c r="J756" s="233"/>
      <c r="K756" s="233"/>
      <c r="L756" s="239"/>
      <c r="M756" s="240"/>
      <c r="N756" s="241"/>
      <c r="O756" s="241"/>
      <c r="P756" s="241"/>
      <c r="Q756" s="241"/>
      <c r="R756" s="241"/>
      <c r="S756" s="241"/>
      <c r="T756" s="242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43" t="s">
        <v>171</v>
      </c>
      <c r="AU756" s="243" t="s">
        <v>83</v>
      </c>
      <c r="AV756" s="13" t="s">
        <v>83</v>
      </c>
      <c r="AW756" s="13" t="s">
        <v>35</v>
      </c>
      <c r="AX756" s="13" t="s">
        <v>73</v>
      </c>
      <c r="AY756" s="243" t="s">
        <v>160</v>
      </c>
    </row>
    <row r="757" s="13" customFormat="1">
      <c r="A757" s="13"/>
      <c r="B757" s="232"/>
      <c r="C757" s="233"/>
      <c r="D757" s="234" t="s">
        <v>171</v>
      </c>
      <c r="E757" s="235" t="s">
        <v>19</v>
      </c>
      <c r="F757" s="236" t="s">
        <v>1199</v>
      </c>
      <c r="G757" s="233"/>
      <c r="H757" s="237">
        <v>11.811</v>
      </c>
      <c r="I757" s="238"/>
      <c r="J757" s="233"/>
      <c r="K757" s="233"/>
      <c r="L757" s="239"/>
      <c r="M757" s="240"/>
      <c r="N757" s="241"/>
      <c r="O757" s="241"/>
      <c r="P757" s="241"/>
      <c r="Q757" s="241"/>
      <c r="R757" s="241"/>
      <c r="S757" s="241"/>
      <c r="T757" s="242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43" t="s">
        <v>171</v>
      </c>
      <c r="AU757" s="243" t="s">
        <v>83</v>
      </c>
      <c r="AV757" s="13" t="s">
        <v>83</v>
      </c>
      <c r="AW757" s="13" t="s">
        <v>35</v>
      </c>
      <c r="AX757" s="13" t="s">
        <v>73</v>
      </c>
      <c r="AY757" s="243" t="s">
        <v>160</v>
      </c>
    </row>
    <row r="758" s="13" customFormat="1">
      <c r="A758" s="13"/>
      <c r="B758" s="232"/>
      <c r="C758" s="233"/>
      <c r="D758" s="234" t="s">
        <v>171</v>
      </c>
      <c r="E758" s="235" t="s">
        <v>19</v>
      </c>
      <c r="F758" s="236" t="s">
        <v>1200</v>
      </c>
      <c r="G758" s="233"/>
      <c r="H758" s="237">
        <v>10.298</v>
      </c>
      <c r="I758" s="238"/>
      <c r="J758" s="233"/>
      <c r="K758" s="233"/>
      <c r="L758" s="239"/>
      <c r="M758" s="240"/>
      <c r="N758" s="241"/>
      <c r="O758" s="241"/>
      <c r="P758" s="241"/>
      <c r="Q758" s="241"/>
      <c r="R758" s="241"/>
      <c r="S758" s="241"/>
      <c r="T758" s="242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43" t="s">
        <v>171</v>
      </c>
      <c r="AU758" s="243" t="s">
        <v>83</v>
      </c>
      <c r="AV758" s="13" t="s">
        <v>83</v>
      </c>
      <c r="AW758" s="13" t="s">
        <v>35</v>
      </c>
      <c r="AX758" s="13" t="s">
        <v>73</v>
      </c>
      <c r="AY758" s="243" t="s">
        <v>160</v>
      </c>
    </row>
    <row r="759" s="13" customFormat="1">
      <c r="A759" s="13"/>
      <c r="B759" s="232"/>
      <c r="C759" s="233"/>
      <c r="D759" s="234" t="s">
        <v>171</v>
      </c>
      <c r="E759" s="235" t="s">
        <v>19</v>
      </c>
      <c r="F759" s="236" t="s">
        <v>1201</v>
      </c>
      <c r="G759" s="233"/>
      <c r="H759" s="237">
        <v>9.8059999999999992</v>
      </c>
      <c r="I759" s="238"/>
      <c r="J759" s="233"/>
      <c r="K759" s="233"/>
      <c r="L759" s="239"/>
      <c r="M759" s="240"/>
      <c r="N759" s="241"/>
      <c r="O759" s="241"/>
      <c r="P759" s="241"/>
      <c r="Q759" s="241"/>
      <c r="R759" s="241"/>
      <c r="S759" s="241"/>
      <c r="T759" s="242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3" t="s">
        <v>171</v>
      </c>
      <c r="AU759" s="243" t="s">
        <v>83</v>
      </c>
      <c r="AV759" s="13" t="s">
        <v>83</v>
      </c>
      <c r="AW759" s="13" t="s">
        <v>35</v>
      </c>
      <c r="AX759" s="13" t="s">
        <v>73</v>
      </c>
      <c r="AY759" s="243" t="s">
        <v>160</v>
      </c>
    </row>
    <row r="760" s="13" customFormat="1">
      <c r="A760" s="13"/>
      <c r="B760" s="232"/>
      <c r="C760" s="233"/>
      <c r="D760" s="234" t="s">
        <v>171</v>
      </c>
      <c r="E760" s="235" t="s">
        <v>19</v>
      </c>
      <c r="F760" s="236" t="s">
        <v>1202</v>
      </c>
      <c r="G760" s="233"/>
      <c r="H760" s="237">
        <v>33.149000000000001</v>
      </c>
      <c r="I760" s="238"/>
      <c r="J760" s="233"/>
      <c r="K760" s="233"/>
      <c r="L760" s="239"/>
      <c r="M760" s="240"/>
      <c r="N760" s="241"/>
      <c r="O760" s="241"/>
      <c r="P760" s="241"/>
      <c r="Q760" s="241"/>
      <c r="R760" s="241"/>
      <c r="S760" s="241"/>
      <c r="T760" s="242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43" t="s">
        <v>171</v>
      </c>
      <c r="AU760" s="243" t="s">
        <v>83</v>
      </c>
      <c r="AV760" s="13" t="s">
        <v>83</v>
      </c>
      <c r="AW760" s="13" t="s">
        <v>35</v>
      </c>
      <c r="AX760" s="13" t="s">
        <v>73</v>
      </c>
      <c r="AY760" s="243" t="s">
        <v>160</v>
      </c>
    </row>
    <row r="761" s="13" customFormat="1">
      <c r="A761" s="13"/>
      <c r="B761" s="232"/>
      <c r="C761" s="233"/>
      <c r="D761" s="234" t="s">
        <v>171</v>
      </c>
      <c r="E761" s="235" t="s">
        <v>19</v>
      </c>
      <c r="F761" s="236" t="s">
        <v>1203</v>
      </c>
      <c r="G761" s="233"/>
      <c r="H761" s="237">
        <v>48.780999999999999</v>
      </c>
      <c r="I761" s="238"/>
      <c r="J761" s="233"/>
      <c r="K761" s="233"/>
      <c r="L761" s="239"/>
      <c r="M761" s="240"/>
      <c r="N761" s="241"/>
      <c r="O761" s="241"/>
      <c r="P761" s="241"/>
      <c r="Q761" s="241"/>
      <c r="R761" s="241"/>
      <c r="S761" s="241"/>
      <c r="T761" s="242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43" t="s">
        <v>171</v>
      </c>
      <c r="AU761" s="243" t="s">
        <v>83</v>
      </c>
      <c r="AV761" s="13" t="s">
        <v>83</v>
      </c>
      <c r="AW761" s="13" t="s">
        <v>35</v>
      </c>
      <c r="AX761" s="13" t="s">
        <v>73</v>
      </c>
      <c r="AY761" s="243" t="s">
        <v>160</v>
      </c>
    </row>
    <row r="762" s="13" customFormat="1">
      <c r="A762" s="13"/>
      <c r="B762" s="232"/>
      <c r="C762" s="233"/>
      <c r="D762" s="234" t="s">
        <v>171</v>
      </c>
      <c r="E762" s="235" t="s">
        <v>19</v>
      </c>
      <c r="F762" s="236" t="s">
        <v>1204</v>
      </c>
      <c r="G762" s="233"/>
      <c r="H762" s="237">
        <v>45.039000000000001</v>
      </c>
      <c r="I762" s="238"/>
      <c r="J762" s="233"/>
      <c r="K762" s="233"/>
      <c r="L762" s="239"/>
      <c r="M762" s="240"/>
      <c r="N762" s="241"/>
      <c r="O762" s="241"/>
      <c r="P762" s="241"/>
      <c r="Q762" s="241"/>
      <c r="R762" s="241"/>
      <c r="S762" s="241"/>
      <c r="T762" s="242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43" t="s">
        <v>171</v>
      </c>
      <c r="AU762" s="243" t="s">
        <v>83</v>
      </c>
      <c r="AV762" s="13" t="s">
        <v>83</v>
      </c>
      <c r="AW762" s="13" t="s">
        <v>35</v>
      </c>
      <c r="AX762" s="13" t="s">
        <v>73</v>
      </c>
      <c r="AY762" s="243" t="s">
        <v>160</v>
      </c>
    </row>
    <row r="763" s="13" customFormat="1">
      <c r="A763" s="13"/>
      <c r="B763" s="232"/>
      <c r="C763" s="233"/>
      <c r="D763" s="234" t="s">
        <v>171</v>
      </c>
      <c r="E763" s="235" t="s">
        <v>19</v>
      </c>
      <c r="F763" s="236" t="s">
        <v>1205</v>
      </c>
      <c r="G763" s="233"/>
      <c r="H763" s="237">
        <v>50.353000000000002</v>
      </c>
      <c r="I763" s="238"/>
      <c r="J763" s="233"/>
      <c r="K763" s="233"/>
      <c r="L763" s="239"/>
      <c r="M763" s="240"/>
      <c r="N763" s="241"/>
      <c r="O763" s="241"/>
      <c r="P763" s="241"/>
      <c r="Q763" s="241"/>
      <c r="R763" s="241"/>
      <c r="S763" s="241"/>
      <c r="T763" s="24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43" t="s">
        <v>171</v>
      </c>
      <c r="AU763" s="243" t="s">
        <v>83</v>
      </c>
      <c r="AV763" s="13" t="s">
        <v>83</v>
      </c>
      <c r="AW763" s="13" t="s">
        <v>35</v>
      </c>
      <c r="AX763" s="13" t="s">
        <v>73</v>
      </c>
      <c r="AY763" s="243" t="s">
        <v>160</v>
      </c>
    </row>
    <row r="764" s="15" customFormat="1">
      <c r="A764" s="15"/>
      <c r="B764" s="265"/>
      <c r="C764" s="266"/>
      <c r="D764" s="234" t="s">
        <v>171</v>
      </c>
      <c r="E764" s="267" t="s">
        <v>19</v>
      </c>
      <c r="F764" s="268" t="s">
        <v>1206</v>
      </c>
      <c r="G764" s="266"/>
      <c r="H764" s="269">
        <v>438.00200000000001</v>
      </c>
      <c r="I764" s="270"/>
      <c r="J764" s="266"/>
      <c r="K764" s="266"/>
      <c r="L764" s="271"/>
      <c r="M764" s="272"/>
      <c r="N764" s="273"/>
      <c r="O764" s="273"/>
      <c r="P764" s="273"/>
      <c r="Q764" s="273"/>
      <c r="R764" s="273"/>
      <c r="S764" s="273"/>
      <c r="T764" s="274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T764" s="275" t="s">
        <v>171</v>
      </c>
      <c r="AU764" s="275" t="s">
        <v>83</v>
      </c>
      <c r="AV764" s="15" t="s">
        <v>181</v>
      </c>
      <c r="AW764" s="15" t="s">
        <v>35</v>
      </c>
      <c r="AX764" s="15" t="s">
        <v>73</v>
      </c>
      <c r="AY764" s="275" t="s">
        <v>160</v>
      </c>
    </row>
    <row r="765" s="13" customFormat="1">
      <c r="A765" s="13"/>
      <c r="B765" s="232"/>
      <c r="C765" s="233"/>
      <c r="D765" s="234" t="s">
        <v>171</v>
      </c>
      <c r="E765" s="235" t="s">
        <v>19</v>
      </c>
      <c r="F765" s="236" t="s">
        <v>1576</v>
      </c>
      <c r="G765" s="233"/>
      <c r="H765" s="237">
        <v>13.917</v>
      </c>
      <c r="I765" s="238"/>
      <c r="J765" s="233"/>
      <c r="K765" s="233"/>
      <c r="L765" s="239"/>
      <c r="M765" s="240"/>
      <c r="N765" s="241"/>
      <c r="O765" s="241"/>
      <c r="P765" s="241"/>
      <c r="Q765" s="241"/>
      <c r="R765" s="241"/>
      <c r="S765" s="241"/>
      <c r="T765" s="242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3" t="s">
        <v>171</v>
      </c>
      <c r="AU765" s="243" t="s">
        <v>83</v>
      </c>
      <c r="AV765" s="13" t="s">
        <v>83</v>
      </c>
      <c r="AW765" s="13" t="s">
        <v>35</v>
      </c>
      <c r="AX765" s="13" t="s">
        <v>73</v>
      </c>
      <c r="AY765" s="243" t="s">
        <v>160</v>
      </c>
    </row>
    <row r="766" s="13" customFormat="1">
      <c r="A766" s="13"/>
      <c r="B766" s="232"/>
      <c r="C766" s="233"/>
      <c r="D766" s="234" t="s">
        <v>171</v>
      </c>
      <c r="E766" s="235" t="s">
        <v>19</v>
      </c>
      <c r="F766" s="236" t="s">
        <v>1577</v>
      </c>
      <c r="G766" s="233"/>
      <c r="H766" s="237">
        <v>5.7770000000000001</v>
      </c>
      <c r="I766" s="238"/>
      <c r="J766" s="233"/>
      <c r="K766" s="233"/>
      <c r="L766" s="239"/>
      <c r="M766" s="240"/>
      <c r="N766" s="241"/>
      <c r="O766" s="241"/>
      <c r="P766" s="241"/>
      <c r="Q766" s="241"/>
      <c r="R766" s="241"/>
      <c r="S766" s="241"/>
      <c r="T766" s="242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43" t="s">
        <v>171</v>
      </c>
      <c r="AU766" s="243" t="s">
        <v>83</v>
      </c>
      <c r="AV766" s="13" t="s">
        <v>83</v>
      </c>
      <c r="AW766" s="13" t="s">
        <v>35</v>
      </c>
      <c r="AX766" s="13" t="s">
        <v>73</v>
      </c>
      <c r="AY766" s="243" t="s">
        <v>160</v>
      </c>
    </row>
    <row r="767" s="15" customFormat="1">
      <c r="A767" s="15"/>
      <c r="B767" s="265"/>
      <c r="C767" s="266"/>
      <c r="D767" s="234" t="s">
        <v>171</v>
      </c>
      <c r="E767" s="267" t="s">
        <v>19</v>
      </c>
      <c r="F767" s="268" t="s">
        <v>1387</v>
      </c>
      <c r="G767" s="266"/>
      <c r="H767" s="269">
        <v>19.693999999999999</v>
      </c>
      <c r="I767" s="270"/>
      <c r="J767" s="266"/>
      <c r="K767" s="266"/>
      <c r="L767" s="271"/>
      <c r="M767" s="272"/>
      <c r="N767" s="273"/>
      <c r="O767" s="273"/>
      <c r="P767" s="273"/>
      <c r="Q767" s="273"/>
      <c r="R767" s="273"/>
      <c r="S767" s="273"/>
      <c r="T767" s="274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T767" s="275" t="s">
        <v>171</v>
      </c>
      <c r="AU767" s="275" t="s">
        <v>83</v>
      </c>
      <c r="AV767" s="15" t="s">
        <v>181</v>
      </c>
      <c r="AW767" s="15" t="s">
        <v>35</v>
      </c>
      <c r="AX767" s="15" t="s">
        <v>73</v>
      </c>
      <c r="AY767" s="275" t="s">
        <v>160</v>
      </c>
    </row>
    <row r="768" s="13" customFormat="1">
      <c r="A768" s="13"/>
      <c r="B768" s="232"/>
      <c r="C768" s="233"/>
      <c r="D768" s="234" t="s">
        <v>171</v>
      </c>
      <c r="E768" s="235" t="s">
        <v>19</v>
      </c>
      <c r="F768" s="236" t="s">
        <v>1578</v>
      </c>
      <c r="G768" s="233"/>
      <c r="H768" s="237">
        <v>14.114000000000001</v>
      </c>
      <c r="I768" s="238"/>
      <c r="J768" s="233"/>
      <c r="K768" s="233"/>
      <c r="L768" s="239"/>
      <c r="M768" s="240"/>
      <c r="N768" s="241"/>
      <c r="O768" s="241"/>
      <c r="P768" s="241"/>
      <c r="Q768" s="241"/>
      <c r="R768" s="241"/>
      <c r="S768" s="241"/>
      <c r="T768" s="242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3" t="s">
        <v>171</v>
      </c>
      <c r="AU768" s="243" t="s">
        <v>83</v>
      </c>
      <c r="AV768" s="13" t="s">
        <v>83</v>
      </c>
      <c r="AW768" s="13" t="s">
        <v>35</v>
      </c>
      <c r="AX768" s="13" t="s">
        <v>73</v>
      </c>
      <c r="AY768" s="243" t="s">
        <v>160</v>
      </c>
    </row>
    <row r="769" s="15" customFormat="1">
      <c r="A769" s="15"/>
      <c r="B769" s="265"/>
      <c r="C769" s="266"/>
      <c r="D769" s="234" t="s">
        <v>171</v>
      </c>
      <c r="E769" s="267" t="s">
        <v>19</v>
      </c>
      <c r="F769" s="268" t="s">
        <v>1579</v>
      </c>
      <c r="G769" s="266"/>
      <c r="H769" s="269">
        <v>14.114000000000001</v>
      </c>
      <c r="I769" s="270"/>
      <c r="J769" s="266"/>
      <c r="K769" s="266"/>
      <c r="L769" s="271"/>
      <c r="M769" s="272"/>
      <c r="N769" s="273"/>
      <c r="O769" s="273"/>
      <c r="P769" s="273"/>
      <c r="Q769" s="273"/>
      <c r="R769" s="273"/>
      <c r="S769" s="273"/>
      <c r="T769" s="274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T769" s="275" t="s">
        <v>171</v>
      </c>
      <c r="AU769" s="275" t="s">
        <v>83</v>
      </c>
      <c r="AV769" s="15" t="s">
        <v>181</v>
      </c>
      <c r="AW769" s="15" t="s">
        <v>35</v>
      </c>
      <c r="AX769" s="15" t="s">
        <v>73</v>
      </c>
      <c r="AY769" s="275" t="s">
        <v>160</v>
      </c>
    </row>
    <row r="770" s="14" customFormat="1">
      <c r="A770" s="14"/>
      <c r="B770" s="244"/>
      <c r="C770" s="245"/>
      <c r="D770" s="234" t="s">
        <v>171</v>
      </c>
      <c r="E770" s="246" t="s">
        <v>19</v>
      </c>
      <c r="F770" s="247" t="s">
        <v>180</v>
      </c>
      <c r="G770" s="245"/>
      <c r="H770" s="248">
        <v>1051.664</v>
      </c>
      <c r="I770" s="249"/>
      <c r="J770" s="245"/>
      <c r="K770" s="245"/>
      <c r="L770" s="250"/>
      <c r="M770" s="251"/>
      <c r="N770" s="252"/>
      <c r="O770" s="252"/>
      <c r="P770" s="252"/>
      <c r="Q770" s="252"/>
      <c r="R770" s="252"/>
      <c r="S770" s="252"/>
      <c r="T770" s="253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54" t="s">
        <v>171</v>
      </c>
      <c r="AU770" s="254" t="s">
        <v>83</v>
      </c>
      <c r="AV770" s="14" t="s">
        <v>167</v>
      </c>
      <c r="AW770" s="14" t="s">
        <v>35</v>
      </c>
      <c r="AX770" s="14" t="s">
        <v>81</v>
      </c>
      <c r="AY770" s="254" t="s">
        <v>160</v>
      </c>
    </row>
    <row r="771" s="2" customFormat="1" ht="16.5" customHeight="1">
      <c r="A771" s="40"/>
      <c r="B771" s="41"/>
      <c r="C771" s="214" t="s">
        <v>823</v>
      </c>
      <c r="D771" s="214" t="s">
        <v>162</v>
      </c>
      <c r="E771" s="215" t="s">
        <v>1580</v>
      </c>
      <c r="F771" s="216" t="s">
        <v>1581</v>
      </c>
      <c r="G771" s="217" t="s">
        <v>287</v>
      </c>
      <c r="H771" s="218">
        <v>12</v>
      </c>
      <c r="I771" s="219"/>
      <c r="J771" s="220">
        <f>ROUND(I771*H771,2)</f>
        <v>0</v>
      </c>
      <c r="K771" s="216" t="s">
        <v>166</v>
      </c>
      <c r="L771" s="46"/>
      <c r="M771" s="221" t="s">
        <v>19</v>
      </c>
      <c r="N771" s="222" t="s">
        <v>44</v>
      </c>
      <c r="O771" s="86"/>
      <c r="P771" s="223">
        <f>O771*H771</f>
        <v>0</v>
      </c>
      <c r="Q771" s="223">
        <v>0.00011</v>
      </c>
      <c r="R771" s="223">
        <f>Q771*H771</f>
        <v>0.00132</v>
      </c>
      <c r="S771" s="223">
        <v>0</v>
      </c>
      <c r="T771" s="224">
        <f>S771*H771</f>
        <v>0</v>
      </c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R771" s="225" t="s">
        <v>167</v>
      </c>
      <c r="AT771" s="225" t="s">
        <v>162</v>
      </c>
      <c r="AU771" s="225" t="s">
        <v>83</v>
      </c>
      <c r="AY771" s="19" t="s">
        <v>160</v>
      </c>
      <c r="BE771" s="226">
        <f>IF(N771="základní",J771,0)</f>
        <v>0</v>
      </c>
      <c r="BF771" s="226">
        <f>IF(N771="snížená",J771,0)</f>
        <v>0</v>
      </c>
      <c r="BG771" s="226">
        <f>IF(N771="zákl. přenesená",J771,0)</f>
        <v>0</v>
      </c>
      <c r="BH771" s="226">
        <f>IF(N771="sníž. přenesená",J771,0)</f>
        <v>0</v>
      </c>
      <c r="BI771" s="226">
        <f>IF(N771="nulová",J771,0)</f>
        <v>0</v>
      </c>
      <c r="BJ771" s="19" t="s">
        <v>81</v>
      </c>
      <c r="BK771" s="226">
        <f>ROUND(I771*H771,2)</f>
        <v>0</v>
      </c>
      <c r="BL771" s="19" t="s">
        <v>167</v>
      </c>
      <c r="BM771" s="225" t="s">
        <v>1582</v>
      </c>
    </row>
    <row r="772" s="2" customFormat="1">
      <c r="A772" s="40"/>
      <c r="B772" s="41"/>
      <c r="C772" s="42"/>
      <c r="D772" s="227" t="s">
        <v>169</v>
      </c>
      <c r="E772" s="42"/>
      <c r="F772" s="228" t="s">
        <v>1583</v>
      </c>
      <c r="G772" s="42"/>
      <c r="H772" s="42"/>
      <c r="I772" s="229"/>
      <c r="J772" s="42"/>
      <c r="K772" s="42"/>
      <c r="L772" s="46"/>
      <c r="M772" s="230"/>
      <c r="N772" s="231"/>
      <c r="O772" s="86"/>
      <c r="P772" s="86"/>
      <c r="Q772" s="86"/>
      <c r="R772" s="86"/>
      <c r="S772" s="86"/>
      <c r="T772" s="87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T772" s="19" t="s">
        <v>169</v>
      </c>
      <c r="AU772" s="19" t="s">
        <v>83</v>
      </c>
    </row>
    <row r="773" s="13" customFormat="1">
      <c r="A773" s="13"/>
      <c r="B773" s="232"/>
      <c r="C773" s="233"/>
      <c r="D773" s="234" t="s">
        <v>171</v>
      </c>
      <c r="E773" s="235" t="s">
        <v>19</v>
      </c>
      <c r="F773" s="236" t="s">
        <v>1584</v>
      </c>
      <c r="G773" s="233"/>
      <c r="H773" s="237">
        <v>9</v>
      </c>
      <c r="I773" s="238"/>
      <c r="J773" s="233"/>
      <c r="K773" s="233"/>
      <c r="L773" s="239"/>
      <c r="M773" s="240"/>
      <c r="N773" s="241"/>
      <c r="O773" s="241"/>
      <c r="P773" s="241"/>
      <c r="Q773" s="241"/>
      <c r="R773" s="241"/>
      <c r="S773" s="241"/>
      <c r="T773" s="242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43" t="s">
        <v>171</v>
      </c>
      <c r="AU773" s="243" t="s">
        <v>83</v>
      </c>
      <c r="AV773" s="13" t="s">
        <v>83</v>
      </c>
      <c r="AW773" s="13" t="s">
        <v>35</v>
      </c>
      <c r="AX773" s="13" t="s">
        <v>73</v>
      </c>
      <c r="AY773" s="243" t="s">
        <v>160</v>
      </c>
    </row>
    <row r="774" s="13" customFormat="1">
      <c r="A774" s="13"/>
      <c r="B774" s="232"/>
      <c r="C774" s="233"/>
      <c r="D774" s="234" t="s">
        <v>171</v>
      </c>
      <c r="E774" s="235" t="s">
        <v>19</v>
      </c>
      <c r="F774" s="236" t="s">
        <v>1585</v>
      </c>
      <c r="G774" s="233"/>
      <c r="H774" s="237">
        <v>2</v>
      </c>
      <c r="I774" s="238"/>
      <c r="J774" s="233"/>
      <c r="K774" s="233"/>
      <c r="L774" s="239"/>
      <c r="M774" s="240"/>
      <c r="N774" s="241"/>
      <c r="O774" s="241"/>
      <c r="P774" s="241"/>
      <c r="Q774" s="241"/>
      <c r="R774" s="241"/>
      <c r="S774" s="241"/>
      <c r="T774" s="242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43" t="s">
        <v>171</v>
      </c>
      <c r="AU774" s="243" t="s">
        <v>83</v>
      </c>
      <c r="AV774" s="13" t="s">
        <v>83</v>
      </c>
      <c r="AW774" s="13" t="s">
        <v>35</v>
      </c>
      <c r="AX774" s="13" t="s">
        <v>73</v>
      </c>
      <c r="AY774" s="243" t="s">
        <v>160</v>
      </c>
    </row>
    <row r="775" s="13" customFormat="1">
      <c r="A775" s="13"/>
      <c r="B775" s="232"/>
      <c r="C775" s="233"/>
      <c r="D775" s="234" t="s">
        <v>171</v>
      </c>
      <c r="E775" s="235" t="s">
        <v>19</v>
      </c>
      <c r="F775" s="236" t="s">
        <v>1586</v>
      </c>
      <c r="G775" s="233"/>
      <c r="H775" s="237">
        <v>1</v>
      </c>
      <c r="I775" s="238"/>
      <c r="J775" s="233"/>
      <c r="K775" s="233"/>
      <c r="L775" s="239"/>
      <c r="M775" s="240"/>
      <c r="N775" s="241"/>
      <c r="O775" s="241"/>
      <c r="P775" s="241"/>
      <c r="Q775" s="241"/>
      <c r="R775" s="241"/>
      <c r="S775" s="241"/>
      <c r="T775" s="24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3" t="s">
        <v>171</v>
      </c>
      <c r="AU775" s="243" t="s">
        <v>83</v>
      </c>
      <c r="AV775" s="13" t="s">
        <v>83</v>
      </c>
      <c r="AW775" s="13" t="s">
        <v>35</v>
      </c>
      <c r="AX775" s="13" t="s">
        <v>73</v>
      </c>
      <c r="AY775" s="243" t="s">
        <v>160</v>
      </c>
    </row>
    <row r="776" s="14" customFormat="1">
      <c r="A776" s="14"/>
      <c r="B776" s="244"/>
      <c r="C776" s="245"/>
      <c r="D776" s="234" t="s">
        <v>171</v>
      </c>
      <c r="E776" s="246" t="s">
        <v>19</v>
      </c>
      <c r="F776" s="247" t="s">
        <v>180</v>
      </c>
      <c r="G776" s="245"/>
      <c r="H776" s="248">
        <v>12</v>
      </c>
      <c r="I776" s="249"/>
      <c r="J776" s="245"/>
      <c r="K776" s="245"/>
      <c r="L776" s="250"/>
      <c r="M776" s="251"/>
      <c r="N776" s="252"/>
      <c r="O776" s="252"/>
      <c r="P776" s="252"/>
      <c r="Q776" s="252"/>
      <c r="R776" s="252"/>
      <c r="S776" s="252"/>
      <c r="T776" s="253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4" t="s">
        <v>171</v>
      </c>
      <c r="AU776" s="254" t="s">
        <v>83</v>
      </c>
      <c r="AV776" s="14" t="s">
        <v>167</v>
      </c>
      <c r="AW776" s="14" t="s">
        <v>35</v>
      </c>
      <c r="AX776" s="14" t="s">
        <v>81</v>
      </c>
      <c r="AY776" s="254" t="s">
        <v>160</v>
      </c>
    </row>
    <row r="777" s="2" customFormat="1" ht="16.5" customHeight="1">
      <c r="A777" s="40"/>
      <c r="B777" s="41"/>
      <c r="C777" s="255" t="s">
        <v>828</v>
      </c>
      <c r="D777" s="255" t="s">
        <v>242</v>
      </c>
      <c r="E777" s="256" t="s">
        <v>1587</v>
      </c>
      <c r="F777" s="257" t="s">
        <v>1588</v>
      </c>
      <c r="G777" s="258" t="s">
        <v>287</v>
      </c>
      <c r="H777" s="259">
        <v>9</v>
      </c>
      <c r="I777" s="260"/>
      <c r="J777" s="261">
        <f>ROUND(I777*H777,2)</f>
        <v>0</v>
      </c>
      <c r="K777" s="257" t="s">
        <v>166</v>
      </c>
      <c r="L777" s="262"/>
      <c r="M777" s="263" t="s">
        <v>19</v>
      </c>
      <c r="N777" s="264" t="s">
        <v>44</v>
      </c>
      <c r="O777" s="86"/>
      <c r="P777" s="223">
        <f>O777*H777</f>
        <v>0</v>
      </c>
      <c r="Q777" s="223">
        <v>0.012</v>
      </c>
      <c r="R777" s="223">
        <f>Q777*H777</f>
        <v>0.108</v>
      </c>
      <c r="S777" s="223">
        <v>0</v>
      </c>
      <c r="T777" s="224">
        <f>S777*H777</f>
        <v>0</v>
      </c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R777" s="225" t="s">
        <v>210</v>
      </c>
      <c r="AT777" s="225" t="s">
        <v>242</v>
      </c>
      <c r="AU777" s="225" t="s">
        <v>83</v>
      </c>
      <c r="AY777" s="19" t="s">
        <v>160</v>
      </c>
      <c r="BE777" s="226">
        <f>IF(N777="základní",J777,0)</f>
        <v>0</v>
      </c>
      <c r="BF777" s="226">
        <f>IF(N777="snížená",J777,0)</f>
        <v>0</v>
      </c>
      <c r="BG777" s="226">
        <f>IF(N777="zákl. přenesená",J777,0)</f>
        <v>0</v>
      </c>
      <c r="BH777" s="226">
        <f>IF(N777="sníž. přenesená",J777,0)</f>
        <v>0</v>
      </c>
      <c r="BI777" s="226">
        <f>IF(N777="nulová",J777,0)</f>
        <v>0</v>
      </c>
      <c r="BJ777" s="19" t="s">
        <v>81</v>
      </c>
      <c r="BK777" s="226">
        <f>ROUND(I777*H777,2)</f>
        <v>0</v>
      </c>
      <c r="BL777" s="19" t="s">
        <v>167</v>
      </c>
      <c r="BM777" s="225" t="s">
        <v>1589</v>
      </c>
    </row>
    <row r="778" s="2" customFormat="1">
      <c r="A778" s="40"/>
      <c r="B778" s="41"/>
      <c r="C778" s="42"/>
      <c r="D778" s="234" t="s">
        <v>449</v>
      </c>
      <c r="E778" s="42"/>
      <c r="F778" s="276" t="s">
        <v>1590</v>
      </c>
      <c r="G778" s="42"/>
      <c r="H778" s="42"/>
      <c r="I778" s="229"/>
      <c r="J778" s="42"/>
      <c r="K778" s="42"/>
      <c r="L778" s="46"/>
      <c r="M778" s="230"/>
      <c r="N778" s="231"/>
      <c r="O778" s="86"/>
      <c r="P778" s="86"/>
      <c r="Q778" s="86"/>
      <c r="R778" s="86"/>
      <c r="S778" s="86"/>
      <c r="T778" s="87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T778" s="19" t="s">
        <v>449</v>
      </c>
      <c r="AU778" s="19" t="s">
        <v>83</v>
      </c>
    </row>
    <row r="779" s="2" customFormat="1" ht="16.5" customHeight="1">
      <c r="A779" s="40"/>
      <c r="B779" s="41"/>
      <c r="C779" s="255" t="s">
        <v>833</v>
      </c>
      <c r="D779" s="255" t="s">
        <v>242</v>
      </c>
      <c r="E779" s="256" t="s">
        <v>1591</v>
      </c>
      <c r="F779" s="257" t="s">
        <v>1592</v>
      </c>
      <c r="G779" s="258" t="s">
        <v>287</v>
      </c>
      <c r="H779" s="259">
        <v>2</v>
      </c>
      <c r="I779" s="260"/>
      <c r="J779" s="261">
        <f>ROUND(I779*H779,2)</f>
        <v>0</v>
      </c>
      <c r="K779" s="257" t="s">
        <v>19</v>
      </c>
      <c r="L779" s="262"/>
      <c r="M779" s="263" t="s">
        <v>19</v>
      </c>
      <c r="N779" s="264" t="s">
        <v>44</v>
      </c>
      <c r="O779" s="86"/>
      <c r="P779" s="223">
        <f>O779*H779</f>
        <v>0</v>
      </c>
      <c r="Q779" s="223">
        <v>0.019</v>
      </c>
      <c r="R779" s="223">
        <f>Q779*H779</f>
        <v>0.037999999999999999</v>
      </c>
      <c r="S779" s="223">
        <v>0</v>
      </c>
      <c r="T779" s="224">
        <f>S779*H779</f>
        <v>0</v>
      </c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R779" s="225" t="s">
        <v>210</v>
      </c>
      <c r="AT779" s="225" t="s">
        <v>242</v>
      </c>
      <c r="AU779" s="225" t="s">
        <v>83</v>
      </c>
      <c r="AY779" s="19" t="s">
        <v>160</v>
      </c>
      <c r="BE779" s="226">
        <f>IF(N779="základní",J779,0)</f>
        <v>0</v>
      </c>
      <c r="BF779" s="226">
        <f>IF(N779="snížená",J779,0)</f>
        <v>0</v>
      </c>
      <c r="BG779" s="226">
        <f>IF(N779="zákl. přenesená",J779,0)</f>
        <v>0</v>
      </c>
      <c r="BH779" s="226">
        <f>IF(N779="sníž. přenesená",J779,0)</f>
        <v>0</v>
      </c>
      <c r="BI779" s="226">
        <f>IF(N779="nulová",J779,0)</f>
        <v>0</v>
      </c>
      <c r="BJ779" s="19" t="s">
        <v>81</v>
      </c>
      <c r="BK779" s="226">
        <f>ROUND(I779*H779,2)</f>
        <v>0</v>
      </c>
      <c r="BL779" s="19" t="s">
        <v>167</v>
      </c>
      <c r="BM779" s="225" t="s">
        <v>1593</v>
      </c>
    </row>
    <row r="780" s="2" customFormat="1">
      <c r="A780" s="40"/>
      <c r="B780" s="41"/>
      <c r="C780" s="42"/>
      <c r="D780" s="234" t="s">
        <v>449</v>
      </c>
      <c r="E780" s="42"/>
      <c r="F780" s="276" t="s">
        <v>1594</v>
      </c>
      <c r="G780" s="42"/>
      <c r="H780" s="42"/>
      <c r="I780" s="229"/>
      <c r="J780" s="42"/>
      <c r="K780" s="42"/>
      <c r="L780" s="46"/>
      <c r="M780" s="230"/>
      <c r="N780" s="231"/>
      <c r="O780" s="86"/>
      <c r="P780" s="86"/>
      <c r="Q780" s="86"/>
      <c r="R780" s="86"/>
      <c r="S780" s="86"/>
      <c r="T780" s="87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T780" s="19" t="s">
        <v>449</v>
      </c>
      <c r="AU780" s="19" t="s">
        <v>83</v>
      </c>
    </row>
    <row r="781" s="2" customFormat="1" ht="21.75" customHeight="1">
      <c r="A781" s="40"/>
      <c r="B781" s="41"/>
      <c r="C781" s="255" t="s">
        <v>838</v>
      </c>
      <c r="D781" s="255" t="s">
        <v>242</v>
      </c>
      <c r="E781" s="256" t="s">
        <v>1595</v>
      </c>
      <c r="F781" s="257" t="s">
        <v>1596</v>
      </c>
      <c r="G781" s="258" t="s">
        <v>287</v>
      </c>
      <c r="H781" s="259">
        <v>1</v>
      </c>
      <c r="I781" s="260"/>
      <c r="J781" s="261">
        <f>ROUND(I781*H781,2)</f>
        <v>0</v>
      </c>
      <c r="K781" s="257" t="s">
        <v>19</v>
      </c>
      <c r="L781" s="262"/>
      <c r="M781" s="263" t="s">
        <v>19</v>
      </c>
      <c r="N781" s="264" t="s">
        <v>44</v>
      </c>
      <c r="O781" s="86"/>
      <c r="P781" s="223">
        <f>O781*H781</f>
        <v>0</v>
      </c>
      <c r="Q781" s="223">
        <v>0.0074999999999999997</v>
      </c>
      <c r="R781" s="223">
        <f>Q781*H781</f>
        <v>0.0074999999999999997</v>
      </c>
      <c r="S781" s="223">
        <v>0</v>
      </c>
      <c r="T781" s="224">
        <f>S781*H781</f>
        <v>0</v>
      </c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R781" s="225" t="s">
        <v>210</v>
      </c>
      <c r="AT781" s="225" t="s">
        <v>242</v>
      </c>
      <c r="AU781" s="225" t="s">
        <v>83</v>
      </c>
      <c r="AY781" s="19" t="s">
        <v>160</v>
      </c>
      <c r="BE781" s="226">
        <f>IF(N781="základní",J781,0)</f>
        <v>0</v>
      </c>
      <c r="BF781" s="226">
        <f>IF(N781="snížená",J781,0)</f>
        <v>0</v>
      </c>
      <c r="BG781" s="226">
        <f>IF(N781="zákl. přenesená",J781,0)</f>
        <v>0</v>
      </c>
      <c r="BH781" s="226">
        <f>IF(N781="sníž. přenesená",J781,0)</f>
        <v>0</v>
      </c>
      <c r="BI781" s="226">
        <f>IF(N781="nulová",J781,0)</f>
        <v>0</v>
      </c>
      <c r="BJ781" s="19" t="s">
        <v>81</v>
      </c>
      <c r="BK781" s="226">
        <f>ROUND(I781*H781,2)</f>
        <v>0</v>
      </c>
      <c r="BL781" s="19" t="s">
        <v>167</v>
      </c>
      <c r="BM781" s="225" t="s">
        <v>1597</v>
      </c>
    </row>
    <row r="782" s="2" customFormat="1">
      <c r="A782" s="40"/>
      <c r="B782" s="41"/>
      <c r="C782" s="42"/>
      <c r="D782" s="234" t="s">
        <v>449</v>
      </c>
      <c r="E782" s="42"/>
      <c r="F782" s="276" t="s">
        <v>1598</v>
      </c>
      <c r="G782" s="42"/>
      <c r="H782" s="42"/>
      <c r="I782" s="229"/>
      <c r="J782" s="42"/>
      <c r="K782" s="42"/>
      <c r="L782" s="46"/>
      <c r="M782" s="230"/>
      <c r="N782" s="231"/>
      <c r="O782" s="86"/>
      <c r="P782" s="86"/>
      <c r="Q782" s="86"/>
      <c r="R782" s="86"/>
      <c r="S782" s="86"/>
      <c r="T782" s="87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T782" s="19" t="s">
        <v>449</v>
      </c>
      <c r="AU782" s="19" t="s">
        <v>83</v>
      </c>
    </row>
    <row r="783" s="2" customFormat="1" ht="24.15" customHeight="1">
      <c r="A783" s="40"/>
      <c r="B783" s="41"/>
      <c r="C783" s="214" t="s">
        <v>843</v>
      </c>
      <c r="D783" s="214" t="s">
        <v>162</v>
      </c>
      <c r="E783" s="215" t="s">
        <v>418</v>
      </c>
      <c r="F783" s="216" t="s">
        <v>419</v>
      </c>
      <c r="G783" s="217" t="s">
        <v>287</v>
      </c>
      <c r="H783" s="218">
        <v>24</v>
      </c>
      <c r="I783" s="219"/>
      <c r="J783" s="220">
        <f>ROUND(I783*H783,2)</f>
        <v>0</v>
      </c>
      <c r="K783" s="216" t="s">
        <v>166</v>
      </c>
      <c r="L783" s="46"/>
      <c r="M783" s="221" t="s">
        <v>19</v>
      </c>
      <c r="N783" s="222" t="s">
        <v>44</v>
      </c>
      <c r="O783" s="86"/>
      <c r="P783" s="223">
        <f>O783*H783</f>
        <v>0</v>
      </c>
      <c r="Q783" s="223">
        <v>4.0000000000000003E-05</v>
      </c>
      <c r="R783" s="223">
        <f>Q783*H783</f>
        <v>0.00096000000000000013</v>
      </c>
      <c r="S783" s="223">
        <v>0</v>
      </c>
      <c r="T783" s="224">
        <f>S783*H783</f>
        <v>0</v>
      </c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R783" s="225" t="s">
        <v>167</v>
      </c>
      <c r="AT783" s="225" t="s">
        <v>162</v>
      </c>
      <c r="AU783" s="225" t="s">
        <v>83</v>
      </c>
      <c r="AY783" s="19" t="s">
        <v>160</v>
      </c>
      <c r="BE783" s="226">
        <f>IF(N783="základní",J783,0)</f>
        <v>0</v>
      </c>
      <c r="BF783" s="226">
        <f>IF(N783="snížená",J783,0)</f>
        <v>0</v>
      </c>
      <c r="BG783" s="226">
        <f>IF(N783="zákl. přenesená",J783,0)</f>
        <v>0</v>
      </c>
      <c r="BH783" s="226">
        <f>IF(N783="sníž. přenesená",J783,0)</f>
        <v>0</v>
      </c>
      <c r="BI783" s="226">
        <f>IF(N783="nulová",J783,0)</f>
        <v>0</v>
      </c>
      <c r="BJ783" s="19" t="s">
        <v>81</v>
      </c>
      <c r="BK783" s="226">
        <f>ROUND(I783*H783,2)</f>
        <v>0</v>
      </c>
      <c r="BL783" s="19" t="s">
        <v>167</v>
      </c>
      <c r="BM783" s="225" t="s">
        <v>1599</v>
      </c>
    </row>
    <row r="784" s="2" customFormat="1">
      <c r="A784" s="40"/>
      <c r="B784" s="41"/>
      <c r="C784" s="42"/>
      <c r="D784" s="227" t="s">
        <v>169</v>
      </c>
      <c r="E784" s="42"/>
      <c r="F784" s="228" t="s">
        <v>421</v>
      </c>
      <c r="G784" s="42"/>
      <c r="H784" s="42"/>
      <c r="I784" s="229"/>
      <c r="J784" s="42"/>
      <c r="K784" s="42"/>
      <c r="L784" s="46"/>
      <c r="M784" s="230"/>
      <c r="N784" s="231"/>
      <c r="O784" s="86"/>
      <c r="P784" s="86"/>
      <c r="Q784" s="86"/>
      <c r="R784" s="86"/>
      <c r="S784" s="86"/>
      <c r="T784" s="87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T784" s="19" t="s">
        <v>169</v>
      </c>
      <c r="AU784" s="19" t="s">
        <v>83</v>
      </c>
    </row>
    <row r="785" s="13" customFormat="1">
      <c r="A785" s="13"/>
      <c r="B785" s="232"/>
      <c r="C785" s="233"/>
      <c r="D785" s="234" t="s">
        <v>171</v>
      </c>
      <c r="E785" s="235" t="s">
        <v>19</v>
      </c>
      <c r="F785" s="236" t="s">
        <v>1600</v>
      </c>
      <c r="G785" s="233"/>
      <c r="H785" s="237">
        <v>24</v>
      </c>
      <c r="I785" s="238"/>
      <c r="J785" s="233"/>
      <c r="K785" s="233"/>
      <c r="L785" s="239"/>
      <c r="M785" s="240"/>
      <c r="N785" s="241"/>
      <c r="O785" s="241"/>
      <c r="P785" s="241"/>
      <c r="Q785" s="241"/>
      <c r="R785" s="241"/>
      <c r="S785" s="241"/>
      <c r="T785" s="24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3" t="s">
        <v>171</v>
      </c>
      <c r="AU785" s="243" t="s">
        <v>83</v>
      </c>
      <c r="AV785" s="13" t="s">
        <v>83</v>
      </c>
      <c r="AW785" s="13" t="s">
        <v>35</v>
      </c>
      <c r="AX785" s="13" t="s">
        <v>81</v>
      </c>
      <c r="AY785" s="243" t="s">
        <v>160</v>
      </c>
    </row>
    <row r="786" s="2" customFormat="1" ht="24.15" customHeight="1">
      <c r="A786" s="40"/>
      <c r="B786" s="41"/>
      <c r="C786" s="214" t="s">
        <v>847</v>
      </c>
      <c r="D786" s="214" t="s">
        <v>162</v>
      </c>
      <c r="E786" s="215" t="s">
        <v>1601</v>
      </c>
      <c r="F786" s="216" t="s">
        <v>1602</v>
      </c>
      <c r="G786" s="217" t="s">
        <v>287</v>
      </c>
      <c r="H786" s="218">
        <v>570</v>
      </c>
      <c r="I786" s="219"/>
      <c r="J786" s="220">
        <f>ROUND(I786*H786,2)</f>
        <v>0</v>
      </c>
      <c r="K786" s="216" t="s">
        <v>166</v>
      </c>
      <c r="L786" s="46"/>
      <c r="M786" s="221" t="s">
        <v>19</v>
      </c>
      <c r="N786" s="222" t="s">
        <v>44</v>
      </c>
      <c r="O786" s="86"/>
      <c r="P786" s="223">
        <f>O786*H786</f>
        <v>0</v>
      </c>
      <c r="Q786" s="223">
        <v>8.0000000000000007E-05</v>
      </c>
      <c r="R786" s="223">
        <f>Q786*H786</f>
        <v>0.045600000000000002</v>
      </c>
      <c r="S786" s="223">
        <v>0</v>
      </c>
      <c r="T786" s="224">
        <f>S786*H786</f>
        <v>0</v>
      </c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R786" s="225" t="s">
        <v>167</v>
      </c>
      <c r="AT786" s="225" t="s">
        <v>162</v>
      </c>
      <c r="AU786" s="225" t="s">
        <v>83</v>
      </c>
      <c r="AY786" s="19" t="s">
        <v>160</v>
      </c>
      <c r="BE786" s="226">
        <f>IF(N786="základní",J786,0)</f>
        <v>0</v>
      </c>
      <c r="BF786" s="226">
        <f>IF(N786="snížená",J786,0)</f>
        <v>0</v>
      </c>
      <c r="BG786" s="226">
        <f>IF(N786="zákl. přenesená",J786,0)</f>
        <v>0</v>
      </c>
      <c r="BH786" s="226">
        <f>IF(N786="sníž. přenesená",J786,0)</f>
        <v>0</v>
      </c>
      <c r="BI786" s="226">
        <f>IF(N786="nulová",J786,0)</f>
        <v>0</v>
      </c>
      <c r="BJ786" s="19" t="s">
        <v>81</v>
      </c>
      <c r="BK786" s="226">
        <f>ROUND(I786*H786,2)</f>
        <v>0</v>
      </c>
      <c r="BL786" s="19" t="s">
        <v>167</v>
      </c>
      <c r="BM786" s="225" t="s">
        <v>1603</v>
      </c>
    </row>
    <row r="787" s="2" customFormat="1">
      <c r="A787" s="40"/>
      <c r="B787" s="41"/>
      <c r="C787" s="42"/>
      <c r="D787" s="227" t="s">
        <v>169</v>
      </c>
      <c r="E787" s="42"/>
      <c r="F787" s="228" t="s">
        <v>1604</v>
      </c>
      <c r="G787" s="42"/>
      <c r="H787" s="42"/>
      <c r="I787" s="229"/>
      <c r="J787" s="42"/>
      <c r="K787" s="42"/>
      <c r="L787" s="46"/>
      <c r="M787" s="230"/>
      <c r="N787" s="231"/>
      <c r="O787" s="86"/>
      <c r="P787" s="86"/>
      <c r="Q787" s="86"/>
      <c r="R787" s="86"/>
      <c r="S787" s="86"/>
      <c r="T787" s="87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T787" s="19" t="s">
        <v>169</v>
      </c>
      <c r="AU787" s="19" t="s">
        <v>83</v>
      </c>
    </row>
    <row r="788" s="13" customFormat="1">
      <c r="A788" s="13"/>
      <c r="B788" s="232"/>
      <c r="C788" s="233"/>
      <c r="D788" s="234" t="s">
        <v>171</v>
      </c>
      <c r="E788" s="235" t="s">
        <v>19</v>
      </c>
      <c r="F788" s="236" t="s">
        <v>1605</v>
      </c>
      <c r="G788" s="233"/>
      <c r="H788" s="237">
        <v>96</v>
      </c>
      <c r="I788" s="238"/>
      <c r="J788" s="233"/>
      <c r="K788" s="233"/>
      <c r="L788" s="239"/>
      <c r="M788" s="240"/>
      <c r="N788" s="241"/>
      <c r="O788" s="241"/>
      <c r="P788" s="241"/>
      <c r="Q788" s="241"/>
      <c r="R788" s="241"/>
      <c r="S788" s="241"/>
      <c r="T788" s="242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43" t="s">
        <v>171</v>
      </c>
      <c r="AU788" s="243" t="s">
        <v>83</v>
      </c>
      <c r="AV788" s="13" t="s">
        <v>83</v>
      </c>
      <c r="AW788" s="13" t="s">
        <v>35</v>
      </c>
      <c r="AX788" s="13" t="s">
        <v>73</v>
      </c>
      <c r="AY788" s="243" t="s">
        <v>160</v>
      </c>
    </row>
    <row r="789" s="13" customFormat="1">
      <c r="A789" s="13"/>
      <c r="B789" s="232"/>
      <c r="C789" s="233"/>
      <c r="D789" s="234" t="s">
        <v>171</v>
      </c>
      <c r="E789" s="235" t="s">
        <v>19</v>
      </c>
      <c r="F789" s="236" t="s">
        <v>1606</v>
      </c>
      <c r="G789" s="233"/>
      <c r="H789" s="237">
        <v>230</v>
      </c>
      <c r="I789" s="238"/>
      <c r="J789" s="233"/>
      <c r="K789" s="233"/>
      <c r="L789" s="239"/>
      <c r="M789" s="240"/>
      <c r="N789" s="241"/>
      <c r="O789" s="241"/>
      <c r="P789" s="241"/>
      <c r="Q789" s="241"/>
      <c r="R789" s="241"/>
      <c r="S789" s="241"/>
      <c r="T789" s="242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43" t="s">
        <v>171</v>
      </c>
      <c r="AU789" s="243" t="s">
        <v>83</v>
      </c>
      <c r="AV789" s="13" t="s">
        <v>83</v>
      </c>
      <c r="AW789" s="13" t="s">
        <v>35</v>
      </c>
      <c r="AX789" s="13" t="s">
        <v>73</v>
      </c>
      <c r="AY789" s="243" t="s">
        <v>160</v>
      </c>
    </row>
    <row r="790" s="13" customFormat="1">
      <c r="A790" s="13"/>
      <c r="B790" s="232"/>
      <c r="C790" s="233"/>
      <c r="D790" s="234" t="s">
        <v>171</v>
      </c>
      <c r="E790" s="235" t="s">
        <v>19</v>
      </c>
      <c r="F790" s="236" t="s">
        <v>1607</v>
      </c>
      <c r="G790" s="233"/>
      <c r="H790" s="237">
        <v>244</v>
      </c>
      <c r="I790" s="238"/>
      <c r="J790" s="233"/>
      <c r="K790" s="233"/>
      <c r="L790" s="239"/>
      <c r="M790" s="240"/>
      <c r="N790" s="241"/>
      <c r="O790" s="241"/>
      <c r="P790" s="241"/>
      <c r="Q790" s="241"/>
      <c r="R790" s="241"/>
      <c r="S790" s="241"/>
      <c r="T790" s="242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43" t="s">
        <v>171</v>
      </c>
      <c r="AU790" s="243" t="s">
        <v>83</v>
      </c>
      <c r="AV790" s="13" t="s">
        <v>83</v>
      </c>
      <c r="AW790" s="13" t="s">
        <v>35</v>
      </c>
      <c r="AX790" s="13" t="s">
        <v>73</v>
      </c>
      <c r="AY790" s="243" t="s">
        <v>160</v>
      </c>
    </row>
    <row r="791" s="14" customFormat="1">
      <c r="A791" s="14"/>
      <c r="B791" s="244"/>
      <c r="C791" s="245"/>
      <c r="D791" s="234" t="s">
        <v>171</v>
      </c>
      <c r="E791" s="246" t="s">
        <v>19</v>
      </c>
      <c r="F791" s="247" t="s">
        <v>180</v>
      </c>
      <c r="G791" s="245"/>
      <c r="H791" s="248">
        <v>570</v>
      </c>
      <c r="I791" s="249"/>
      <c r="J791" s="245"/>
      <c r="K791" s="245"/>
      <c r="L791" s="250"/>
      <c r="M791" s="251"/>
      <c r="N791" s="252"/>
      <c r="O791" s="252"/>
      <c r="P791" s="252"/>
      <c r="Q791" s="252"/>
      <c r="R791" s="252"/>
      <c r="S791" s="252"/>
      <c r="T791" s="253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54" t="s">
        <v>171</v>
      </c>
      <c r="AU791" s="254" t="s">
        <v>83</v>
      </c>
      <c r="AV791" s="14" t="s">
        <v>167</v>
      </c>
      <c r="AW791" s="14" t="s">
        <v>35</v>
      </c>
      <c r="AX791" s="14" t="s">
        <v>81</v>
      </c>
      <c r="AY791" s="254" t="s">
        <v>160</v>
      </c>
    </row>
    <row r="792" s="2" customFormat="1" ht="21.75" customHeight="1">
      <c r="A792" s="40"/>
      <c r="B792" s="41"/>
      <c r="C792" s="214" t="s">
        <v>851</v>
      </c>
      <c r="D792" s="214" t="s">
        <v>162</v>
      </c>
      <c r="E792" s="215" t="s">
        <v>1608</v>
      </c>
      <c r="F792" s="216" t="s">
        <v>1609</v>
      </c>
      <c r="G792" s="217" t="s">
        <v>287</v>
      </c>
      <c r="H792" s="218">
        <v>24</v>
      </c>
      <c r="I792" s="219"/>
      <c r="J792" s="220">
        <f>ROUND(I792*H792,2)</f>
        <v>0</v>
      </c>
      <c r="K792" s="216" t="s">
        <v>166</v>
      </c>
      <c r="L792" s="46"/>
      <c r="M792" s="221" t="s">
        <v>19</v>
      </c>
      <c r="N792" s="222" t="s">
        <v>44</v>
      </c>
      <c r="O792" s="86"/>
      <c r="P792" s="223">
        <f>O792*H792</f>
        <v>0</v>
      </c>
      <c r="Q792" s="223">
        <v>0.00027999999999999998</v>
      </c>
      <c r="R792" s="223">
        <f>Q792*H792</f>
        <v>0.0067199999999999994</v>
      </c>
      <c r="S792" s="223">
        <v>0</v>
      </c>
      <c r="T792" s="224">
        <f>S792*H792</f>
        <v>0</v>
      </c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R792" s="225" t="s">
        <v>167</v>
      </c>
      <c r="AT792" s="225" t="s">
        <v>162</v>
      </c>
      <c r="AU792" s="225" t="s">
        <v>83</v>
      </c>
      <c r="AY792" s="19" t="s">
        <v>160</v>
      </c>
      <c r="BE792" s="226">
        <f>IF(N792="základní",J792,0)</f>
        <v>0</v>
      </c>
      <c r="BF792" s="226">
        <f>IF(N792="snížená",J792,0)</f>
        <v>0</v>
      </c>
      <c r="BG792" s="226">
        <f>IF(N792="zákl. přenesená",J792,0)</f>
        <v>0</v>
      </c>
      <c r="BH792" s="226">
        <f>IF(N792="sníž. přenesená",J792,0)</f>
        <v>0</v>
      </c>
      <c r="BI792" s="226">
        <f>IF(N792="nulová",J792,0)</f>
        <v>0</v>
      </c>
      <c r="BJ792" s="19" t="s">
        <v>81</v>
      </c>
      <c r="BK792" s="226">
        <f>ROUND(I792*H792,2)</f>
        <v>0</v>
      </c>
      <c r="BL792" s="19" t="s">
        <v>167</v>
      </c>
      <c r="BM792" s="225" t="s">
        <v>1610</v>
      </c>
    </row>
    <row r="793" s="2" customFormat="1">
      <c r="A793" s="40"/>
      <c r="B793" s="41"/>
      <c r="C793" s="42"/>
      <c r="D793" s="227" t="s">
        <v>169</v>
      </c>
      <c r="E793" s="42"/>
      <c r="F793" s="228" t="s">
        <v>1611</v>
      </c>
      <c r="G793" s="42"/>
      <c r="H793" s="42"/>
      <c r="I793" s="229"/>
      <c r="J793" s="42"/>
      <c r="K793" s="42"/>
      <c r="L793" s="46"/>
      <c r="M793" s="230"/>
      <c r="N793" s="231"/>
      <c r="O793" s="86"/>
      <c r="P793" s="86"/>
      <c r="Q793" s="86"/>
      <c r="R793" s="86"/>
      <c r="S793" s="86"/>
      <c r="T793" s="87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T793" s="19" t="s">
        <v>169</v>
      </c>
      <c r="AU793" s="19" t="s">
        <v>83</v>
      </c>
    </row>
    <row r="794" s="2" customFormat="1" ht="21.75" customHeight="1">
      <c r="A794" s="40"/>
      <c r="B794" s="41"/>
      <c r="C794" s="214" t="s">
        <v>856</v>
      </c>
      <c r="D794" s="214" t="s">
        <v>162</v>
      </c>
      <c r="E794" s="215" t="s">
        <v>1612</v>
      </c>
      <c r="F794" s="216" t="s">
        <v>1613</v>
      </c>
      <c r="G794" s="217" t="s">
        <v>287</v>
      </c>
      <c r="H794" s="218">
        <v>570</v>
      </c>
      <c r="I794" s="219"/>
      <c r="J794" s="220">
        <f>ROUND(I794*H794,2)</f>
        <v>0</v>
      </c>
      <c r="K794" s="216" t="s">
        <v>166</v>
      </c>
      <c r="L794" s="46"/>
      <c r="M794" s="221" t="s">
        <v>19</v>
      </c>
      <c r="N794" s="222" t="s">
        <v>44</v>
      </c>
      <c r="O794" s="86"/>
      <c r="P794" s="223">
        <f>O794*H794</f>
        <v>0</v>
      </c>
      <c r="Q794" s="223">
        <v>0.00059999999999999995</v>
      </c>
      <c r="R794" s="223">
        <f>Q794*H794</f>
        <v>0.34199999999999997</v>
      </c>
      <c r="S794" s="223">
        <v>0</v>
      </c>
      <c r="T794" s="224">
        <f>S794*H794</f>
        <v>0</v>
      </c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R794" s="225" t="s">
        <v>167</v>
      </c>
      <c r="AT794" s="225" t="s">
        <v>162</v>
      </c>
      <c r="AU794" s="225" t="s">
        <v>83</v>
      </c>
      <c r="AY794" s="19" t="s">
        <v>160</v>
      </c>
      <c r="BE794" s="226">
        <f>IF(N794="základní",J794,0)</f>
        <v>0</v>
      </c>
      <c r="BF794" s="226">
        <f>IF(N794="snížená",J794,0)</f>
        <v>0</v>
      </c>
      <c r="BG794" s="226">
        <f>IF(N794="zákl. přenesená",J794,0)</f>
        <v>0</v>
      </c>
      <c r="BH794" s="226">
        <f>IF(N794="sníž. přenesená",J794,0)</f>
        <v>0</v>
      </c>
      <c r="BI794" s="226">
        <f>IF(N794="nulová",J794,0)</f>
        <v>0</v>
      </c>
      <c r="BJ794" s="19" t="s">
        <v>81</v>
      </c>
      <c r="BK794" s="226">
        <f>ROUND(I794*H794,2)</f>
        <v>0</v>
      </c>
      <c r="BL794" s="19" t="s">
        <v>167</v>
      </c>
      <c r="BM794" s="225" t="s">
        <v>1614</v>
      </c>
    </row>
    <row r="795" s="2" customFormat="1">
      <c r="A795" s="40"/>
      <c r="B795" s="41"/>
      <c r="C795" s="42"/>
      <c r="D795" s="227" t="s">
        <v>169</v>
      </c>
      <c r="E795" s="42"/>
      <c r="F795" s="228" t="s">
        <v>1615</v>
      </c>
      <c r="G795" s="42"/>
      <c r="H795" s="42"/>
      <c r="I795" s="229"/>
      <c r="J795" s="42"/>
      <c r="K795" s="42"/>
      <c r="L795" s="46"/>
      <c r="M795" s="230"/>
      <c r="N795" s="231"/>
      <c r="O795" s="86"/>
      <c r="P795" s="86"/>
      <c r="Q795" s="86"/>
      <c r="R795" s="86"/>
      <c r="S795" s="86"/>
      <c r="T795" s="87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T795" s="19" t="s">
        <v>169</v>
      </c>
      <c r="AU795" s="19" t="s">
        <v>83</v>
      </c>
    </row>
    <row r="796" s="13" customFormat="1">
      <c r="A796" s="13"/>
      <c r="B796" s="232"/>
      <c r="C796" s="233"/>
      <c r="D796" s="234" t="s">
        <v>171</v>
      </c>
      <c r="E796" s="235" t="s">
        <v>19</v>
      </c>
      <c r="F796" s="236" t="s">
        <v>1605</v>
      </c>
      <c r="G796" s="233"/>
      <c r="H796" s="237">
        <v>96</v>
      </c>
      <c r="I796" s="238"/>
      <c r="J796" s="233"/>
      <c r="K796" s="233"/>
      <c r="L796" s="239"/>
      <c r="M796" s="240"/>
      <c r="N796" s="241"/>
      <c r="O796" s="241"/>
      <c r="P796" s="241"/>
      <c r="Q796" s="241"/>
      <c r="R796" s="241"/>
      <c r="S796" s="241"/>
      <c r="T796" s="242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43" t="s">
        <v>171</v>
      </c>
      <c r="AU796" s="243" t="s">
        <v>83</v>
      </c>
      <c r="AV796" s="13" t="s">
        <v>83</v>
      </c>
      <c r="AW796" s="13" t="s">
        <v>35</v>
      </c>
      <c r="AX796" s="13" t="s">
        <v>73</v>
      </c>
      <c r="AY796" s="243" t="s">
        <v>160</v>
      </c>
    </row>
    <row r="797" s="13" customFormat="1">
      <c r="A797" s="13"/>
      <c r="B797" s="232"/>
      <c r="C797" s="233"/>
      <c r="D797" s="234" t="s">
        <v>171</v>
      </c>
      <c r="E797" s="235" t="s">
        <v>19</v>
      </c>
      <c r="F797" s="236" t="s">
        <v>1606</v>
      </c>
      <c r="G797" s="233"/>
      <c r="H797" s="237">
        <v>230</v>
      </c>
      <c r="I797" s="238"/>
      <c r="J797" s="233"/>
      <c r="K797" s="233"/>
      <c r="L797" s="239"/>
      <c r="M797" s="240"/>
      <c r="N797" s="241"/>
      <c r="O797" s="241"/>
      <c r="P797" s="241"/>
      <c r="Q797" s="241"/>
      <c r="R797" s="241"/>
      <c r="S797" s="241"/>
      <c r="T797" s="242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43" t="s">
        <v>171</v>
      </c>
      <c r="AU797" s="243" t="s">
        <v>83</v>
      </c>
      <c r="AV797" s="13" t="s">
        <v>83</v>
      </c>
      <c r="AW797" s="13" t="s">
        <v>35</v>
      </c>
      <c r="AX797" s="13" t="s">
        <v>73</v>
      </c>
      <c r="AY797" s="243" t="s">
        <v>160</v>
      </c>
    </row>
    <row r="798" s="13" customFormat="1">
      <c r="A798" s="13"/>
      <c r="B798" s="232"/>
      <c r="C798" s="233"/>
      <c r="D798" s="234" t="s">
        <v>171</v>
      </c>
      <c r="E798" s="235" t="s">
        <v>19</v>
      </c>
      <c r="F798" s="236" t="s">
        <v>1607</v>
      </c>
      <c r="G798" s="233"/>
      <c r="H798" s="237">
        <v>244</v>
      </c>
      <c r="I798" s="238"/>
      <c r="J798" s="233"/>
      <c r="K798" s="233"/>
      <c r="L798" s="239"/>
      <c r="M798" s="240"/>
      <c r="N798" s="241"/>
      <c r="O798" s="241"/>
      <c r="P798" s="241"/>
      <c r="Q798" s="241"/>
      <c r="R798" s="241"/>
      <c r="S798" s="241"/>
      <c r="T798" s="242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43" t="s">
        <v>171</v>
      </c>
      <c r="AU798" s="243" t="s">
        <v>83</v>
      </c>
      <c r="AV798" s="13" t="s">
        <v>83</v>
      </c>
      <c r="AW798" s="13" t="s">
        <v>35</v>
      </c>
      <c r="AX798" s="13" t="s">
        <v>73</v>
      </c>
      <c r="AY798" s="243" t="s">
        <v>160</v>
      </c>
    </row>
    <row r="799" s="14" customFormat="1">
      <c r="A799" s="14"/>
      <c r="B799" s="244"/>
      <c r="C799" s="245"/>
      <c r="D799" s="234" t="s">
        <v>171</v>
      </c>
      <c r="E799" s="246" t="s">
        <v>19</v>
      </c>
      <c r="F799" s="247" t="s">
        <v>180</v>
      </c>
      <c r="G799" s="245"/>
      <c r="H799" s="248">
        <v>570</v>
      </c>
      <c r="I799" s="249"/>
      <c r="J799" s="245"/>
      <c r="K799" s="245"/>
      <c r="L799" s="250"/>
      <c r="M799" s="251"/>
      <c r="N799" s="252"/>
      <c r="O799" s="252"/>
      <c r="P799" s="252"/>
      <c r="Q799" s="252"/>
      <c r="R799" s="252"/>
      <c r="S799" s="252"/>
      <c r="T799" s="253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4" t="s">
        <v>171</v>
      </c>
      <c r="AU799" s="254" t="s">
        <v>83</v>
      </c>
      <c r="AV799" s="14" t="s">
        <v>167</v>
      </c>
      <c r="AW799" s="14" t="s">
        <v>35</v>
      </c>
      <c r="AX799" s="14" t="s">
        <v>81</v>
      </c>
      <c r="AY799" s="254" t="s">
        <v>160</v>
      </c>
    </row>
    <row r="800" s="2" customFormat="1" ht="16.5" customHeight="1">
      <c r="A800" s="40"/>
      <c r="B800" s="41"/>
      <c r="C800" s="214" t="s">
        <v>860</v>
      </c>
      <c r="D800" s="214" t="s">
        <v>162</v>
      </c>
      <c r="E800" s="215" t="s">
        <v>1616</v>
      </c>
      <c r="F800" s="216" t="s">
        <v>1617</v>
      </c>
      <c r="G800" s="217" t="s">
        <v>287</v>
      </c>
      <c r="H800" s="218">
        <v>1</v>
      </c>
      <c r="I800" s="219"/>
      <c r="J800" s="220">
        <f>ROUND(I800*H800,2)</f>
        <v>0</v>
      </c>
      <c r="K800" s="216" t="s">
        <v>19</v>
      </c>
      <c r="L800" s="46"/>
      <c r="M800" s="221" t="s">
        <v>19</v>
      </c>
      <c r="N800" s="222" t="s">
        <v>44</v>
      </c>
      <c r="O800" s="86"/>
      <c r="P800" s="223">
        <f>O800*H800</f>
        <v>0</v>
      </c>
      <c r="Q800" s="223">
        <v>0</v>
      </c>
      <c r="R800" s="223">
        <f>Q800*H800</f>
        <v>0</v>
      </c>
      <c r="S800" s="223">
        <v>0</v>
      </c>
      <c r="T800" s="224">
        <f>S800*H800</f>
        <v>0</v>
      </c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R800" s="225" t="s">
        <v>167</v>
      </c>
      <c r="AT800" s="225" t="s">
        <v>162</v>
      </c>
      <c r="AU800" s="225" t="s">
        <v>83</v>
      </c>
      <c r="AY800" s="19" t="s">
        <v>160</v>
      </c>
      <c r="BE800" s="226">
        <f>IF(N800="základní",J800,0)</f>
        <v>0</v>
      </c>
      <c r="BF800" s="226">
        <f>IF(N800="snížená",J800,0)</f>
        <v>0</v>
      </c>
      <c r="BG800" s="226">
        <f>IF(N800="zákl. přenesená",J800,0)</f>
        <v>0</v>
      </c>
      <c r="BH800" s="226">
        <f>IF(N800="sníž. přenesená",J800,0)</f>
        <v>0</v>
      </c>
      <c r="BI800" s="226">
        <f>IF(N800="nulová",J800,0)</f>
        <v>0</v>
      </c>
      <c r="BJ800" s="19" t="s">
        <v>81</v>
      </c>
      <c r="BK800" s="226">
        <f>ROUND(I800*H800,2)</f>
        <v>0</v>
      </c>
      <c r="BL800" s="19" t="s">
        <v>167</v>
      </c>
      <c r="BM800" s="225" t="s">
        <v>1618</v>
      </c>
    </row>
    <row r="801" s="2" customFormat="1">
      <c r="A801" s="40"/>
      <c r="B801" s="41"/>
      <c r="C801" s="42"/>
      <c r="D801" s="234" t="s">
        <v>449</v>
      </c>
      <c r="E801" s="42"/>
      <c r="F801" s="276" t="s">
        <v>1619</v>
      </c>
      <c r="G801" s="42"/>
      <c r="H801" s="42"/>
      <c r="I801" s="229"/>
      <c r="J801" s="42"/>
      <c r="K801" s="42"/>
      <c r="L801" s="46"/>
      <c r="M801" s="230"/>
      <c r="N801" s="231"/>
      <c r="O801" s="86"/>
      <c r="P801" s="86"/>
      <c r="Q801" s="86"/>
      <c r="R801" s="86"/>
      <c r="S801" s="86"/>
      <c r="T801" s="87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T801" s="19" t="s">
        <v>449</v>
      </c>
      <c r="AU801" s="19" t="s">
        <v>83</v>
      </c>
    </row>
    <row r="802" s="2" customFormat="1" ht="24.15" customHeight="1">
      <c r="A802" s="40"/>
      <c r="B802" s="41"/>
      <c r="C802" s="214" t="s">
        <v>865</v>
      </c>
      <c r="D802" s="214" t="s">
        <v>162</v>
      </c>
      <c r="E802" s="215" t="s">
        <v>1620</v>
      </c>
      <c r="F802" s="216" t="s">
        <v>1621</v>
      </c>
      <c r="G802" s="217" t="s">
        <v>287</v>
      </c>
      <c r="H802" s="218">
        <v>26</v>
      </c>
      <c r="I802" s="219"/>
      <c r="J802" s="220">
        <f>ROUND(I802*H802,2)</f>
        <v>0</v>
      </c>
      <c r="K802" s="216" t="s">
        <v>166</v>
      </c>
      <c r="L802" s="46"/>
      <c r="M802" s="221" t="s">
        <v>19</v>
      </c>
      <c r="N802" s="222" t="s">
        <v>44</v>
      </c>
      <c r="O802" s="86"/>
      <c r="P802" s="223">
        <f>O802*H802</f>
        <v>0</v>
      </c>
      <c r="Q802" s="223">
        <v>1.0000000000000001E-05</v>
      </c>
      <c r="R802" s="223">
        <f>Q802*H802</f>
        <v>0.00026000000000000003</v>
      </c>
      <c r="S802" s="223">
        <v>0</v>
      </c>
      <c r="T802" s="224">
        <f>S802*H802</f>
        <v>0</v>
      </c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R802" s="225" t="s">
        <v>167</v>
      </c>
      <c r="AT802" s="225" t="s">
        <v>162</v>
      </c>
      <c r="AU802" s="225" t="s">
        <v>83</v>
      </c>
      <c r="AY802" s="19" t="s">
        <v>160</v>
      </c>
      <c r="BE802" s="226">
        <f>IF(N802="základní",J802,0)</f>
        <v>0</v>
      </c>
      <c r="BF802" s="226">
        <f>IF(N802="snížená",J802,0)</f>
        <v>0</v>
      </c>
      <c r="BG802" s="226">
        <f>IF(N802="zákl. přenesená",J802,0)</f>
        <v>0</v>
      </c>
      <c r="BH802" s="226">
        <f>IF(N802="sníž. přenesená",J802,0)</f>
        <v>0</v>
      </c>
      <c r="BI802" s="226">
        <f>IF(N802="nulová",J802,0)</f>
        <v>0</v>
      </c>
      <c r="BJ802" s="19" t="s">
        <v>81</v>
      </c>
      <c r="BK802" s="226">
        <f>ROUND(I802*H802,2)</f>
        <v>0</v>
      </c>
      <c r="BL802" s="19" t="s">
        <v>167</v>
      </c>
      <c r="BM802" s="225" t="s">
        <v>1622</v>
      </c>
    </row>
    <row r="803" s="2" customFormat="1">
      <c r="A803" s="40"/>
      <c r="B803" s="41"/>
      <c r="C803" s="42"/>
      <c r="D803" s="227" t="s">
        <v>169</v>
      </c>
      <c r="E803" s="42"/>
      <c r="F803" s="228" t="s">
        <v>1623</v>
      </c>
      <c r="G803" s="42"/>
      <c r="H803" s="42"/>
      <c r="I803" s="229"/>
      <c r="J803" s="42"/>
      <c r="K803" s="42"/>
      <c r="L803" s="46"/>
      <c r="M803" s="230"/>
      <c r="N803" s="231"/>
      <c r="O803" s="86"/>
      <c r="P803" s="86"/>
      <c r="Q803" s="86"/>
      <c r="R803" s="86"/>
      <c r="S803" s="86"/>
      <c r="T803" s="87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T803" s="19" t="s">
        <v>169</v>
      </c>
      <c r="AU803" s="19" t="s">
        <v>83</v>
      </c>
    </row>
    <row r="804" s="13" customFormat="1">
      <c r="A804" s="13"/>
      <c r="B804" s="232"/>
      <c r="C804" s="233"/>
      <c r="D804" s="234" t="s">
        <v>171</v>
      </c>
      <c r="E804" s="235" t="s">
        <v>19</v>
      </c>
      <c r="F804" s="236" t="s">
        <v>1624</v>
      </c>
      <c r="G804" s="233"/>
      <c r="H804" s="237">
        <v>26</v>
      </c>
      <c r="I804" s="238"/>
      <c r="J804" s="233"/>
      <c r="K804" s="233"/>
      <c r="L804" s="239"/>
      <c r="M804" s="240"/>
      <c r="N804" s="241"/>
      <c r="O804" s="241"/>
      <c r="P804" s="241"/>
      <c r="Q804" s="241"/>
      <c r="R804" s="241"/>
      <c r="S804" s="241"/>
      <c r="T804" s="242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43" t="s">
        <v>171</v>
      </c>
      <c r="AU804" s="243" t="s">
        <v>83</v>
      </c>
      <c r="AV804" s="13" t="s">
        <v>83</v>
      </c>
      <c r="AW804" s="13" t="s">
        <v>35</v>
      </c>
      <c r="AX804" s="13" t="s">
        <v>81</v>
      </c>
      <c r="AY804" s="243" t="s">
        <v>160</v>
      </c>
    </row>
    <row r="805" s="2" customFormat="1" ht="16.5" customHeight="1">
      <c r="A805" s="40"/>
      <c r="B805" s="41"/>
      <c r="C805" s="255" t="s">
        <v>869</v>
      </c>
      <c r="D805" s="255" t="s">
        <v>242</v>
      </c>
      <c r="E805" s="256" t="s">
        <v>1625</v>
      </c>
      <c r="F805" s="257" t="s">
        <v>1626</v>
      </c>
      <c r="G805" s="258" t="s">
        <v>287</v>
      </c>
      <c r="H805" s="259">
        <v>26</v>
      </c>
      <c r="I805" s="260"/>
      <c r="J805" s="261">
        <f>ROUND(I805*H805,2)</f>
        <v>0</v>
      </c>
      <c r="K805" s="257" t="s">
        <v>19</v>
      </c>
      <c r="L805" s="262"/>
      <c r="M805" s="263" t="s">
        <v>19</v>
      </c>
      <c r="N805" s="264" t="s">
        <v>44</v>
      </c>
      <c r="O805" s="86"/>
      <c r="P805" s="223">
        <f>O805*H805</f>
        <v>0</v>
      </c>
      <c r="Q805" s="223">
        <v>0</v>
      </c>
      <c r="R805" s="223">
        <f>Q805*H805</f>
        <v>0</v>
      </c>
      <c r="S805" s="223">
        <v>0</v>
      </c>
      <c r="T805" s="224">
        <f>S805*H805</f>
        <v>0</v>
      </c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R805" s="225" t="s">
        <v>210</v>
      </c>
      <c r="AT805" s="225" t="s">
        <v>242</v>
      </c>
      <c r="AU805" s="225" t="s">
        <v>83</v>
      </c>
      <c r="AY805" s="19" t="s">
        <v>160</v>
      </c>
      <c r="BE805" s="226">
        <f>IF(N805="základní",J805,0)</f>
        <v>0</v>
      </c>
      <c r="BF805" s="226">
        <f>IF(N805="snížená",J805,0)</f>
        <v>0</v>
      </c>
      <c r="BG805" s="226">
        <f>IF(N805="zákl. přenesená",J805,0)</f>
        <v>0</v>
      </c>
      <c r="BH805" s="226">
        <f>IF(N805="sníž. přenesená",J805,0)</f>
        <v>0</v>
      </c>
      <c r="BI805" s="226">
        <f>IF(N805="nulová",J805,0)</f>
        <v>0</v>
      </c>
      <c r="BJ805" s="19" t="s">
        <v>81</v>
      </c>
      <c r="BK805" s="226">
        <f>ROUND(I805*H805,2)</f>
        <v>0</v>
      </c>
      <c r="BL805" s="19" t="s">
        <v>167</v>
      </c>
      <c r="BM805" s="225" t="s">
        <v>1627</v>
      </c>
    </row>
    <row r="806" s="2" customFormat="1">
      <c r="A806" s="40"/>
      <c r="B806" s="41"/>
      <c r="C806" s="42"/>
      <c r="D806" s="234" t="s">
        <v>449</v>
      </c>
      <c r="E806" s="42"/>
      <c r="F806" s="276" t="s">
        <v>1628</v>
      </c>
      <c r="G806" s="42"/>
      <c r="H806" s="42"/>
      <c r="I806" s="229"/>
      <c r="J806" s="42"/>
      <c r="K806" s="42"/>
      <c r="L806" s="46"/>
      <c r="M806" s="230"/>
      <c r="N806" s="231"/>
      <c r="O806" s="86"/>
      <c r="P806" s="86"/>
      <c r="Q806" s="86"/>
      <c r="R806" s="86"/>
      <c r="S806" s="86"/>
      <c r="T806" s="87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T806" s="19" t="s">
        <v>449</v>
      </c>
      <c r="AU806" s="19" t="s">
        <v>83</v>
      </c>
    </row>
    <row r="807" s="12" customFormat="1" ht="22.8" customHeight="1">
      <c r="A807" s="12"/>
      <c r="B807" s="198"/>
      <c r="C807" s="199"/>
      <c r="D807" s="200" t="s">
        <v>72</v>
      </c>
      <c r="E807" s="212" t="s">
        <v>425</v>
      </c>
      <c r="F807" s="212" t="s">
        <v>426</v>
      </c>
      <c r="G807" s="199"/>
      <c r="H807" s="199"/>
      <c r="I807" s="202"/>
      <c r="J807" s="213">
        <f>BK807</f>
        <v>0</v>
      </c>
      <c r="K807" s="199"/>
      <c r="L807" s="204"/>
      <c r="M807" s="205"/>
      <c r="N807" s="206"/>
      <c r="O807" s="206"/>
      <c r="P807" s="207">
        <f>SUM(P808:P809)</f>
        <v>0</v>
      </c>
      <c r="Q807" s="206"/>
      <c r="R807" s="207">
        <f>SUM(R808:R809)</f>
        <v>0</v>
      </c>
      <c r="S807" s="206"/>
      <c r="T807" s="208">
        <f>SUM(T808:T809)</f>
        <v>0</v>
      </c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R807" s="209" t="s">
        <v>81</v>
      </c>
      <c r="AT807" s="210" t="s">
        <v>72</v>
      </c>
      <c r="AU807" s="210" t="s">
        <v>81</v>
      </c>
      <c r="AY807" s="209" t="s">
        <v>160</v>
      </c>
      <c r="BK807" s="211">
        <f>SUM(BK808:BK809)</f>
        <v>0</v>
      </c>
    </row>
    <row r="808" s="2" customFormat="1" ht="21.75" customHeight="1">
      <c r="A808" s="40"/>
      <c r="B808" s="41"/>
      <c r="C808" s="214" t="s">
        <v>875</v>
      </c>
      <c r="D808" s="214" t="s">
        <v>162</v>
      </c>
      <c r="E808" s="215" t="s">
        <v>1629</v>
      </c>
      <c r="F808" s="216" t="s">
        <v>1630</v>
      </c>
      <c r="G808" s="217" t="s">
        <v>213</v>
      </c>
      <c r="H808" s="218">
        <v>1160.1700000000001</v>
      </c>
      <c r="I808" s="219"/>
      <c r="J808" s="220">
        <f>ROUND(I808*H808,2)</f>
        <v>0</v>
      </c>
      <c r="K808" s="216" t="s">
        <v>166</v>
      </c>
      <c r="L808" s="46"/>
      <c r="M808" s="221" t="s">
        <v>19</v>
      </c>
      <c r="N808" s="222" t="s">
        <v>44</v>
      </c>
      <c r="O808" s="86"/>
      <c r="P808" s="223">
        <f>O808*H808</f>
        <v>0</v>
      </c>
      <c r="Q808" s="223">
        <v>0</v>
      </c>
      <c r="R808" s="223">
        <f>Q808*H808</f>
        <v>0</v>
      </c>
      <c r="S808" s="223">
        <v>0</v>
      </c>
      <c r="T808" s="224">
        <f>S808*H808</f>
        <v>0</v>
      </c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R808" s="225" t="s">
        <v>167</v>
      </c>
      <c r="AT808" s="225" t="s">
        <v>162</v>
      </c>
      <c r="AU808" s="225" t="s">
        <v>83</v>
      </c>
      <c r="AY808" s="19" t="s">
        <v>160</v>
      </c>
      <c r="BE808" s="226">
        <f>IF(N808="základní",J808,0)</f>
        <v>0</v>
      </c>
      <c r="BF808" s="226">
        <f>IF(N808="snížená",J808,0)</f>
        <v>0</v>
      </c>
      <c r="BG808" s="226">
        <f>IF(N808="zákl. přenesená",J808,0)</f>
        <v>0</v>
      </c>
      <c r="BH808" s="226">
        <f>IF(N808="sníž. přenesená",J808,0)</f>
        <v>0</v>
      </c>
      <c r="BI808" s="226">
        <f>IF(N808="nulová",J808,0)</f>
        <v>0</v>
      </c>
      <c r="BJ808" s="19" t="s">
        <v>81</v>
      </c>
      <c r="BK808" s="226">
        <f>ROUND(I808*H808,2)</f>
        <v>0</v>
      </c>
      <c r="BL808" s="19" t="s">
        <v>167</v>
      </c>
      <c r="BM808" s="225" t="s">
        <v>1631</v>
      </c>
    </row>
    <row r="809" s="2" customFormat="1">
      <c r="A809" s="40"/>
      <c r="B809" s="41"/>
      <c r="C809" s="42"/>
      <c r="D809" s="227" t="s">
        <v>169</v>
      </c>
      <c r="E809" s="42"/>
      <c r="F809" s="228" t="s">
        <v>1632</v>
      </c>
      <c r="G809" s="42"/>
      <c r="H809" s="42"/>
      <c r="I809" s="229"/>
      <c r="J809" s="42"/>
      <c r="K809" s="42"/>
      <c r="L809" s="46"/>
      <c r="M809" s="230"/>
      <c r="N809" s="231"/>
      <c r="O809" s="86"/>
      <c r="P809" s="86"/>
      <c r="Q809" s="86"/>
      <c r="R809" s="86"/>
      <c r="S809" s="86"/>
      <c r="T809" s="87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T809" s="19" t="s">
        <v>169</v>
      </c>
      <c r="AU809" s="19" t="s">
        <v>83</v>
      </c>
    </row>
    <row r="810" s="12" customFormat="1" ht="25.92" customHeight="1">
      <c r="A810" s="12"/>
      <c r="B810" s="198"/>
      <c r="C810" s="199"/>
      <c r="D810" s="200" t="s">
        <v>72</v>
      </c>
      <c r="E810" s="201" t="s">
        <v>432</v>
      </c>
      <c r="F810" s="201" t="s">
        <v>433</v>
      </c>
      <c r="G810" s="199"/>
      <c r="H810" s="199"/>
      <c r="I810" s="202"/>
      <c r="J810" s="203">
        <f>BK810</f>
        <v>0</v>
      </c>
      <c r="K810" s="199"/>
      <c r="L810" s="204"/>
      <c r="M810" s="205"/>
      <c r="N810" s="206"/>
      <c r="O810" s="206"/>
      <c r="P810" s="207">
        <f>P811+P865+P994+P1444+P1490+P1498+P1504+P1510+P1582+P2195+P2246+P2543+P2906+P3126+P3373+P3407+P3562+P3695+P3769</f>
        <v>0</v>
      </c>
      <c r="Q810" s="206"/>
      <c r="R810" s="207">
        <f>R811+R865+R994+R1444+R1490+R1498+R1504+R1510+R1582+R2195+R2246+R2543+R2906+R3126+R3373+R3407+R3562+R3695+R3769</f>
        <v>338.26447220999989</v>
      </c>
      <c r="S810" s="206"/>
      <c r="T810" s="208">
        <f>T811+T865+T994+T1444+T1490+T1498+T1504+T1510+T1582+T2195+T2246+T2543+T2906+T3126+T3373+T3407+T3562+T3695+T3769</f>
        <v>0</v>
      </c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R810" s="209" t="s">
        <v>83</v>
      </c>
      <c r="AT810" s="210" t="s">
        <v>72</v>
      </c>
      <c r="AU810" s="210" t="s">
        <v>73</v>
      </c>
      <c r="AY810" s="209" t="s">
        <v>160</v>
      </c>
      <c r="BK810" s="211">
        <f>BK811+BK865+BK994+BK1444+BK1490+BK1498+BK1504+BK1510+BK1582+BK2195+BK2246+BK2543+BK2906+BK3126+BK3373+BK3407+BK3562+BK3695+BK3769</f>
        <v>0</v>
      </c>
    </row>
    <row r="811" s="12" customFormat="1" ht="22.8" customHeight="1">
      <c r="A811" s="12"/>
      <c r="B811" s="198"/>
      <c r="C811" s="199"/>
      <c r="D811" s="200" t="s">
        <v>72</v>
      </c>
      <c r="E811" s="212" t="s">
        <v>1633</v>
      </c>
      <c r="F811" s="212" t="s">
        <v>1634</v>
      </c>
      <c r="G811" s="199"/>
      <c r="H811" s="199"/>
      <c r="I811" s="202"/>
      <c r="J811" s="213">
        <f>BK811</f>
        <v>0</v>
      </c>
      <c r="K811" s="199"/>
      <c r="L811" s="204"/>
      <c r="M811" s="205"/>
      <c r="N811" s="206"/>
      <c r="O811" s="206"/>
      <c r="P811" s="207">
        <f>SUM(P812:P864)</f>
        <v>0</v>
      </c>
      <c r="Q811" s="206"/>
      <c r="R811" s="207">
        <f>SUM(R812:R864)</f>
        <v>12.0987724</v>
      </c>
      <c r="S811" s="206"/>
      <c r="T811" s="208">
        <f>SUM(T812:T864)</f>
        <v>0</v>
      </c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R811" s="209" t="s">
        <v>83</v>
      </c>
      <c r="AT811" s="210" t="s">
        <v>72</v>
      </c>
      <c r="AU811" s="210" t="s">
        <v>81</v>
      </c>
      <c r="AY811" s="209" t="s">
        <v>160</v>
      </c>
      <c r="BK811" s="211">
        <f>SUM(BK812:BK864)</f>
        <v>0</v>
      </c>
    </row>
    <row r="812" s="2" customFormat="1" ht="24.15" customHeight="1">
      <c r="A812" s="40"/>
      <c r="B812" s="41"/>
      <c r="C812" s="214" t="s">
        <v>879</v>
      </c>
      <c r="D812" s="214" t="s">
        <v>162</v>
      </c>
      <c r="E812" s="215" t="s">
        <v>1635</v>
      </c>
      <c r="F812" s="216" t="s">
        <v>1636</v>
      </c>
      <c r="G812" s="217" t="s">
        <v>165</v>
      </c>
      <c r="H812" s="218">
        <v>633.51999999999998</v>
      </c>
      <c r="I812" s="219"/>
      <c r="J812" s="220">
        <f>ROUND(I812*H812,2)</f>
        <v>0</v>
      </c>
      <c r="K812" s="216" t="s">
        <v>166</v>
      </c>
      <c r="L812" s="46"/>
      <c r="M812" s="221" t="s">
        <v>19</v>
      </c>
      <c r="N812" s="222" t="s">
        <v>44</v>
      </c>
      <c r="O812" s="86"/>
      <c r="P812" s="223">
        <f>O812*H812</f>
        <v>0</v>
      </c>
      <c r="Q812" s="223">
        <v>0</v>
      </c>
      <c r="R812" s="223">
        <f>Q812*H812</f>
        <v>0</v>
      </c>
      <c r="S812" s="223">
        <v>0</v>
      </c>
      <c r="T812" s="224">
        <f>S812*H812</f>
        <v>0</v>
      </c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R812" s="225" t="s">
        <v>263</v>
      </c>
      <c r="AT812" s="225" t="s">
        <v>162</v>
      </c>
      <c r="AU812" s="225" t="s">
        <v>83</v>
      </c>
      <c r="AY812" s="19" t="s">
        <v>160</v>
      </c>
      <c r="BE812" s="226">
        <f>IF(N812="základní",J812,0)</f>
        <v>0</v>
      </c>
      <c r="BF812" s="226">
        <f>IF(N812="snížená",J812,0)</f>
        <v>0</v>
      </c>
      <c r="BG812" s="226">
        <f>IF(N812="zákl. přenesená",J812,0)</f>
        <v>0</v>
      </c>
      <c r="BH812" s="226">
        <f>IF(N812="sníž. přenesená",J812,0)</f>
        <v>0</v>
      </c>
      <c r="BI812" s="226">
        <f>IF(N812="nulová",J812,0)</f>
        <v>0</v>
      </c>
      <c r="BJ812" s="19" t="s">
        <v>81</v>
      </c>
      <c r="BK812" s="226">
        <f>ROUND(I812*H812,2)</f>
        <v>0</v>
      </c>
      <c r="BL812" s="19" t="s">
        <v>263</v>
      </c>
      <c r="BM812" s="225" t="s">
        <v>1637</v>
      </c>
    </row>
    <row r="813" s="2" customFormat="1">
      <c r="A813" s="40"/>
      <c r="B813" s="41"/>
      <c r="C813" s="42"/>
      <c r="D813" s="227" t="s">
        <v>169</v>
      </c>
      <c r="E813" s="42"/>
      <c r="F813" s="228" t="s">
        <v>1638</v>
      </c>
      <c r="G813" s="42"/>
      <c r="H813" s="42"/>
      <c r="I813" s="229"/>
      <c r="J813" s="42"/>
      <c r="K813" s="42"/>
      <c r="L813" s="46"/>
      <c r="M813" s="230"/>
      <c r="N813" s="231"/>
      <c r="O813" s="86"/>
      <c r="P813" s="86"/>
      <c r="Q813" s="86"/>
      <c r="R813" s="86"/>
      <c r="S813" s="86"/>
      <c r="T813" s="87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T813" s="19" t="s">
        <v>169</v>
      </c>
      <c r="AU813" s="19" t="s">
        <v>83</v>
      </c>
    </row>
    <row r="814" s="13" customFormat="1">
      <c r="A814" s="13"/>
      <c r="B814" s="232"/>
      <c r="C814" s="233"/>
      <c r="D814" s="234" t="s">
        <v>171</v>
      </c>
      <c r="E814" s="235" t="s">
        <v>19</v>
      </c>
      <c r="F814" s="236" t="s">
        <v>1639</v>
      </c>
      <c r="G814" s="233"/>
      <c r="H814" s="237">
        <v>633.51999999999998</v>
      </c>
      <c r="I814" s="238"/>
      <c r="J814" s="233"/>
      <c r="K814" s="233"/>
      <c r="L814" s="239"/>
      <c r="M814" s="240"/>
      <c r="N814" s="241"/>
      <c r="O814" s="241"/>
      <c r="P814" s="241"/>
      <c r="Q814" s="241"/>
      <c r="R814" s="241"/>
      <c r="S814" s="241"/>
      <c r="T814" s="242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43" t="s">
        <v>171</v>
      </c>
      <c r="AU814" s="243" t="s">
        <v>83</v>
      </c>
      <c r="AV814" s="13" t="s">
        <v>83</v>
      </c>
      <c r="AW814" s="13" t="s">
        <v>35</v>
      </c>
      <c r="AX814" s="13" t="s">
        <v>81</v>
      </c>
      <c r="AY814" s="243" t="s">
        <v>160</v>
      </c>
    </row>
    <row r="815" s="2" customFormat="1" ht="16.5" customHeight="1">
      <c r="A815" s="40"/>
      <c r="B815" s="41"/>
      <c r="C815" s="255" t="s">
        <v>883</v>
      </c>
      <c r="D815" s="255" t="s">
        <v>242</v>
      </c>
      <c r="E815" s="256" t="s">
        <v>1640</v>
      </c>
      <c r="F815" s="257" t="s">
        <v>1641</v>
      </c>
      <c r="G815" s="258" t="s">
        <v>213</v>
      </c>
      <c r="H815" s="259">
        <v>0.19</v>
      </c>
      <c r="I815" s="260"/>
      <c r="J815" s="261">
        <f>ROUND(I815*H815,2)</f>
        <v>0</v>
      </c>
      <c r="K815" s="257" t="s">
        <v>166</v>
      </c>
      <c r="L815" s="262"/>
      <c r="M815" s="263" t="s">
        <v>19</v>
      </c>
      <c r="N815" s="264" t="s">
        <v>44</v>
      </c>
      <c r="O815" s="86"/>
      <c r="P815" s="223">
        <f>O815*H815</f>
        <v>0</v>
      </c>
      <c r="Q815" s="223">
        <v>1</v>
      </c>
      <c r="R815" s="223">
        <f>Q815*H815</f>
        <v>0.19</v>
      </c>
      <c r="S815" s="223">
        <v>0</v>
      </c>
      <c r="T815" s="224">
        <f>S815*H815</f>
        <v>0</v>
      </c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R815" s="225" t="s">
        <v>368</v>
      </c>
      <c r="AT815" s="225" t="s">
        <v>242</v>
      </c>
      <c r="AU815" s="225" t="s">
        <v>83</v>
      </c>
      <c r="AY815" s="19" t="s">
        <v>160</v>
      </c>
      <c r="BE815" s="226">
        <f>IF(N815="základní",J815,0)</f>
        <v>0</v>
      </c>
      <c r="BF815" s="226">
        <f>IF(N815="snížená",J815,0)</f>
        <v>0</v>
      </c>
      <c r="BG815" s="226">
        <f>IF(N815="zákl. přenesená",J815,0)</f>
        <v>0</v>
      </c>
      <c r="BH815" s="226">
        <f>IF(N815="sníž. přenesená",J815,0)</f>
        <v>0</v>
      </c>
      <c r="BI815" s="226">
        <f>IF(N815="nulová",J815,0)</f>
        <v>0</v>
      </c>
      <c r="BJ815" s="19" t="s">
        <v>81</v>
      </c>
      <c r="BK815" s="226">
        <f>ROUND(I815*H815,2)</f>
        <v>0</v>
      </c>
      <c r="BL815" s="19" t="s">
        <v>263</v>
      </c>
      <c r="BM815" s="225" t="s">
        <v>1642</v>
      </c>
    </row>
    <row r="816" s="13" customFormat="1">
      <c r="A816" s="13"/>
      <c r="B816" s="232"/>
      <c r="C816" s="233"/>
      <c r="D816" s="234" t="s">
        <v>171</v>
      </c>
      <c r="E816" s="233"/>
      <c r="F816" s="236" t="s">
        <v>1643</v>
      </c>
      <c r="G816" s="233"/>
      <c r="H816" s="237">
        <v>0.19</v>
      </c>
      <c r="I816" s="238"/>
      <c r="J816" s="233"/>
      <c r="K816" s="233"/>
      <c r="L816" s="239"/>
      <c r="M816" s="240"/>
      <c r="N816" s="241"/>
      <c r="O816" s="241"/>
      <c r="P816" s="241"/>
      <c r="Q816" s="241"/>
      <c r="R816" s="241"/>
      <c r="S816" s="241"/>
      <c r="T816" s="242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43" t="s">
        <v>171</v>
      </c>
      <c r="AU816" s="243" t="s">
        <v>83</v>
      </c>
      <c r="AV816" s="13" t="s">
        <v>83</v>
      </c>
      <c r="AW816" s="13" t="s">
        <v>4</v>
      </c>
      <c r="AX816" s="13" t="s">
        <v>81</v>
      </c>
      <c r="AY816" s="243" t="s">
        <v>160</v>
      </c>
    </row>
    <row r="817" s="2" customFormat="1" ht="33" customHeight="1">
      <c r="A817" s="40"/>
      <c r="B817" s="41"/>
      <c r="C817" s="214" t="s">
        <v>887</v>
      </c>
      <c r="D817" s="214" t="s">
        <v>162</v>
      </c>
      <c r="E817" s="215" t="s">
        <v>1644</v>
      </c>
      <c r="F817" s="216" t="s">
        <v>1645</v>
      </c>
      <c r="G817" s="217" t="s">
        <v>165</v>
      </c>
      <c r="H817" s="218">
        <v>7.6449999999999996</v>
      </c>
      <c r="I817" s="219"/>
      <c r="J817" s="220">
        <f>ROUND(I817*H817,2)</f>
        <v>0</v>
      </c>
      <c r="K817" s="216" t="s">
        <v>166</v>
      </c>
      <c r="L817" s="46"/>
      <c r="M817" s="221" t="s">
        <v>19</v>
      </c>
      <c r="N817" s="222" t="s">
        <v>44</v>
      </c>
      <c r="O817" s="86"/>
      <c r="P817" s="223">
        <f>O817*H817</f>
        <v>0</v>
      </c>
      <c r="Q817" s="223">
        <v>0</v>
      </c>
      <c r="R817" s="223">
        <f>Q817*H817</f>
        <v>0</v>
      </c>
      <c r="S817" s="223">
        <v>0</v>
      </c>
      <c r="T817" s="224">
        <f>S817*H817</f>
        <v>0</v>
      </c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R817" s="225" t="s">
        <v>263</v>
      </c>
      <c r="AT817" s="225" t="s">
        <v>162</v>
      </c>
      <c r="AU817" s="225" t="s">
        <v>83</v>
      </c>
      <c r="AY817" s="19" t="s">
        <v>160</v>
      </c>
      <c r="BE817" s="226">
        <f>IF(N817="základní",J817,0)</f>
        <v>0</v>
      </c>
      <c r="BF817" s="226">
        <f>IF(N817="snížená",J817,0)</f>
        <v>0</v>
      </c>
      <c r="BG817" s="226">
        <f>IF(N817="zákl. přenesená",J817,0)</f>
        <v>0</v>
      </c>
      <c r="BH817" s="226">
        <f>IF(N817="sníž. přenesená",J817,0)</f>
        <v>0</v>
      </c>
      <c r="BI817" s="226">
        <f>IF(N817="nulová",J817,0)</f>
        <v>0</v>
      </c>
      <c r="BJ817" s="19" t="s">
        <v>81</v>
      </c>
      <c r="BK817" s="226">
        <f>ROUND(I817*H817,2)</f>
        <v>0</v>
      </c>
      <c r="BL817" s="19" t="s">
        <v>263</v>
      </c>
      <c r="BM817" s="225" t="s">
        <v>1646</v>
      </c>
    </row>
    <row r="818" s="2" customFormat="1">
      <c r="A818" s="40"/>
      <c r="B818" s="41"/>
      <c r="C818" s="42"/>
      <c r="D818" s="227" t="s">
        <v>169</v>
      </c>
      <c r="E818" s="42"/>
      <c r="F818" s="228" t="s">
        <v>1647</v>
      </c>
      <c r="G818" s="42"/>
      <c r="H818" s="42"/>
      <c r="I818" s="229"/>
      <c r="J818" s="42"/>
      <c r="K818" s="42"/>
      <c r="L818" s="46"/>
      <c r="M818" s="230"/>
      <c r="N818" s="231"/>
      <c r="O818" s="86"/>
      <c r="P818" s="86"/>
      <c r="Q818" s="86"/>
      <c r="R818" s="86"/>
      <c r="S818" s="86"/>
      <c r="T818" s="87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T818" s="19" t="s">
        <v>169</v>
      </c>
      <c r="AU818" s="19" t="s">
        <v>83</v>
      </c>
    </row>
    <row r="819" s="13" customFormat="1">
      <c r="A819" s="13"/>
      <c r="B819" s="232"/>
      <c r="C819" s="233"/>
      <c r="D819" s="234" t="s">
        <v>171</v>
      </c>
      <c r="E819" s="235" t="s">
        <v>19</v>
      </c>
      <c r="F819" s="236" t="s">
        <v>1648</v>
      </c>
      <c r="G819" s="233"/>
      <c r="H819" s="237">
        <v>7.6449999999999996</v>
      </c>
      <c r="I819" s="238"/>
      <c r="J819" s="233"/>
      <c r="K819" s="233"/>
      <c r="L819" s="239"/>
      <c r="M819" s="240"/>
      <c r="N819" s="241"/>
      <c r="O819" s="241"/>
      <c r="P819" s="241"/>
      <c r="Q819" s="241"/>
      <c r="R819" s="241"/>
      <c r="S819" s="241"/>
      <c r="T819" s="242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43" t="s">
        <v>171</v>
      </c>
      <c r="AU819" s="243" t="s">
        <v>83</v>
      </c>
      <c r="AV819" s="13" t="s">
        <v>83</v>
      </c>
      <c r="AW819" s="13" t="s">
        <v>35</v>
      </c>
      <c r="AX819" s="13" t="s">
        <v>81</v>
      </c>
      <c r="AY819" s="243" t="s">
        <v>160</v>
      </c>
    </row>
    <row r="820" s="2" customFormat="1" ht="24.15" customHeight="1">
      <c r="A820" s="40"/>
      <c r="B820" s="41"/>
      <c r="C820" s="255" t="s">
        <v>893</v>
      </c>
      <c r="D820" s="255" t="s">
        <v>242</v>
      </c>
      <c r="E820" s="256" t="s">
        <v>1649</v>
      </c>
      <c r="F820" s="257" t="s">
        <v>1650</v>
      </c>
      <c r="G820" s="258" t="s">
        <v>447</v>
      </c>
      <c r="H820" s="259">
        <v>24.082000000000001</v>
      </c>
      <c r="I820" s="260"/>
      <c r="J820" s="261">
        <f>ROUND(I820*H820,2)</f>
        <v>0</v>
      </c>
      <c r="K820" s="257" t="s">
        <v>166</v>
      </c>
      <c r="L820" s="262"/>
      <c r="M820" s="263" t="s">
        <v>19</v>
      </c>
      <c r="N820" s="264" t="s">
        <v>44</v>
      </c>
      <c r="O820" s="86"/>
      <c r="P820" s="223">
        <f>O820*H820</f>
        <v>0</v>
      </c>
      <c r="Q820" s="223">
        <v>0.001</v>
      </c>
      <c r="R820" s="223">
        <f>Q820*H820</f>
        <v>0.024082000000000003</v>
      </c>
      <c r="S820" s="223">
        <v>0</v>
      </c>
      <c r="T820" s="224">
        <f>S820*H820</f>
        <v>0</v>
      </c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R820" s="225" t="s">
        <v>368</v>
      </c>
      <c r="AT820" s="225" t="s">
        <v>242</v>
      </c>
      <c r="AU820" s="225" t="s">
        <v>83</v>
      </c>
      <c r="AY820" s="19" t="s">
        <v>160</v>
      </c>
      <c r="BE820" s="226">
        <f>IF(N820="základní",J820,0)</f>
        <v>0</v>
      </c>
      <c r="BF820" s="226">
        <f>IF(N820="snížená",J820,0)</f>
        <v>0</v>
      </c>
      <c r="BG820" s="226">
        <f>IF(N820="zákl. přenesená",J820,0)</f>
        <v>0</v>
      </c>
      <c r="BH820" s="226">
        <f>IF(N820="sníž. přenesená",J820,0)</f>
        <v>0</v>
      </c>
      <c r="BI820" s="226">
        <f>IF(N820="nulová",J820,0)</f>
        <v>0</v>
      </c>
      <c r="BJ820" s="19" t="s">
        <v>81</v>
      </c>
      <c r="BK820" s="226">
        <f>ROUND(I820*H820,2)</f>
        <v>0</v>
      </c>
      <c r="BL820" s="19" t="s">
        <v>263</v>
      </c>
      <c r="BM820" s="225" t="s">
        <v>1651</v>
      </c>
    </row>
    <row r="821" s="13" customFormat="1">
      <c r="A821" s="13"/>
      <c r="B821" s="232"/>
      <c r="C821" s="233"/>
      <c r="D821" s="234" t="s">
        <v>171</v>
      </c>
      <c r="E821" s="233"/>
      <c r="F821" s="236" t="s">
        <v>1652</v>
      </c>
      <c r="G821" s="233"/>
      <c r="H821" s="237">
        <v>24.082000000000001</v>
      </c>
      <c r="I821" s="238"/>
      <c r="J821" s="233"/>
      <c r="K821" s="233"/>
      <c r="L821" s="239"/>
      <c r="M821" s="240"/>
      <c r="N821" s="241"/>
      <c r="O821" s="241"/>
      <c r="P821" s="241"/>
      <c r="Q821" s="241"/>
      <c r="R821" s="241"/>
      <c r="S821" s="241"/>
      <c r="T821" s="242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43" t="s">
        <v>171</v>
      </c>
      <c r="AU821" s="243" t="s">
        <v>83</v>
      </c>
      <c r="AV821" s="13" t="s">
        <v>83</v>
      </c>
      <c r="AW821" s="13" t="s">
        <v>4</v>
      </c>
      <c r="AX821" s="13" t="s">
        <v>81</v>
      </c>
      <c r="AY821" s="243" t="s">
        <v>160</v>
      </c>
    </row>
    <row r="822" s="2" customFormat="1" ht="24.15" customHeight="1">
      <c r="A822" s="40"/>
      <c r="B822" s="41"/>
      <c r="C822" s="214" t="s">
        <v>898</v>
      </c>
      <c r="D822" s="214" t="s">
        <v>162</v>
      </c>
      <c r="E822" s="215" t="s">
        <v>1653</v>
      </c>
      <c r="F822" s="216" t="s">
        <v>1654</v>
      </c>
      <c r="G822" s="217" t="s">
        <v>165</v>
      </c>
      <c r="H822" s="218">
        <v>125.45099999999999</v>
      </c>
      <c r="I822" s="219"/>
      <c r="J822" s="220">
        <f>ROUND(I822*H822,2)</f>
        <v>0</v>
      </c>
      <c r="K822" s="216" t="s">
        <v>166</v>
      </c>
      <c r="L822" s="46"/>
      <c r="M822" s="221" t="s">
        <v>19</v>
      </c>
      <c r="N822" s="222" t="s">
        <v>44</v>
      </c>
      <c r="O822" s="86"/>
      <c r="P822" s="223">
        <f>O822*H822</f>
        <v>0</v>
      </c>
      <c r="Q822" s="223">
        <v>0</v>
      </c>
      <c r="R822" s="223">
        <f>Q822*H822</f>
        <v>0</v>
      </c>
      <c r="S822" s="223">
        <v>0</v>
      </c>
      <c r="T822" s="224">
        <f>S822*H822</f>
        <v>0</v>
      </c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R822" s="225" t="s">
        <v>263</v>
      </c>
      <c r="AT822" s="225" t="s">
        <v>162</v>
      </c>
      <c r="AU822" s="225" t="s">
        <v>83</v>
      </c>
      <c r="AY822" s="19" t="s">
        <v>160</v>
      </c>
      <c r="BE822" s="226">
        <f>IF(N822="základní",J822,0)</f>
        <v>0</v>
      </c>
      <c r="BF822" s="226">
        <f>IF(N822="snížená",J822,0)</f>
        <v>0</v>
      </c>
      <c r="BG822" s="226">
        <f>IF(N822="zákl. přenesená",J822,0)</f>
        <v>0</v>
      </c>
      <c r="BH822" s="226">
        <f>IF(N822="sníž. přenesená",J822,0)</f>
        <v>0</v>
      </c>
      <c r="BI822" s="226">
        <f>IF(N822="nulová",J822,0)</f>
        <v>0</v>
      </c>
      <c r="BJ822" s="19" t="s">
        <v>81</v>
      </c>
      <c r="BK822" s="226">
        <f>ROUND(I822*H822,2)</f>
        <v>0</v>
      </c>
      <c r="BL822" s="19" t="s">
        <v>263</v>
      </c>
      <c r="BM822" s="225" t="s">
        <v>1655</v>
      </c>
    </row>
    <row r="823" s="2" customFormat="1">
      <c r="A823" s="40"/>
      <c r="B823" s="41"/>
      <c r="C823" s="42"/>
      <c r="D823" s="227" t="s">
        <v>169</v>
      </c>
      <c r="E823" s="42"/>
      <c r="F823" s="228" t="s">
        <v>1656</v>
      </c>
      <c r="G823" s="42"/>
      <c r="H823" s="42"/>
      <c r="I823" s="229"/>
      <c r="J823" s="42"/>
      <c r="K823" s="42"/>
      <c r="L823" s="46"/>
      <c r="M823" s="230"/>
      <c r="N823" s="231"/>
      <c r="O823" s="86"/>
      <c r="P823" s="86"/>
      <c r="Q823" s="86"/>
      <c r="R823" s="86"/>
      <c r="S823" s="86"/>
      <c r="T823" s="87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T823" s="19" t="s">
        <v>169</v>
      </c>
      <c r="AU823" s="19" t="s">
        <v>83</v>
      </c>
    </row>
    <row r="824" s="13" customFormat="1">
      <c r="A824" s="13"/>
      <c r="B824" s="232"/>
      <c r="C824" s="233"/>
      <c r="D824" s="234" t="s">
        <v>171</v>
      </c>
      <c r="E824" s="235" t="s">
        <v>19</v>
      </c>
      <c r="F824" s="236" t="s">
        <v>1657</v>
      </c>
      <c r="G824" s="233"/>
      <c r="H824" s="237">
        <v>125.45099999999999</v>
      </c>
      <c r="I824" s="238"/>
      <c r="J824" s="233"/>
      <c r="K824" s="233"/>
      <c r="L824" s="239"/>
      <c r="M824" s="240"/>
      <c r="N824" s="241"/>
      <c r="O824" s="241"/>
      <c r="P824" s="241"/>
      <c r="Q824" s="241"/>
      <c r="R824" s="241"/>
      <c r="S824" s="241"/>
      <c r="T824" s="242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43" t="s">
        <v>171</v>
      </c>
      <c r="AU824" s="243" t="s">
        <v>83</v>
      </c>
      <c r="AV824" s="13" t="s">
        <v>83</v>
      </c>
      <c r="AW824" s="13" t="s">
        <v>35</v>
      </c>
      <c r="AX824" s="13" t="s">
        <v>81</v>
      </c>
      <c r="AY824" s="243" t="s">
        <v>160</v>
      </c>
    </row>
    <row r="825" s="2" customFormat="1" ht="16.5" customHeight="1">
      <c r="A825" s="40"/>
      <c r="B825" s="41"/>
      <c r="C825" s="255" t="s">
        <v>904</v>
      </c>
      <c r="D825" s="255" t="s">
        <v>242</v>
      </c>
      <c r="E825" s="256" t="s">
        <v>1640</v>
      </c>
      <c r="F825" s="257" t="s">
        <v>1641</v>
      </c>
      <c r="G825" s="258" t="s">
        <v>213</v>
      </c>
      <c r="H825" s="259">
        <v>0.042999999999999997</v>
      </c>
      <c r="I825" s="260"/>
      <c r="J825" s="261">
        <f>ROUND(I825*H825,2)</f>
        <v>0</v>
      </c>
      <c r="K825" s="257" t="s">
        <v>166</v>
      </c>
      <c r="L825" s="262"/>
      <c r="M825" s="263" t="s">
        <v>19</v>
      </c>
      <c r="N825" s="264" t="s">
        <v>44</v>
      </c>
      <c r="O825" s="86"/>
      <c r="P825" s="223">
        <f>O825*H825</f>
        <v>0</v>
      </c>
      <c r="Q825" s="223">
        <v>1</v>
      </c>
      <c r="R825" s="223">
        <f>Q825*H825</f>
        <v>0.042999999999999997</v>
      </c>
      <c r="S825" s="223">
        <v>0</v>
      </c>
      <c r="T825" s="224">
        <f>S825*H825</f>
        <v>0</v>
      </c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R825" s="225" t="s">
        <v>368</v>
      </c>
      <c r="AT825" s="225" t="s">
        <v>242</v>
      </c>
      <c r="AU825" s="225" t="s">
        <v>83</v>
      </c>
      <c r="AY825" s="19" t="s">
        <v>160</v>
      </c>
      <c r="BE825" s="226">
        <f>IF(N825="základní",J825,0)</f>
        <v>0</v>
      </c>
      <c r="BF825" s="226">
        <f>IF(N825="snížená",J825,0)</f>
        <v>0</v>
      </c>
      <c r="BG825" s="226">
        <f>IF(N825="zákl. přenesená",J825,0)</f>
        <v>0</v>
      </c>
      <c r="BH825" s="226">
        <f>IF(N825="sníž. přenesená",J825,0)</f>
        <v>0</v>
      </c>
      <c r="BI825" s="226">
        <f>IF(N825="nulová",J825,0)</f>
        <v>0</v>
      </c>
      <c r="BJ825" s="19" t="s">
        <v>81</v>
      </c>
      <c r="BK825" s="226">
        <f>ROUND(I825*H825,2)</f>
        <v>0</v>
      </c>
      <c r="BL825" s="19" t="s">
        <v>263</v>
      </c>
      <c r="BM825" s="225" t="s">
        <v>1658</v>
      </c>
    </row>
    <row r="826" s="13" customFormat="1">
      <c r="A826" s="13"/>
      <c r="B826" s="232"/>
      <c r="C826" s="233"/>
      <c r="D826" s="234" t="s">
        <v>171</v>
      </c>
      <c r="E826" s="233"/>
      <c r="F826" s="236" t="s">
        <v>1659</v>
      </c>
      <c r="G826" s="233"/>
      <c r="H826" s="237">
        <v>0.042999999999999997</v>
      </c>
      <c r="I826" s="238"/>
      <c r="J826" s="233"/>
      <c r="K826" s="233"/>
      <c r="L826" s="239"/>
      <c r="M826" s="240"/>
      <c r="N826" s="241"/>
      <c r="O826" s="241"/>
      <c r="P826" s="241"/>
      <c r="Q826" s="241"/>
      <c r="R826" s="241"/>
      <c r="S826" s="241"/>
      <c r="T826" s="242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43" t="s">
        <v>171</v>
      </c>
      <c r="AU826" s="243" t="s">
        <v>83</v>
      </c>
      <c r="AV826" s="13" t="s">
        <v>83</v>
      </c>
      <c r="AW826" s="13" t="s">
        <v>4</v>
      </c>
      <c r="AX826" s="13" t="s">
        <v>81</v>
      </c>
      <c r="AY826" s="243" t="s">
        <v>160</v>
      </c>
    </row>
    <row r="827" s="2" customFormat="1" ht="24.15" customHeight="1">
      <c r="A827" s="40"/>
      <c r="B827" s="41"/>
      <c r="C827" s="214" t="s">
        <v>909</v>
      </c>
      <c r="D827" s="214" t="s">
        <v>162</v>
      </c>
      <c r="E827" s="215" t="s">
        <v>1660</v>
      </c>
      <c r="F827" s="216" t="s">
        <v>1661</v>
      </c>
      <c r="G827" s="217" t="s">
        <v>165</v>
      </c>
      <c r="H827" s="218">
        <v>1267.04</v>
      </c>
      <c r="I827" s="219"/>
      <c r="J827" s="220">
        <f>ROUND(I827*H827,2)</f>
        <v>0</v>
      </c>
      <c r="K827" s="216" t="s">
        <v>166</v>
      </c>
      <c r="L827" s="46"/>
      <c r="M827" s="221" t="s">
        <v>19</v>
      </c>
      <c r="N827" s="222" t="s">
        <v>44</v>
      </c>
      <c r="O827" s="86"/>
      <c r="P827" s="223">
        <f>O827*H827</f>
        <v>0</v>
      </c>
      <c r="Q827" s="223">
        <v>0</v>
      </c>
      <c r="R827" s="223">
        <f>Q827*H827</f>
        <v>0</v>
      </c>
      <c r="S827" s="223">
        <v>0</v>
      </c>
      <c r="T827" s="224">
        <f>S827*H827</f>
        <v>0</v>
      </c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R827" s="225" t="s">
        <v>263</v>
      </c>
      <c r="AT827" s="225" t="s">
        <v>162</v>
      </c>
      <c r="AU827" s="225" t="s">
        <v>83</v>
      </c>
      <c r="AY827" s="19" t="s">
        <v>160</v>
      </c>
      <c r="BE827" s="226">
        <f>IF(N827="základní",J827,0)</f>
        <v>0</v>
      </c>
      <c r="BF827" s="226">
        <f>IF(N827="snížená",J827,0)</f>
        <v>0</v>
      </c>
      <c r="BG827" s="226">
        <f>IF(N827="zákl. přenesená",J827,0)</f>
        <v>0</v>
      </c>
      <c r="BH827" s="226">
        <f>IF(N827="sníž. přenesená",J827,0)</f>
        <v>0</v>
      </c>
      <c r="BI827" s="226">
        <f>IF(N827="nulová",J827,0)</f>
        <v>0</v>
      </c>
      <c r="BJ827" s="19" t="s">
        <v>81</v>
      </c>
      <c r="BK827" s="226">
        <f>ROUND(I827*H827,2)</f>
        <v>0</v>
      </c>
      <c r="BL827" s="19" t="s">
        <v>263</v>
      </c>
      <c r="BM827" s="225" t="s">
        <v>1662</v>
      </c>
    </row>
    <row r="828" s="2" customFormat="1">
      <c r="A828" s="40"/>
      <c r="B828" s="41"/>
      <c r="C828" s="42"/>
      <c r="D828" s="227" t="s">
        <v>169</v>
      </c>
      <c r="E828" s="42"/>
      <c r="F828" s="228" t="s">
        <v>1663</v>
      </c>
      <c r="G828" s="42"/>
      <c r="H828" s="42"/>
      <c r="I828" s="229"/>
      <c r="J828" s="42"/>
      <c r="K828" s="42"/>
      <c r="L828" s="46"/>
      <c r="M828" s="230"/>
      <c r="N828" s="231"/>
      <c r="O828" s="86"/>
      <c r="P828" s="86"/>
      <c r="Q828" s="86"/>
      <c r="R828" s="86"/>
      <c r="S828" s="86"/>
      <c r="T828" s="87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T828" s="19" t="s">
        <v>169</v>
      </c>
      <c r="AU828" s="19" t="s">
        <v>83</v>
      </c>
    </row>
    <row r="829" s="13" customFormat="1">
      <c r="A829" s="13"/>
      <c r="B829" s="232"/>
      <c r="C829" s="233"/>
      <c r="D829" s="234" t="s">
        <v>171</v>
      </c>
      <c r="E829" s="235" t="s">
        <v>19</v>
      </c>
      <c r="F829" s="236" t="s">
        <v>1664</v>
      </c>
      <c r="G829" s="233"/>
      <c r="H829" s="237">
        <v>1267.04</v>
      </c>
      <c r="I829" s="238"/>
      <c r="J829" s="233"/>
      <c r="K829" s="233"/>
      <c r="L829" s="239"/>
      <c r="M829" s="240"/>
      <c r="N829" s="241"/>
      <c r="O829" s="241"/>
      <c r="P829" s="241"/>
      <c r="Q829" s="241"/>
      <c r="R829" s="241"/>
      <c r="S829" s="241"/>
      <c r="T829" s="242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3" t="s">
        <v>171</v>
      </c>
      <c r="AU829" s="243" t="s">
        <v>83</v>
      </c>
      <c r="AV829" s="13" t="s">
        <v>83</v>
      </c>
      <c r="AW829" s="13" t="s">
        <v>35</v>
      </c>
      <c r="AX829" s="13" t="s">
        <v>81</v>
      </c>
      <c r="AY829" s="243" t="s">
        <v>160</v>
      </c>
    </row>
    <row r="830" s="2" customFormat="1" ht="24.15" customHeight="1">
      <c r="A830" s="40"/>
      <c r="B830" s="41"/>
      <c r="C830" s="255" t="s">
        <v>914</v>
      </c>
      <c r="D830" s="255" t="s">
        <v>242</v>
      </c>
      <c r="E830" s="256" t="s">
        <v>1665</v>
      </c>
      <c r="F830" s="257" t="s">
        <v>1666</v>
      </c>
      <c r="G830" s="258" t="s">
        <v>165</v>
      </c>
      <c r="H830" s="259">
        <v>1476.7349999999999</v>
      </c>
      <c r="I830" s="260"/>
      <c r="J830" s="261">
        <f>ROUND(I830*H830,2)</f>
        <v>0</v>
      </c>
      <c r="K830" s="257" t="s">
        <v>166</v>
      </c>
      <c r="L830" s="262"/>
      <c r="M830" s="263" t="s">
        <v>19</v>
      </c>
      <c r="N830" s="264" t="s">
        <v>44</v>
      </c>
      <c r="O830" s="86"/>
      <c r="P830" s="223">
        <f>O830*H830</f>
        <v>0</v>
      </c>
      <c r="Q830" s="223">
        <v>0.00050000000000000001</v>
      </c>
      <c r="R830" s="223">
        <f>Q830*H830</f>
        <v>0.73836749999999995</v>
      </c>
      <c r="S830" s="223">
        <v>0</v>
      </c>
      <c r="T830" s="224">
        <f>S830*H830</f>
        <v>0</v>
      </c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R830" s="225" t="s">
        <v>368</v>
      </c>
      <c r="AT830" s="225" t="s">
        <v>242</v>
      </c>
      <c r="AU830" s="225" t="s">
        <v>83</v>
      </c>
      <c r="AY830" s="19" t="s">
        <v>160</v>
      </c>
      <c r="BE830" s="226">
        <f>IF(N830="základní",J830,0)</f>
        <v>0</v>
      </c>
      <c r="BF830" s="226">
        <f>IF(N830="snížená",J830,0)</f>
        <v>0</v>
      </c>
      <c r="BG830" s="226">
        <f>IF(N830="zákl. přenesená",J830,0)</f>
        <v>0</v>
      </c>
      <c r="BH830" s="226">
        <f>IF(N830="sníž. přenesená",J830,0)</f>
        <v>0</v>
      </c>
      <c r="BI830" s="226">
        <f>IF(N830="nulová",J830,0)</f>
        <v>0</v>
      </c>
      <c r="BJ830" s="19" t="s">
        <v>81</v>
      </c>
      <c r="BK830" s="226">
        <f>ROUND(I830*H830,2)</f>
        <v>0</v>
      </c>
      <c r="BL830" s="19" t="s">
        <v>263</v>
      </c>
      <c r="BM830" s="225" t="s">
        <v>1667</v>
      </c>
    </row>
    <row r="831" s="13" customFormat="1">
      <c r="A831" s="13"/>
      <c r="B831" s="232"/>
      <c r="C831" s="233"/>
      <c r="D831" s="234" t="s">
        <v>171</v>
      </c>
      <c r="E831" s="233"/>
      <c r="F831" s="236" t="s">
        <v>1668</v>
      </c>
      <c r="G831" s="233"/>
      <c r="H831" s="237">
        <v>1476.7349999999999</v>
      </c>
      <c r="I831" s="238"/>
      <c r="J831" s="233"/>
      <c r="K831" s="233"/>
      <c r="L831" s="239"/>
      <c r="M831" s="240"/>
      <c r="N831" s="241"/>
      <c r="O831" s="241"/>
      <c r="P831" s="241"/>
      <c r="Q831" s="241"/>
      <c r="R831" s="241"/>
      <c r="S831" s="241"/>
      <c r="T831" s="242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43" t="s">
        <v>171</v>
      </c>
      <c r="AU831" s="243" t="s">
        <v>83</v>
      </c>
      <c r="AV831" s="13" t="s">
        <v>83</v>
      </c>
      <c r="AW831" s="13" t="s">
        <v>4</v>
      </c>
      <c r="AX831" s="13" t="s">
        <v>81</v>
      </c>
      <c r="AY831" s="243" t="s">
        <v>160</v>
      </c>
    </row>
    <row r="832" s="2" customFormat="1" ht="24.15" customHeight="1">
      <c r="A832" s="40"/>
      <c r="B832" s="41"/>
      <c r="C832" s="214" t="s">
        <v>919</v>
      </c>
      <c r="D832" s="214" t="s">
        <v>162</v>
      </c>
      <c r="E832" s="215" t="s">
        <v>1669</v>
      </c>
      <c r="F832" s="216" t="s">
        <v>1670</v>
      </c>
      <c r="G832" s="217" t="s">
        <v>165</v>
      </c>
      <c r="H832" s="218">
        <v>594.08699999999999</v>
      </c>
      <c r="I832" s="219"/>
      <c r="J832" s="220">
        <f>ROUND(I832*H832,2)</f>
        <v>0</v>
      </c>
      <c r="K832" s="216" t="s">
        <v>166</v>
      </c>
      <c r="L832" s="46"/>
      <c r="M832" s="221" t="s">
        <v>19</v>
      </c>
      <c r="N832" s="222" t="s">
        <v>44</v>
      </c>
      <c r="O832" s="86"/>
      <c r="P832" s="223">
        <f>O832*H832</f>
        <v>0</v>
      </c>
      <c r="Q832" s="223">
        <v>0</v>
      </c>
      <c r="R832" s="223">
        <f>Q832*H832</f>
        <v>0</v>
      </c>
      <c r="S832" s="223">
        <v>0</v>
      </c>
      <c r="T832" s="224">
        <f>S832*H832</f>
        <v>0</v>
      </c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R832" s="225" t="s">
        <v>263</v>
      </c>
      <c r="AT832" s="225" t="s">
        <v>162</v>
      </c>
      <c r="AU832" s="225" t="s">
        <v>83</v>
      </c>
      <c r="AY832" s="19" t="s">
        <v>160</v>
      </c>
      <c r="BE832" s="226">
        <f>IF(N832="základní",J832,0)</f>
        <v>0</v>
      </c>
      <c r="BF832" s="226">
        <f>IF(N832="snížená",J832,0)</f>
        <v>0</v>
      </c>
      <c r="BG832" s="226">
        <f>IF(N832="zákl. přenesená",J832,0)</f>
        <v>0</v>
      </c>
      <c r="BH832" s="226">
        <f>IF(N832="sníž. přenesená",J832,0)</f>
        <v>0</v>
      </c>
      <c r="BI832" s="226">
        <f>IF(N832="nulová",J832,0)</f>
        <v>0</v>
      </c>
      <c r="BJ832" s="19" t="s">
        <v>81</v>
      </c>
      <c r="BK832" s="226">
        <f>ROUND(I832*H832,2)</f>
        <v>0</v>
      </c>
      <c r="BL832" s="19" t="s">
        <v>263</v>
      </c>
      <c r="BM832" s="225" t="s">
        <v>1671</v>
      </c>
    </row>
    <row r="833" s="2" customFormat="1">
      <c r="A833" s="40"/>
      <c r="B833" s="41"/>
      <c r="C833" s="42"/>
      <c r="D833" s="227" t="s">
        <v>169</v>
      </c>
      <c r="E833" s="42"/>
      <c r="F833" s="228" t="s">
        <v>1672</v>
      </c>
      <c r="G833" s="42"/>
      <c r="H833" s="42"/>
      <c r="I833" s="229"/>
      <c r="J833" s="42"/>
      <c r="K833" s="42"/>
      <c r="L833" s="46"/>
      <c r="M833" s="230"/>
      <c r="N833" s="231"/>
      <c r="O833" s="86"/>
      <c r="P833" s="86"/>
      <c r="Q833" s="86"/>
      <c r="R833" s="86"/>
      <c r="S833" s="86"/>
      <c r="T833" s="87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T833" s="19" t="s">
        <v>169</v>
      </c>
      <c r="AU833" s="19" t="s">
        <v>83</v>
      </c>
    </row>
    <row r="834" s="13" customFormat="1">
      <c r="A834" s="13"/>
      <c r="B834" s="232"/>
      <c r="C834" s="233"/>
      <c r="D834" s="234" t="s">
        <v>171</v>
      </c>
      <c r="E834" s="235" t="s">
        <v>19</v>
      </c>
      <c r="F834" s="236" t="s">
        <v>1396</v>
      </c>
      <c r="G834" s="233"/>
      <c r="H834" s="237">
        <v>16.292999999999999</v>
      </c>
      <c r="I834" s="238"/>
      <c r="J834" s="233"/>
      <c r="K834" s="233"/>
      <c r="L834" s="239"/>
      <c r="M834" s="240"/>
      <c r="N834" s="241"/>
      <c r="O834" s="241"/>
      <c r="P834" s="241"/>
      <c r="Q834" s="241"/>
      <c r="R834" s="241"/>
      <c r="S834" s="241"/>
      <c r="T834" s="242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43" t="s">
        <v>171</v>
      </c>
      <c r="AU834" s="243" t="s">
        <v>83</v>
      </c>
      <c r="AV834" s="13" t="s">
        <v>83</v>
      </c>
      <c r="AW834" s="13" t="s">
        <v>35</v>
      </c>
      <c r="AX834" s="13" t="s">
        <v>73</v>
      </c>
      <c r="AY834" s="243" t="s">
        <v>160</v>
      </c>
    </row>
    <row r="835" s="13" customFormat="1">
      <c r="A835" s="13"/>
      <c r="B835" s="232"/>
      <c r="C835" s="233"/>
      <c r="D835" s="234" t="s">
        <v>171</v>
      </c>
      <c r="E835" s="235" t="s">
        <v>19</v>
      </c>
      <c r="F835" s="236" t="s">
        <v>1673</v>
      </c>
      <c r="G835" s="233"/>
      <c r="H835" s="237">
        <v>67.504999999999995</v>
      </c>
      <c r="I835" s="238"/>
      <c r="J835" s="233"/>
      <c r="K835" s="233"/>
      <c r="L835" s="239"/>
      <c r="M835" s="240"/>
      <c r="N835" s="241"/>
      <c r="O835" s="241"/>
      <c r="P835" s="241"/>
      <c r="Q835" s="241"/>
      <c r="R835" s="241"/>
      <c r="S835" s="241"/>
      <c r="T835" s="242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43" t="s">
        <v>171</v>
      </c>
      <c r="AU835" s="243" t="s">
        <v>83</v>
      </c>
      <c r="AV835" s="13" t="s">
        <v>83</v>
      </c>
      <c r="AW835" s="13" t="s">
        <v>35</v>
      </c>
      <c r="AX835" s="13" t="s">
        <v>73</v>
      </c>
      <c r="AY835" s="243" t="s">
        <v>160</v>
      </c>
    </row>
    <row r="836" s="13" customFormat="1">
      <c r="A836" s="13"/>
      <c r="B836" s="232"/>
      <c r="C836" s="233"/>
      <c r="D836" s="234" t="s">
        <v>171</v>
      </c>
      <c r="E836" s="235" t="s">
        <v>19</v>
      </c>
      <c r="F836" s="236" t="s">
        <v>1674</v>
      </c>
      <c r="G836" s="233"/>
      <c r="H836" s="237">
        <v>169.977</v>
      </c>
      <c r="I836" s="238"/>
      <c r="J836" s="233"/>
      <c r="K836" s="233"/>
      <c r="L836" s="239"/>
      <c r="M836" s="240"/>
      <c r="N836" s="241"/>
      <c r="O836" s="241"/>
      <c r="P836" s="241"/>
      <c r="Q836" s="241"/>
      <c r="R836" s="241"/>
      <c r="S836" s="241"/>
      <c r="T836" s="242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43" t="s">
        <v>171</v>
      </c>
      <c r="AU836" s="243" t="s">
        <v>83</v>
      </c>
      <c r="AV836" s="13" t="s">
        <v>83</v>
      </c>
      <c r="AW836" s="13" t="s">
        <v>35</v>
      </c>
      <c r="AX836" s="13" t="s">
        <v>73</v>
      </c>
      <c r="AY836" s="243" t="s">
        <v>160</v>
      </c>
    </row>
    <row r="837" s="13" customFormat="1">
      <c r="A837" s="13"/>
      <c r="B837" s="232"/>
      <c r="C837" s="233"/>
      <c r="D837" s="234" t="s">
        <v>171</v>
      </c>
      <c r="E837" s="235" t="s">
        <v>19</v>
      </c>
      <c r="F837" s="236" t="s">
        <v>1675</v>
      </c>
      <c r="G837" s="233"/>
      <c r="H837" s="237">
        <v>97.197000000000003</v>
      </c>
      <c r="I837" s="238"/>
      <c r="J837" s="233"/>
      <c r="K837" s="233"/>
      <c r="L837" s="239"/>
      <c r="M837" s="240"/>
      <c r="N837" s="241"/>
      <c r="O837" s="241"/>
      <c r="P837" s="241"/>
      <c r="Q837" s="241"/>
      <c r="R837" s="241"/>
      <c r="S837" s="241"/>
      <c r="T837" s="242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43" t="s">
        <v>171</v>
      </c>
      <c r="AU837" s="243" t="s">
        <v>83</v>
      </c>
      <c r="AV837" s="13" t="s">
        <v>83</v>
      </c>
      <c r="AW837" s="13" t="s">
        <v>35</v>
      </c>
      <c r="AX837" s="13" t="s">
        <v>73</v>
      </c>
      <c r="AY837" s="243" t="s">
        <v>160</v>
      </c>
    </row>
    <row r="838" s="13" customFormat="1">
      <c r="A838" s="13"/>
      <c r="B838" s="232"/>
      <c r="C838" s="233"/>
      <c r="D838" s="234" t="s">
        <v>171</v>
      </c>
      <c r="E838" s="235" t="s">
        <v>19</v>
      </c>
      <c r="F838" s="236" t="s">
        <v>1676</v>
      </c>
      <c r="G838" s="233"/>
      <c r="H838" s="237">
        <v>98.802999999999997</v>
      </c>
      <c r="I838" s="238"/>
      <c r="J838" s="233"/>
      <c r="K838" s="233"/>
      <c r="L838" s="239"/>
      <c r="M838" s="240"/>
      <c r="N838" s="241"/>
      <c r="O838" s="241"/>
      <c r="P838" s="241"/>
      <c r="Q838" s="241"/>
      <c r="R838" s="241"/>
      <c r="S838" s="241"/>
      <c r="T838" s="242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43" t="s">
        <v>171</v>
      </c>
      <c r="AU838" s="243" t="s">
        <v>83</v>
      </c>
      <c r="AV838" s="13" t="s">
        <v>83</v>
      </c>
      <c r="AW838" s="13" t="s">
        <v>35</v>
      </c>
      <c r="AX838" s="13" t="s">
        <v>73</v>
      </c>
      <c r="AY838" s="243" t="s">
        <v>160</v>
      </c>
    </row>
    <row r="839" s="13" customFormat="1">
      <c r="A839" s="13"/>
      <c r="B839" s="232"/>
      <c r="C839" s="233"/>
      <c r="D839" s="234" t="s">
        <v>171</v>
      </c>
      <c r="E839" s="235" t="s">
        <v>19</v>
      </c>
      <c r="F839" s="236" t="s">
        <v>1405</v>
      </c>
      <c r="G839" s="233"/>
      <c r="H839" s="237">
        <v>49.872999999999998</v>
      </c>
      <c r="I839" s="238"/>
      <c r="J839" s="233"/>
      <c r="K839" s="233"/>
      <c r="L839" s="239"/>
      <c r="M839" s="240"/>
      <c r="N839" s="241"/>
      <c r="O839" s="241"/>
      <c r="P839" s="241"/>
      <c r="Q839" s="241"/>
      <c r="R839" s="241"/>
      <c r="S839" s="241"/>
      <c r="T839" s="242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43" t="s">
        <v>171</v>
      </c>
      <c r="AU839" s="243" t="s">
        <v>83</v>
      </c>
      <c r="AV839" s="13" t="s">
        <v>83</v>
      </c>
      <c r="AW839" s="13" t="s">
        <v>35</v>
      </c>
      <c r="AX839" s="13" t="s">
        <v>73</v>
      </c>
      <c r="AY839" s="243" t="s">
        <v>160</v>
      </c>
    </row>
    <row r="840" s="13" customFormat="1">
      <c r="A840" s="13"/>
      <c r="B840" s="232"/>
      <c r="C840" s="233"/>
      <c r="D840" s="234" t="s">
        <v>171</v>
      </c>
      <c r="E840" s="235" t="s">
        <v>19</v>
      </c>
      <c r="F840" s="236" t="s">
        <v>1677</v>
      </c>
      <c r="G840" s="233"/>
      <c r="H840" s="237">
        <v>70.344999999999999</v>
      </c>
      <c r="I840" s="238"/>
      <c r="J840" s="233"/>
      <c r="K840" s="233"/>
      <c r="L840" s="239"/>
      <c r="M840" s="240"/>
      <c r="N840" s="241"/>
      <c r="O840" s="241"/>
      <c r="P840" s="241"/>
      <c r="Q840" s="241"/>
      <c r="R840" s="241"/>
      <c r="S840" s="241"/>
      <c r="T840" s="242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43" t="s">
        <v>171</v>
      </c>
      <c r="AU840" s="243" t="s">
        <v>83</v>
      </c>
      <c r="AV840" s="13" t="s">
        <v>83</v>
      </c>
      <c r="AW840" s="13" t="s">
        <v>35</v>
      </c>
      <c r="AX840" s="13" t="s">
        <v>73</v>
      </c>
      <c r="AY840" s="243" t="s">
        <v>160</v>
      </c>
    </row>
    <row r="841" s="13" customFormat="1">
      <c r="A841" s="13"/>
      <c r="B841" s="232"/>
      <c r="C841" s="233"/>
      <c r="D841" s="234" t="s">
        <v>171</v>
      </c>
      <c r="E841" s="235" t="s">
        <v>19</v>
      </c>
      <c r="F841" s="236" t="s">
        <v>1678</v>
      </c>
      <c r="G841" s="233"/>
      <c r="H841" s="237">
        <v>9.0920000000000005</v>
      </c>
      <c r="I841" s="238"/>
      <c r="J841" s="233"/>
      <c r="K841" s="233"/>
      <c r="L841" s="239"/>
      <c r="M841" s="240"/>
      <c r="N841" s="241"/>
      <c r="O841" s="241"/>
      <c r="P841" s="241"/>
      <c r="Q841" s="241"/>
      <c r="R841" s="241"/>
      <c r="S841" s="241"/>
      <c r="T841" s="242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43" t="s">
        <v>171</v>
      </c>
      <c r="AU841" s="243" t="s">
        <v>83</v>
      </c>
      <c r="AV841" s="13" t="s">
        <v>83</v>
      </c>
      <c r="AW841" s="13" t="s">
        <v>35</v>
      </c>
      <c r="AX841" s="13" t="s">
        <v>73</v>
      </c>
      <c r="AY841" s="243" t="s">
        <v>160</v>
      </c>
    </row>
    <row r="842" s="13" customFormat="1">
      <c r="A842" s="13"/>
      <c r="B842" s="232"/>
      <c r="C842" s="233"/>
      <c r="D842" s="234" t="s">
        <v>171</v>
      </c>
      <c r="E842" s="235" t="s">
        <v>19</v>
      </c>
      <c r="F842" s="236" t="s">
        <v>1679</v>
      </c>
      <c r="G842" s="233"/>
      <c r="H842" s="237">
        <v>15.002000000000001</v>
      </c>
      <c r="I842" s="238"/>
      <c r="J842" s="233"/>
      <c r="K842" s="233"/>
      <c r="L842" s="239"/>
      <c r="M842" s="240"/>
      <c r="N842" s="241"/>
      <c r="O842" s="241"/>
      <c r="P842" s="241"/>
      <c r="Q842" s="241"/>
      <c r="R842" s="241"/>
      <c r="S842" s="241"/>
      <c r="T842" s="242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43" t="s">
        <v>171</v>
      </c>
      <c r="AU842" s="243" t="s">
        <v>83</v>
      </c>
      <c r="AV842" s="13" t="s">
        <v>83</v>
      </c>
      <c r="AW842" s="13" t="s">
        <v>35</v>
      </c>
      <c r="AX842" s="13" t="s">
        <v>73</v>
      </c>
      <c r="AY842" s="243" t="s">
        <v>160</v>
      </c>
    </row>
    <row r="843" s="14" customFormat="1">
      <c r="A843" s="14"/>
      <c r="B843" s="244"/>
      <c r="C843" s="245"/>
      <c r="D843" s="234" t="s">
        <v>171</v>
      </c>
      <c r="E843" s="246" t="s">
        <v>19</v>
      </c>
      <c r="F843" s="247" t="s">
        <v>180</v>
      </c>
      <c r="G843" s="245"/>
      <c r="H843" s="248">
        <v>594.08699999999999</v>
      </c>
      <c r="I843" s="249"/>
      <c r="J843" s="245"/>
      <c r="K843" s="245"/>
      <c r="L843" s="250"/>
      <c r="M843" s="251"/>
      <c r="N843" s="252"/>
      <c r="O843" s="252"/>
      <c r="P843" s="252"/>
      <c r="Q843" s="252"/>
      <c r="R843" s="252"/>
      <c r="S843" s="252"/>
      <c r="T843" s="253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4" t="s">
        <v>171</v>
      </c>
      <c r="AU843" s="254" t="s">
        <v>83</v>
      </c>
      <c r="AV843" s="14" t="s">
        <v>167</v>
      </c>
      <c r="AW843" s="14" t="s">
        <v>35</v>
      </c>
      <c r="AX843" s="14" t="s">
        <v>81</v>
      </c>
      <c r="AY843" s="254" t="s">
        <v>160</v>
      </c>
    </row>
    <row r="844" s="2" customFormat="1" ht="49.05" customHeight="1">
      <c r="A844" s="40"/>
      <c r="B844" s="41"/>
      <c r="C844" s="255" t="s">
        <v>1680</v>
      </c>
      <c r="D844" s="255" t="s">
        <v>242</v>
      </c>
      <c r="E844" s="256" t="s">
        <v>1681</v>
      </c>
      <c r="F844" s="257" t="s">
        <v>1682</v>
      </c>
      <c r="G844" s="258" t="s">
        <v>165</v>
      </c>
      <c r="H844" s="259">
        <v>692.40800000000002</v>
      </c>
      <c r="I844" s="260"/>
      <c r="J844" s="261">
        <f>ROUND(I844*H844,2)</f>
        <v>0</v>
      </c>
      <c r="K844" s="257" t="s">
        <v>166</v>
      </c>
      <c r="L844" s="262"/>
      <c r="M844" s="263" t="s">
        <v>19</v>
      </c>
      <c r="N844" s="264" t="s">
        <v>44</v>
      </c>
      <c r="O844" s="86"/>
      <c r="P844" s="223">
        <f>O844*H844</f>
        <v>0</v>
      </c>
      <c r="Q844" s="223">
        <v>0.0047999999999999996</v>
      </c>
      <c r="R844" s="223">
        <f>Q844*H844</f>
        <v>3.3235583999999996</v>
      </c>
      <c r="S844" s="223">
        <v>0</v>
      </c>
      <c r="T844" s="224">
        <f>S844*H844</f>
        <v>0</v>
      </c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R844" s="225" t="s">
        <v>368</v>
      </c>
      <c r="AT844" s="225" t="s">
        <v>242</v>
      </c>
      <c r="AU844" s="225" t="s">
        <v>83</v>
      </c>
      <c r="AY844" s="19" t="s">
        <v>160</v>
      </c>
      <c r="BE844" s="226">
        <f>IF(N844="základní",J844,0)</f>
        <v>0</v>
      </c>
      <c r="BF844" s="226">
        <f>IF(N844="snížená",J844,0)</f>
        <v>0</v>
      </c>
      <c r="BG844" s="226">
        <f>IF(N844="zákl. přenesená",J844,0)</f>
        <v>0</v>
      </c>
      <c r="BH844" s="226">
        <f>IF(N844="sníž. přenesená",J844,0)</f>
        <v>0</v>
      </c>
      <c r="BI844" s="226">
        <f>IF(N844="nulová",J844,0)</f>
        <v>0</v>
      </c>
      <c r="BJ844" s="19" t="s">
        <v>81</v>
      </c>
      <c r="BK844" s="226">
        <f>ROUND(I844*H844,2)</f>
        <v>0</v>
      </c>
      <c r="BL844" s="19" t="s">
        <v>263</v>
      </c>
      <c r="BM844" s="225" t="s">
        <v>1683</v>
      </c>
    </row>
    <row r="845" s="13" customFormat="1">
      <c r="A845" s="13"/>
      <c r="B845" s="232"/>
      <c r="C845" s="233"/>
      <c r="D845" s="234" t="s">
        <v>171</v>
      </c>
      <c r="E845" s="233"/>
      <c r="F845" s="236" t="s">
        <v>1684</v>
      </c>
      <c r="G845" s="233"/>
      <c r="H845" s="237">
        <v>692.40800000000002</v>
      </c>
      <c r="I845" s="238"/>
      <c r="J845" s="233"/>
      <c r="K845" s="233"/>
      <c r="L845" s="239"/>
      <c r="M845" s="240"/>
      <c r="N845" s="241"/>
      <c r="O845" s="241"/>
      <c r="P845" s="241"/>
      <c r="Q845" s="241"/>
      <c r="R845" s="241"/>
      <c r="S845" s="241"/>
      <c r="T845" s="24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3" t="s">
        <v>171</v>
      </c>
      <c r="AU845" s="243" t="s">
        <v>83</v>
      </c>
      <c r="AV845" s="13" t="s">
        <v>83</v>
      </c>
      <c r="AW845" s="13" t="s">
        <v>4</v>
      </c>
      <c r="AX845" s="13" t="s">
        <v>81</v>
      </c>
      <c r="AY845" s="243" t="s">
        <v>160</v>
      </c>
    </row>
    <row r="846" s="2" customFormat="1" ht="24.15" customHeight="1">
      <c r="A846" s="40"/>
      <c r="B846" s="41"/>
      <c r="C846" s="214" t="s">
        <v>1685</v>
      </c>
      <c r="D846" s="214" t="s">
        <v>162</v>
      </c>
      <c r="E846" s="215" t="s">
        <v>1686</v>
      </c>
      <c r="F846" s="216" t="s">
        <v>1687</v>
      </c>
      <c r="G846" s="217" t="s">
        <v>165</v>
      </c>
      <c r="H846" s="218">
        <v>1283.3330000000001</v>
      </c>
      <c r="I846" s="219"/>
      <c r="J846" s="220">
        <f>ROUND(I846*H846,2)</f>
        <v>0</v>
      </c>
      <c r="K846" s="216" t="s">
        <v>166</v>
      </c>
      <c r="L846" s="46"/>
      <c r="M846" s="221" t="s">
        <v>19</v>
      </c>
      <c r="N846" s="222" t="s">
        <v>44</v>
      </c>
      <c r="O846" s="86"/>
      <c r="P846" s="223">
        <f>O846*H846</f>
        <v>0</v>
      </c>
      <c r="Q846" s="223">
        <v>0.00040000000000000002</v>
      </c>
      <c r="R846" s="223">
        <f>Q846*H846</f>
        <v>0.51333320000000004</v>
      </c>
      <c r="S846" s="223">
        <v>0</v>
      </c>
      <c r="T846" s="224">
        <f>S846*H846</f>
        <v>0</v>
      </c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R846" s="225" t="s">
        <v>263</v>
      </c>
      <c r="AT846" s="225" t="s">
        <v>162</v>
      </c>
      <c r="AU846" s="225" t="s">
        <v>83</v>
      </c>
      <c r="AY846" s="19" t="s">
        <v>160</v>
      </c>
      <c r="BE846" s="226">
        <f>IF(N846="základní",J846,0)</f>
        <v>0</v>
      </c>
      <c r="BF846" s="226">
        <f>IF(N846="snížená",J846,0)</f>
        <v>0</v>
      </c>
      <c r="BG846" s="226">
        <f>IF(N846="zákl. přenesená",J846,0)</f>
        <v>0</v>
      </c>
      <c r="BH846" s="226">
        <f>IF(N846="sníž. přenesená",J846,0)</f>
        <v>0</v>
      </c>
      <c r="BI846" s="226">
        <f>IF(N846="nulová",J846,0)</f>
        <v>0</v>
      </c>
      <c r="BJ846" s="19" t="s">
        <v>81</v>
      </c>
      <c r="BK846" s="226">
        <f>ROUND(I846*H846,2)</f>
        <v>0</v>
      </c>
      <c r="BL846" s="19" t="s">
        <v>263</v>
      </c>
      <c r="BM846" s="225" t="s">
        <v>1688</v>
      </c>
    </row>
    <row r="847" s="2" customFormat="1">
      <c r="A847" s="40"/>
      <c r="B847" s="41"/>
      <c r="C847" s="42"/>
      <c r="D847" s="227" t="s">
        <v>169</v>
      </c>
      <c r="E847" s="42"/>
      <c r="F847" s="228" t="s">
        <v>1689</v>
      </c>
      <c r="G847" s="42"/>
      <c r="H847" s="42"/>
      <c r="I847" s="229"/>
      <c r="J847" s="42"/>
      <c r="K847" s="42"/>
      <c r="L847" s="46"/>
      <c r="M847" s="230"/>
      <c r="N847" s="231"/>
      <c r="O847" s="86"/>
      <c r="P847" s="86"/>
      <c r="Q847" s="86"/>
      <c r="R847" s="86"/>
      <c r="S847" s="86"/>
      <c r="T847" s="87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T847" s="19" t="s">
        <v>169</v>
      </c>
      <c r="AU847" s="19" t="s">
        <v>83</v>
      </c>
    </row>
    <row r="848" s="13" customFormat="1">
      <c r="A848" s="13"/>
      <c r="B848" s="232"/>
      <c r="C848" s="233"/>
      <c r="D848" s="234" t="s">
        <v>171</v>
      </c>
      <c r="E848" s="235" t="s">
        <v>19</v>
      </c>
      <c r="F848" s="236" t="s">
        <v>1690</v>
      </c>
      <c r="G848" s="233"/>
      <c r="H848" s="237">
        <v>1267.04</v>
      </c>
      <c r="I848" s="238"/>
      <c r="J848" s="233"/>
      <c r="K848" s="233"/>
      <c r="L848" s="239"/>
      <c r="M848" s="240"/>
      <c r="N848" s="241"/>
      <c r="O848" s="241"/>
      <c r="P848" s="241"/>
      <c r="Q848" s="241"/>
      <c r="R848" s="241"/>
      <c r="S848" s="241"/>
      <c r="T848" s="242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43" t="s">
        <v>171</v>
      </c>
      <c r="AU848" s="243" t="s">
        <v>83</v>
      </c>
      <c r="AV848" s="13" t="s">
        <v>83</v>
      </c>
      <c r="AW848" s="13" t="s">
        <v>35</v>
      </c>
      <c r="AX848" s="13" t="s">
        <v>73</v>
      </c>
      <c r="AY848" s="243" t="s">
        <v>160</v>
      </c>
    </row>
    <row r="849" s="13" customFormat="1">
      <c r="A849" s="13"/>
      <c r="B849" s="232"/>
      <c r="C849" s="233"/>
      <c r="D849" s="234" t="s">
        <v>171</v>
      </c>
      <c r="E849" s="235" t="s">
        <v>19</v>
      </c>
      <c r="F849" s="236" t="s">
        <v>1396</v>
      </c>
      <c r="G849" s="233"/>
      <c r="H849" s="237">
        <v>16.292999999999999</v>
      </c>
      <c r="I849" s="238"/>
      <c r="J849" s="233"/>
      <c r="K849" s="233"/>
      <c r="L849" s="239"/>
      <c r="M849" s="240"/>
      <c r="N849" s="241"/>
      <c r="O849" s="241"/>
      <c r="P849" s="241"/>
      <c r="Q849" s="241"/>
      <c r="R849" s="241"/>
      <c r="S849" s="241"/>
      <c r="T849" s="242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43" t="s">
        <v>171</v>
      </c>
      <c r="AU849" s="243" t="s">
        <v>83</v>
      </c>
      <c r="AV849" s="13" t="s">
        <v>83</v>
      </c>
      <c r="AW849" s="13" t="s">
        <v>35</v>
      </c>
      <c r="AX849" s="13" t="s">
        <v>73</v>
      </c>
      <c r="AY849" s="243" t="s">
        <v>160</v>
      </c>
    </row>
    <row r="850" s="14" customFormat="1">
      <c r="A850" s="14"/>
      <c r="B850" s="244"/>
      <c r="C850" s="245"/>
      <c r="D850" s="234" t="s">
        <v>171</v>
      </c>
      <c r="E850" s="246" t="s">
        <v>19</v>
      </c>
      <c r="F850" s="247" t="s">
        <v>180</v>
      </c>
      <c r="G850" s="245"/>
      <c r="H850" s="248">
        <v>1283.3330000000001</v>
      </c>
      <c r="I850" s="249"/>
      <c r="J850" s="245"/>
      <c r="K850" s="245"/>
      <c r="L850" s="250"/>
      <c r="M850" s="251"/>
      <c r="N850" s="252"/>
      <c r="O850" s="252"/>
      <c r="P850" s="252"/>
      <c r="Q850" s="252"/>
      <c r="R850" s="252"/>
      <c r="S850" s="252"/>
      <c r="T850" s="253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4" t="s">
        <v>171</v>
      </c>
      <c r="AU850" s="254" t="s">
        <v>83</v>
      </c>
      <c r="AV850" s="14" t="s">
        <v>167</v>
      </c>
      <c r="AW850" s="14" t="s">
        <v>35</v>
      </c>
      <c r="AX850" s="14" t="s">
        <v>81</v>
      </c>
      <c r="AY850" s="254" t="s">
        <v>160</v>
      </c>
    </row>
    <row r="851" s="2" customFormat="1" ht="49.05" customHeight="1">
      <c r="A851" s="40"/>
      <c r="B851" s="41"/>
      <c r="C851" s="255" t="s">
        <v>1691</v>
      </c>
      <c r="D851" s="255" t="s">
        <v>242</v>
      </c>
      <c r="E851" s="256" t="s">
        <v>1692</v>
      </c>
      <c r="F851" s="257" t="s">
        <v>1693</v>
      </c>
      <c r="G851" s="258" t="s">
        <v>165</v>
      </c>
      <c r="H851" s="259">
        <v>738.36800000000005</v>
      </c>
      <c r="I851" s="260"/>
      <c r="J851" s="261">
        <f>ROUND(I851*H851,2)</f>
        <v>0</v>
      </c>
      <c r="K851" s="257" t="s">
        <v>166</v>
      </c>
      <c r="L851" s="262"/>
      <c r="M851" s="263" t="s">
        <v>19</v>
      </c>
      <c r="N851" s="264" t="s">
        <v>44</v>
      </c>
      <c r="O851" s="86"/>
      <c r="P851" s="223">
        <f>O851*H851</f>
        <v>0</v>
      </c>
      <c r="Q851" s="223">
        <v>0.0044000000000000003</v>
      </c>
      <c r="R851" s="223">
        <f>Q851*H851</f>
        <v>3.2488192000000002</v>
      </c>
      <c r="S851" s="223">
        <v>0</v>
      </c>
      <c r="T851" s="224">
        <f>S851*H851</f>
        <v>0</v>
      </c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R851" s="225" t="s">
        <v>368</v>
      </c>
      <c r="AT851" s="225" t="s">
        <v>242</v>
      </c>
      <c r="AU851" s="225" t="s">
        <v>83</v>
      </c>
      <c r="AY851" s="19" t="s">
        <v>160</v>
      </c>
      <c r="BE851" s="226">
        <f>IF(N851="základní",J851,0)</f>
        <v>0</v>
      </c>
      <c r="BF851" s="226">
        <f>IF(N851="snížená",J851,0)</f>
        <v>0</v>
      </c>
      <c r="BG851" s="226">
        <f>IF(N851="zákl. přenesená",J851,0)</f>
        <v>0</v>
      </c>
      <c r="BH851" s="226">
        <f>IF(N851="sníž. přenesená",J851,0)</f>
        <v>0</v>
      </c>
      <c r="BI851" s="226">
        <f>IF(N851="nulová",J851,0)</f>
        <v>0</v>
      </c>
      <c r="BJ851" s="19" t="s">
        <v>81</v>
      </c>
      <c r="BK851" s="226">
        <f>ROUND(I851*H851,2)</f>
        <v>0</v>
      </c>
      <c r="BL851" s="19" t="s">
        <v>263</v>
      </c>
      <c r="BM851" s="225" t="s">
        <v>1694</v>
      </c>
    </row>
    <row r="852" s="13" customFormat="1">
      <c r="A852" s="13"/>
      <c r="B852" s="232"/>
      <c r="C852" s="233"/>
      <c r="D852" s="234" t="s">
        <v>171</v>
      </c>
      <c r="E852" s="233"/>
      <c r="F852" s="236" t="s">
        <v>1695</v>
      </c>
      <c r="G852" s="233"/>
      <c r="H852" s="237">
        <v>738.36800000000005</v>
      </c>
      <c r="I852" s="238"/>
      <c r="J852" s="233"/>
      <c r="K852" s="233"/>
      <c r="L852" s="239"/>
      <c r="M852" s="240"/>
      <c r="N852" s="241"/>
      <c r="O852" s="241"/>
      <c r="P852" s="241"/>
      <c r="Q852" s="241"/>
      <c r="R852" s="241"/>
      <c r="S852" s="241"/>
      <c r="T852" s="24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3" t="s">
        <v>171</v>
      </c>
      <c r="AU852" s="243" t="s">
        <v>83</v>
      </c>
      <c r="AV852" s="13" t="s">
        <v>83</v>
      </c>
      <c r="AW852" s="13" t="s">
        <v>4</v>
      </c>
      <c r="AX852" s="13" t="s">
        <v>81</v>
      </c>
      <c r="AY852" s="243" t="s">
        <v>160</v>
      </c>
    </row>
    <row r="853" s="2" customFormat="1" ht="49.05" customHeight="1">
      <c r="A853" s="40"/>
      <c r="B853" s="41"/>
      <c r="C853" s="255" t="s">
        <v>1696</v>
      </c>
      <c r="D853" s="255" t="s">
        <v>242</v>
      </c>
      <c r="E853" s="256" t="s">
        <v>1697</v>
      </c>
      <c r="F853" s="257" t="s">
        <v>1698</v>
      </c>
      <c r="G853" s="258" t="s">
        <v>165</v>
      </c>
      <c r="H853" s="259">
        <v>757.35699999999997</v>
      </c>
      <c r="I853" s="260"/>
      <c r="J853" s="261">
        <f>ROUND(I853*H853,2)</f>
        <v>0</v>
      </c>
      <c r="K853" s="257" t="s">
        <v>166</v>
      </c>
      <c r="L853" s="262"/>
      <c r="M853" s="263" t="s">
        <v>19</v>
      </c>
      <c r="N853" s="264" t="s">
        <v>44</v>
      </c>
      <c r="O853" s="86"/>
      <c r="P853" s="223">
        <f>O853*H853</f>
        <v>0</v>
      </c>
      <c r="Q853" s="223">
        <v>0.0053</v>
      </c>
      <c r="R853" s="223">
        <f>Q853*H853</f>
        <v>4.0139921000000003</v>
      </c>
      <c r="S853" s="223">
        <v>0</v>
      </c>
      <c r="T853" s="224">
        <f>S853*H853</f>
        <v>0</v>
      </c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R853" s="225" t="s">
        <v>368</v>
      </c>
      <c r="AT853" s="225" t="s">
        <v>242</v>
      </c>
      <c r="AU853" s="225" t="s">
        <v>83</v>
      </c>
      <c r="AY853" s="19" t="s">
        <v>160</v>
      </c>
      <c r="BE853" s="226">
        <f>IF(N853="základní",J853,0)</f>
        <v>0</v>
      </c>
      <c r="BF853" s="226">
        <f>IF(N853="snížená",J853,0)</f>
        <v>0</v>
      </c>
      <c r="BG853" s="226">
        <f>IF(N853="zákl. přenesená",J853,0)</f>
        <v>0</v>
      </c>
      <c r="BH853" s="226">
        <f>IF(N853="sníž. přenesená",J853,0)</f>
        <v>0</v>
      </c>
      <c r="BI853" s="226">
        <f>IF(N853="nulová",J853,0)</f>
        <v>0</v>
      </c>
      <c r="BJ853" s="19" t="s">
        <v>81</v>
      </c>
      <c r="BK853" s="226">
        <f>ROUND(I853*H853,2)</f>
        <v>0</v>
      </c>
      <c r="BL853" s="19" t="s">
        <v>263</v>
      </c>
      <c r="BM853" s="225" t="s">
        <v>1699</v>
      </c>
    </row>
    <row r="854" s="13" customFormat="1">
      <c r="A854" s="13"/>
      <c r="B854" s="232"/>
      <c r="C854" s="233"/>
      <c r="D854" s="234" t="s">
        <v>171</v>
      </c>
      <c r="E854" s="235" t="s">
        <v>19</v>
      </c>
      <c r="F854" s="236" t="s">
        <v>1700</v>
      </c>
      <c r="G854" s="233"/>
      <c r="H854" s="237">
        <v>633.51999999999998</v>
      </c>
      <c r="I854" s="238"/>
      <c r="J854" s="233"/>
      <c r="K854" s="233"/>
      <c r="L854" s="239"/>
      <c r="M854" s="240"/>
      <c r="N854" s="241"/>
      <c r="O854" s="241"/>
      <c r="P854" s="241"/>
      <c r="Q854" s="241"/>
      <c r="R854" s="241"/>
      <c r="S854" s="241"/>
      <c r="T854" s="242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43" t="s">
        <v>171</v>
      </c>
      <c r="AU854" s="243" t="s">
        <v>83</v>
      </c>
      <c r="AV854" s="13" t="s">
        <v>83</v>
      </c>
      <c r="AW854" s="13" t="s">
        <v>35</v>
      </c>
      <c r="AX854" s="13" t="s">
        <v>73</v>
      </c>
      <c r="AY854" s="243" t="s">
        <v>160</v>
      </c>
    </row>
    <row r="855" s="13" customFormat="1">
      <c r="A855" s="13"/>
      <c r="B855" s="232"/>
      <c r="C855" s="233"/>
      <c r="D855" s="234" t="s">
        <v>171</v>
      </c>
      <c r="E855" s="235" t="s">
        <v>19</v>
      </c>
      <c r="F855" s="236" t="s">
        <v>1701</v>
      </c>
      <c r="G855" s="233"/>
      <c r="H855" s="237">
        <v>16.292999999999999</v>
      </c>
      <c r="I855" s="238"/>
      <c r="J855" s="233"/>
      <c r="K855" s="233"/>
      <c r="L855" s="239"/>
      <c r="M855" s="240"/>
      <c r="N855" s="241"/>
      <c r="O855" s="241"/>
      <c r="P855" s="241"/>
      <c r="Q855" s="241"/>
      <c r="R855" s="241"/>
      <c r="S855" s="241"/>
      <c r="T855" s="242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3" t="s">
        <v>171</v>
      </c>
      <c r="AU855" s="243" t="s">
        <v>83</v>
      </c>
      <c r="AV855" s="13" t="s">
        <v>83</v>
      </c>
      <c r="AW855" s="13" t="s">
        <v>35</v>
      </c>
      <c r="AX855" s="13" t="s">
        <v>73</v>
      </c>
      <c r="AY855" s="243" t="s">
        <v>160</v>
      </c>
    </row>
    <row r="856" s="14" customFormat="1">
      <c r="A856" s="14"/>
      <c r="B856" s="244"/>
      <c r="C856" s="245"/>
      <c r="D856" s="234" t="s">
        <v>171</v>
      </c>
      <c r="E856" s="246" t="s">
        <v>19</v>
      </c>
      <c r="F856" s="247" t="s">
        <v>180</v>
      </c>
      <c r="G856" s="245"/>
      <c r="H856" s="248">
        <v>649.81299999999999</v>
      </c>
      <c r="I856" s="249"/>
      <c r="J856" s="245"/>
      <c r="K856" s="245"/>
      <c r="L856" s="250"/>
      <c r="M856" s="251"/>
      <c r="N856" s="252"/>
      <c r="O856" s="252"/>
      <c r="P856" s="252"/>
      <c r="Q856" s="252"/>
      <c r="R856" s="252"/>
      <c r="S856" s="252"/>
      <c r="T856" s="253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54" t="s">
        <v>171</v>
      </c>
      <c r="AU856" s="254" t="s">
        <v>83</v>
      </c>
      <c r="AV856" s="14" t="s">
        <v>167</v>
      </c>
      <c r="AW856" s="14" t="s">
        <v>35</v>
      </c>
      <c r="AX856" s="14" t="s">
        <v>81</v>
      </c>
      <c r="AY856" s="254" t="s">
        <v>160</v>
      </c>
    </row>
    <row r="857" s="13" customFormat="1">
      <c r="A857" s="13"/>
      <c r="B857" s="232"/>
      <c r="C857" s="233"/>
      <c r="D857" s="234" t="s">
        <v>171</v>
      </c>
      <c r="E857" s="233"/>
      <c r="F857" s="236" t="s">
        <v>1702</v>
      </c>
      <c r="G857" s="233"/>
      <c r="H857" s="237">
        <v>757.35699999999997</v>
      </c>
      <c r="I857" s="238"/>
      <c r="J857" s="233"/>
      <c r="K857" s="233"/>
      <c r="L857" s="239"/>
      <c r="M857" s="240"/>
      <c r="N857" s="241"/>
      <c r="O857" s="241"/>
      <c r="P857" s="241"/>
      <c r="Q857" s="241"/>
      <c r="R857" s="241"/>
      <c r="S857" s="241"/>
      <c r="T857" s="242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3" t="s">
        <v>171</v>
      </c>
      <c r="AU857" s="243" t="s">
        <v>83</v>
      </c>
      <c r="AV857" s="13" t="s">
        <v>83</v>
      </c>
      <c r="AW857" s="13" t="s">
        <v>4</v>
      </c>
      <c r="AX857" s="13" t="s">
        <v>81</v>
      </c>
      <c r="AY857" s="243" t="s">
        <v>160</v>
      </c>
    </row>
    <row r="858" s="2" customFormat="1" ht="21.75" customHeight="1">
      <c r="A858" s="40"/>
      <c r="B858" s="41"/>
      <c r="C858" s="214" t="s">
        <v>1703</v>
      </c>
      <c r="D858" s="214" t="s">
        <v>162</v>
      </c>
      <c r="E858" s="215" t="s">
        <v>1704</v>
      </c>
      <c r="F858" s="216" t="s">
        <v>1705</v>
      </c>
      <c r="G858" s="217" t="s">
        <v>250</v>
      </c>
      <c r="H858" s="218">
        <v>90.5</v>
      </c>
      <c r="I858" s="219"/>
      <c r="J858" s="220">
        <f>ROUND(I858*H858,2)</f>
        <v>0</v>
      </c>
      <c r="K858" s="216" t="s">
        <v>166</v>
      </c>
      <c r="L858" s="46"/>
      <c r="M858" s="221" t="s">
        <v>19</v>
      </c>
      <c r="N858" s="222" t="s">
        <v>44</v>
      </c>
      <c r="O858" s="86"/>
      <c r="P858" s="223">
        <f>O858*H858</f>
        <v>0</v>
      </c>
      <c r="Q858" s="223">
        <v>4.0000000000000003E-05</v>
      </c>
      <c r="R858" s="223">
        <f>Q858*H858</f>
        <v>0.0036200000000000004</v>
      </c>
      <c r="S858" s="223">
        <v>0</v>
      </c>
      <c r="T858" s="224">
        <f>S858*H858</f>
        <v>0</v>
      </c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R858" s="225" t="s">
        <v>167</v>
      </c>
      <c r="AT858" s="225" t="s">
        <v>162</v>
      </c>
      <c r="AU858" s="225" t="s">
        <v>83</v>
      </c>
      <c r="AY858" s="19" t="s">
        <v>160</v>
      </c>
      <c r="BE858" s="226">
        <f>IF(N858="základní",J858,0)</f>
        <v>0</v>
      </c>
      <c r="BF858" s="226">
        <f>IF(N858="snížená",J858,0)</f>
        <v>0</v>
      </c>
      <c r="BG858" s="226">
        <f>IF(N858="zákl. přenesená",J858,0)</f>
        <v>0</v>
      </c>
      <c r="BH858" s="226">
        <f>IF(N858="sníž. přenesená",J858,0)</f>
        <v>0</v>
      </c>
      <c r="BI858" s="226">
        <f>IF(N858="nulová",J858,0)</f>
        <v>0</v>
      </c>
      <c r="BJ858" s="19" t="s">
        <v>81</v>
      </c>
      <c r="BK858" s="226">
        <f>ROUND(I858*H858,2)</f>
        <v>0</v>
      </c>
      <c r="BL858" s="19" t="s">
        <v>167</v>
      </c>
      <c r="BM858" s="225" t="s">
        <v>1706</v>
      </c>
    </row>
    <row r="859" s="2" customFormat="1">
      <c r="A859" s="40"/>
      <c r="B859" s="41"/>
      <c r="C859" s="42"/>
      <c r="D859" s="227" t="s">
        <v>169</v>
      </c>
      <c r="E859" s="42"/>
      <c r="F859" s="228" t="s">
        <v>1707</v>
      </c>
      <c r="G859" s="42"/>
      <c r="H859" s="42"/>
      <c r="I859" s="229"/>
      <c r="J859" s="42"/>
      <c r="K859" s="42"/>
      <c r="L859" s="46"/>
      <c r="M859" s="230"/>
      <c r="N859" s="231"/>
      <c r="O859" s="86"/>
      <c r="P859" s="86"/>
      <c r="Q859" s="86"/>
      <c r="R859" s="86"/>
      <c r="S859" s="86"/>
      <c r="T859" s="87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T859" s="19" t="s">
        <v>169</v>
      </c>
      <c r="AU859" s="19" t="s">
        <v>83</v>
      </c>
    </row>
    <row r="860" s="2" customFormat="1" ht="16.5" customHeight="1">
      <c r="A860" s="40"/>
      <c r="B860" s="41"/>
      <c r="C860" s="255" t="s">
        <v>1708</v>
      </c>
      <c r="D860" s="255" t="s">
        <v>242</v>
      </c>
      <c r="E860" s="256" t="s">
        <v>588</v>
      </c>
      <c r="F860" s="257" t="s">
        <v>1709</v>
      </c>
      <c r="G860" s="258" t="s">
        <v>250</v>
      </c>
      <c r="H860" s="259">
        <v>92.310000000000002</v>
      </c>
      <c r="I860" s="260"/>
      <c r="J860" s="261">
        <f>ROUND(I860*H860,2)</f>
        <v>0</v>
      </c>
      <c r="K860" s="257" t="s">
        <v>19</v>
      </c>
      <c r="L860" s="262"/>
      <c r="M860" s="263" t="s">
        <v>19</v>
      </c>
      <c r="N860" s="264" t="s">
        <v>44</v>
      </c>
      <c r="O860" s="86"/>
      <c r="P860" s="223">
        <f>O860*H860</f>
        <v>0</v>
      </c>
      <c r="Q860" s="223">
        <v>0</v>
      </c>
      <c r="R860" s="223">
        <f>Q860*H860</f>
        <v>0</v>
      </c>
      <c r="S860" s="223">
        <v>0</v>
      </c>
      <c r="T860" s="224">
        <f>S860*H860</f>
        <v>0</v>
      </c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R860" s="225" t="s">
        <v>210</v>
      </c>
      <c r="AT860" s="225" t="s">
        <v>242</v>
      </c>
      <c r="AU860" s="225" t="s">
        <v>83</v>
      </c>
      <c r="AY860" s="19" t="s">
        <v>160</v>
      </c>
      <c r="BE860" s="226">
        <f>IF(N860="základní",J860,0)</f>
        <v>0</v>
      </c>
      <c r="BF860" s="226">
        <f>IF(N860="snížená",J860,0)</f>
        <v>0</v>
      </c>
      <c r="BG860" s="226">
        <f>IF(N860="zákl. přenesená",J860,0)</f>
        <v>0</v>
      </c>
      <c r="BH860" s="226">
        <f>IF(N860="sníž. přenesená",J860,0)</f>
        <v>0</v>
      </c>
      <c r="BI860" s="226">
        <f>IF(N860="nulová",J860,0)</f>
        <v>0</v>
      </c>
      <c r="BJ860" s="19" t="s">
        <v>81</v>
      </c>
      <c r="BK860" s="226">
        <f>ROUND(I860*H860,2)</f>
        <v>0</v>
      </c>
      <c r="BL860" s="19" t="s">
        <v>167</v>
      </c>
      <c r="BM860" s="225" t="s">
        <v>1710</v>
      </c>
    </row>
    <row r="861" s="2" customFormat="1">
      <c r="A861" s="40"/>
      <c r="B861" s="41"/>
      <c r="C861" s="42"/>
      <c r="D861" s="234" t="s">
        <v>449</v>
      </c>
      <c r="E861" s="42"/>
      <c r="F861" s="276" t="s">
        <v>1711</v>
      </c>
      <c r="G861" s="42"/>
      <c r="H861" s="42"/>
      <c r="I861" s="229"/>
      <c r="J861" s="42"/>
      <c r="K861" s="42"/>
      <c r="L861" s="46"/>
      <c r="M861" s="230"/>
      <c r="N861" s="231"/>
      <c r="O861" s="86"/>
      <c r="P861" s="86"/>
      <c r="Q861" s="86"/>
      <c r="R861" s="86"/>
      <c r="S861" s="86"/>
      <c r="T861" s="87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T861" s="19" t="s">
        <v>449</v>
      </c>
      <c r="AU861" s="19" t="s">
        <v>83</v>
      </c>
    </row>
    <row r="862" s="13" customFormat="1">
      <c r="A862" s="13"/>
      <c r="B862" s="232"/>
      <c r="C862" s="233"/>
      <c r="D862" s="234" t="s">
        <v>171</v>
      </c>
      <c r="E862" s="233"/>
      <c r="F862" s="236" t="s">
        <v>1712</v>
      </c>
      <c r="G862" s="233"/>
      <c r="H862" s="237">
        <v>92.310000000000002</v>
      </c>
      <c r="I862" s="238"/>
      <c r="J862" s="233"/>
      <c r="K862" s="233"/>
      <c r="L862" s="239"/>
      <c r="M862" s="240"/>
      <c r="N862" s="241"/>
      <c r="O862" s="241"/>
      <c r="P862" s="241"/>
      <c r="Q862" s="241"/>
      <c r="R862" s="241"/>
      <c r="S862" s="241"/>
      <c r="T862" s="242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43" t="s">
        <v>171</v>
      </c>
      <c r="AU862" s="243" t="s">
        <v>83</v>
      </c>
      <c r="AV862" s="13" t="s">
        <v>83</v>
      </c>
      <c r="AW862" s="13" t="s">
        <v>4</v>
      </c>
      <c r="AX862" s="13" t="s">
        <v>81</v>
      </c>
      <c r="AY862" s="243" t="s">
        <v>160</v>
      </c>
    </row>
    <row r="863" s="2" customFormat="1" ht="33" customHeight="1">
      <c r="A863" s="40"/>
      <c r="B863" s="41"/>
      <c r="C863" s="214" t="s">
        <v>1713</v>
      </c>
      <c r="D863" s="214" t="s">
        <v>162</v>
      </c>
      <c r="E863" s="215" t="s">
        <v>1714</v>
      </c>
      <c r="F863" s="216" t="s">
        <v>1715</v>
      </c>
      <c r="G863" s="217" t="s">
        <v>213</v>
      </c>
      <c r="H863" s="218">
        <v>12.095000000000001</v>
      </c>
      <c r="I863" s="219"/>
      <c r="J863" s="220">
        <f>ROUND(I863*H863,2)</f>
        <v>0</v>
      </c>
      <c r="K863" s="216" t="s">
        <v>166</v>
      </c>
      <c r="L863" s="46"/>
      <c r="M863" s="221" t="s">
        <v>19</v>
      </c>
      <c r="N863" s="222" t="s">
        <v>44</v>
      </c>
      <c r="O863" s="86"/>
      <c r="P863" s="223">
        <f>O863*H863</f>
        <v>0</v>
      </c>
      <c r="Q863" s="223">
        <v>0</v>
      </c>
      <c r="R863" s="223">
        <f>Q863*H863</f>
        <v>0</v>
      </c>
      <c r="S863" s="223">
        <v>0</v>
      </c>
      <c r="T863" s="224">
        <f>S863*H863</f>
        <v>0</v>
      </c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R863" s="225" t="s">
        <v>263</v>
      </c>
      <c r="AT863" s="225" t="s">
        <v>162</v>
      </c>
      <c r="AU863" s="225" t="s">
        <v>83</v>
      </c>
      <c r="AY863" s="19" t="s">
        <v>160</v>
      </c>
      <c r="BE863" s="226">
        <f>IF(N863="základní",J863,0)</f>
        <v>0</v>
      </c>
      <c r="BF863" s="226">
        <f>IF(N863="snížená",J863,0)</f>
        <v>0</v>
      </c>
      <c r="BG863" s="226">
        <f>IF(N863="zákl. přenesená",J863,0)</f>
        <v>0</v>
      </c>
      <c r="BH863" s="226">
        <f>IF(N863="sníž. přenesená",J863,0)</f>
        <v>0</v>
      </c>
      <c r="BI863" s="226">
        <f>IF(N863="nulová",J863,0)</f>
        <v>0</v>
      </c>
      <c r="BJ863" s="19" t="s">
        <v>81</v>
      </c>
      <c r="BK863" s="226">
        <f>ROUND(I863*H863,2)</f>
        <v>0</v>
      </c>
      <c r="BL863" s="19" t="s">
        <v>263</v>
      </c>
      <c r="BM863" s="225" t="s">
        <v>1716</v>
      </c>
    </row>
    <row r="864" s="2" customFormat="1">
      <c r="A864" s="40"/>
      <c r="B864" s="41"/>
      <c r="C864" s="42"/>
      <c r="D864" s="227" t="s">
        <v>169</v>
      </c>
      <c r="E864" s="42"/>
      <c r="F864" s="228" t="s">
        <v>1717</v>
      </c>
      <c r="G864" s="42"/>
      <c r="H864" s="42"/>
      <c r="I864" s="229"/>
      <c r="J864" s="42"/>
      <c r="K864" s="42"/>
      <c r="L864" s="46"/>
      <c r="M864" s="230"/>
      <c r="N864" s="231"/>
      <c r="O864" s="86"/>
      <c r="P864" s="86"/>
      <c r="Q864" s="86"/>
      <c r="R864" s="86"/>
      <c r="S864" s="86"/>
      <c r="T864" s="87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T864" s="19" t="s">
        <v>169</v>
      </c>
      <c r="AU864" s="19" t="s">
        <v>83</v>
      </c>
    </row>
    <row r="865" s="12" customFormat="1" ht="22.8" customHeight="1">
      <c r="A865" s="12"/>
      <c r="B865" s="198"/>
      <c r="C865" s="199"/>
      <c r="D865" s="200" t="s">
        <v>72</v>
      </c>
      <c r="E865" s="212" t="s">
        <v>1718</v>
      </c>
      <c r="F865" s="212" t="s">
        <v>1719</v>
      </c>
      <c r="G865" s="199"/>
      <c r="H865" s="199"/>
      <c r="I865" s="202"/>
      <c r="J865" s="213">
        <f>BK865</f>
        <v>0</v>
      </c>
      <c r="K865" s="199"/>
      <c r="L865" s="204"/>
      <c r="M865" s="205"/>
      <c r="N865" s="206"/>
      <c r="O865" s="206"/>
      <c r="P865" s="207">
        <f>SUM(P866:P993)</f>
        <v>0</v>
      </c>
      <c r="Q865" s="206"/>
      <c r="R865" s="207">
        <f>SUM(R866:R993)</f>
        <v>26.340256350000001</v>
      </c>
      <c r="S865" s="206"/>
      <c r="T865" s="208">
        <f>SUM(T866:T993)</f>
        <v>0</v>
      </c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R865" s="209" t="s">
        <v>83</v>
      </c>
      <c r="AT865" s="210" t="s">
        <v>72</v>
      </c>
      <c r="AU865" s="210" t="s">
        <v>81</v>
      </c>
      <c r="AY865" s="209" t="s">
        <v>160</v>
      </c>
      <c r="BK865" s="211">
        <f>SUM(BK866:BK993)</f>
        <v>0</v>
      </c>
    </row>
    <row r="866" s="2" customFormat="1" ht="24.15" customHeight="1">
      <c r="A866" s="40"/>
      <c r="B866" s="41"/>
      <c r="C866" s="214" t="s">
        <v>1720</v>
      </c>
      <c r="D866" s="214" t="s">
        <v>162</v>
      </c>
      <c r="E866" s="215" t="s">
        <v>1721</v>
      </c>
      <c r="F866" s="216" t="s">
        <v>1722</v>
      </c>
      <c r="G866" s="217" t="s">
        <v>165</v>
      </c>
      <c r="H866" s="218">
        <v>135.726</v>
      </c>
      <c r="I866" s="219"/>
      <c r="J866" s="220">
        <f>ROUND(I866*H866,2)</f>
        <v>0</v>
      </c>
      <c r="K866" s="216" t="s">
        <v>166</v>
      </c>
      <c r="L866" s="46"/>
      <c r="M866" s="221" t="s">
        <v>19</v>
      </c>
      <c r="N866" s="222" t="s">
        <v>44</v>
      </c>
      <c r="O866" s="86"/>
      <c r="P866" s="223">
        <f>O866*H866</f>
        <v>0</v>
      </c>
      <c r="Q866" s="223">
        <v>0</v>
      </c>
      <c r="R866" s="223">
        <f>Q866*H866</f>
        <v>0</v>
      </c>
      <c r="S866" s="223">
        <v>0</v>
      </c>
      <c r="T866" s="224">
        <f>S866*H866</f>
        <v>0</v>
      </c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R866" s="225" t="s">
        <v>263</v>
      </c>
      <c r="AT866" s="225" t="s">
        <v>162</v>
      </c>
      <c r="AU866" s="225" t="s">
        <v>83</v>
      </c>
      <c r="AY866" s="19" t="s">
        <v>160</v>
      </c>
      <c r="BE866" s="226">
        <f>IF(N866="základní",J866,0)</f>
        <v>0</v>
      </c>
      <c r="BF866" s="226">
        <f>IF(N866="snížená",J866,0)</f>
        <v>0</v>
      </c>
      <c r="BG866" s="226">
        <f>IF(N866="zákl. přenesená",J866,0)</f>
        <v>0</v>
      </c>
      <c r="BH866" s="226">
        <f>IF(N866="sníž. přenesená",J866,0)</f>
        <v>0</v>
      </c>
      <c r="BI866" s="226">
        <f>IF(N866="nulová",J866,0)</f>
        <v>0</v>
      </c>
      <c r="BJ866" s="19" t="s">
        <v>81</v>
      </c>
      <c r="BK866" s="226">
        <f>ROUND(I866*H866,2)</f>
        <v>0</v>
      </c>
      <c r="BL866" s="19" t="s">
        <v>263</v>
      </c>
      <c r="BM866" s="225" t="s">
        <v>1723</v>
      </c>
    </row>
    <row r="867" s="2" customFormat="1">
      <c r="A867" s="40"/>
      <c r="B867" s="41"/>
      <c r="C867" s="42"/>
      <c r="D867" s="227" t="s">
        <v>169</v>
      </c>
      <c r="E867" s="42"/>
      <c r="F867" s="228" t="s">
        <v>1724</v>
      </c>
      <c r="G867" s="42"/>
      <c r="H867" s="42"/>
      <c r="I867" s="229"/>
      <c r="J867" s="42"/>
      <c r="K867" s="42"/>
      <c r="L867" s="46"/>
      <c r="M867" s="230"/>
      <c r="N867" s="231"/>
      <c r="O867" s="86"/>
      <c r="P867" s="86"/>
      <c r="Q867" s="86"/>
      <c r="R867" s="86"/>
      <c r="S867" s="86"/>
      <c r="T867" s="87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T867" s="19" t="s">
        <v>169</v>
      </c>
      <c r="AU867" s="19" t="s">
        <v>83</v>
      </c>
    </row>
    <row r="868" s="13" customFormat="1">
      <c r="A868" s="13"/>
      <c r="B868" s="232"/>
      <c r="C868" s="233"/>
      <c r="D868" s="234" t="s">
        <v>171</v>
      </c>
      <c r="E868" s="235" t="s">
        <v>19</v>
      </c>
      <c r="F868" s="236" t="s">
        <v>1725</v>
      </c>
      <c r="G868" s="233"/>
      <c r="H868" s="237">
        <v>10.275</v>
      </c>
      <c r="I868" s="238"/>
      <c r="J868" s="233"/>
      <c r="K868" s="233"/>
      <c r="L868" s="239"/>
      <c r="M868" s="240"/>
      <c r="N868" s="241"/>
      <c r="O868" s="241"/>
      <c r="P868" s="241"/>
      <c r="Q868" s="241"/>
      <c r="R868" s="241"/>
      <c r="S868" s="241"/>
      <c r="T868" s="242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43" t="s">
        <v>171</v>
      </c>
      <c r="AU868" s="243" t="s">
        <v>83</v>
      </c>
      <c r="AV868" s="13" t="s">
        <v>83</v>
      </c>
      <c r="AW868" s="13" t="s">
        <v>35</v>
      </c>
      <c r="AX868" s="13" t="s">
        <v>73</v>
      </c>
      <c r="AY868" s="243" t="s">
        <v>160</v>
      </c>
    </row>
    <row r="869" s="13" customFormat="1">
      <c r="A869" s="13"/>
      <c r="B869" s="232"/>
      <c r="C869" s="233"/>
      <c r="D869" s="234" t="s">
        <v>171</v>
      </c>
      <c r="E869" s="235" t="s">
        <v>19</v>
      </c>
      <c r="F869" s="236" t="s">
        <v>1657</v>
      </c>
      <c r="G869" s="233"/>
      <c r="H869" s="237">
        <v>125.45099999999999</v>
      </c>
      <c r="I869" s="238"/>
      <c r="J869" s="233"/>
      <c r="K869" s="233"/>
      <c r="L869" s="239"/>
      <c r="M869" s="240"/>
      <c r="N869" s="241"/>
      <c r="O869" s="241"/>
      <c r="P869" s="241"/>
      <c r="Q869" s="241"/>
      <c r="R869" s="241"/>
      <c r="S869" s="241"/>
      <c r="T869" s="242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43" t="s">
        <v>171</v>
      </c>
      <c r="AU869" s="243" t="s">
        <v>83</v>
      </c>
      <c r="AV869" s="13" t="s">
        <v>83</v>
      </c>
      <c r="AW869" s="13" t="s">
        <v>35</v>
      </c>
      <c r="AX869" s="13" t="s">
        <v>73</v>
      </c>
      <c r="AY869" s="243" t="s">
        <v>160</v>
      </c>
    </row>
    <row r="870" s="14" customFormat="1">
      <c r="A870" s="14"/>
      <c r="B870" s="244"/>
      <c r="C870" s="245"/>
      <c r="D870" s="234" t="s">
        <v>171</v>
      </c>
      <c r="E870" s="246" t="s">
        <v>19</v>
      </c>
      <c r="F870" s="247" t="s">
        <v>180</v>
      </c>
      <c r="G870" s="245"/>
      <c r="H870" s="248">
        <v>135.726</v>
      </c>
      <c r="I870" s="249"/>
      <c r="J870" s="245"/>
      <c r="K870" s="245"/>
      <c r="L870" s="250"/>
      <c r="M870" s="251"/>
      <c r="N870" s="252"/>
      <c r="O870" s="252"/>
      <c r="P870" s="252"/>
      <c r="Q870" s="252"/>
      <c r="R870" s="252"/>
      <c r="S870" s="252"/>
      <c r="T870" s="253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54" t="s">
        <v>171</v>
      </c>
      <c r="AU870" s="254" t="s">
        <v>83</v>
      </c>
      <c r="AV870" s="14" t="s">
        <v>167</v>
      </c>
      <c r="AW870" s="14" t="s">
        <v>35</v>
      </c>
      <c r="AX870" s="14" t="s">
        <v>81</v>
      </c>
      <c r="AY870" s="254" t="s">
        <v>160</v>
      </c>
    </row>
    <row r="871" s="2" customFormat="1" ht="44.25" customHeight="1">
      <c r="A871" s="40"/>
      <c r="B871" s="41"/>
      <c r="C871" s="255" t="s">
        <v>1726</v>
      </c>
      <c r="D871" s="255" t="s">
        <v>242</v>
      </c>
      <c r="E871" s="256" t="s">
        <v>1727</v>
      </c>
      <c r="F871" s="257" t="s">
        <v>1728</v>
      </c>
      <c r="G871" s="258" t="s">
        <v>165</v>
      </c>
      <c r="H871" s="259">
        <v>158.18899999999999</v>
      </c>
      <c r="I871" s="260"/>
      <c r="J871" s="261">
        <f>ROUND(I871*H871,2)</f>
        <v>0</v>
      </c>
      <c r="K871" s="257" t="s">
        <v>166</v>
      </c>
      <c r="L871" s="262"/>
      <c r="M871" s="263" t="s">
        <v>19</v>
      </c>
      <c r="N871" s="264" t="s">
        <v>44</v>
      </c>
      <c r="O871" s="86"/>
      <c r="P871" s="223">
        <f>O871*H871</f>
        <v>0</v>
      </c>
      <c r="Q871" s="223">
        <v>0.0035999999999999999</v>
      </c>
      <c r="R871" s="223">
        <f>Q871*H871</f>
        <v>0.5694804</v>
      </c>
      <c r="S871" s="223">
        <v>0</v>
      </c>
      <c r="T871" s="224">
        <f>S871*H871</f>
        <v>0</v>
      </c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R871" s="225" t="s">
        <v>368</v>
      </c>
      <c r="AT871" s="225" t="s">
        <v>242</v>
      </c>
      <c r="AU871" s="225" t="s">
        <v>83</v>
      </c>
      <c r="AY871" s="19" t="s">
        <v>160</v>
      </c>
      <c r="BE871" s="226">
        <f>IF(N871="základní",J871,0)</f>
        <v>0</v>
      </c>
      <c r="BF871" s="226">
        <f>IF(N871="snížená",J871,0)</f>
        <v>0</v>
      </c>
      <c r="BG871" s="226">
        <f>IF(N871="zákl. přenesená",J871,0)</f>
        <v>0</v>
      </c>
      <c r="BH871" s="226">
        <f>IF(N871="sníž. přenesená",J871,0)</f>
        <v>0</v>
      </c>
      <c r="BI871" s="226">
        <f>IF(N871="nulová",J871,0)</f>
        <v>0</v>
      </c>
      <c r="BJ871" s="19" t="s">
        <v>81</v>
      </c>
      <c r="BK871" s="226">
        <f>ROUND(I871*H871,2)</f>
        <v>0</v>
      </c>
      <c r="BL871" s="19" t="s">
        <v>263</v>
      </c>
      <c r="BM871" s="225" t="s">
        <v>1729</v>
      </c>
    </row>
    <row r="872" s="13" customFormat="1">
      <c r="A872" s="13"/>
      <c r="B872" s="232"/>
      <c r="C872" s="233"/>
      <c r="D872" s="234" t="s">
        <v>171</v>
      </c>
      <c r="E872" s="233"/>
      <c r="F872" s="236" t="s">
        <v>1730</v>
      </c>
      <c r="G872" s="233"/>
      <c r="H872" s="237">
        <v>158.18899999999999</v>
      </c>
      <c r="I872" s="238"/>
      <c r="J872" s="233"/>
      <c r="K872" s="233"/>
      <c r="L872" s="239"/>
      <c r="M872" s="240"/>
      <c r="N872" s="241"/>
      <c r="O872" s="241"/>
      <c r="P872" s="241"/>
      <c r="Q872" s="241"/>
      <c r="R872" s="241"/>
      <c r="S872" s="241"/>
      <c r="T872" s="242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43" t="s">
        <v>171</v>
      </c>
      <c r="AU872" s="243" t="s">
        <v>83</v>
      </c>
      <c r="AV872" s="13" t="s">
        <v>83</v>
      </c>
      <c r="AW872" s="13" t="s">
        <v>4</v>
      </c>
      <c r="AX872" s="13" t="s">
        <v>81</v>
      </c>
      <c r="AY872" s="243" t="s">
        <v>160</v>
      </c>
    </row>
    <row r="873" s="2" customFormat="1" ht="33" customHeight="1">
      <c r="A873" s="40"/>
      <c r="B873" s="41"/>
      <c r="C873" s="214" t="s">
        <v>1731</v>
      </c>
      <c r="D873" s="214" t="s">
        <v>162</v>
      </c>
      <c r="E873" s="215" t="s">
        <v>1732</v>
      </c>
      <c r="F873" s="216" t="s">
        <v>1733</v>
      </c>
      <c r="G873" s="217" t="s">
        <v>165</v>
      </c>
      <c r="H873" s="218">
        <v>233.14500000000001</v>
      </c>
      <c r="I873" s="219"/>
      <c r="J873" s="220">
        <f>ROUND(I873*H873,2)</f>
        <v>0</v>
      </c>
      <c r="K873" s="216" t="s">
        <v>166</v>
      </c>
      <c r="L873" s="46"/>
      <c r="M873" s="221" t="s">
        <v>19</v>
      </c>
      <c r="N873" s="222" t="s">
        <v>44</v>
      </c>
      <c r="O873" s="86"/>
      <c r="P873" s="223">
        <f>O873*H873</f>
        <v>0</v>
      </c>
      <c r="Q873" s="223">
        <v>0.00014999999999999999</v>
      </c>
      <c r="R873" s="223">
        <f>Q873*H873</f>
        <v>0.034971749999999996</v>
      </c>
      <c r="S873" s="223">
        <v>0</v>
      </c>
      <c r="T873" s="224">
        <f>S873*H873</f>
        <v>0</v>
      </c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R873" s="225" t="s">
        <v>263</v>
      </c>
      <c r="AT873" s="225" t="s">
        <v>162</v>
      </c>
      <c r="AU873" s="225" t="s">
        <v>83</v>
      </c>
      <c r="AY873" s="19" t="s">
        <v>160</v>
      </c>
      <c r="BE873" s="226">
        <f>IF(N873="základní",J873,0)</f>
        <v>0</v>
      </c>
      <c r="BF873" s="226">
        <f>IF(N873="snížená",J873,0)</f>
        <v>0</v>
      </c>
      <c r="BG873" s="226">
        <f>IF(N873="zákl. přenesená",J873,0)</f>
        <v>0</v>
      </c>
      <c r="BH873" s="226">
        <f>IF(N873="sníž. přenesená",J873,0)</f>
        <v>0</v>
      </c>
      <c r="BI873" s="226">
        <f>IF(N873="nulová",J873,0)</f>
        <v>0</v>
      </c>
      <c r="BJ873" s="19" t="s">
        <v>81</v>
      </c>
      <c r="BK873" s="226">
        <f>ROUND(I873*H873,2)</f>
        <v>0</v>
      </c>
      <c r="BL873" s="19" t="s">
        <v>263</v>
      </c>
      <c r="BM873" s="225" t="s">
        <v>1734</v>
      </c>
    </row>
    <row r="874" s="2" customFormat="1">
      <c r="A874" s="40"/>
      <c r="B874" s="41"/>
      <c r="C874" s="42"/>
      <c r="D874" s="227" t="s">
        <v>169</v>
      </c>
      <c r="E874" s="42"/>
      <c r="F874" s="228" t="s">
        <v>1735</v>
      </c>
      <c r="G874" s="42"/>
      <c r="H874" s="42"/>
      <c r="I874" s="229"/>
      <c r="J874" s="42"/>
      <c r="K874" s="42"/>
      <c r="L874" s="46"/>
      <c r="M874" s="230"/>
      <c r="N874" s="231"/>
      <c r="O874" s="86"/>
      <c r="P874" s="86"/>
      <c r="Q874" s="86"/>
      <c r="R874" s="86"/>
      <c r="S874" s="86"/>
      <c r="T874" s="87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T874" s="19" t="s">
        <v>169</v>
      </c>
      <c r="AU874" s="19" t="s">
        <v>83</v>
      </c>
    </row>
    <row r="875" s="13" customFormat="1">
      <c r="A875" s="13"/>
      <c r="B875" s="232"/>
      <c r="C875" s="233"/>
      <c r="D875" s="234" t="s">
        <v>171</v>
      </c>
      <c r="E875" s="235" t="s">
        <v>19</v>
      </c>
      <c r="F875" s="236" t="s">
        <v>1405</v>
      </c>
      <c r="G875" s="233"/>
      <c r="H875" s="237">
        <v>49.872999999999998</v>
      </c>
      <c r="I875" s="238"/>
      <c r="J875" s="233"/>
      <c r="K875" s="233"/>
      <c r="L875" s="239"/>
      <c r="M875" s="240"/>
      <c r="N875" s="241"/>
      <c r="O875" s="241"/>
      <c r="P875" s="241"/>
      <c r="Q875" s="241"/>
      <c r="R875" s="241"/>
      <c r="S875" s="241"/>
      <c r="T875" s="242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43" t="s">
        <v>171</v>
      </c>
      <c r="AU875" s="243" t="s">
        <v>83</v>
      </c>
      <c r="AV875" s="13" t="s">
        <v>83</v>
      </c>
      <c r="AW875" s="13" t="s">
        <v>35</v>
      </c>
      <c r="AX875" s="13" t="s">
        <v>73</v>
      </c>
      <c r="AY875" s="243" t="s">
        <v>160</v>
      </c>
    </row>
    <row r="876" s="15" customFormat="1">
      <c r="A876" s="15"/>
      <c r="B876" s="265"/>
      <c r="C876" s="266"/>
      <c r="D876" s="234" t="s">
        <v>171</v>
      </c>
      <c r="E876" s="267" t="s">
        <v>19</v>
      </c>
      <c r="F876" s="268" t="s">
        <v>1736</v>
      </c>
      <c r="G876" s="266"/>
      <c r="H876" s="269">
        <v>49.872999999999998</v>
      </c>
      <c r="I876" s="270"/>
      <c r="J876" s="266"/>
      <c r="K876" s="266"/>
      <c r="L876" s="271"/>
      <c r="M876" s="272"/>
      <c r="N876" s="273"/>
      <c r="O876" s="273"/>
      <c r="P876" s="273"/>
      <c r="Q876" s="273"/>
      <c r="R876" s="273"/>
      <c r="S876" s="273"/>
      <c r="T876" s="274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T876" s="275" t="s">
        <v>171</v>
      </c>
      <c r="AU876" s="275" t="s">
        <v>83</v>
      </c>
      <c r="AV876" s="15" t="s">
        <v>181</v>
      </c>
      <c r="AW876" s="15" t="s">
        <v>35</v>
      </c>
      <c r="AX876" s="15" t="s">
        <v>73</v>
      </c>
      <c r="AY876" s="275" t="s">
        <v>160</v>
      </c>
    </row>
    <row r="877" s="13" customFormat="1">
      <c r="A877" s="13"/>
      <c r="B877" s="232"/>
      <c r="C877" s="233"/>
      <c r="D877" s="234" t="s">
        <v>171</v>
      </c>
      <c r="E877" s="235" t="s">
        <v>19</v>
      </c>
      <c r="F877" s="236" t="s">
        <v>1677</v>
      </c>
      <c r="G877" s="233"/>
      <c r="H877" s="237">
        <v>70.344999999999999</v>
      </c>
      <c r="I877" s="238"/>
      <c r="J877" s="233"/>
      <c r="K877" s="233"/>
      <c r="L877" s="239"/>
      <c r="M877" s="240"/>
      <c r="N877" s="241"/>
      <c r="O877" s="241"/>
      <c r="P877" s="241"/>
      <c r="Q877" s="241"/>
      <c r="R877" s="241"/>
      <c r="S877" s="241"/>
      <c r="T877" s="242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43" t="s">
        <v>171</v>
      </c>
      <c r="AU877" s="243" t="s">
        <v>83</v>
      </c>
      <c r="AV877" s="13" t="s">
        <v>83</v>
      </c>
      <c r="AW877" s="13" t="s">
        <v>35</v>
      </c>
      <c r="AX877" s="13" t="s">
        <v>73</v>
      </c>
      <c r="AY877" s="243" t="s">
        <v>160</v>
      </c>
    </row>
    <row r="878" s="15" customFormat="1">
      <c r="A878" s="15"/>
      <c r="B878" s="265"/>
      <c r="C878" s="266"/>
      <c r="D878" s="234" t="s">
        <v>171</v>
      </c>
      <c r="E878" s="267" t="s">
        <v>19</v>
      </c>
      <c r="F878" s="268" t="s">
        <v>1737</v>
      </c>
      <c r="G878" s="266"/>
      <c r="H878" s="269">
        <v>70.344999999999999</v>
      </c>
      <c r="I878" s="270"/>
      <c r="J878" s="266"/>
      <c r="K878" s="266"/>
      <c r="L878" s="271"/>
      <c r="M878" s="272"/>
      <c r="N878" s="273"/>
      <c r="O878" s="273"/>
      <c r="P878" s="273"/>
      <c r="Q878" s="273"/>
      <c r="R878" s="273"/>
      <c r="S878" s="273"/>
      <c r="T878" s="274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T878" s="275" t="s">
        <v>171</v>
      </c>
      <c r="AU878" s="275" t="s">
        <v>83</v>
      </c>
      <c r="AV878" s="15" t="s">
        <v>181</v>
      </c>
      <c r="AW878" s="15" t="s">
        <v>35</v>
      </c>
      <c r="AX878" s="15" t="s">
        <v>73</v>
      </c>
      <c r="AY878" s="275" t="s">
        <v>160</v>
      </c>
    </row>
    <row r="879" s="13" customFormat="1">
      <c r="A879" s="13"/>
      <c r="B879" s="232"/>
      <c r="C879" s="233"/>
      <c r="D879" s="234" t="s">
        <v>171</v>
      </c>
      <c r="E879" s="235" t="s">
        <v>19</v>
      </c>
      <c r="F879" s="236" t="s">
        <v>1678</v>
      </c>
      <c r="G879" s="233"/>
      <c r="H879" s="237">
        <v>9.0920000000000005</v>
      </c>
      <c r="I879" s="238"/>
      <c r="J879" s="233"/>
      <c r="K879" s="233"/>
      <c r="L879" s="239"/>
      <c r="M879" s="240"/>
      <c r="N879" s="241"/>
      <c r="O879" s="241"/>
      <c r="P879" s="241"/>
      <c r="Q879" s="241"/>
      <c r="R879" s="241"/>
      <c r="S879" s="241"/>
      <c r="T879" s="242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43" t="s">
        <v>171</v>
      </c>
      <c r="AU879" s="243" t="s">
        <v>83</v>
      </c>
      <c r="AV879" s="13" t="s">
        <v>83</v>
      </c>
      <c r="AW879" s="13" t="s">
        <v>35</v>
      </c>
      <c r="AX879" s="13" t="s">
        <v>73</v>
      </c>
      <c r="AY879" s="243" t="s">
        <v>160</v>
      </c>
    </row>
    <row r="880" s="15" customFormat="1">
      <c r="A880" s="15"/>
      <c r="B880" s="265"/>
      <c r="C880" s="266"/>
      <c r="D880" s="234" t="s">
        <v>171</v>
      </c>
      <c r="E880" s="267" t="s">
        <v>19</v>
      </c>
      <c r="F880" s="268" t="s">
        <v>1738</v>
      </c>
      <c r="G880" s="266"/>
      <c r="H880" s="269">
        <v>9.0920000000000005</v>
      </c>
      <c r="I880" s="270"/>
      <c r="J880" s="266"/>
      <c r="K880" s="266"/>
      <c r="L880" s="271"/>
      <c r="M880" s="272"/>
      <c r="N880" s="273"/>
      <c r="O880" s="273"/>
      <c r="P880" s="273"/>
      <c r="Q880" s="273"/>
      <c r="R880" s="273"/>
      <c r="S880" s="273"/>
      <c r="T880" s="274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75" t="s">
        <v>171</v>
      </c>
      <c r="AU880" s="275" t="s">
        <v>83</v>
      </c>
      <c r="AV880" s="15" t="s">
        <v>181</v>
      </c>
      <c r="AW880" s="15" t="s">
        <v>35</v>
      </c>
      <c r="AX880" s="15" t="s">
        <v>73</v>
      </c>
      <c r="AY880" s="275" t="s">
        <v>160</v>
      </c>
    </row>
    <row r="881" s="13" customFormat="1">
      <c r="A881" s="13"/>
      <c r="B881" s="232"/>
      <c r="C881" s="233"/>
      <c r="D881" s="234" t="s">
        <v>171</v>
      </c>
      <c r="E881" s="235" t="s">
        <v>19</v>
      </c>
      <c r="F881" s="236" t="s">
        <v>1679</v>
      </c>
      <c r="G881" s="233"/>
      <c r="H881" s="237">
        <v>15.002000000000001</v>
      </c>
      <c r="I881" s="238"/>
      <c r="J881" s="233"/>
      <c r="K881" s="233"/>
      <c r="L881" s="239"/>
      <c r="M881" s="240"/>
      <c r="N881" s="241"/>
      <c r="O881" s="241"/>
      <c r="P881" s="241"/>
      <c r="Q881" s="241"/>
      <c r="R881" s="241"/>
      <c r="S881" s="241"/>
      <c r="T881" s="242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43" t="s">
        <v>171</v>
      </c>
      <c r="AU881" s="243" t="s">
        <v>83</v>
      </c>
      <c r="AV881" s="13" t="s">
        <v>83</v>
      </c>
      <c r="AW881" s="13" t="s">
        <v>35</v>
      </c>
      <c r="AX881" s="13" t="s">
        <v>73</v>
      </c>
      <c r="AY881" s="243" t="s">
        <v>160</v>
      </c>
    </row>
    <row r="882" s="15" customFormat="1">
      <c r="A882" s="15"/>
      <c r="B882" s="265"/>
      <c r="C882" s="266"/>
      <c r="D882" s="234" t="s">
        <v>171</v>
      </c>
      <c r="E882" s="267" t="s">
        <v>19</v>
      </c>
      <c r="F882" s="268" t="s">
        <v>1739</v>
      </c>
      <c r="G882" s="266"/>
      <c r="H882" s="269">
        <v>15.002000000000001</v>
      </c>
      <c r="I882" s="270"/>
      <c r="J882" s="266"/>
      <c r="K882" s="266"/>
      <c r="L882" s="271"/>
      <c r="M882" s="272"/>
      <c r="N882" s="273"/>
      <c r="O882" s="273"/>
      <c r="P882" s="273"/>
      <c r="Q882" s="273"/>
      <c r="R882" s="273"/>
      <c r="S882" s="273"/>
      <c r="T882" s="274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T882" s="275" t="s">
        <v>171</v>
      </c>
      <c r="AU882" s="275" t="s">
        <v>83</v>
      </c>
      <c r="AV882" s="15" t="s">
        <v>181</v>
      </c>
      <c r="AW882" s="15" t="s">
        <v>35</v>
      </c>
      <c r="AX882" s="15" t="s">
        <v>73</v>
      </c>
      <c r="AY882" s="275" t="s">
        <v>160</v>
      </c>
    </row>
    <row r="883" s="13" customFormat="1">
      <c r="A883" s="13"/>
      <c r="B883" s="232"/>
      <c r="C883" s="233"/>
      <c r="D883" s="234" t="s">
        <v>171</v>
      </c>
      <c r="E883" s="235" t="s">
        <v>19</v>
      </c>
      <c r="F883" s="236" t="s">
        <v>1740</v>
      </c>
      <c r="G883" s="233"/>
      <c r="H883" s="237">
        <v>10.275</v>
      </c>
      <c r="I883" s="238"/>
      <c r="J883" s="233"/>
      <c r="K883" s="233"/>
      <c r="L883" s="239"/>
      <c r="M883" s="240"/>
      <c r="N883" s="241"/>
      <c r="O883" s="241"/>
      <c r="P883" s="241"/>
      <c r="Q883" s="241"/>
      <c r="R883" s="241"/>
      <c r="S883" s="241"/>
      <c r="T883" s="242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43" t="s">
        <v>171</v>
      </c>
      <c r="AU883" s="243" t="s">
        <v>83</v>
      </c>
      <c r="AV883" s="13" t="s">
        <v>83</v>
      </c>
      <c r="AW883" s="13" t="s">
        <v>35</v>
      </c>
      <c r="AX883" s="13" t="s">
        <v>73</v>
      </c>
      <c r="AY883" s="243" t="s">
        <v>160</v>
      </c>
    </row>
    <row r="884" s="15" customFormat="1">
      <c r="A884" s="15"/>
      <c r="B884" s="265"/>
      <c r="C884" s="266"/>
      <c r="D884" s="234" t="s">
        <v>171</v>
      </c>
      <c r="E884" s="267" t="s">
        <v>19</v>
      </c>
      <c r="F884" s="268" t="s">
        <v>1741</v>
      </c>
      <c r="G884" s="266"/>
      <c r="H884" s="269">
        <v>10.275</v>
      </c>
      <c r="I884" s="270"/>
      <c r="J884" s="266"/>
      <c r="K884" s="266"/>
      <c r="L884" s="271"/>
      <c r="M884" s="272"/>
      <c r="N884" s="273"/>
      <c r="O884" s="273"/>
      <c r="P884" s="273"/>
      <c r="Q884" s="273"/>
      <c r="R884" s="273"/>
      <c r="S884" s="273"/>
      <c r="T884" s="274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T884" s="275" t="s">
        <v>171</v>
      </c>
      <c r="AU884" s="275" t="s">
        <v>83</v>
      </c>
      <c r="AV884" s="15" t="s">
        <v>181</v>
      </c>
      <c r="AW884" s="15" t="s">
        <v>35</v>
      </c>
      <c r="AX884" s="15" t="s">
        <v>73</v>
      </c>
      <c r="AY884" s="275" t="s">
        <v>160</v>
      </c>
    </row>
    <row r="885" s="13" customFormat="1">
      <c r="A885" s="13"/>
      <c r="B885" s="232"/>
      <c r="C885" s="233"/>
      <c r="D885" s="234" t="s">
        <v>171</v>
      </c>
      <c r="E885" s="235" t="s">
        <v>19</v>
      </c>
      <c r="F885" s="236" t="s">
        <v>1742</v>
      </c>
      <c r="G885" s="233"/>
      <c r="H885" s="237">
        <v>78.558000000000007</v>
      </c>
      <c r="I885" s="238"/>
      <c r="J885" s="233"/>
      <c r="K885" s="233"/>
      <c r="L885" s="239"/>
      <c r="M885" s="240"/>
      <c r="N885" s="241"/>
      <c r="O885" s="241"/>
      <c r="P885" s="241"/>
      <c r="Q885" s="241"/>
      <c r="R885" s="241"/>
      <c r="S885" s="241"/>
      <c r="T885" s="24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3" t="s">
        <v>171</v>
      </c>
      <c r="AU885" s="243" t="s">
        <v>83</v>
      </c>
      <c r="AV885" s="13" t="s">
        <v>83</v>
      </c>
      <c r="AW885" s="13" t="s">
        <v>35</v>
      </c>
      <c r="AX885" s="13" t="s">
        <v>73</v>
      </c>
      <c r="AY885" s="243" t="s">
        <v>160</v>
      </c>
    </row>
    <row r="886" s="15" customFormat="1">
      <c r="A886" s="15"/>
      <c r="B886" s="265"/>
      <c r="C886" s="266"/>
      <c r="D886" s="234" t="s">
        <v>171</v>
      </c>
      <c r="E886" s="267" t="s">
        <v>19</v>
      </c>
      <c r="F886" s="268" t="s">
        <v>1743</v>
      </c>
      <c r="G886" s="266"/>
      <c r="H886" s="269">
        <v>78.558000000000007</v>
      </c>
      <c r="I886" s="270"/>
      <c r="J886" s="266"/>
      <c r="K886" s="266"/>
      <c r="L886" s="271"/>
      <c r="M886" s="272"/>
      <c r="N886" s="273"/>
      <c r="O886" s="273"/>
      <c r="P886" s="273"/>
      <c r="Q886" s="273"/>
      <c r="R886" s="273"/>
      <c r="S886" s="273"/>
      <c r="T886" s="274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75" t="s">
        <v>171</v>
      </c>
      <c r="AU886" s="275" t="s">
        <v>83</v>
      </c>
      <c r="AV886" s="15" t="s">
        <v>181</v>
      </c>
      <c r="AW886" s="15" t="s">
        <v>35</v>
      </c>
      <c r="AX886" s="15" t="s">
        <v>73</v>
      </c>
      <c r="AY886" s="275" t="s">
        <v>160</v>
      </c>
    </row>
    <row r="887" s="14" customFormat="1">
      <c r="A887" s="14"/>
      <c r="B887" s="244"/>
      <c r="C887" s="245"/>
      <c r="D887" s="234" t="s">
        <v>171</v>
      </c>
      <c r="E887" s="246" t="s">
        <v>19</v>
      </c>
      <c r="F887" s="247" t="s">
        <v>180</v>
      </c>
      <c r="G887" s="245"/>
      <c r="H887" s="248">
        <v>233.14500000000001</v>
      </c>
      <c r="I887" s="249"/>
      <c r="J887" s="245"/>
      <c r="K887" s="245"/>
      <c r="L887" s="250"/>
      <c r="M887" s="251"/>
      <c r="N887" s="252"/>
      <c r="O887" s="252"/>
      <c r="P887" s="252"/>
      <c r="Q887" s="252"/>
      <c r="R887" s="252"/>
      <c r="S887" s="252"/>
      <c r="T887" s="253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54" t="s">
        <v>171</v>
      </c>
      <c r="AU887" s="254" t="s">
        <v>83</v>
      </c>
      <c r="AV887" s="14" t="s">
        <v>167</v>
      </c>
      <c r="AW887" s="14" t="s">
        <v>35</v>
      </c>
      <c r="AX887" s="14" t="s">
        <v>81</v>
      </c>
      <c r="AY887" s="254" t="s">
        <v>160</v>
      </c>
    </row>
    <row r="888" s="2" customFormat="1" ht="24.15" customHeight="1">
      <c r="A888" s="40"/>
      <c r="B888" s="41"/>
      <c r="C888" s="255" t="s">
        <v>1744</v>
      </c>
      <c r="D888" s="255" t="s">
        <v>242</v>
      </c>
      <c r="E888" s="256" t="s">
        <v>1745</v>
      </c>
      <c r="F888" s="257" t="s">
        <v>1746</v>
      </c>
      <c r="G888" s="258" t="s">
        <v>165</v>
      </c>
      <c r="H888" s="259">
        <v>271.73000000000002</v>
      </c>
      <c r="I888" s="260"/>
      <c r="J888" s="261">
        <f>ROUND(I888*H888,2)</f>
        <v>0</v>
      </c>
      <c r="K888" s="257" t="s">
        <v>166</v>
      </c>
      <c r="L888" s="262"/>
      <c r="M888" s="263" t="s">
        <v>19</v>
      </c>
      <c r="N888" s="264" t="s">
        <v>44</v>
      </c>
      <c r="O888" s="86"/>
      <c r="P888" s="223">
        <f>O888*H888</f>
        <v>0</v>
      </c>
      <c r="Q888" s="223">
        <v>0.0022000000000000001</v>
      </c>
      <c r="R888" s="223">
        <f>Q888*H888</f>
        <v>0.59780600000000006</v>
      </c>
      <c r="S888" s="223">
        <v>0</v>
      </c>
      <c r="T888" s="224">
        <f>S888*H888</f>
        <v>0</v>
      </c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R888" s="225" t="s">
        <v>368</v>
      </c>
      <c r="AT888" s="225" t="s">
        <v>242</v>
      </c>
      <c r="AU888" s="225" t="s">
        <v>83</v>
      </c>
      <c r="AY888" s="19" t="s">
        <v>160</v>
      </c>
      <c r="BE888" s="226">
        <f>IF(N888="základní",J888,0)</f>
        <v>0</v>
      </c>
      <c r="BF888" s="226">
        <f>IF(N888="snížená",J888,0)</f>
        <v>0</v>
      </c>
      <c r="BG888" s="226">
        <f>IF(N888="zákl. přenesená",J888,0)</f>
        <v>0</v>
      </c>
      <c r="BH888" s="226">
        <f>IF(N888="sníž. přenesená",J888,0)</f>
        <v>0</v>
      </c>
      <c r="BI888" s="226">
        <f>IF(N888="nulová",J888,0)</f>
        <v>0</v>
      </c>
      <c r="BJ888" s="19" t="s">
        <v>81</v>
      </c>
      <c r="BK888" s="226">
        <f>ROUND(I888*H888,2)</f>
        <v>0</v>
      </c>
      <c r="BL888" s="19" t="s">
        <v>263</v>
      </c>
      <c r="BM888" s="225" t="s">
        <v>1747</v>
      </c>
    </row>
    <row r="889" s="13" customFormat="1">
      <c r="A889" s="13"/>
      <c r="B889" s="232"/>
      <c r="C889" s="233"/>
      <c r="D889" s="234" t="s">
        <v>171</v>
      </c>
      <c r="E889" s="233"/>
      <c r="F889" s="236" t="s">
        <v>1748</v>
      </c>
      <c r="G889" s="233"/>
      <c r="H889" s="237">
        <v>271.73000000000002</v>
      </c>
      <c r="I889" s="238"/>
      <c r="J889" s="233"/>
      <c r="K889" s="233"/>
      <c r="L889" s="239"/>
      <c r="M889" s="240"/>
      <c r="N889" s="241"/>
      <c r="O889" s="241"/>
      <c r="P889" s="241"/>
      <c r="Q889" s="241"/>
      <c r="R889" s="241"/>
      <c r="S889" s="241"/>
      <c r="T889" s="242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43" t="s">
        <v>171</v>
      </c>
      <c r="AU889" s="243" t="s">
        <v>83</v>
      </c>
      <c r="AV889" s="13" t="s">
        <v>83</v>
      </c>
      <c r="AW889" s="13" t="s">
        <v>4</v>
      </c>
      <c r="AX889" s="13" t="s">
        <v>81</v>
      </c>
      <c r="AY889" s="243" t="s">
        <v>160</v>
      </c>
    </row>
    <row r="890" s="2" customFormat="1" ht="24.15" customHeight="1">
      <c r="A890" s="40"/>
      <c r="B890" s="41"/>
      <c r="C890" s="214" t="s">
        <v>1749</v>
      </c>
      <c r="D890" s="214" t="s">
        <v>162</v>
      </c>
      <c r="E890" s="215" t="s">
        <v>1750</v>
      </c>
      <c r="F890" s="216" t="s">
        <v>1751</v>
      </c>
      <c r="G890" s="217" t="s">
        <v>165</v>
      </c>
      <c r="H890" s="218">
        <v>666.62699999999995</v>
      </c>
      <c r="I890" s="219"/>
      <c r="J890" s="220">
        <f>ROUND(I890*H890,2)</f>
        <v>0</v>
      </c>
      <c r="K890" s="216" t="s">
        <v>166</v>
      </c>
      <c r="L890" s="46"/>
      <c r="M890" s="221" t="s">
        <v>19</v>
      </c>
      <c r="N890" s="222" t="s">
        <v>44</v>
      </c>
      <c r="O890" s="86"/>
      <c r="P890" s="223">
        <f>O890*H890</f>
        <v>0</v>
      </c>
      <c r="Q890" s="223">
        <v>0</v>
      </c>
      <c r="R890" s="223">
        <f>Q890*H890</f>
        <v>0</v>
      </c>
      <c r="S890" s="223">
        <v>0</v>
      </c>
      <c r="T890" s="224">
        <f>S890*H890</f>
        <v>0</v>
      </c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R890" s="225" t="s">
        <v>263</v>
      </c>
      <c r="AT890" s="225" t="s">
        <v>162</v>
      </c>
      <c r="AU890" s="225" t="s">
        <v>83</v>
      </c>
      <c r="AY890" s="19" t="s">
        <v>160</v>
      </c>
      <c r="BE890" s="226">
        <f>IF(N890="základní",J890,0)</f>
        <v>0</v>
      </c>
      <c r="BF890" s="226">
        <f>IF(N890="snížená",J890,0)</f>
        <v>0</v>
      </c>
      <c r="BG890" s="226">
        <f>IF(N890="zákl. přenesená",J890,0)</f>
        <v>0</v>
      </c>
      <c r="BH890" s="226">
        <f>IF(N890="sníž. přenesená",J890,0)</f>
        <v>0</v>
      </c>
      <c r="BI890" s="226">
        <f>IF(N890="nulová",J890,0)</f>
        <v>0</v>
      </c>
      <c r="BJ890" s="19" t="s">
        <v>81</v>
      </c>
      <c r="BK890" s="226">
        <f>ROUND(I890*H890,2)</f>
        <v>0</v>
      </c>
      <c r="BL890" s="19" t="s">
        <v>263</v>
      </c>
      <c r="BM890" s="225" t="s">
        <v>1752</v>
      </c>
    </row>
    <row r="891" s="2" customFormat="1">
      <c r="A891" s="40"/>
      <c r="B891" s="41"/>
      <c r="C891" s="42"/>
      <c r="D891" s="227" t="s">
        <v>169</v>
      </c>
      <c r="E891" s="42"/>
      <c r="F891" s="228" t="s">
        <v>1753</v>
      </c>
      <c r="G891" s="42"/>
      <c r="H891" s="42"/>
      <c r="I891" s="229"/>
      <c r="J891" s="42"/>
      <c r="K891" s="42"/>
      <c r="L891" s="46"/>
      <c r="M891" s="230"/>
      <c r="N891" s="231"/>
      <c r="O891" s="86"/>
      <c r="P891" s="86"/>
      <c r="Q891" s="86"/>
      <c r="R891" s="86"/>
      <c r="S891" s="86"/>
      <c r="T891" s="87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T891" s="19" t="s">
        <v>169</v>
      </c>
      <c r="AU891" s="19" t="s">
        <v>83</v>
      </c>
    </row>
    <row r="892" s="13" customFormat="1">
      <c r="A892" s="13"/>
      <c r="B892" s="232"/>
      <c r="C892" s="233"/>
      <c r="D892" s="234" t="s">
        <v>171</v>
      </c>
      <c r="E892" s="235" t="s">
        <v>19</v>
      </c>
      <c r="F892" s="236" t="s">
        <v>1673</v>
      </c>
      <c r="G892" s="233"/>
      <c r="H892" s="237">
        <v>67.504999999999995</v>
      </c>
      <c r="I892" s="238"/>
      <c r="J892" s="233"/>
      <c r="K892" s="233"/>
      <c r="L892" s="239"/>
      <c r="M892" s="240"/>
      <c r="N892" s="241"/>
      <c r="O892" s="241"/>
      <c r="P892" s="241"/>
      <c r="Q892" s="241"/>
      <c r="R892" s="241"/>
      <c r="S892" s="241"/>
      <c r="T892" s="24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3" t="s">
        <v>171</v>
      </c>
      <c r="AU892" s="243" t="s">
        <v>83</v>
      </c>
      <c r="AV892" s="13" t="s">
        <v>83</v>
      </c>
      <c r="AW892" s="13" t="s">
        <v>35</v>
      </c>
      <c r="AX892" s="13" t="s">
        <v>73</v>
      </c>
      <c r="AY892" s="243" t="s">
        <v>160</v>
      </c>
    </row>
    <row r="893" s="13" customFormat="1">
      <c r="A893" s="13"/>
      <c r="B893" s="232"/>
      <c r="C893" s="233"/>
      <c r="D893" s="234" t="s">
        <v>171</v>
      </c>
      <c r="E893" s="235" t="s">
        <v>19</v>
      </c>
      <c r="F893" s="236" t="s">
        <v>1674</v>
      </c>
      <c r="G893" s="233"/>
      <c r="H893" s="237">
        <v>169.977</v>
      </c>
      <c r="I893" s="238"/>
      <c r="J893" s="233"/>
      <c r="K893" s="233"/>
      <c r="L893" s="239"/>
      <c r="M893" s="240"/>
      <c r="N893" s="241"/>
      <c r="O893" s="241"/>
      <c r="P893" s="241"/>
      <c r="Q893" s="241"/>
      <c r="R893" s="241"/>
      <c r="S893" s="241"/>
      <c r="T893" s="242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43" t="s">
        <v>171</v>
      </c>
      <c r="AU893" s="243" t="s">
        <v>83</v>
      </c>
      <c r="AV893" s="13" t="s">
        <v>83</v>
      </c>
      <c r="AW893" s="13" t="s">
        <v>35</v>
      </c>
      <c r="AX893" s="13" t="s">
        <v>73</v>
      </c>
      <c r="AY893" s="243" t="s">
        <v>160</v>
      </c>
    </row>
    <row r="894" s="13" customFormat="1">
      <c r="A894" s="13"/>
      <c r="B894" s="232"/>
      <c r="C894" s="233"/>
      <c r="D894" s="234" t="s">
        <v>171</v>
      </c>
      <c r="E894" s="235" t="s">
        <v>19</v>
      </c>
      <c r="F894" s="236" t="s">
        <v>1675</v>
      </c>
      <c r="G894" s="233"/>
      <c r="H894" s="237">
        <v>97.197000000000003</v>
      </c>
      <c r="I894" s="238"/>
      <c r="J894" s="233"/>
      <c r="K894" s="233"/>
      <c r="L894" s="239"/>
      <c r="M894" s="240"/>
      <c r="N894" s="241"/>
      <c r="O894" s="241"/>
      <c r="P894" s="241"/>
      <c r="Q894" s="241"/>
      <c r="R894" s="241"/>
      <c r="S894" s="241"/>
      <c r="T894" s="242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3" t="s">
        <v>171</v>
      </c>
      <c r="AU894" s="243" t="s">
        <v>83</v>
      </c>
      <c r="AV894" s="13" t="s">
        <v>83</v>
      </c>
      <c r="AW894" s="13" t="s">
        <v>35</v>
      </c>
      <c r="AX894" s="13" t="s">
        <v>73</v>
      </c>
      <c r="AY894" s="243" t="s">
        <v>160</v>
      </c>
    </row>
    <row r="895" s="13" customFormat="1">
      <c r="A895" s="13"/>
      <c r="B895" s="232"/>
      <c r="C895" s="233"/>
      <c r="D895" s="234" t="s">
        <v>171</v>
      </c>
      <c r="E895" s="235" t="s">
        <v>19</v>
      </c>
      <c r="F895" s="236" t="s">
        <v>1676</v>
      </c>
      <c r="G895" s="233"/>
      <c r="H895" s="237">
        <v>98.802999999999997</v>
      </c>
      <c r="I895" s="238"/>
      <c r="J895" s="233"/>
      <c r="K895" s="233"/>
      <c r="L895" s="239"/>
      <c r="M895" s="240"/>
      <c r="N895" s="241"/>
      <c r="O895" s="241"/>
      <c r="P895" s="241"/>
      <c r="Q895" s="241"/>
      <c r="R895" s="241"/>
      <c r="S895" s="241"/>
      <c r="T895" s="242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43" t="s">
        <v>171</v>
      </c>
      <c r="AU895" s="243" t="s">
        <v>83</v>
      </c>
      <c r="AV895" s="13" t="s">
        <v>83</v>
      </c>
      <c r="AW895" s="13" t="s">
        <v>35</v>
      </c>
      <c r="AX895" s="13" t="s">
        <v>73</v>
      </c>
      <c r="AY895" s="243" t="s">
        <v>160</v>
      </c>
    </row>
    <row r="896" s="13" customFormat="1">
      <c r="A896" s="13"/>
      <c r="B896" s="232"/>
      <c r="C896" s="233"/>
      <c r="D896" s="234" t="s">
        <v>171</v>
      </c>
      <c r="E896" s="235" t="s">
        <v>19</v>
      </c>
      <c r="F896" s="236" t="s">
        <v>1405</v>
      </c>
      <c r="G896" s="233"/>
      <c r="H896" s="237">
        <v>49.872999999999998</v>
      </c>
      <c r="I896" s="238"/>
      <c r="J896" s="233"/>
      <c r="K896" s="233"/>
      <c r="L896" s="239"/>
      <c r="M896" s="240"/>
      <c r="N896" s="241"/>
      <c r="O896" s="241"/>
      <c r="P896" s="241"/>
      <c r="Q896" s="241"/>
      <c r="R896" s="241"/>
      <c r="S896" s="241"/>
      <c r="T896" s="242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3" t="s">
        <v>171</v>
      </c>
      <c r="AU896" s="243" t="s">
        <v>83</v>
      </c>
      <c r="AV896" s="13" t="s">
        <v>83</v>
      </c>
      <c r="AW896" s="13" t="s">
        <v>35</v>
      </c>
      <c r="AX896" s="13" t="s">
        <v>73</v>
      </c>
      <c r="AY896" s="243" t="s">
        <v>160</v>
      </c>
    </row>
    <row r="897" s="15" customFormat="1">
      <c r="A897" s="15"/>
      <c r="B897" s="265"/>
      <c r="C897" s="266"/>
      <c r="D897" s="234" t="s">
        <v>171</v>
      </c>
      <c r="E897" s="267" t="s">
        <v>19</v>
      </c>
      <c r="F897" s="268" t="s">
        <v>1736</v>
      </c>
      <c r="G897" s="266"/>
      <c r="H897" s="269">
        <v>483.35500000000002</v>
      </c>
      <c r="I897" s="270"/>
      <c r="J897" s="266"/>
      <c r="K897" s="266"/>
      <c r="L897" s="271"/>
      <c r="M897" s="272"/>
      <c r="N897" s="273"/>
      <c r="O897" s="273"/>
      <c r="P897" s="273"/>
      <c r="Q897" s="273"/>
      <c r="R897" s="273"/>
      <c r="S897" s="273"/>
      <c r="T897" s="274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75" t="s">
        <v>171</v>
      </c>
      <c r="AU897" s="275" t="s">
        <v>83</v>
      </c>
      <c r="AV897" s="15" t="s">
        <v>181</v>
      </c>
      <c r="AW897" s="15" t="s">
        <v>35</v>
      </c>
      <c r="AX897" s="15" t="s">
        <v>73</v>
      </c>
      <c r="AY897" s="275" t="s">
        <v>160</v>
      </c>
    </row>
    <row r="898" s="13" customFormat="1">
      <c r="A898" s="13"/>
      <c r="B898" s="232"/>
      <c r="C898" s="233"/>
      <c r="D898" s="234" t="s">
        <v>171</v>
      </c>
      <c r="E898" s="235" t="s">
        <v>19</v>
      </c>
      <c r="F898" s="236" t="s">
        <v>1677</v>
      </c>
      <c r="G898" s="233"/>
      <c r="H898" s="237">
        <v>70.344999999999999</v>
      </c>
      <c r="I898" s="238"/>
      <c r="J898" s="233"/>
      <c r="K898" s="233"/>
      <c r="L898" s="239"/>
      <c r="M898" s="240"/>
      <c r="N898" s="241"/>
      <c r="O898" s="241"/>
      <c r="P898" s="241"/>
      <c r="Q898" s="241"/>
      <c r="R898" s="241"/>
      <c r="S898" s="241"/>
      <c r="T898" s="242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3" t="s">
        <v>171</v>
      </c>
      <c r="AU898" s="243" t="s">
        <v>83</v>
      </c>
      <c r="AV898" s="13" t="s">
        <v>83</v>
      </c>
      <c r="AW898" s="13" t="s">
        <v>35</v>
      </c>
      <c r="AX898" s="13" t="s">
        <v>73</v>
      </c>
      <c r="AY898" s="243" t="s">
        <v>160</v>
      </c>
    </row>
    <row r="899" s="15" customFormat="1">
      <c r="A899" s="15"/>
      <c r="B899" s="265"/>
      <c r="C899" s="266"/>
      <c r="D899" s="234" t="s">
        <v>171</v>
      </c>
      <c r="E899" s="267" t="s">
        <v>19</v>
      </c>
      <c r="F899" s="268" t="s">
        <v>1737</v>
      </c>
      <c r="G899" s="266"/>
      <c r="H899" s="269">
        <v>70.344999999999999</v>
      </c>
      <c r="I899" s="270"/>
      <c r="J899" s="266"/>
      <c r="K899" s="266"/>
      <c r="L899" s="271"/>
      <c r="M899" s="272"/>
      <c r="N899" s="273"/>
      <c r="O899" s="273"/>
      <c r="P899" s="273"/>
      <c r="Q899" s="273"/>
      <c r="R899" s="273"/>
      <c r="S899" s="273"/>
      <c r="T899" s="274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T899" s="275" t="s">
        <v>171</v>
      </c>
      <c r="AU899" s="275" t="s">
        <v>83</v>
      </c>
      <c r="AV899" s="15" t="s">
        <v>181</v>
      </c>
      <c r="AW899" s="15" t="s">
        <v>35</v>
      </c>
      <c r="AX899" s="15" t="s">
        <v>73</v>
      </c>
      <c r="AY899" s="275" t="s">
        <v>160</v>
      </c>
    </row>
    <row r="900" s="13" customFormat="1">
      <c r="A900" s="13"/>
      <c r="B900" s="232"/>
      <c r="C900" s="233"/>
      <c r="D900" s="234" t="s">
        <v>171</v>
      </c>
      <c r="E900" s="235" t="s">
        <v>19</v>
      </c>
      <c r="F900" s="236" t="s">
        <v>1678</v>
      </c>
      <c r="G900" s="233"/>
      <c r="H900" s="237">
        <v>9.0920000000000005</v>
      </c>
      <c r="I900" s="238"/>
      <c r="J900" s="233"/>
      <c r="K900" s="233"/>
      <c r="L900" s="239"/>
      <c r="M900" s="240"/>
      <c r="N900" s="241"/>
      <c r="O900" s="241"/>
      <c r="P900" s="241"/>
      <c r="Q900" s="241"/>
      <c r="R900" s="241"/>
      <c r="S900" s="241"/>
      <c r="T900" s="242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3" t="s">
        <v>171</v>
      </c>
      <c r="AU900" s="243" t="s">
        <v>83</v>
      </c>
      <c r="AV900" s="13" t="s">
        <v>83</v>
      </c>
      <c r="AW900" s="13" t="s">
        <v>35</v>
      </c>
      <c r="AX900" s="13" t="s">
        <v>73</v>
      </c>
      <c r="AY900" s="243" t="s">
        <v>160</v>
      </c>
    </row>
    <row r="901" s="15" customFormat="1">
      <c r="A901" s="15"/>
      <c r="B901" s="265"/>
      <c r="C901" s="266"/>
      <c r="D901" s="234" t="s">
        <v>171</v>
      </c>
      <c r="E901" s="267" t="s">
        <v>19</v>
      </c>
      <c r="F901" s="268" t="s">
        <v>1738</v>
      </c>
      <c r="G901" s="266"/>
      <c r="H901" s="269">
        <v>9.0920000000000005</v>
      </c>
      <c r="I901" s="270"/>
      <c r="J901" s="266"/>
      <c r="K901" s="266"/>
      <c r="L901" s="271"/>
      <c r="M901" s="272"/>
      <c r="N901" s="273"/>
      <c r="O901" s="273"/>
      <c r="P901" s="273"/>
      <c r="Q901" s="273"/>
      <c r="R901" s="273"/>
      <c r="S901" s="273"/>
      <c r="T901" s="274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T901" s="275" t="s">
        <v>171</v>
      </c>
      <c r="AU901" s="275" t="s">
        <v>83</v>
      </c>
      <c r="AV901" s="15" t="s">
        <v>181</v>
      </c>
      <c r="AW901" s="15" t="s">
        <v>35</v>
      </c>
      <c r="AX901" s="15" t="s">
        <v>73</v>
      </c>
      <c r="AY901" s="275" t="s">
        <v>160</v>
      </c>
    </row>
    <row r="902" s="13" customFormat="1">
      <c r="A902" s="13"/>
      <c r="B902" s="232"/>
      <c r="C902" s="233"/>
      <c r="D902" s="234" t="s">
        <v>171</v>
      </c>
      <c r="E902" s="235" t="s">
        <v>19</v>
      </c>
      <c r="F902" s="236" t="s">
        <v>1679</v>
      </c>
      <c r="G902" s="233"/>
      <c r="H902" s="237">
        <v>15.002000000000001</v>
      </c>
      <c r="I902" s="238"/>
      <c r="J902" s="233"/>
      <c r="K902" s="233"/>
      <c r="L902" s="239"/>
      <c r="M902" s="240"/>
      <c r="N902" s="241"/>
      <c r="O902" s="241"/>
      <c r="P902" s="241"/>
      <c r="Q902" s="241"/>
      <c r="R902" s="241"/>
      <c r="S902" s="241"/>
      <c r="T902" s="242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43" t="s">
        <v>171</v>
      </c>
      <c r="AU902" s="243" t="s">
        <v>83</v>
      </c>
      <c r="AV902" s="13" t="s">
        <v>83</v>
      </c>
      <c r="AW902" s="13" t="s">
        <v>35</v>
      </c>
      <c r="AX902" s="13" t="s">
        <v>73</v>
      </c>
      <c r="AY902" s="243" t="s">
        <v>160</v>
      </c>
    </row>
    <row r="903" s="15" customFormat="1">
      <c r="A903" s="15"/>
      <c r="B903" s="265"/>
      <c r="C903" s="266"/>
      <c r="D903" s="234" t="s">
        <v>171</v>
      </c>
      <c r="E903" s="267" t="s">
        <v>19</v>
      </c>
      <c r="F903" s="268" t="s">
        <v>1739</v>
      </c>
      <c r="G903" s="266"/>
      <c r="H903" s="269">
        <v>15.002000000000001</v>
      </c>
      <c r="I903" s="270"/>
      <c r="J903" s="266"/>
      <c r="K903" s="266"/>
      <c r="L903" s="271"/>
      <c r="M903" s="272"/>
      <c r="N903" s="273"/>
      <c r="O903" s="273"/>
      <c r="P903" s="273"/>
      <c r="Q903" s="273"/>
      <c r="R903" s="273"/>
      <c r="S903" s="273"/>
      <c r="T903" s="274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T903" s="275" t="s">
        <v>171</v>
      </c>
      <c r="AU903" s="275" t="s">
        <v>83</v>
      </c>
      <c r="AV903" s="15" t="s">
        <v>181</v>
      </c>
      <c r="AW903" s="15" t="s">
        <v>35</v>
      </c>
      <c r="AX903" s="15" t="s">
        <v>73</v>
      </c>
      <c r="AY903" s="275" t="s">
        <v>160</v>
      </c>
    </row>
    <row r="904" s="13" customFormat="1">
      <c r="A904" s="13"/>
      <c r="B904" s="232"/>
      <c r="C904" s="233"/>
      <c r="D904" s="234" t="s">
        <v>171</v>
      </c>
      <c r="E904" s="235" t="s">
        <v>19</v>
      </c>
      <c r="F904" s="236" t="s">
        <v>1740</v>
      </c>
      <c r="G904" s="233"/>
      <c r="H904" s="237">
        <v>10.275</v>
      </c>
      <c r="I904" s="238"/>
      <c r="J904" s="233"/>
      <c r="K904" s="233"/>
      <c r="L904" s="239"/>
      <c r="M904" s="240"/>
      <c r="N904" s="241"/>
      <c r="O904" s="241"/>
      <c r="P904" s="241"/>
      <c r="Q904" s="241"/>
      <c r="R904" s="241"/>
      <c r="S904" s="241"/>
      <c r="T904" s="242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43" t="s">
        <v>171</v>
      </c>
      <c r="AU904" s="243" t="s">
        <v>83</v>
      </c>
      <c r="AV904" s="13" t="s">
        <v>83</v>
      </c>
      <c r="AW904" s="13" t="s">
        <v>35</v>
      </c>
      <c r="AX904" s="13" t="s">
        <v>73</v>
      </c>
      <c r="AY904" s="243" t="s">
        <v>160</v>
      </c>
    </row>
    <row r="905" s="15" customFormat="1">
      <c r="A905" s="15"/>
      <c r="B905" s="265"/>
      <c r="C905" s="266"/>
      <c r="D905" s="234" t="s">
        <v>171</v>
      </c>
      <c r="E905" s="267" t="s">
        <v>19</v>
      </c>
      <c r="F905" s="268" t="s">
        <v>1741</v>
      </c>
      <c r="G905" s="266"/>
      <c r="H905" s="269">
        <v>10.275</v>
      </c>
      <c r="I905" s="270"/>
      <c r="J905" s="266"/>
      <c r="K905" s="266"/>
      <c r="L905" s="271"/>
      <c r="M905" s="272"/>
      <c r="N905" s="273"/>
      <c r="O905" s="273"/>
      <c r="P905" s="273"/>
      <c r="Q905" s="273"/>
      <c r="R905" s="273"/>
      <c r="S905" s="273"/>
      <c r="T905" s="274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T905" s="275" t="s">
        <v>171</v>
      </c>
      <c r="AU905" s="275" t="s">
        <v>83</v>
      </c>
      <c r="AV905" s="15" t="s">
        <v>181</v>
      </c>
      <c r="AW905" s="15" t="s">
        <v>35</v>
      </c>
      <c r="AX905" s="15" t="s">
        <v>73</v>
      </c>
      <c r="AY905" s="275" t="s">
        <v>160</v>
      </c>
    </row>
    <row r="906" s="13" customFormat="1">
      <c r="A906" s="13"/>
      <c r="B906" s="232"/>
      <c r="C906" s="233"/>
      <c r="D906" s="234" t="s">
        <v>171</v>
      </c>
      <c r="E906" s="235" t="s">
        <v>19</v>
      </c>
      <c r="F906" s="236" t="s">
        <v>1742</v>
      </c>
      <c r="G906" s="233"/>
      <c r="H906" s="237">
        <v>78.558000000000007</v>
      </c>
      <c r="I906" s="238"/>
      <c r="J906" s="233"/>
      <c r="K906" s="233"/>
      <c r="L906" s="239"/>
      <c r="M906" s="240"/>
      <c r="N906" s="241"/>
      <c r="O906" s="241"/>
      <c r="P906" s="241"/>
      <c r="Q906" s="241"/>
      <c r="R906" s="241"/>
      <c r="S906" s="241"/>
      <c r="T906" s="242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3" t="s">
        <v>171</v>
      </c>
      <c r="AU906" s="243" t="s">
        <v>83</v>
      </c>
      <c r="AV906" s="13" t="s">
        <v>83</v>
      </c>
      <c r="AW906" s="13" t="s">
        <v>35</v>
      </c>
      <c r="AX906" s="13" t="s">
        <v>73</v>
      </c>
      <c r="AY906" s="243" t="s">
        <v>160</v>
      </c>
    </row>
    <row r="907" s="15" customFormat="1">
      <c r="A907" s="15"/>
      <c r="B907" s="265"/>
      <c r="C907" s="266"/>
      <c r="D907" s="234" t="s">
        <v>171</v>
      </c>
      <c r="E907" s="267" t="s">
        <v>19</v>
      </c>
      <c r="F907" s="268" t="s">
        <v>1743</v>
      </c>
      <c r="G907" s="266"/>
      <c r="H907" s="269">
        <v>78.558000000000007</v>
      </c>
      <c r="I907" s="270"/>
      <c r="J907" s="266"/>
      <c r="K907" s="266"/>
      <c r="L907" s="271"/>
      <c r="M907" s="272"/>
      <c r="N907" s="273"/>
      <c r="O907" s="273"/>
      <c r="P907" s="273"/>
      <c r="Q907" s="273"/>
      <c r="R907" s="273"/>
      <c r="S907" s="273"/>
      <c r="T907" s="274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T907" s="275" t="s">
        <v>171</v>
      </c>
      <c r="AU907" s="275" t="s">
        <v>83</v>
      </c>
      <c r="AV907" s="15" t="s">
        <v>181</v>
      </c>
      <c r="AW907" s="15" t="s">
        <v>35</v>
      </c>
      <c r="AX907" s="15" t="s">
        <v>73</v>
      </c>
      <c r="AY907" s="275" t="s">
        <v>160</v>
      </c>
    </row>
    <row r="908" s="14" customFormat="1">
      <c r="A908" s="14"/>
      <c r="B908" s="244"/>
      <c r="C908" s="245"/>
      <c r="D908" s="234" t="s">
        <v>171</v>
      </c>
      <c r="E908" s="246" t="s">
        <v>19</v>
      </c>
      <c r="F908" s="247" t="s">
        <v>180</v>
      </c>
      <c r="G908" s="245"/>
      <c r="H908" s="248">
        <v>666.62699999999995</v>
      </c>
      <c r="I908" s="249"/>
      <c r="J908" s="245"/>
      <c r="K908" s="245"/>
      <c r="L908" s="250"/>
      <c r="M908" s="251"/>
      <c r="N908" s="252"/>
      <c r="O908" s="252"/>
      <c r="P908" s="252"/>
      <c r="Q908" s="252"/>
      <c r="R908" s="252"/>
      <c r="S908" s="252"/>
      <c r="T908" s="253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54" t="s">
        <v>171</v>
      </c>
      <c r="AU908" s="254" t="s">
        <v>83</v>
      </c>
      <c r="AV908" s="14" t="s">
        <v>167</v>
      </c>
      <c r="AW908" s="14" t="s">
        <v>35</v>
      </c>
      <c r="AX908" s="14" t="s">
        <v>81</v>
      </c>
      <c r="AY908" s="254" t="s">
        <v>160</v>
      </c>
    </row>
    <row r="909" s="2" customFormat="1" ht="24.15" customHeight="1">
      <c r="A909" s="40"/>
      <c r="B909" s="41"/>
      <c r="C909" s="255" t="s">
        <v>1754</v>
      </c>
      <c r="D909" s="255" t="s">
        <v>242</v>
      </c>
      <c r="E909" s="256" t="s">
        <v>243</v>
      </c>
      <c r="F909" s="257" t="s">
        <v>244</v>
      </c>
      <c r="G909" s="258" t="s">
        <v>165</v>
      </c>
      <c r="H909" s="259">
        <v>776.95399999999995</v>
      </c>
      <c r="I909" s="260"/>
      <c r="J909" s="261">
        <f>ROUND(I909*H909,2)</f>
        <v>0</v>
      </c>
      <c r="K909" s="257" t="s">
        <v>166</v>
      </c>
      <c r="L909" s="262"/>
      <c r="M909" s="263" t="s">
        <v>19</v>
      </c>
      <c r="N909" s="264" t="s">
        <v>44</v>
      </c>
      <c r="O909" s="86"/>
      <c r="P909" s="223">
        <f>O909*H909</f>
        <v>0</v>
      </c>
      <c r="Q909" s="223">
        <v>0.00029999999999999997</v>
      </c>
      <c r="R909" s="223">
        <f>Q909*H909</f>
        <v>0.23308619999999997</v>
      </c>
      <c r="S909" s="223">
        <v>0</v>
      </c>
      <c r="T909" s="224">
        <f>S909*H909</f>
        <v>0</v>
      </c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R909" s="225" t="s">
        <v>368</v>
      </c>
      <c r="AT909" s="225" t="s">
        <v>242</v>
      </c>
      <c r="AU909" s="225" t="s">
        <v>83</v>
      </c>
      <c r="AY909" s="19" t="s">
        <v>160</v>
      </c>
      <c r="BE909" s="226">
        <f>IF(N909="základní",J909,0)</f>
        <v>0</v>
      </c>
      <c r="BF909" s="226">
        <f>IF(N909="snížená",J909,0)</f>
        <v>0</v>
      </c>
      <c r="BG909" s="226">
        <f>IF(N909="zákl. přenesená",J909,0)</f>
        <v>0</v>
      </c>
      <c r="BH909" s="226">
        <f>IF(N909="sníž. přenesená",J909,0)</f>
        <v>0</v>
      </c>
      <c r="BI909" s="226">
        <f>IF(N909="nulová",J909,0)</f>
        <v>0</v>
      </c>
      <c r="BJ909" s="19" t="s">
        <v>81</v>
      </c>
      <c r="BK909" s="226">
        <f>ROUND(I909*H909,2)</f>
        <v>0</v>
      </c>
      <c r="BL909" s="19" t="s">
        <v>263</v>
      </c>
      <c r="BM909" s="225" t="s">
        <v>1755</v>
      </c>
    </row>
    <row r="910" s="13" customFormat="1">
      <c r="A910" s="13"/>
      <c r="B910" s="232"/>
      <c r="C910" s="233"/>
      <c r="D910" s="234" t="s">
        <v>171</v>
      </c>
      <c r="E910" s="233"/>
      <c r="F910" s="236" t="s">
        <v>1756</v>
      </c>
      <c r="G910" s="233"/>
      <c r="H910" s="237">
        <v>776.95399999999995</v>
      </c>
      <c r="I910" s="238"/>
      <c r="J910" s="233"/>
      <c r="K910" s="233"/>
      <c r="L910" s="239"/>
      <c r="M910" s="240"/>
      <c r="N910" s="241"/>
      <c r="O910" s="241"/>
      <c r="P910" s="241"/>
      <c r="Q910" s="241"/>
      <c r="R910" s="241"/>
      <c r="S910" s="241"/>
      <c r="T910" s="242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43" t="s">
        <v>171</v>
      </c>
      <c r="AU910" s="243" t="s">
        <v>83</v>
      </c>
      <c r="AV910" s="13" t="s">
        <v>83</v>
      </c>
      <c r="AW910" s="13" t="s">
        <v>4</v>
      </c>
      <c r="AX910" s="13" t="s">
        <v>81</v>
      </c>
      <c r="AY910" s="243" t="s">
        <v>160</v>
      </c>
    </row>
    <row r="911" s="2" customFormat="1" ht="24.15" customHeight="1">
      <c r="A911" s="40"/>
      <c r="B911" s="41"/>
      <c r="C911" s="214" t="s">
        <v>1757</v>
      </c>
      <c r="D911" s="214" t="s">
        <v>162</v>
      </c>
      <c r="E911" s="215" t="s">
        <v>1758</v>
      </c>
      <c r="F911" s="216" t="s">
        <v>1759</v>
      </c>
      <c r="G911" s="217" t="s">
        <v>165</v>
      </c>
      <c r="H911" s="218">
        <v>433.48200000000003</v>
      </c>
      <c r="I911" s="219"/>
      <c r="J911" s="220">
        <f>ROUND(I911*H911,2)</f>
        <v>0</v>
      </c>
      <c r="K911" s="216" t="s">
        <v>166</v>
      </c>
      <c r="L911" s="46"/>
      <c r="M911" s="221" t="s">
        <v>19</v>
      </c>
      <c r="N911" s="222" t="s">
        <v>44</v>
      </c>
      <c r="O911" s="86"/>
      <c r="P911" s="223">
        <f>O911*H911</f>
        <v>0</v>
      </c>
      <c r="Q911" s="223">
        <v>0</v>
      </c>
      <c r="R911" s="223">
        <f>Q911*H911</f>
        <v>0</v>
      </c>
      <c r="S911" s="223">
        <v>0</v>
      </c>
      <c r="T911" s="224">
        <f>S911*H911</f>
        <v>0</v>
      </c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R911" s="225" t="s">
        <v>263</v>
      </c>
      <c r="AT911" s="225" t="s">
        <v>162</v>
      </c>
      <c r="AU911" s="225" t="s">
        <v>83</v>
      </c>
      <c r="AY911" s="19" t="s">
        <v>160</v>
      </c>
      <c r="BE911" s="226">
        <f>IF(N911="základní",J911,0)</f>
        <v>0</v>
      </c>
      <c r="BF911" s="226">
        <f>IF(N911="snížená",J911,0)</f>
        <v>0</v>
      </c>
      <c r="BG911" s="226">
        <f>IF(N911="zákl. přenesená",J911,0)</f>
        <v>0</v>
      </c>
      <c r="BH911" s="226">
        <f>IF(N911="sníž. přenesená",J911,0)</f>
        <v>0</v>
      </c>
      <c r="BI911" s="226">
        <f>IF(N911="nulová",J911,0)</f>
        <v>0</v>
      </c>
      <c r="BJ911" s="19" t="s">
        <v>81</v>
      </c>
      <c r="BK911" s="226">
        <f>ROUND(I911*H911,2)</f>
        <v>0</v>
      </c>
      <c r="BL911" s="19" t="s">
        <v>263</v>
      </c>
      <c r="BM911" s="225" t="s">
        <v>1760</v>
      </c>
    </row>
    <row r="912" s="2" customFormat="1">
      <c r="A912" s="40"/>
      <c r="B912" s="41"/>
      <c r="C912" s="42"/>
      <c r="D912" s="227" t="s">
        <v>169</v>
      </c>
      <c r="E912" s="42"/>
      <c r="F912" s="228" t="s">
        <v>1761</v>
      </c>
      <c r="G912" s="42"/>
      <c r="H912" s="42"/>
      <c r="I912" s="229"/>
      <c r="J912" s="42"/>
      <c r="K912" s="42"/>
      <c r="L912" s="46"/>
      <c r="M912" s="230"/>
      <c r="N912" s="231"/>
      <c r="O912" s="86"/>
      <c r="P912" s="86"/>
      <c r="Q912" s="86"/>
      <c r="R912" s="86"/>
      <c r="S912" s="86"/>
      <c r="T912" s="87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T912" s="19" t="s">
        <v>169</v>
      </c>
      <c r="AU912" s="19" t="s">
        <v>83</v>
      </c>
    </row>
    <row r="913" s="13" customFormat="1">
      <c r="A913" s="13"/>
      <c r="B913" s="232"/>
      <c r="C913" s="233"/>
      <c r="D913" s="234" t="s">
        <v>171</v>
      </c>
      <c r="E913" s="235" t="s">
        <v>19</v>
      </c>
      <c r="F913" s="236" t="s">
        <v>1673</v>
      </c>
      <c r="G913" s="233"/>
      <c r="H913" s="237">
        <v>67.504999999999995</v>
      </c>
      <c r="I913" s="238"/>
      <c r="J913" s="233"/>
      <c r="K913" s="233"/>
      <c r="L913" s="239"/>
      <c r="M913" s="240"/>
      <c r="N913" s="241"/>
      <c r="O913" s="241"/>
      <c r="P913" s="241"/>
      <c r="Q913" s="241"/>
      <c r="R913" s="241"/>
      <c r="S913" s="241"/>
      <c r="T913" s="24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43" t="s">
        <v>171</v>
      </c>
      <c r="AU913" s="243" t="s">
        <v>83</v>
      </c>
      <c r="AV913" s="13" t="s">
        <v>83</v>
      </c>
      <c r="AW913" s="13" t="s">
        <v>35</v>
      </c>
      <c r="AX913" s="13" t="s">
        <v>73</v>
      </c>
      <c r="AY913" s="243" t="s">
        <v>160</v>
      </c>
    </row>
    <row r="914" s="13" customFormat="1">
      <c r="A914" s="13"/>
      <c r="B914" s="232"/>
      <c r="C914" s="233"/>
      <c r="D914" s="234" t="s">
        <v>171</v>
      </c>
      <c r="E914" s="235" t="s">
        <v>19</v>
      </c>
      <c r="F914" s="236" t="s">
        <v>1674</v>
      </c>
      <c r="G914" s="233"/>
      <c r="H914" s="237">
        <v>169.977</v>
      </c>
      <c r="I914" s="238"/>
      <c r="J914" s="233"/>
      <c r="K914" s="233"/>
      <c r="L914" s="239"/>
      <c r="M914" s="240"/>
      <c r="N914" s="241"/>
      <c r="O914" s="241"/>
      <c r="P914" s="241"/>
      <c r="Q914" s="241"/>
      <c r="R914" s="241"/>
      <c r="S914" s="241"/>
      <c r="T914" s="24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3" t="s">
        <v>171</v>
      </c>
      <c r="AU914" s="243" t="s">
        <v>83</v>
      </c>
      <c r="AV914" s="13" t="s">
        <v>83</v>
      </c>
      <c r="AW914" s="13" t="s">
        <v>35</v>
      </c>
      <c r="AX914" s="13" t="s">
        <v>73</v>
      </c>
      <c r="AY914" s="243" t="s">
        <v>160</v>
      </c>
    </row>
    <row r="915" s="13" customFormat="1">
      <c r="A915" s="13"/>
      <c r="B915" s="232"/>
      <c r="C915" s="233"/>
      <c r="D915" s="234" t="s">
        <v>171</v>
      </c>
      <c r="E915" s="235" t="s">
        <v>19</v>
      </c>
      <c r="F915" s="236" t="s">
        <v>1675</v>
      </c>
      <c r="G915" s="233"/>
      <c r="H915" s="237">
        <v>97.197000000000003</v>
      </c>
      <c r="I915" s="238"/>
      <c r="J915" s="233"/>
      <c r="K915" s="233"/>
      <c r="L915" s="239"/>
      <c r="M915" s="240"/>
      <c r="N915" s="241"/>
      <c r="O915" s="241"/>
      <c r="P915" s="241"/>
      <c r="Q915" s="241"/>
      <c r="R915" s="241"/>
      <c r="S915" s="241"/>
      <c r="T915" s="242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3" t="s">
        <v>171</v>
      </c>
      <c r="AU915" s="243" t="s">
        <v>83</v>
      </c>
      <c r="AV915" s="13" t="s">
        <v>83</v>
      </c>
      <c r="AW915" s="13" t="s">
        <v>35</v>
      </c>
      <c r="AX915" s="13" t="s">
        <v>73</v>
      </c>
      <c r="AY915" s="243" t="s">
        <v>160</v>
      </c>
    </row>
    <row r="916" s="13" customFormat="1">
      <c r="A916" s="13"/>
      <c r="B916" s="232"/>
      <c r="C916" s="233"/>
      <c r="D916" s="234" t="s">
        <v>171</v>
      </c>
      <c r="E916" s="235" t="s">
        <v>19</v>
      </c>
      <c r="F916" s="236" t="s">
        <v>1676</v>
      </c>
      <c r="G916" s="233"/>
      <c r="H916" s="237">
        <v>98.802999999999997</v>
      </c>
      <c r="I916" s="238"/>
      <c r="J916" s="233"/>
      <c r="K916" s="233"/>
      <c r="L916" s="239"/>
      <c r="M916" s="240"/>
      <c r="N916" s="241"/>
      <c r="O916" s="241"/>
      <c r="P916" s="241"/>
      <c r="Q916" s="241"/>
      <c r="R916" s="241"/>
      <c r="S916" s="241"/>
      <c r="T916" s="242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3" t="s">
        <v>171</v>
      </c>
      <c r="AU916" s="243" t="s">
        <v>83</v>
      </c>
      <c r="AV916" s="13" t="s">
        <v>83</v>
      </c>
      <c r="AW916" s="13" t="s">
        <v>35</v>
      </c>
      <c r="AX916" s="13" t="s">
        <v>73</v>
      </c>
      <c r="AY916" s="243" t="s">
        <v>160</v>
      </c>
    </row>
    <row r="917" s="14" customFormat="1">
      <c r="A917" s="14"/>
      <c r="B917" s="244"/>
      <c r="C917" s="245"/>
      <c r="D917" s="234" t="s">
        <v>171</v>
      </c>
      <c r="E917" s="246" t="s">
        <v>19</v>
      </c>
      <c r="F917" s="247" t="s">
        <v>180</v>
      </c>
      <c r="G917" s="245"/>
      <c r="H917" s="248">
        <v>433.48200000000003</v>
      </c>
      <c r="I917" s="249"/>
      <c r="J917" s="245"/>
      <c r="K917" s="245"/>
      <c r="L917" s="250"/>
      <c r="M917" s="251"/>
      <c r="N917" s="252"/>
      <c r="O917" s="252"/>
      <c r="P917" s="252"/>
      <c r="Q917" s="252"/>
      <c r="R917" s="252"/>
      <c r="S917" s="252"/>
      <c r="T917" s="253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4" t="s">
        <v>171</v>
      </c>
      <c r="AU917" s="254" t="s">
        <v>83</v>
      </c>
      <c r="AV917" s="14" t="s">
        <v>167</v>
      </c>
      <c r="AW917" s="14" t="s">
        <v>35</v>
      </c>
      <c r="AX917" s="14" t="s">
        <v>81</v>
      </c>
      <c r="AY917" s="254" t="s">
        <v>160</v>
      </c>
    </row>
    <row r="918" s="2" customFormat="1" ht="24.15" customHeight="1">
      <c r="A918" s="40"/>
      <c r="B918" s="41"/>
      <c r="C918" s="255" t="s">
        <v>1762</v>
      </c>
      <c r="D918" s="255" t="s">
        <v>242</v>
      </c>
      <c r="E918" s="256" t="s">
        <v>243</v>
      </c>
      <c r="F918" s="257" t="s">
        <v>244</v>
      </c>
      <c r="G918" s="258" t="s">
        <v>165</v>
      </c>
      <c r="H918" s="259">
        <v>505.22300000000001</v>
      </c>
      <c r="I918" s="260"/>
      <c r="J918" s="261">
        <f>ROUND(I918*H918,2)</f>
        <v>0</v>
      </c>
      <c r="K918" s="257" t="s">
        <v>166</v>
      </c>
      <c r="L918" s="262"/>
      <c r="M918" s="263" t="s">
        <v>19</v>
      </c>
      <c r="N918" s="264" t="s">
        <v>44</v>
      </c>
      <c r="O918" s="86"/>
      <c r="P918" s="223">
        <f>O918*H918</f>
        <v>0</v>
      </c>
      <c r="Q918" s="223">
        <v>0.00029999999999999997</v>
      </c>
      <c r="R918" s="223">
        <f>Q918*H918</f>
        <v>0.1515669</v>
      </c>
      <c r="S918" s="223">
        <v>0</v>
      </c>
      <c r="T918" s="224">
        <f>S918*H918</f>
        <v>0</v>
      </c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R918" s="225" t="s">
        <v>368</v>
      </c>
      <c r="AT918" s="225" t="s">
        <v>242</v>
      </c>
      <c r="AU918" s="225" t="s">
        <v>83</v>
      </c>
      <c r="AY918" s="19" t="s">
        <v>160</v>
      </c>
      <c r="BE918" s="226">
        <f>IF(N918="základní",J918,0)</f>
        <v>0</v>
      </c>
      <c r="BF918" s="226">
        <f>IF(N918="snížená",J918,0)</f>
        <v>0</v>
      </c>
      <c r="BG918" s="226">
        <f>IF(N918="zákl. přenesená",J918,0)</f>
        <v>0</v>
      </c>
      <c r="BH918" s="226">
        <f>IF(N918="sníž. přenesená",J918,0)</f>
        <v>0</v>
      </c>
      <c r="BI918" s="226">
        <f>IF(N918="nulová",J918,0)</f>
        <v>0</v>
      </c>
      <c r="BJ918" s="19" t="s">
        <v>81</v>
      </c>
      <c r="BK918" s="226">
        <f>ROUND(I918*H918,2)</f>
        <v>0</v>
      </c>
      <c r="BL918" s="19" t="s">
        <v>263</v>
      </c>
      <c r="BM918" s="225" t="s">
        <v>1763</v>
      </c>
    </row>
    <row r="919" s="13" customFormat="1">
      <c r="A919" s="13"/>
      <c r="B919" s="232"/>
      <c r="C919" s="233"/>
      <c r="D919" s="234" t="s">
        <v>171</v>
      </c>
      <c r="E919" s="233"/>
      <c r="F919" s="236" t="s">
        <v>1764</v>
      </c>
      <c r="G919" s="233"/>
      <c r="H919" s="237">
        <v>505.22300000000001</v>
      </c>
      <c r="I919" s="238"/>
      <c r="J919" s="233"/>
      <c r="K919" s="233"/>
      <c r="L919" s="239"/>
      <c r="M919" s="240"/>
      <c r="N919" s="241"/>
      <c r="O919" s="241"/>
      <c r="P919" s="241"/>
      <c r="Q919" s="241"/>
      <c r="R919" s="241"/>
      <c r="S919" s="241"/>
      <c r="T919" s="242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3" t="s">
        <v>171</v>
      </c>
      <c r="AU919" s="243" t="s">
        <v>83</v>
      </c>
      <c r="AV919" s="13" t="s">
        <v>83</v>
      </c>
      <c r="AW919" s="13" t="s">
        <v>4</v>
      </c>
      <c r="AX919" s="13" t="s">
        <v>81</v>
      </c>
      <c r="AY919" s="243" t="s">
        <v>160</v>
      </c>
    </row>
    <row r="920" s="2" customFormat="1" ht="33" customHeight="1">
      <c r="A920" s="40"/>
      <c r="B920" s="41"/>
      <c r="C920" s="214" t="s">
        <v>1765</v>
      </c>
      <c r="D920" s="214" t="s">
        <v>162</v>
      </c>
      <c r="E920" s="215" t="s">
        <v>1766</v>
      </c>
      <c r="F920" s="216" t="s">
        <v>1767</v>
      </c>
      <c r="G920" s="217" t="s">
        <v>165</v>
      </c>
      <c r="H920" s="218">
        <v>433.48200000000003</v>
      </c>
      <c r="I920" s="219"/>
      <c r="J920" s="220">
        <f>ROUND(I920*H920,2)</f>
        <v>0</v>
      </c>
      <c r="K920" s="216" t="s">
        <v>166</v>
      </c>
      <c r="L920" s="46"/>
      <c r="M920" s="221" t="s">
        <v>19</v>
      </c>
      <c r="N920" s="222" t="s">
        <v>44</v>
      </c>
      <c r="O920" s="86"/>
      <c r="P920" s="223">
        <f>O920*H920</f>
        <v>0</v>
      </c>
      <c r="Q920" s="223">
        <v>0</v>
      </c>
      <c r="R920" s="223">
        <f>Q920*H920</f>
        <v>0</v>
      </c>
      <c r="S920" s="223">
        <v>0</v>
      </c>
      <c r="T920" s="224">
        <f>S920*H920</f>
        <v>0</v>
      </c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R920" s="225" t="s">
        <v>263</v>
      </c>
      <c r="AT920" s="225" t="s">
        <v>162</v>
      </c>
      <c r="AU920" s="225" t="s">
        <v>83</v>
      </c>
      <c r="AY920" s="19" t="s">
        <v>160</v>
      </c>
      <c r="BE920" s="226">
        <f>IF(N920="základní",J920,0)</f>
        <v>0</v>
      </c>
      <c r="BF920" s="226">
        <f>IF(N920="snížená",J920,0)</f>
        <v>0</v>
      </c>
      <c r="BG920" s="226">
        <f>IF(N920="zákl. přenesená",J920,0)</f>
        <v>0</v>
      </c>
      <c r="BH920" s="226">
        <f>IF(N920="sníž. přenesená",J920,0)</f>
        <v>0</v>
      </c>
      <c r="BI920" s="226">
        <f>IF(N920="nulová",J920,0)</f>
        <v>0</v>
      </c>
      <c r="BJ920" s="19" t="s">
        <v>81</v>
      </c>
      <c r="BK920" s="226">
        <f>ROUND(I920*H920,2)</f>
        <v>0</v>
      </c>
      <c r="BL920" s="19" t="s">
        <v>263</v>
      </c>
      <c r="BM920" s="225" t="s">
        <v>1768</v>
      </c>
    </row>
    <row r="921" s="2" customFormat="1">
      <c r="A921" s="40"/>
      <c r="B921" s="41"/>
      <c r="C921" s="42"/>
      <c r="D921" s="227" t="s">
        <v>169</v>
      </c>
      <c r="E921" s="42"/>
      <c r="F921" s="228" t="s">
        <v>1769</v>
      </c>
      <c r="G921" s="42"/>
      <c r="H921" s="42"/>
      <c r="I921" s="229"/>
      <c r="J921" s="42"/>
      <c r="K921" s="42"/>
      <c r="L921" s="46"/>
      <c r="M921" s="230"/>
      <c r="N921" s="231"/>
      <c r="O921" s="86"/>
      <c r="P921" s="86"/>
      <c r="Q921" s="86"/>
      <c r="R921" s="86"/>
      <c r="S921" s="86"/>
      <c r="T921" s="87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T921" s="19" t="s">
        <v>169</v>
      </c>
      <c r="AU921" s="19" t="s">
        <v>83</v>
      </c>
    </row>
    <row r="922" s="13" customFormat="1">
      <c r="A922" s="13"/>
      <c r="B922" s="232"/>
      <c r="C922" s="233"/>
      <c r="D922" s="234" t="s">
        <v>171</v>
      </c>
      <c r="E922" s="235" t="s">
        <v>19</v>
      </c>
      <c r="F922" s="236" t="s">
        <v>1673</v>
      </c>
      <c r="G922" s="233"/>
      <c r="H922" s="237">
        <v>67.504999999999995</v>
      </c>
      <c r="I922" s="238"/>
      <c r="J922" s="233"/>
      <c r="K922" s="233"/>
      <c r="L922" s="239"/>
      <c r="M922" s="240"/>
      <c r="N922" s="241"/>
      <c r="O922" s="241"/>
      <c r="P922" s="241"/>
      <c r="Q922" s="241"/>
      <c r="R922" s="241"/>
      <c r="S922" s="241"/>
      <c r="T922" s="242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3" t="s">
        <v>171</v>
      </c>
      <c r="AU922" s="243" t="s">
        <v>83</v>
      </c>
      <c r="AV922" s="13" t="s">
        <v>83</v>
      </c>
      <c r="AW922" s="13" t="s">
        <v>35</v>
      </c>
      <c r="AX922" s="13" t="s">
        <v>73</v>
      </c>
      <c r="AY922" s="243" t="s">
        <v>160</v>
      </c>
    </row>
    <row r="923" s="13" customFormat="1">
      <c r="A923" s="13"/>
      <c r="B923" s="232"/>
      <c r="C923" s="233"/>
      <c r="D923" s="234" t="s">
        <v>171</v>
      </c>
      <c r="E923" s="235" t="s">
        <v>19</v>
      </c>
      <c r="F923" s="236" t="s">
        <v>1674</v>
      </c>
      <c r="G923" s="233"/>
      <c r="H923" s="237">
        <v>169.977</v>
      </c>
      <c r="I923" s="238"/>
      <c r="J923" s="233"/>
      <c r="K923" s="233"/>
      <c r="L923" s="239"/>
      <c r="M923" s="240"/>
      <c r="N923" s="241"/>
      <c r="O923" s="241"/>
      <c r="P923" s="241"/>
      <c r="Q923" s="241"/>
      <c r="R923" s="241"/>
      <c r="S923" s="241"/>
      <c r="T923" s="242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43" t="s">
        <v>171</v>
      </c>
      <c r="AU923" s="243" t="s">
        <v>83</v>
      </c>
      <c r="AV923" s="13" t="s">
        <v>83</v>
      </c>
      <c r="AW923" s="13" t="s">
        <v>35</v>
      </c>
      <c r="AX923" s="13" t="s">
        <v>73</v>
      </c>
      <c r="AY923" s="243" t="s">
        <v>160</v>
      </c>
    </row>
    <row r="924" s="13" customFormat="1">
      <c r="A924" s="13"/>
      <c r="B924" s="232"/>
      <c r="C924" s="233"/>
      <c r="D924" s="234" t="s">
        <v>171</v>
      </c>
      <c r="E924" s="235" t="s">
        <v>19</v>
      </c>
      <c r="F924" s="236" t="s">
        <v>1675</v>
      </c>
      <c r="G924" s="233"/>
      <c r="H924" s="237">
        <v>97.197000000000003</v>
      </c>
      <c r="I924" s="238"/>
      <c r="J924" s="233"/>
      <c r="K924" s="233"/>
      <c r="L924" s="239"/>
      <c r="M924" s="240"/>
      <c r="N924" s="241"/>
      <c r="O924" s="241"/>
      <c r="P924" s="241"/>
      <c r="Q924" s="241"/>
      <c r="R924" s="241"/>
      <c r="S924" s="241"/>
      <c r="T924" s="242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43" t="s">
        <v>171</v>
      </c>
      <c r="AU924" s="243" t="s">
        <v>83</v>
      </c>
      <c r="AV924" s="13" t="s">
        <v>83</v>
      </c>
      <c r="AW924" s="13" t="s">
        <v>35</v>
      </c>
      <c r="AX924" s="13" t="s">
        <v>73</v>
      </c>
      <c r="AY924" s="243" t="s">
        <v>160</v>
      </c>
    </row>
    <row r="925" s="13" customFormat="1">
      <c r="A925" s="13"/>
      <c r="B925" s="232"/>
      <c r="C925" s="233"/>
      <c r="D925" s="234" t="s">
        <v>171</v>
      </c>
      <c r="E925" s="235" t="s">
        <v>19</v>
      </c>
      <c r="F925" s="236" t="s">
        <v>1676</v>
      </c>
      <c r="G925" s="233"/>
      <c r="H925" s="237">
        <v>98.802999999999997</v>
      </c>
      <c r="I925" s="238"/>
      <c r="J925" s="233"/>
      <c r="K925" s="233"/>
      <c r="L925" s="239"/>
      <c r="M925" s="240"/>
      <c r="N925" s="241"/>
      <c r="O925" s="241"/>
      <c r="P925" s="241"/>
      <c r="Q925" s="241"/>
      <c r="R925" s="241"/>
      <c r="S925" s="241"/>
      <c r="T925" s="24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3" t="s">
        <v>171</v>
      </c>
      <c r="AU925" s="243" t="s">
        <v>83</v>
      </c>
      <c r="AV925" s="13" t="s">
        <v>83</v>
      </c>
      <c r="AW925" s="13" t="s">
        <v>35</v>
      </c>
      <c r="AX925" s="13" t="s">
        <v>73</v>
      </c>
      <c r="AY925" s="243" t="s">
        <v>160</v>
      </c>
    </row>
    <row r="926" s="14" customFormat="1">
      <c r="A926" s="14"/>
      <c r="B926" s="244"/>
      <c r="C926" s="245"/>
      <c r="D926" s="234" t="s">
        <v>171</v>
      </c>
      <c r="E926" s="246" t="s">
        <v>19</v>
      </c>
      <c r="F926" s="247" t="s">
        <v>180</v>
      </c>
      <c r="G926" s="245"/>
      <c r="H926" s="248">
        <v>433.48200000000003</v>
      </c>
      <c r="I926" s="249"/>
      <c r="J926" s="245"/>
      <c r="K926" s="245"/>
      <c r="L926" s="250"/>
      <c r="M926" s="251"/>
      <c r="N926" s="252"/>
      <c r="O926" s="252"/>
      <c r="P926" s="252"/>
      <c r="Q926" s="252"/>
      <c r="R926" s="252"/>
      <c r="S926" s="252"/>
      <c r="T926" s="253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54" t="s">
        <v>171</v>
      </c>
      <c r="AU926" s="254" t="s">
        <v>83</v>
      </c>
      <c r="AV926" s="14" t="s">
        <v>167</v>
      </c>
      <c r="AW926" s="14" t="s">
        <v>35</v>
      </c>
      <c r="AX926" s="14" t="s">
        <v>81</v>
      </c>
      <c r="AY926" s="254" t="s">
        <v>160</v>
      </c>
    </row>
    <row r="927" s="2" customFormat="1" ht="37.8" customHeight="1">
      <c r="A927" s="40"/>
      <c r="B927" s="41"/>
      <c r="C927" s="255" t="s">
        <v>1770</v>
      </c>
      <c r="D927" s="255" t="s">
        <v>242</v>
      </c>
      <c r="E927" s="256" t="s">
        <v>1771</v>
      </c>
      <c r="F927" s="257" t="s">
        <v>1772</v>
      </c>
      <c r="G927" s="258" t="s">
        <v>165</v>
      </c>
      <c r="H927" s="259">
        <v>477.91399999999999</v>
      </c>
      <c r="I927" s="260"/>
      <c r="J927" s="261">
        <f>ROUND(I927*H927,2)</f>
        <v>0</v>
      </c>
      <c r="K927" s="257" t="s">
        <v>166</v>
      </c>
      <c r="L927" s="262"/>
      <c r="M927" s="263" t="s">
        <v>19</v>
      </c>
      <c r="N927" s="264" t="s">
        <v>44</v>
      </c>
      <c r="O927" s="86"/>
      <c r="P927" s="223">
        <f>O927*H927</f>
        <v>0</v>
      </c>
      <c r="Q927" s="223">
        <v>0.00080000000000000004</v>
      </c>
      <c r="R927" s="223">
        <f>Q927*H927</f>
        <v>0.38233119999999998</v>
      </c>
      <c r="S927" s="223">
        <v>0</v>
      </c>
      <c r="T927" s="224">
        <f>S927*H927</f>
        <v>0</v>
      </c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R927" s="225" t="s">
        <v>368</v>
      </c>
      <c r="AT927" s="225" t="s">
        <v>242</v>
      </c>
      <c r="AU927" s="225" t="s">
        <v>83</v>
      </c>
      <c r="AY927" s="19" t="s">
        <v>160</v>
      </c>
      <c r="BE927" s="226">
        <f>IF(N927="základní",J927,0)</f>
        <v>0</v>
      </c>
      <c r="BF927" s="226">
        <f>IF(N927="snížená",J927,0)</f>
        <v>0</v>
      </c>
      <c r="BG927" s="226">
        <f>IF(N927="zákl. přenesená",J927,0)</f>
        <v>0</v>
      </c>
      <c r="BH927" s="226">
        <f>IF(N927="sníž. přenesená",J927,0)</f>
        <v>0</v>
      </c>
      <c r="BI927" s="226">
        <f>IF(N927="nulová",J927,0)</f>
        <v>0</v>
      </c>
      <c r="BJ927" s="19" t="s">
        <v>81</v>
      </c>
      <c r="BK927" s="226">
        <f>ROUND(I927*H927,2)</f>
        <v>0</v>
      </c>
      <c r="BL927" s="19" t="s">
        <v>263</v>
      </c>
      <c r="BM927" s="225" t="s">
        <v>1773</v>
      </c>
    </row>
    <row r="928" s="13" customFormat="1">
      <c r="A928" s="13"/>
      <c r="B928" s="232"/>
      <c r="C928" s="233"/>
      <c r="D928" s="234" t="s">
        <v>171</v>
      </c>
      <c r="E928" s="233"/>
      <c r="F928" s="236" t="s">
        <v>1774</v>
      </c>
      <c r="G928" s="233"/>
      <c r="H928" s="237">
        <v>477.91399999999999</v>
      </c>
      <c r="I928" s="238"/>
      <c r="J928" s="233"/>
      <c r="K928" s="233"/>
      <c r="L928" s="239"/>
      <c r="M928" s="240"/>
      <c r="N928" s="241"/>
      <c r="O928" s="241"/>
      <c r="P928" s="241"/>
      <c r="Q928" s="241"/>
      <c r="R928" s="241"/>
      <c r="S928" s="241"/>
      <c r="T928" s="242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43" t="s">
        <v>171</v>
      </c>
      <c r="AU928" s="243" t="s">
        <v>83</v>
      </c>
      <c r="AV928" s="13" t="s">
        <v>83</v>
      </c>
      <c r="AW928" s="13" t="s">
        <v>4</v>
      </c>
      <c r="AX928" s="13" t="s">
        <v>81</v>
      </c>
      <c r="AY928" s="243" t="s">
        <v>160</v>
      </c>
    </row>
    <row r="929" s="2" customFormat="1" ht="21.75" customHeight="1">
      <c r="A929" s="40"/>
      <c r="B929" s="41"/>
      <c r="C929" s="214" t="s">
        <v>1775</v>
      </c>
      <c r="D929" s="214" t="s">
        <v>162</v>
      </c>
      <c r="E929" s="215" t="s">
        <v>1776</v>
      </c>
      <c r="F929" s="216" t="s">
        <v>1777</v>
      </c>
      <c r="G929" s="217" t="s">
        <v>287</v>
      </c>
      <c r="H929" s="218">
        <v>8</v>
      </c>
      <c r="I929" s="219"/>
      <c r="J929" s="220">
        <f>ROUND(I929*H929,2)</f>
        <v>0</v>
      </c>
      <c r="K929" s="216" t="s">
        <v>166</v>
      </c>
      <c r="L929" s="46"/>
      <c r="M929" s="221" t="s">
        <v>19</v>
      </c>
      <c r="N929" s="222" t="s">
        <v>44</v>
      </c>
      <c r="O929" s="86"/>
      <c r="P929" s="223">
        <f>O929*H929</f>
        <v>0</v>
      </c>
      <c r="Q929" s="223">
        <v>0</v>
      </c>
      <c r="R929" s="223">
        <f>Q929*H929</f>
        <v>0</v>
      </c>
      <c r="S929" s="223">
        <v>0</v>
      </c>
      <c r="T929" s="224">
        <f>S929*H929</f>
        <v>0</v>
      </c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R929" s="225" t="s">
        <v>263</v>
      </c>
      <c r="AT929" s="225" t="s">
        <v>162</v>
      </c>
      <c r="AU929" s="225" t="s">
        <v>83</v>
      </c>
      <c r="AY929" s="19" t="s">
        <v>160</v>
      </c>
      <c r="BE929" s="226">
        <f>IF(N929="základní",J929,0)</f>
        <v>0</v>
      </c>
      <c r="BF929" s="226">
        <f>IF(N929="snížená",J929,0)</f>
        <v>0</v>
      </c>
      <c r="BG929" s="226">
        <f>IF(N929="zákl. přenesená",J929,0)</f>
        <v>0</v>
      </c>
      <c r="BH929" s="226">
        <f>IF(N929="sníž. přenesená",J929,0)</f>
        <v>0</v>
      </c>
      <c r="BI929" s="226">
        <f>IF(N929="nulová",J929,0)</f>
        <v>0</v>
      </c>
      <c r="BJ929" s="19" t="s">
        <v>81</v>
      </c>
      <c r="BK929" s="226">
        <f>ROUND(I929*H929,2)</f>
        <v>0</v>
      </c>
      <c r="BL929" s="19" t="s">
        <v>263</v>
      </c>
      <c r="BM929" s="225" t="s">
        <v>1778</v>
      </c>
    </row>
    <row r="930" s="2" customFormat="1">
      <c r="A930" s="40"/>
      <c r="B930" s="41"/>
      <c r="C930" s="42"/>
      <c r="D930" s="227" t="s">
        <v>169</v>
      </c>
      <c r="E930" s="42"/>
      <c r="F930" s="228" t="s">
        <v>1779</v>
      </c>
      <c r="G930" s="42"/>
      <c r="H930" s="42"/>
      <c r="I930" s="229"/>
      <c r="J930" s="42"/>
      <c r="K930" s="42"/>
      <c r="L930" s="46"/>
      <c r="M930" s="230"/>
      <c r="N930" s="231"/>
      <c r="O930" s="86"/>
      <c r="P930" s="86"/>
      <c r="Q930" s="86"/>
      <c r="R930" s="86"/>
      <c r="S930" s="86"/>
      <c r="T930" s="87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T930" s="19" t="s">
        <v>169</v>
      </c>
      <c r="AU930" s="19" t="s">
        <v>83</v>
      </c>
    </row>
    <row r="931" s="2" customFormat="1" ht="24.15" customHeight="1">
      <c r="A931" s="40"/>
      <c r="B931" s="41"/>
      <c r="C931" s="255" t="s">
        <v>1780</v>
      </c>
      <c r="D931" s="255" t="s">
        <v>242</v>
      </c>
      <c r="E931" s="256" t="s">
        <v>1781</v>
      </c>
      <c r="F931" s="257" t="s">
        <v>1782</v>
      </c>
      <c r="G931" s="258" t="s">
        <v>287</v>
      </c>
      <c r="H931" s="259">
        <v>8</v>
      </c>
      <c r="I931" s="260"/>
      <c r="J931" s="261">
        <f>ROUND(I931*H931,2)</f>
        <v>0</v>
      </c>
      <c r="K931" s="257" t="s">
        <v>166</v>
      </c>
      <c r="L931" s="262"/>
      <c r="M931" s="263" t="s">
        <v>19</v>
      </c>
      <c r="N931" s="264" t="s">
        <v>44</v>
      </c>
      <c r="O931" s="86"/>
      <c r="P931" s="223">
        <f>O931*H931</f>
        <v>0</v>
      </c>
      <c r="Q931" s="223">
        <v>0.00095</v>
      </c>
      <c r="R931" s="223">
        <f>Q931*H931</f>
        <v>0.0076</v>
      </c>
      <c r="S931" s="223">
        <v>0</v>
      </c>
      <c r="T931" s="224">
        <f>S931*H931</f>
        <v>0</v>
      </c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R931" s="225" t="s">
        <v>368</v>
      </c>
      <c r="AT931" s="225" t="s">
        <v>242</v>
      </c>
      <c r="AU931" s="225" t="s">
        <v>83</v>
      </c>
      <c r="AY931" s="19" t="s">
        <v>160</v>
      </c>
      <c r="BE931" s="226">
        <f>IF(N931="základní",J931,0)</f>
        <v>0</v>
      </c>
      <c r="BF931" s="226">
        <f>IF(N931="snížená",J931,0)</f>
        <v>0</v>
      </c>
      <c r="BG931" s="226">
        <f>IF(N931="zákl. přenesená",J931,0)</f>
        <v>0</v>
      </c>
      <c r="BH931" s="226">
        <f>IF(N931="sníž. přenesená",J931,0)</f>
        <v>0</v>
      </c>
      <c r="BI931" s="226">
        <f>IF(N931="nulová",J931,0)</f>
        <v>0</v>
      </c>
      <c r="BJ931" s="19" t="s">
        <v>81</v>
      </c>
      <c r="BK931" s="226">
        <f>ROUND(I931*H931,2)</f>
        <v>0</v>
      </c>
      <c r="BL931" s="19" t="s">
        <v>263</v>
      </c>
      <c r="BM931" s="225" t="s">
        <v>1783</v>
      </c>
    </row>
    <row r="932" s="2" customFormat="1" ht="24.15" customHeight="1">
      <c r="A932" s="40"/>
      <c r="B932" s="41"/>
      <c r="C932" s="214" t="s">
        <v>1784</v>
      </c>
      <c r="D932" s="214" t="s">
        <v>162</v>
      </c>
      <c r="E932" s="215" t="s">
        <v>1785</v>
      </c>
      <c r="F932" s="216" t="s">
        <v>1786</v>
      </c>
      <c r="G932" s="217" t="s">
        <v>165</v>
      </c>
      <c r="H932" s="218">
        <v>433.48200000000003</v>
      </c>
      <c r="I932" s="219"/>
      <c r="J932" s="220">
        <f>ROUND(I932*H932,2)</f>
        <v>0</v>
      </c>
      <c r="K932" s="216" t="s">
        <v>166</v>
      </c>
      <c r="L932" s="46"/>
      <c r="M932" s="221" t="s">
        <v>19</v>
      </c>
      <c r="N932" s="222" t="s">
        <v>44</v>
      </c>
      <c r="O932" s="86"/>
      <c r="P932" s="223">
        <f>O932*H932</f>
        <v>0</v>
      </c>
      <c r="Q932" s="223">
        <v>0</v>
      </c>
      <c r="R932" s="223">
        <f>Q932*H932</f>
        <v>0</v>
      </c>
      <c r="S932" s="223">
        <v>0</v>
      </c>
      <c r="T932" s="224">
        <f>S932*H932</f>
        <v>0</v>
      </c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R932" s="225" t="s">
        <v>263</v>
      </c>
      <c r="AT932" s="225" t="s">
        <v>162</v>
      </c>
      <c r="AU932" s="225" t="s">
        <v>83</v>
      </c>
      <c r="AY932" s="19" t="s">
        <v>160</v>
      </c>
      <c r="BE932" s="226">
        <f>IF(N932="základní",J932,0)</f>
        <v>0</v>
      </c>
      <c r="BF932" s="226">
        <f>IF(N932="snížená",J932,0)</f>
        <v>0</v>
      </c>
      <c r="BG932" s="226">
        <f>IF(N932="zákl. přenesená",J932,0)</f>
        <v>0</v>
      </c>
      <c r="BH932" s="226">
        <f>IF(N932="sníž. přenesená",J932,0)</f>
        <v>0</v>
      </c>
      <c r="BI932" s="226">
        <f>IF(N932="nulová",J932,0)</f>
        <v>0</v>
      </c>
      <c r="BJ932" s="19" t="s">
        <v>81</v>
      </c>
      <c r="BK932" s="226">
        <f>ROUND(I932*H932,2)</f>
        <v>0</v>
      </c>
      <c r="BL932" s="19" t="s">
        <v>263</v>
      </c>
      <c r="BM932" s="225" t="s">
        <v>1787</v>
      </c>
    </row>
    <row r="933" s="2" customFormat="1">
      <c r="A933" s="40"/>
      <c r="B933" s="41"/>
      <c r="C933" s="42"/>
      <c r="D933" s="227" t="s">
        <v>169</v>
      </c>
      <c r="E933" s="42"/>
      <c r="F933" s="228" t="s">
        <v>1788</v>
      </c>
      <c r="G933" s="42"/>
      <c r="H933" s="42"/>
      <c r="I933" s="229"/>
      <c r="J933" s="42"/>
      <c r="K933" s="42"/>
      <c r="L933" s="46"/>
      <c r="M933" s="230"/>
      <c r="N933" s="231"/>
      <c r="O933" s="86"/>
      <c r="P933" s="86"/>
      <c r="Q933" s="86"/>
      <c r="R933" s="86"/>
      <c r="S933" s="86"/>
      <c r="T933" s="87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T933" s="19" t="s">
        <v>169</v>
      </c>
      <c r="AU933" s="19" t="s">
        <v>83</v>
      </c>
    </row>
    <row r="934" s="13" customFormat="1">
      <c r="A934" s="13"/>
      <c r="B934" s="232"/>
      <c r="C934" s="233"/>
      <c r="D934" s="234" t="s">
        <v>171</v>
      </c>
      <c r="E934" s="235" t="s">
        <v>19</v>
      </c>
      <c r="F934" s="236" t="s">
        <v>1673</v>
      </c>
      <c r="G934" s="233"/>
      <c r="H934" s="237">
        <v>67.504999999999995</v>
      </c>
      <c r="I934" s="238"/>
      <c r="J934" s="233"/>
      <c r="K934" s="233"/>
      <c r="L934" s="239"/>
      <c r="M934" s="240"/>
      <c r="N934" s="241"/>
      <c r="O934" s="241"/>
      <c r="P934" s="241"/>
      <c r="Q934" s="241"/>
      <c r="R934" s="241"/>
      <c r="S934" s="241"/>
      <c r="T934" s="242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43" t="s">
        <v>171</v>
      </c>
      <c r="AU934" s="243" t="s">
        <v>83</v>
      </c>
      <c r="AV934" s="13" t="s">
        <v>83</v>
      </c>
      <c r="AW934" s="13" t="s">
        <v>35</v>
      </c>
      <c r="AX934" s="13" t="s">
        <v>73</v>
      </c>
      <c r="AY934" s="243" t="s">
        <v>160</v>
      </c>
    </row>
    <row r="935" s="13" customFormat="1">
      <c r="A935" s="13"/>
      <c r="B935" s="232"/>
      <c r="C935" s="233"/>
      <c r="D935" s="234" t="s">
        <v>171</v>
      </c>
      <c r="E935" s="235" t="s">
        <v>19</v>
      </c>
      <c r="F935" s="236" t="s">
        <v>1674</v>
      </c>
      <c r="G935" s="233"/>
      <c r="H935" s="237">
        <v>169.977</v>
      </c>
      <c r="I935" s="238"/>
      <c r="J935" s="233"/>
      <c r="K935" s="233"/>
      <c r="L935" s="239"/>
      <c r="M935" s="240"/>
      <c r="N935" s="241"/>
      <c r="O935" s="241"/>
      <c r="P935" s="241"/>
      <c r="Q935" s="241"/>
      <c r="R935" s="241"/>
      <c r="S935" s="241"/>
      <c r="T935" s="242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3" t="s">
        <v>171</v>
      </c>
      <c r="AU935" s="243" t="s">
        <v>83</v>
      </c>
      <c r="AV935" s="13" t="s">
        <v>83</v>
      </c>
      <c r="AW935" s="13" t="s">
        <v>35</v>
      </c>
      <c r="AX935" s="13" t="s">
        <v>73</v>
      </c>
      <c r="AY935" s="243" t="s">
        <v>160</v>
      </c>
    </row>
    <row r="936" s="13" customFormat="1">
      <c r="A936" s="13"/>
      <c r="B936" s="232"/>
      <c r="C936" s="233"/>
      <c r="D936" s="234" t="s">
        <v>171</v>
      </c>
      <c r="E936" s="235" t="s">
        <v>19</v>
      </c>
      <c r="F936" s="236" t="s">
        <v>1675</v>
      </c>
      <c r="G936" s="233"/>
      <c r="H936" s="237">
        <v>97.197000000000003</v>
      </c>
      <c r="I936" s="238"/>
      <c r="J936" s="233"/>
      <c r="K936" s="233"/>
      <c r="L936" s="239"/>
      <c r="M936" s="240"/>
      <c r="N936" s="241"/>
      <c r="O936" s="241"/>
      <c r="P936" s="241"/>
      <c r="Q936" s="241"/>
      <c r="R936" s="241"/>
      <c r="S936" s="241"/>
      <c r="T936" s="242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43" t="s">
        <v>171</v>
      </c>
      <c r="AU936" s="243" t="s">
        <v>83</v>
      </c>
      <c r="AV936" s="13" t="s">
        <v>83</v>
      </c>
      <c r="AW936" s="13" t="s">
        <v>35</v>
      </c>
      <c r="AX936" s="13" t="s">
        <v>73</v>
      </c>
      <c r="AY936" s="243" t="s">
        <v>160</v>
      </c>
    </row>
    <row r="937" s="13" customFormat="1">
      <c r="A937" s="13"/>
      <c r="B937" s="232"/>
      <c r="C937" s="233"/>
      <c r="D937" s="234" t="s">
        <v>171</v>
      </c>
      <c r="E937" s="235" t="s">
        <v>19</v>
      </c>
      <c r="F937" s="236" t="s">
        <v>1676</v>
      </c>
      <c r="G937" s="233"/>
      <c r="H937" s="237">
        <v>98.802999999999997</v>
      </c>
      <c r="I937" s="238"/>
      <c r="J937" s="233"/>
      <c r="K937" s="233"/>
      <c r="L937" s="239"/>
      <c r="M937" s="240"/>
      <c r="N937" s="241"/>
      <c r="O937" s="241"/>
      <c r="P937" s="241"/>
      <c r="Q937" s="241"/>
      <c r="R937" s="241"/>
      <c r="S937" s="241"/>
      <c r="T937" s="24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3" t="s">
        <v>171</v>
      </c>
      <c r="AU937" s="243" t="s">
        <v>83</v>
      </c>
      <c r="AV937" s="13" t="s">
        <v>83</v>
      </c>
      <c r="AW937" s="13" t="s">
        <v>35</v>
      </c>
      <c r="AX937" s="13" t="s">
        <v>73</v>
      </c>
      <c r="AY937" s="243" t="s">
        <v>160</v>
      </c>
    </row>
    <row r="938" s="15" customFormat="1">
      <c r="A938" s="15"/>
      <c r="B938" s="265"/>
      <c r="C938" s="266"/>
      <c r="D938" s="234" t="s">
        <v>171</v>
      </c>
      <c r="E938" s="267" t="s">
        <v>19</v>
      </c>
      <c r="F938" s="268" t="s">
        <v>1789</v>
      </c>
      <c r="G938" s="266"/>
      <c r="H938" s="269">
        <v>433.48200000000003</v>
      </c>
      <c r="I938" s="270"/>
      <c r="J938" s="266"/>
      <c r="K938" s="266"/>
      <c r="L938" s="271"/>
      <c r="M938" s="272"/>
      <c r="N938" s="273"/>
      <c r="O938" s="273"/>
      <c r="P938" s="273"/>
      <c r="Q938" s="273"/>
      <c r="R938" s="273"/>
      <c r="S938" s="273"/>
      <c r="T938" s="274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T938" s="275" t="s">
        <v>171</v>
      </c>
      <c r="AU938" s="275" t="s">
        <v>83</v>
      </c>
      <c r="AV938" s="15" t="s">
        <v>181</v>
      </c>
      <c r="AW938" s="15" t="s">
        <v>35</v>
      </c>
      <c r="AX938" s="15" t="s">
        <v>73</v>
      </c>
      <c r="AY938" s="275" t="s">
        <v>160</v>
      </c>
    </row>
    <row r="939" s="14" customFormat="1">
      <c r="A939" s="14"/>
      <c r="B939" s="244"/>
      <c r="C939" s="245"/>
      <c r="D939" s="234" t="s">
        <v>171</v>
      </c>
      <c r="E939" s="246" t="s">
        <v>19</v>
      </c>
      <c r="F939" s="247" t="s">
        <v>180</v>
      </c>
      <c r="G939" s="245"/>
      <c r="H939" s="248">
        <v>433.48200000000003</v>
      </c>
      <c r="I939" s="249"/>
      <c r="J939" s="245"/>
      <c r="K939" s="245"/>
      <c r="L939" s="250"/>
      <c r="M939" s="251"/>
      <c r="N939" s="252"/>
      <c r="O939" s="252"/>
      <c r="P939" s="252"/>
      <c r="Q939" s="252"/>
      <c r="R939" s="252"/>
      <c r="S939" s="252"/>
      <c r="T939" s="253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54" t="s">
        <v>171</v>
      </c>
      <c r="AU939" s="254" t="s">
        <v>83</v>
      </c>
      <c r="AV939" s="14" t="s">
        <v>167</v>
      </c>
      <c r="AW939" s="14" t="s">
        <v>35</v>
      </c>
      <c r="AX939" s="14" t="s">
        <v>81</v>
      </c>
      <c r="AY939" s="254" t="s">
        <v>160</v>
      </c>
    </row>
    <row r="940" s="2" customFormat="1" ht="24.15" customHeight="1">
      <c r="A940" s="40"/>
      <c r="B940" s="41"/>
      <c r="C940" s="255" t="s">
        <v>1790</v>
      </c>
      <c r="D940" s="255" t="s">
        <v>242</v>
      </c>
      <c r="E940" s="256" t="s">
        <v>1791</v>
      </c>
      <c r="F940" s="257" t="s">
        <v>1792</v>
      </c>
      <c r="G940" s="258" t="s">
        <v>165</v>
      </c>
      <c r="H940" s="259">
        <v>476.82999999999998</v>
      </c>
      <c r="I940" s="260"/>
      <c r="J940" s="261">
        <f>ROUND(I940*H940,2)</f>
        <v>0</v>
      </c>
      <c r="K940" s="257" t="s">
        <v>166</v>
      </c>
      <c r="L940" s="262"/>
      <c r="M940" s="263" t="s">
        <v>19</v>
      </c>
      <c r="N940" s="264" t="s">
        <v>44</v>
      </c>
      <c r="O940" s="86"/>
      <c r="P940" s="223">
        <f>O940*H940</f>
        <v>0</v>
      </c>
      <c r="Q940" s="223">
        <v>0.00012999999999999999</v>
      </c>
      <c r="R940" s="223">
        <f>Q940*H940</f>
        <v>0.061987899999999992</v>
      </c>
      <c r="S940" s="223">
        <v>0</v>
      </c>
      <c r="T940" s="224">
        <f>S940*H940</f>
        <v>0</v>
      </c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R940" s="225" t="s">
        <v>368</v>
      </c>
      <c r="AT940" s="225" t="s">
        <v>242</v>
      </c>
      <c r="AU940" s="225" t="s">
        <v>83</v>
      </c>
      <c r="AY940" s="19" t="s">
        <v>160</v>
      </c>
      <c r="BE940" s="226">
        <f>IF(N940="základní",J940,0)</f>
        <v>0</v>
      </c>
      <c r="BF940" s="226">
        <f>IF(N940="snížená",J940,0)</f>
        <v>0</v>
      </c>
      <c r="BG940" s="226">
        <f>IF(N940="zákl. přenesená",J940,0)</f>
        <v>0</v>
      </c>
      <c r="BH940" s="226">
        <f>IF(N940="sníž. přenesená",J940,0)</f>
        <v>0</v>
      </c>
      <c r="BI940" s="226">
        <f>IF(N940="nulová",J940,0)</f>
        <v>0</v>
      </c>
      <c r="BJ940" s="19" t="s">
        <v>81</v>
      </c>
      <c r="BK940" s="226">
        <f>ROUND(I940*H940,2)</f>
        <v>0</v>
      </c>
      <c r="BL940" s="19" t="s">
        <v>263</v>
      </c>
      <c r="BM940" s="225" t="s">
        <v>1793</v>
      </c>
    </row>
    <row r="941" s="13" customFormat="1">
      <c r="A941" s="13"/>
      <c r="B941" s="232"/>
      <c r="C941" s="233"/>
      <c r="D941" s="234" t="s">
        <v>171</v>
      </c>
      <c r="E941" s="233"/>
      <c r="F941" s="236" t="s">
        <v>1794</v>
      </c>
      <c r="G941" s="233"/>
      <c r="H941" s="237">
        <v>476.82999999999998</v>
      </c>
      <c r="I941" s="238"/>
      <c r="J941" s="233"/>
      <c r="K941" s="233"/>
      <c r="L941" s="239"/>
      <c r="M941" s="240"/>
      <c r="N941" s="241"/>
      <c r="O941" s="241"/>
      <c r="P941" s="241"/>
      <c r="Q941" s="241"/>
      <c r="R941" s="241"/>
      <c r="S941" s="241"/>
      <c r="T941" s="242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43" t="s">
        <v>171</v>
      </c>
      <c r="AU941" s="243" t="s">
        <v>83</v>
      </c>
      <c r="AV941" s="13" t="s">
        <v>83</v>
      </c>
      <c r="AW941" s="13" t="s">
        <v>4</v>
      </c>
      <c r="AX941" s="13" t="s">
        <v>81</v>
      </c>
      <c r="AY941" s="243" t="s">
        <v>160</v>
      </c>
    </row>
    <row r="942" s="2" customFormat="1" ht="33" customHeight="1">
      <c r="A942" s="40"/>
      <c r="B942" s="41"/>
      <c r="C942" s="214" t="s">
        <v>1795</v>
      </c>
      <c r="D942" s="214" t="s">
        <v>162</v>
      </c>
      <c r="E942" s="215" t="s">
        <v>1796</v>
      </c>
      <c r="F942" s="216" t="s">
        <v>1797</v>
      </c>
      <c r="G942" s="217" t="s">
        <v>165</v>
      </c>
      <c r="H942" s="218">
        <v>433.48200000000003</v>
      </c>
      <c r="I942" s="219"/>
      <c r="J942" s="220">
        <f>ROUND(I942*H942,2)</f>
        <v>0</v>
      </c>
      <c r="K942" s="216" t="s">
        <v>166</v>
      </c>
      <c r="L942" s="46"/>
      <c r="M942" s="221" t="s">
        <v>19</v>
      </c>
      <c r="N942" s="222" t="s">
        <v>44</v>
      </c>
      <c r="O942" s="86"/>
      <c r="P942" s="223">
        <f>O942*H942</f>
        <v>0</v>
      </c>
      <c r="Q942" s="223">
        <v>0</v>
      </c>
      <c r="R942" s="223">
        <f>Q942*H942</f>
        <v>0</v>
      </c>
      <c r="S942" s="223">
        <v>0</v>
      </c>
      <c r="T942" s="224">
        <f>S942*H942</f>
        <v>0</v>
      </c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R942" s="225" t="s">
        <v>263</v>
      </c>
      <c r="AT942" s="225" t="s">
        <v>162</v>
      </c>
      <c r="AU942" s="225" t="s">
        <v>83</v>
      </c>
      <c r="AY942" s="19" t="s">
        <v>160</v>
      </c>
      <c r="BE942" s="226">
        <f>IF(N942="základní",J942,0)</f>
        <v>0</v>
      </c>
      <c r="BF942" s="226">
        <f>IF(N942="snížená",J942,0)</f>
        <v>0</v>
      </c>
      <c r="BG942" s="226">
        <f>IF(N942="zákl. přenesená",J942,0)</f>
        <v>0</v>
      </c>
      <c r="BH942" s="226">
        <f>IF(N942="sníž. přenesená",J942,0)</f>
        <v>0</v>
      </c>
      <c r="BI942" s="226">
        <f>IF(N942="nulová",J942,0)</f>
        <v>0</v>
      </c>
      <c r="BJ942" s="19" t="s">
        <v>81</v>
      </c>
      <c r="BK942" s="226">
        <f>ROUND(I942*H942,2)</f>
        <v>0</v>
      </c>
      <c r="BL942" s="19" t="s">
        <v>263</v>
      </c>
      <c r="BM942" s="225" t="s">
        <v>1798</v>
      </c>
    </row>
    <row r="943" s="2" customFormat="1">
      <c r="A943" s="40"/>
      <c r="B943" s="41"/>
      <c r="C943" s="42"/>
      <c r="D943" s="227" t="s">
        <v>169</v>
      </c>
      <c r="E943" s="42"/>
      <c r="F943" s="228" t="s">
        <v>1799</v>
      </c>
      <c r="G943" s="42"/>
      <c r="H943" s="42"/>
      <c r="I943" s="229"/>
      <c r="J943" s="42"/>
      <c r="K943" s="42"/>
      <c r="L943" s="46"/>
      <c r="M943" s="230"/>
      <c r="N943" s="231"/>
      <c r="O943" s="86"/>
      <c r="P943" s="86"/>
      <c r="Q943" s="86"/>
      <c r="R943" s="86"/>
      <c r="S943" s="86"/>
      <c r="T943" s="87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T943" s="19" t="s">
        <v>169</v>
      </c>
      <c r="AU943" s="19" t="s">
        <v>83</v>
      </c>
    </row>
    <row r="944" s="13" customFormat="1">
      <c r="A944" s="13"/>
      <c r="B944" s="232"/>
      <c r="C944" s="233"/>
      <c r="D944" s="234" t="s">
        <v>171</v>
      </c>
      <c r="E944" s="235" t="s">
        <v>19</v>
      </c>
      <c r="F944" s="236" t="s">
        <v>1673</v>
      </c>
      <c r="G944" s="233"/>
      <c r="H944" s="237">
        <v>67.504999999999995</v>
      </c>
      <c r="I944" s="238"/>
      <c r="J944" s="233"/>
      <c r="K944" s="233"/>
      <c r="L944" s="239"/>
      <c r="M944" s="240"/>
      <c r="N944" s="241"/>
      <c r="O944" s="241"/>
      <c r="P944" s="241"/>
      <c r="Q944" s="241"/>
      <c r="R944" s="241"/>
      <c r="S944" s="241"/>
      <c r="T944" s="242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43" t="s">
        <v>171</v>
      </c>
      <c r="AU944" s="243" t="s">
        <v>83</v>
      </c>
      <c r="AV944" s="13" t="s">
        <v>83</v>
      </c>
      <c r="AW944" s="13" t="s">
        <v>35</v>
      </c>
      <c r="AX944" s="13" t="s">
        <v>73</v>
      </c>
      <c r="AY944" s="243" t="s">
        <v>160</v>
      </c>
    </row>
    <row r="945" s="13" customFormat="1">
      <c r="A945" s="13"/>
      <c r="B945" s="232"/>
      <c r="C945" s="233"/>
      <c r="D945" s="234" t="s">
        <v>171</v>
      </c>
      <c r="E945" s="235" t="s">
        <v>19</v>
      </c>
      <c r="F945" s="236" t="s">
        <v>1674</v>
      </c>
      <c r="G945" s="233"/>
      <c r="H945" s="237">
        <v>169.977</v>
      </c>
      <c r="I945" s="238"/>
      <c r="J945" s="233"/>
      <c r="K945" s="233"/>
      <c r="L945" s="239"/>
      <c r="M945" s="240"/>
      <c r="N945" s="241"/>
      <c r="O945" s="241"/>
      <c r="P945" s="241"/>
      <c r="Q945" s="241"/>
      <c r="R945" s="241"/>
      <c r="S945" s="241"/>
      <c r="T945" s="242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43" t="s">
        <v>171</v>
      </c>
      <c r="AU945" s="243" t="s">
        <v>83</v>
      </c>
      <c r="AV945" s="13" t="s">
        <v>83</v>
      </c>
      <c r="AW945" s="13" t="s">
        <v>35</v>
      </c>
      <c r="AX945" s="13" t="s">
        <v>73</v>
      </c>
      <c r="AY945" s="243" t="s">
        <v>160</v>
      </c>
    </row>
    <row r="946" s="13" customFormat="1">
      <c r="A946" s="13"/>
      <c r="B946" s="232"/>
      <c r="C946" s="233"/>
      <c r="D946" s="234" t="s">
        <v>171</v>
      </c>
      <c r="E946" s="235" t="s">
        <v>19</v>
      </c>
      <c r="F946" s="236" t="s">
        <v>1675</v>
      </c>
      <c r="G946" s="233"/>
      <c r="H946" s="237">
        <v>97.197000000000003</v>
      </c>
      <c r="I946" s="238"/>
      <c r="J946" s="233"/>
      <c r="K946" s="233"/>
      <c r="L946" s="239"/>
      <c r="M946" s="240"/>
      <c r="N946" s="241"/>
      <c r="O946" s="241"/>
      <c r="P946" s="241"/>
      <c r="Q946" s="241"/>
      <c r="R946" s="241"/>
      <c r="S946" s="241"/>
      <c r="T946" s="242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43" t="s">
        <v>171</v>
      </c>
      <c r="AU946" s="243" t="s">
        <v>83</v>
      </c>
      <c r="AV946" s="13" t="s">
        <v>83</v>
      </c>
      <c r="AW946" s="13" t="s">
        <v>35</v>
      </c>
      <c r="AX946" s="13" t="s">
        <v>73</v>
      </c>
      <c r="AY946" s="243" t="s">
        <v>160</v>
      </c>
    </row>
    <row r="947" s="13" customFormat="1">
      <c r="A947" s="13"/>
      <c r="B947" s="232"/>
      <c r="C947" s="233"/>
      <c r="D947" s="234" t="s">
        <v>171</v>
      </c>
      <c r="E947" s="235" t="s">
        <v>19</v>
      </c>
      <c r="F947" s="236" t="s">
        <v>1676</v>
      </c>
      <c r="G947" s="233"/>
      <c r="H947" s="237">
        <v>98.802999999999997</v>
      </c>
      <c r="I947" s="238"/>
      <c r="J947" s="233"/>
      <c r="K947" s="233"/>
      <c r="L947" s="239"/>
      <c r="M947" s="240"/>
      <c r="N947" s="241"/>
      <c r="O947" s="241"/>
      <c r="P947" s="241"/>
      <c r="Q947" s="241"/>
      <c r="R947" s="241"/>
      <c r="S947" s="241"/>
      <c r="T947" s="242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43" t="s">
        <v>171</v>
      </c>
      <c r="AU947" s="243" t="s">
        <v>83</v>
      </c>
      <c r="AV947" s="13" t="s">
        <v>83</v>
      </c>
      <c r="AW947" s="13" t="s">
        <v>35</v>
      </c>
      <c r="AX947" s="13" t="s">
        <v>73</v>
      </c>
      <c r="AY947" s="243" t="s">
        <v>160</v>
      </c>
    </row>
    <row r="948" s="14" customFormat="1">
      <c r="A948" s="14"/>
      <c r="B948" s="244"/>
      <c r="C948" s="245"/>
      <c r="D948" s="234" t="s">
        <v>171</v>
      </c>
      <c r="E948" s="246" t="s">
        <v>19</v>
      </c>
      <c r="F948" s="247" t="s">
        <v>180</v>
      </c>
      <c r="G948" s="245"/>
      <c r="H948" s="248">
        <v>433.48200000000003</v>
      </c>
      <c r="I948" s="249"/>
      <c r="J948" s="245"/>
      <c r="K948" s="245"/>
      <c r="L948" s="250"/>
      <c r="M948" s="251"/>
      <c r="N948" s="252"/>
      <c r="O948" s="252"/>
      <c r="P948" s="252"/>
      <c r="Q948" s="252"/>
      <c r="R948" s="252"/>
      <c r="S948" s="252"/>
      <c r="T948" s="253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54" t="s">
        <v>171</v>
      </c>
      <c r="AU948" s="254" t="s">
        <v>83</v>
      </c>
      <c r="AV948" s="14" t="s">
        <v>167</v>
      </c>
      <c r="AW948" s="14" t="s">
        <v>35</v>
      </c>
      <c r="AX948" s="14" t="s">
        <v>81</v>
      </c>
      <c r="AY948" s="254" t="s">
        <v>160</v>
      </c>
    </row>
    <row r="949" s="2" customFormat="1" ht="24.15" customHeight="1">
      <c r="A949" s="40"/>
      <c r="B949" s="41"/>
      <c r="C949" s="255" t="s">
        <v>1800</v>
      </c>
      <c r="D949" s="255" t="s">
        <v>242</v>
      </c>
      <c r="E949" s="256" t="s">
        <v>1801</v>
      </c>
      <c r="F949" s="257" t="s">
        <v>1802</v>
      </c>
      <c r="G949" s="258" t="s">
        <v>165</v>
      </c>
      <c r="H949" s="259">
        <v>433.48200000000003</v>
      </c>
      <c r="I949" s="260"/>
      <c r="J949" s="261">
        <f>ROUND(I949*H949,2)</f>
        <v>0</v>
      </c>
      <c r="K949" s="257" t="s">
        <v>166</v>
      </c>
      <c r="L949" s="262"/>
      <c r="M949" s="263" t="s">
        <v>19</v>
      </c>
      <c r="N949" s="264" t="s">
        <v>44</v>
      </c>
      <c r="O949" s="86"/>
      <c r="P949" s="223">
        <f>O949*H949</f>
        <v>0</v>
      </c>
      <c r="Q949" s="223">
        <v>0.0040000000000000001</v>
      </c>
      <c r="R949" s="223">
        <f>Q949*H949</f>
        <v>1.7339280000000001</v>
      </c>
      <c r="S949" s="223">
        <v>0</v>
      </c>
      <c r="T949" s="224">
        <f>S949*H949</f>
        <v>0</v>
      </c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R949" s="225" t="s">
        <v>368</v>
      </c>
      <c r="AT949" s="225" t="s">
        <v>242</v>
      </c>
      <c r="AU949" s="225" t="s">
        <v>83</v>
      </c>
      <c r="AY949" s="19" t="s">
        <v>160</v>
      </c>
      <c r="BE949" s="226">
        <f>IF(N949="základní",J949,0)</f>
        <v>0</v>
      </c>
      <c r="BF949" s="226">
        <f>IF(N949="snížená",J949,0)</f>
        <v>0</v>
      </c>
      <c r="BG949" s="226">
        <f>IF(N949="zákl. přenesená",J949,0)</f>
        <v>0</v>
      </c>
      <c r="BH949" s="226">
        <f>IF(N949="sníž. přenesená",J949,0)</f>
        <v>0</v>
      </c>
      <c r="BI949" s="226">
        <f>IF(N949="nulová",J949,0)</f>
        <v>0</v>
      </c>
      <c r="BJ949" s="19" t="s">
        <v>81</v>
      </c>
      <c r="BK949" s="226">
        <f>ROUND(I949*H949,2)</f>
        <v>0</v>
      </c>
      <c r="BL949" s="19" t="s">
        <v>263</v>
      </c>
      <c r="BM949" s="225" t="s">
        <v>1803</v>
      </c>
    </row>
    <row r="950" s="2" customFormat="1" ht="24.15" customHeight="1">
      <c r="A950" s="40"/>
      <c r="B950" s="41"/>
      <c r="C950" s="214" t="s">
        <v>1804</v>
      </c>
      <c r="D950" s="214" t="s">
        <v>162</v>
      </c>
      <c r="E950" s="215" t="s">
        <v>1805</v>
      </c>
      <c r="F950" s="216" t="s">
        <v>1806</v>
      </c>
      <c r="G950" s="217" t="s">
        <v>165</v>
      </c>
      <c r="H950" s="218">
        <v>483.35500000000002</v>
      </c>
      <c r="I950" s="219"/>
      <c r="J950" s="220">
        <f>ROUND(I950*H950,2)</f>
        <v>0</v>
      </c>
      <c r="K950" s="216" t="s">
        <v>166</v>
      </c>
      <c r="L950" s="46"/>
      <c r="M950" s="221" t="s">
        <v>19</v>
      </c>
      <c r="N950" s="222" t="s">
        <v>44</v>
      </c>
      <c r="O950" s="86"/>
      <c r="P950" s="223">
        <f>O950*H950</f>
        <v>0</v>
      </c>
      <c r="Q950" s="223">
        <v>0</v>
      </c>
      <c r="R950" s="223">
        <f>Q950*H950</f>
        <v>0</v>
      </c>
      <c r="S950" s="223">
        <v>0</v>
      </c>
      <c r="T950" s="224">
        <f>S950*H950</f>
        <v>0</v>
      </c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R950" s="225" t="s">
        <v>263</v>
      </c>
      <c r="AT950" s="225" t="s">
        <v>162</v>
      </c>
      <c r="AU950" s="225" t="s">
        <v>83</v>
      </c>
      <c r="AY950" s="19" t="s">
        <v>160</v>
      </c>
      <c r="BE950" s="226">
        <f>IF(N950="základní",J950,0)</f>
        <v>0</v>
      </c>
      <c r="BF950" s="226">
        <f>IF(N950="snížená",J950,0)</f>
        <v>0</v>
      </c>
      <c r="BG950" s="226">
        <f>IF(N950="zákl. přenesená",J950,0)</f>
        <v>0</v>
      </c>
      <c r="BH950" s="226">
        <f>IF(N950="sníž. přenesená",J950,0)</f>
        <v>0</v>
      </c>
      <c r="BI950" s="226">
        <f>IF(N950="nulová",J950,0)</f>
        <v>0</v>
      </c>
      <c r="BJ950" s="19" t="s">
        <v>81</v>
      </c>
      <c r="BK950" s="226">
        <f>ROUND(I950*H950,2)</f>
        <v>0</v>
      </c>
      <c r="BL950" s="19" t="s">
        <v>263</v>
      </c>
      <c r="BM950" s="225" t="s">
        <v>1807</v>
      </c>
    </row>
    <row r="951" s="2" customFormat="1">
      <c r="A951" s="40"/>
      <c r="B951" s="41"/>
      <c r="C951" s="42"/>
      <c r="D951" s="227" t="s">
        <v>169</v>
      </c>
      <c r="E951" s="42"/>
      <c r="F951" s="228" t="s">
        <v>1808</v>
      </c>
      <c r="G951" s="42"/>
      <c r="H951" s="42"/>
      <c r="I951" s="229"/>
      <c r="J951" s="42"/>
      <c r="K951" s="42"/>
      <c r="L951" s="46"/>
      <c r="M951" s="230"/>
      <c r="N951" s="231"/>
      <c r="O951" s="86"/>
      <c r="P951" s="86"/>
      <c r="Q951" s="86"/>
      <c r="R951" s="86"/>
      <c r="S951" s="86"/>
      <c r="T951" s="87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T951" s="19" t="s">
        <v>169</v>
      </c>
      <c r="AU951" s="19" t="s">
        <v>83</v>
      </c>
    </row>
    <row r="952" s="13" customFormat="1">
      <c r="A952" s="13"/>
      <c r="B952" s="232"/>
      <c r="C952" s="233"/>
      <c r="D952" s="234" t="s">
        <v>171</v>
      </c>
      <c r="E952" s="235" t="s">
        <v>19</v>
      </c>
      <c r="F952" s="236" t="s">
        <v>1673</v>
      </c>
      <c r="G952" s="233"/>
      <c r="H952" s="237">
        <v>67.504999999999995</v>
      </c>
      <c r="I952" s="238"/>
      <c r="J952" s="233"/>
      <c r="K952" s="233"/>
      <c r="L952" s="239"/>
      <c r="M952" s="240"/>
      <c r="N952" s="241"/>
      <c r="O952" s="241"/>
      <c r="P952" s="241"/>
      <c r="Q952" s="241"/>
      <c r="R952" s="241"/>
      <c r="S952" s="241"/>
      <c r="T952" s="242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43" t="s">
        <v>171</v>
      </c>
      <c r="AU952" s="243" t="s">
        <v>83</v>
      </c>
      <c r="AV952" s="13" t="s">
        <v>83</v>
      </c>
      <c r="AW952" s="13" t="s">
        <v>35</v>
      </c>
      <c r="AX952" s="13" t="s">
        <v>73</v>
      </c>
      <c r="AY952" s="243" t="s">
        <v>160</v>
      </c>
    </row>
    <row r="953" s="13" customFormat="1">
      <c r="A953" s="13"/>
      <c r="B953" s="232"/>
      <c r="C953" s="233"/>
      <c r="D953" s="234" t="s">
        <v>171</v>
      </c>
      <c r="E953" s="235" t="s">
        <v>19</v>
      </c>
      <c r="F953" s="236" t="s">
        <v>1674</v>
      </c>
      <c r="G953" s="233"/>
      <c r="H953" s="237">
        <v>169.977</v>
      </c>
      <c r="I953" s="238"/>
      <c r="J953" s="233"/>
      <c r="K953" s="233"/>
      <c r="L953" s="239"/>
      <c r="M953" s="240"/>
      <c r="N953" s="241"/>
      <c r="O953" s="241"/>
      <c r="P953" s="241"/>
      <c r="Q953" s="241"/>
      <c r="R953" s="241"/>
      <c r="S953" s="241"/>
      <c r="T953" s="242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43" t="s">
        <v>171</v>
      </c>
      <c r="AU953" s="243" t="s">
        <v>83</v>
      </c>
      <c r="AV953" s="13" t="s">
        <v>83</v>
      </c>
      <c r="AW953" s="13" t="s">
        <v>35</v>
      </c>
      <c r="AX953" s="13" t="s">
        <v>73</v>
      </c>
      <c r="AY953" s="243" t="s">
        <v>160</v>
      </c>
    </row>
    <row r="954" s="13" customFormat="1">
      <c r="A954" s="13"/>
      <c r="B954" s="232"/>
      <c r="C954" s="233"/>
      <c r="D954" s="234" t="s">
        <v>171</v>
      </c>
      <c r="E954" s="235" t="s">
        <v>19</v>
      </c>
      <c r="F954" s="236" t="s">
        <v>1675</v>
      </c>
      <c r="G954" s="233"/>
      <c r="H954" s="237">
        <v>97.197000000000003</v>
      </c>
      <c r="I954" s="238"/>
      <c r="J954" s="233"/>
      <c r="K954" s="233"/>
      <c r="L954" s="239"/>
      <c r="M954" s="240"/>
      <c r="N954" s="241"/>
      <c r="O954" s="241"/>
      <c r="P954" s="241"/>
      <c r="Q954" s="241"/>
      <c r="R954" s="241"/>
      <c r="S954" s="241"/>
      <c r="T954" s="242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43" t="s">
        <v>171</v>
      </c>
      <c r="AU954" s="243" t="s">
        <v>83</v>
      </c>
      <c r="AV954" s="13" t="s">
        <v>83</v>
      </c>
      <c r="AW954" s="13" t="s">
        <v>35</v>
      </c>
      <c r="AX954" s="13" t="s">
        <v>73</v>
      </c>
      <c r="AY954" s="243" t="s">
        <v>160</v>
      </c>
    </row>
    <row r="955" s="13" customFormat="1">
      <c r="A955" s="13"/>
      <c r="B955" s="232"/>
      <c r="C955" s="233"/>
      <c r="D955" s="234" t="s">
        <v>171</v>
      </c>
      <c r="E955" s="235" t="s">
        <v>19</v>
      </c>
      <c r="F955" s="236" t="s">
        <v>1676</v>
      </c>
      <c r="G955" s="233"/>
      <c r="H955" s="237">
        <v>98.802999999999997</v>
      </c>
      <c r="I955" s="238"/>
      <c r="J955" s="233"/>
      <c r="K955" s="233"/>
      <c r="L955" s="239"/>
      <c r="M955" s="240"/>
      <c r="N955" s="241"/>
      <c r="O955" s="241"/>
      <c r="P955" s="241"/>
      <c r="Q955" s="241"/>
      <c r="R955" s="241"/>
      <c r="S955" s="241"/>
      <c r="T955" s="242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3" t="s">
        <v>171</v>
      </c>
      <c r="AU955" s="243" t="s">
        <v>83</v>
      </c>
      <c r="AV955" s="13" t="s">
        <v>83</v>
      </c>
      <c r="AW955" s="13" t="s">
        <v>35</v>
      </c>
      <c r="AX955" s="13" t="s">
        <v>73</v>
      </c>
      <c r="AY955" s="243" t="s">
        <v>160</v>
      </c>
    </row>
    <row r="956" s="15" customFormat="1">
      <c r="A956" s="15"/>
      <c r="B956" s="265"/>
      <c r="C956" s="266"/>
      <c r="D956" s="234" t="s">
        <v>171</v>
      </c>
      <c r="E956" s="267" t="s">
        <v>19</v>
      </c>
      <c r="F956" s="268" t="s">
        <v>1789</v>
      </c>
      <c r="G956" s="266"/>
      <c r="H956" s="269">
        <v>433.48200000000003</v>
      </c>
      <c r="I956" s="270"/>
      <c r="J956" s="266"/>
      <c r="K956" s="266"/>
      <c r="L956" s="271"/>
      <c r="M956" s="272"/>
      <c r="N956" s="273"/>
      <c r="O956" s="273"/>
      <c r="P956" s="273"/>
      <c r="Q956" s="273"/>
      <c r="R956" s="273"/>
      <c r="S956" s="273"/>
      <c r="T956" s="274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T956" s="275" t="s">
        <v>171</v>
      </c>
      <c r="AU956" s="275" t="s">
        <v>83</v>
      </c>
      <c r="AV956" s="15" t="s">
        <v>181</v>
      </c>
      <c r="AW956" s="15" t="s">
        <v>35</v>
      </c>
      <c r="AX956" s="15" t="s">
        <v>73</v>
      </c>
      <c r="AY956" s="275" t="s">
        <v>160</v>
      </c>
    </row>
    <row r="957" s="13" customFormat="1">
      <c r="A957" s="13"/>
      <c r="B957" s="232"/>
      <c r="C957" s="233"/>
      <c r="D957" s="234" t="s">
        <v>171</v>
      </c>
      <c r="E957" s="235" t="s">
        <v>19</v>
      </c>
      <c r="F957" s="236" t="s">
        <v>1405</v>
      </c>
      <c r="G957" s="233"/>
      <c r="H957" s="237">
        <v>49.872999999999998</v>
      </c>
      <c r="I957" s="238"/>
      <c r="J957" s="233"/>
      <c r="K957" s="233"/>
      <c r="L957" s="239"/>
      <c r="M957" s="240"/>
      <c r="N957" s="241"/>
      <c r="O957" s="241"/>
      <c r="P957" s="241"/>
      <c r="Q957" s="241"/>
      <c r="R957" s="241"/>
      <c r="S957" s="241"/>
      <c r="T957" s="242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3" t="s">
        <v>171</v>
      </c>
      <c r="AU957" s="243" t="s">
        <v>83</v>
      </c>
      <c r="AV957" s="13" t="s">
        <v>83</v>
      </c>
      <c r="AW957" s="13" t="s">
        <v>35</v>
      </c>
      <c r="AX957" s="13" t="s">
        <v>73</v>
      </c>
      <c r="AY957" s="243" t="s">
        <v>160</v>
      </c>
    </row>
    <row r="958" s="15" customFormat="1">
      <c r="A958" s="15"/>
      <c r="B958" s="265"/>
      <c r="C958" s="266"/>
      <c r="D958" s="234" t="s">
        <v>171</v>
      </c>
      <c r="E958" s="267" t="s">
        <v>19</v>
      </c>
      <c r="F958" s="268" t="s">
        <v>1736</v>
      </c>
      <c r="G958" s="266"/>
      <c r="H958" s="269">
        <v>49.872999999999998</v>
      </c>
      <c r="I958" s="270"/>
      <c r="J958" s="266"/>
      <c r="K958" s="266"/>
      <c r="L958" s="271"/>
      <c r="M958" s="272"/>
      <c r="N958" s="273"/>
      <c r="O958" s="273"/>
      <c r="P958" s="273"/>
      <c r="Q958" s="273"/>
      <c r="R958" s="273"/>
      <c r="S958" s="273"/>
      <c r="T958" s="274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T958" s="275" t="s">
        <v>171</v>
      </c>
      <c r="AU958" s="275" t="s">
        <v>83</v>
      </c>
      <c r="AV958" s="15" t="s">
        <v>181</v>
      </c>
      <c r="AW958" s="15" t="s">
        <v>35</v>
      </c>
      <c r="AX958" s="15" t="s">
        <v>73</v>
      </c>
      <c r="AY958" s="275" t="s">
        <v>160</v>
      </c>
    </row>
    <row r="959" s="14" customFormat="1">
      <c r="A959" s="14"/>
      <c r="B959" s="244"/>
      <c r="C959" s="245"/>
      <c r="D959" s="234" t="s">
        <v>171</v>
      </c>
      <c r="E959" s="246" t="s">
        <v>19</v>
      </c>
      <c r="F959" s="247" t="s">
        <v>180</v>
      </c>
      <c r="G959" s="245"/>
      <c r="H959" s="248">
        <v>483.35500000000002</v>
      </c>
      <c r="I959" s="249"/>
      <c r="J959" s="245"/>
      <c r="K959" s="245"/>
      <c r="L959" s="250"/>
      <c r="M959" s="251"/>
      <c r="N959" s="252"/>
      <c r="O959" s="252"/>
      <c r="P959" s="252"/>
      <c r="Q959" s="252"/>
      <c r="R959" s="252"/>
      <c r="S959" s="252"/>
      <c r="T959" s="253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54" t="s">
        <v>171</v>
      </c>
      <c r="AU959" s="254" t="s">
        <v>83</v>
      </c>
      <c r="AV959" s="14" t="s">
        <v>167</v>
      </c>
      <c r="AW959" s="14" t="s">
        <v>35</v>
      </c>
      <c r="AX959" s="14" t="s">
        <v>81</v>
      </c>
      <c r="AY959" s="254" t="s">
        <v>160</v>
      </c>
    </row>
    <row r="960" s="2" customFormat="1" ht="33" customHeight="1">
      <c r="A960" s="40"/>
      <c r="B960" s="41"/>
      <c r="C960" s="255" t="s">
        <v>1809</v>
      </c>
      <c r="D960" s="255" t="s">
        <v>242</v>
      </c>
      <c r="E960" s="256" t="s">
        <v>1810</v>
      </c>
      <c r="F960" s="257" t="s">
        <v>1811</v>
      </c>
      <c r="G960" s="258" t="s">
        <v>165</v>
      </c>
      <c r="H960" s="259">
        <v>507.52300000000002</v>
      </c>
      <c r="I960" s="260"/>
      <c r="J960" s="261">
        <f>ROUND(I960*H960,2)</f>
        <v>0</v>
      </c>
      <c r="K960" s="257" t="s">
        <v>166</v>
      </c>
      <c r="L960" s="262"/>
      <c r="M960" s="263" t="s">
        <v>19</v>
      </c>
      <c r="N960" s="264" t="s">
        <v>44</v>
      </c>
      <c r="O960" s="86"/>
      <c r="P960" s="223">
        <f>O960*H960</f>
        <v>0</v>
      </c>
      <c r="Q960" s="223">
        <v>0.002</v>
      </c>
      <c r="R960" s="223">
        <f>Q960*H960</f>
        <v>1.0150460000000001</v>
      </c>
      <c r="S960" s="223">
        <v>0</v>
      </c>
      <c r="T960" s="224">
        <f>S960*H960</f>
        <v>0</v>
      </c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R960" s="225" t="s">
        <v>368</v>
      </c>
      <c r="AT960" s="225" t="s">
        <v>242</v>
      </c>
      <c r="AU960" s="225" t="s">
        <v>83</v>
      </c>
      <c r="AY960" s="19" t="s">
        <v>160</v>
      </c>
      <c r="BE960" s="226">
        <f>IF(N960="základní",J960,0)</f>
        <v>0</v>
      </c>
      <c r="BF960" s="226">
        <f>IF(N960="snížená",J960,0)</f>
        <v>0</v>
      </c>
      <c r="BG960" s="226">
        <f>IF(N960="zákl. přenesená",J960,0)</f>
        <v>0</v>
      </c>
      <c r="BH960" s="226">
        <f>IF(N960="sníž. přenesená",J960,0)</f>
        <v>0</v>
      </c>
      <c r="BI960" s="226">
        <f>IF(N960="nulová",J960,0)</f>
        <v>0</v>
      </c>
      <c r="BJ960" s="19" t="s">
        <v>81</v>
      </c>
      <c r="BK960" s="226">
        <f>ROUND(I960*H960,2)</f>
        <v>0</v>
      </c>
      <c r="BL960" s="19" t="s">
        <v>263</v>
      </c>
      <c r="BM960" s="225" t="s">
        <v>1812</v>
      </c>
    </row>
    <row r="961" s="13" customFormat="1">
      <c r="A961" s="13"/>
      <c r="B961" s="232"/>
      <c r="C961" s="233"/>
      <c r="D961" s="234" t="s">
        <v>171</v>
      </c>
      <c r="E961" s="233"/>
      <c r="F961" s="236" t="s">
        <v>1813</v>
      </c>
      <c r="G961" s="233"/>
      <c r="H961" s="237">
        <v>507.52300000000002</v>
      </c>
      <c r="I961" s="238"/>
      <c r="J961" s="233"/>
      <c r="K961" s="233"/>
      <c r="L961" s="239"/>
      <c r="M961" s="240"/>
      <c r="N961" s="241"/>
      <c r="O961" s="241"/>
      <c r="P961" s="241"/>
      <c r="Q961" s="241"/>
      <c r="R961" s="241"/>
      <c r="S961" s="241"/>
      <c r="T961" s="242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43" t="s">
        <v>171</v>
      </c>
      <c r="AU961" s="243" t="s">
        <v>83</v>
      </c>
      <c r="AV961" s="13" t="s">
        <v>83</v>
      </c>
      <c r="AW961" s="13" t="s">
        <v>4</v>
      </c>
      <c r="AX961" s="13" t="s">
        <v>81</v>
      </c>
      <c r="AY961" s="243" t="s">
        <v>160</v>
      </c>
    </row>
    <row r="962" s="2" customFormat="1" ht="24.15" customHeight="1">
      <c r="A962" s="40"/>
      <c r="B962" s="41"/>
      <c r="C962" s="214" t="s">
        <v>1814</v>
      </c>
      <c r="D962" s="214" t="s">
        <v>162</v>
      </c>
      <c r="E962" s="215" t="s">
        <v>1815</v>
      </c>
      <c r="F962" s="216" t="s">
        <v>1816</v>
      </c>
      <c r="G962" s="217" t="s">
        <v>165</v>
      </c>
      <c r="H962" s="218">
        <v>433.48200000000003</v>
      </c>
      <c r="I962" s="219"/>
      <c r="J962" s="220">
        <f>ROUND(I962*H962,2)</f>
        <v>0</v>
      </c>
      <c r="K962" s="216" t="s">
        <v>166</v>
      </c>
      <c r="L962" s="46"/>
      <c r="M962" s="221" t="s">
        <v>19</v>
      </c>
      <c r="N962" s="222" t="s">
        <v>44</v>
      </c>
      <c r="O962" s="86"/>
      <c r="P962" s="223">
        <f>O962*H962</f>
        <v>0</v>
      </c>
      <c r="Q962" s="223">
        <v>0</v>
      </c>
      <c r="R962" s="223">
        <f>Q962*H962</f>
        <v>0</v>
      </c>
      <c r="S962" s="223">
        <v>0</v>
      </c>
      <c r="T962" s="224">
        <f>S962*H962</f>
        <v>0</v>
      </c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R962" s="225" t="s">
        <v>263</v>
      </c>
      <c r="AT962" s="225" t="s">
        <v>162</v>
      </c>
      <c r="AU962" s="225" t="s">
        <v>83</v>
      </c>
      <c r="AY962" s="19" t="s">
        <v>160</v>
      </c>
      <c r="BE962" s="226">
        <f>IF(N962="základní",J962,0)</f>
        <v>0</v>
      </c>
      <c r="BF962" s="226">
        <f>IF(N962="snížená",J962,0)</f>
        <v>0</v>
      </c>
      <c r="BG962" s="226">
        <f>IF(N962="zákl. přenesená",J962,0)</f>
        <v>0</v>
      </c>
      <c r="BH962" s="226">
        <f>IF(N962="sníž. přenesená",J962,0)</f>
        <v>0</v>
      </c>
      <c r="BI962" s="226">
        <f>IF(N962="nulová",J962,0)</f>
        <v>0</v>
      </c>
      <c r="BJ962" s="19" t="s">
        <v>81</v>
      </c>
      <c r="BK962" s="226">
        <f>ROUND(I962*H962,2)</f>
        <v>0</v>
      </c>
      <c r="BL962" s="19" t="s">
        <v>263</v>
      </c>
      <c r="BM962" s="225" t="s">
        <v>1817</v>
      </c>
    </row>
    <row r="963" s="2" customFormat="1">
      <c r="A963" s="40"/>
      <c r="B963" s="41"/>
      <c r="C963" s="42"/>
      <c r="D963" s="227" t="s">
        <v>169</v>
      </c>
      <c r="E963" s="42"/>
      <c r="F963" s="228" t="s">
        <v>1818</v>
      </c>
      <c r="G963" s="42"/>
      <c r="H963" s="42"/>
      <c r="I963" s="229"/>
      <c r="J963" s="42"/>
      <c r="K963" s="42"/>
      <c r="L963" s="46"/>
      <c r="M963" s="230"/>
      <c r="N963" s="231"/>
      <c r="O963" s="86"/>
      <c r="P963" s="86"/>
      <c r="Q963" s="86"/>
      <c r="R963" s="86"/>
      <c r="S963" s="86"/>
      <c r="T963" s="87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T963" s="19" t="s">
        <v>169</v>
      </c>
      <c r="AU963" s="19" t="s">
        <v>83</v>
      </c>
    </row>
    <row r="964" s="13" customFormat="1">
      <c r="A964" s="13"/>
      <c r="B964" s="232"/>
      <c r="C964" s="233"/>
      <c r="D964" s="234" t="s">
        <v>171</v>
      </c>
      <c r="E964" s="235" t="s">
        <v>19</v>
      </c>
      <c r="F964" s="236" t="s">
        <v>1673</v>
      </c>
      <c r="G964" s="233"/>
      <c r="H964" s="237">
        <v>67.504999999999995</v>
      </c>
      <c r="I964" s="238"/>
      <c r="J964" s="233"/>
      <c r="K964" s="233"/>
      <c r="L964" s="239"/>
      <c r="M964" s="240"/>
      <c r="N964" s="241"/>
      <c r="O964" s="241"/>
      <c r="P964" s="241"/>
      <c r="Q964" s="241"/>
      <c r="R964" s="241"/>
      <c r="S964" s="241"/>
      <c r="T964" s="242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43" t="s">
        <v>171</v>
      </c>
      <c r="AU964" s="243" t="s">
        <v>83</v>
      </c>
      <c r="AV964" s="13" t="s">
        <v>83</v>
      </c>
      <c r="AW964" s="13" t="s">
        <v>35</v>
      </c>
      <c r="AX964" s="13" t="s">
        <v>73</v>
      </c>
      <c r="AY964" s="243" t="s">
        <v>160</v>
      </c>
    </row>
    <row r="965" s="13" customFormat="1">
      <c r="A965" s="13"/>
      <c r="B965" s="232"/>
      <c r="C965" s="233"/>
      <c r="D965" s="234" t="s">
        <v>171</v>
      </c>
      <c r="E965" s="235" t="s">
        <v>19</v>
      </c>
      <c r="F965" s="236" t="s">
        <v>1674</v>
      </c>
      <c r="G965" s="233"/>
      <c r="H965" s="237">
        <v>169.977</v>
      </c>
      <c r="I965" s="238"/>
      <c r="J965" s="233"/>
      <c r="K965" s="233"/>
      <c r="L965" s="239"/>
      <c r="M965" s="240"/>
      <c r="N965" s="241"/>
      <c r="O965" s="241"/>
      <c r="P965" s="241"/>
      <c r="Q965" s="241"/>
      <c r="R965" s="241"/>
      <c r="S965" s="241"/>
      <c r="T965" s="24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43" t="s">
        <v>171</v>
      </c>
      <c r="AU965" s="243" t="s">
        <v>83</v>
      </c>
      <c r="AV965" s="13" t="s">
        <v>83</v>
      </c>
      <c r="AW965" s="13" t="s">
        <v>35</v>
      </c>
      <c r="AX965" s="13" t="s">
        <v>73</v>
      </c>
      <c r="AY965" s="243" t="s">
        <v>160</v>
      </c>
    </row>
    <row r="966" s="13" customFormat="1">
      <c r="A966" s="13"/>
      <c r="B966" s="232"/>
      <c r="C966" s="233"/>
      <c r="D966" s="234" t="s">
        <v>171</v>
      </c>
      <c r="E966" s="235" t="s">
        <v>19</v>
      </c>
      <c r="F966" s="236" t="s">
        <v>1675</v>
      </c>
      <c r="G966" s="233"/>
      <c r="H966" s="237">
        <v>97.197000000000003</v>
      </c>
      <c r="I966" s="238"/>
      <c r="J966" s="233"/>
      <c r="K966" s="233"/>
      <c r="L966" s="239"/>
      <c r="M966" s="240"/>
      <c r="N966" s="241"/>
      <c r="O966" s="241"/>
      <c r="P966" s="241"/>
      <c r="Q966" s="241"/>
      <c r="R966" s="241"/>
      <c r="S966" s="241"/>
      <c r="T966" s="242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43" t="s">
        <v>171</v>
      </c>
      <c r="AU966" s="243" t="s">
        <v>83</v>
      </c>
      <c r="AV966" s="13" t="s">
        <v>83</v>
      </c>
      <c r="AW966" s="13" t="s">
        <v>35</v>
      </c>
      <c r="AX966" s="13" t="s">
        <v>73</v>
      </c>
      <c r="AY966" s="243" t="s">
        <v>160</v>
      </c>
    </row>
    <row r="967" s="13" customFormat="1">
      <c r="A967" s="13"/>
      <c r="B967" s="232"/>
      <c r="C967" s="233"/>
      <c r="D967" s="234" t="s">
        <v>171</v>
      </c>
      <c r="E967" s="235" t="s">
        <v>19</v>
      </c>
      <c r="F967" s="236" t="s">
        <v>1676</v>
      </c>
      <c r="G967" s="233"/>
      <c r="H967" s="237">
        <v>98.802999999999997</v>
      </c>
      <c r="I967" s="238"/>
      <c r="J967" s="233"/>
      <c r="K967" s="233"/>
      <c r="L967" s="239"/>
      <c r="M967" s="240"/>
      <c r="N967" s="241"/>
      <c r="O967" s="241"/>
      <c r="P967" s="241"/>
      <c r="Q967" s="241"/>
      <c r="R967" s="241"/>
      <c r="S967" s="241"/>
      <c r="T967" s="242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3" t="s">
        <v>171</v>
      </c>
      <c r="AU967" s="243" t="s">
        <v>83</v>
      </c>
      <c r="AV967" s="13" t="s">
        <v>83</v>
      </c>
      <c r="AW967" s="13" t="s">
        <v>35</v>
      </c>
      <c r="AX967" s="13" t="s">
        <v>73</v>
      </c>
      <c r="AY967" s="243" t="s">
        <v>160</v>
      </c>
    </row>
    <row r="968" s="14" customFormat="1">
      <c r="A968" s="14"/>
      <c r="B968" s="244"/>
      <c r="C968" s="245"/>
      <c r="D968" s="234" t="s">
        <v>171</v>
      </c>
      <c r="E968" s="246" t="s">
        <v>19</v>
      </c>
      <c r="F968" s="247" t="s">
        <v>180</v>
      </c>
      <c r="G968" s="245"/>
      <c r="H968" s="248">
        <v>433.48200000000003</v>
      </c>
      <c r="I968" s="249"/>
      <c r="J968" s="245"/>
      <c r="K968" s="245"/>
      <c r="L968" s="250"/>
      <c r="M968" s="251"/>
      <c r="N968" s="252"/>
      <c r="O968" s="252"/>
      <c r="P968" s="252"/>
      <c r="Q968" s="252"/>
      <c r="R968" s="252"/>
      <c r="S968" s="252"/>
      <c r="T968" s="253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4" t="s">
        <v>171</v>
      </c>
      <c r="AU968" s="254" t="s">
        <v>83</v>
      </c>
      <c r="AV968" s="14" t="s">
        <v>167</v>
      </c>
      <c r="AW968" s="14" t="s">
        <v>35</v>
      </c>
      <c r="AX968" s="14" t="s">
        <v>81</v>
      </c>
      <c r="AY968" s="254" t="s">
        <v>160</v>
      </c>
    </row>
    <row r="969" s="2" customFormat="1" ht="24.15" customHeight="1">
      <c r="A969" s="40"/>
      <c r="B969" s="41"/>
      <c r="C969" s="255" t="s">
        <v>1819</v>
      </c>
      <c r="D969" s="255" t="s">
        <v>242</v>
      </c>
      <c r="E969" s="256" t="s">
        <v>1820</v>
      </c>
      <c r="F969" s="257" t="s">
        <v>1821</v>
      </c>
      <c r="G969" s="258" t="s">
        <v>175</v>
      </c>
      <c r="H969" s="259">
        <v>14.305</v>
      </c>
      <c r="I969" s="260"/>
      <c r="J969" s="261">
        <f>ROUND(I969*H969,2)</f>
        <v>0</v>
      </c>
      <c r="K969" s="257" t="s">
        <v>166</v>
      </c>
      <c r="L969" s="262"/>
      <c r="M969" s="263" t="s">
        <v>19</v>
      </c>
      <c r="N969" s="264" t="s">
        <v>44</v>
      </c>
      <c r="O969" s="86"/>
      <c r="P969" s="223">
        <f>O969*H969</f>
        <v>0</v>
      </c>
      <c r="Q969" s="223">
        <v>0.65000000000000002</v>
      </c>
      <c r="R969" s="223">
        <f>Q969*H969</f>
        <v>9.2982499999999995</v>
      </c>
      <c r="S969" s="223">
        <v>0</v>
      </c>
      <c r="T969" s="224">
        <f>S969*H969</f>
        <v>0</v>
      </c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R969" s="225" t="s">
        <v>368</v>
      </c>
      <c r="AT969" s="225" t="s">
        <v>242</v>
      </c>
      <c r="AU969" s="225" t="s">
        <v>83</v>
      </c>
      <c r="AY969" s="19" t="s">
        <v>160</v>
      </c>
      <c r="BE969" s="226">
        <f>IF(N969="základní",J969,0)</f>
        <v>0</v>
      </c>
      <c r="BF969" s="226">
        <f>IF(N969="snížená",J969,0)</f>
        <v>0</v>
      </c>
      <c r="BG969" s="226">
        <f>IF(N969="zákl. přenesená",J969,0)</f>
        <v>0</v>
      </c>
      <c r="BH969" s="226">
        <f>IF(N969="sníž. přenesená",J969,0)</f>
        <v>0</v>
      </c>
      <c r="BI969" s="226">
        <f>IF(N969="nulová",J969,0)</f>
        <v>0</v>
      </c>
      <c r="BJ969" s="19" t="s">
        <v>81</v>
      </c>
      <c r="BK969" s="226">
        <f>ROUND(I969*H969,2)</f>
        <v>0</v>
      </c>
      <c r="BL969" s="19" t="s">
        <v>263</v>
      </c>
      <c r="BM969" s="225" t="s">
        <v>1822</v>
      </c>
    </row>
    <row r="970" s="13" customFormat="1">
      <c r="A970" s="13"/>
      <c r="B970" s="232"/>
      <c r="C970" s="233"/>
      <c r="D970" s="234" t="s">
        <v>171</v>
      </c>
      <c r="E970" s="233"/>
      <c r="F970" s="236" t="s">
        <v>1823</v>
      </c>
      <c r="G970" s="233"/>
      <c r="H970" s="237">
        <v>14.305</v>
      </c>
      <c r="I970" s="238"/>
      <c r="J970" s="233"/>
      <c r="K970" s="233"/>
      <c r="L970" s="239"/>
      <c r="M970" s="240"/>
      <c r="N970" s="241"/>
      <c r="O970" s="241"/>
      <c r="P970" s="241"/>
      <c r="Q970" s="241"/>
      <c r="R970" s="241"/>
      <c r="S970" s="241"/>
      <c r="T970" s="242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43" t="s">
        <v>171</v>
      </c>
      <c r="AU970" s="243" t="s">
        <v>83</v>
      </c>
      <c r="AV970" s="13" t="s">
        <v>83</v>
      </c>
      <c r="AW970" s="13" t="s">
        <v>4</v>
      </c>
      <c r="AX970" s="13" t="s">
        <v>81</v>
      </c>
      <c r="AY970" s="243" t="s">
        <v>160</v>
      </c>
    </row>
    <row r="971" s="2" customFormat="1" ht="24.15" customHeight="1">
      <c r="A971" s="40"/>
      <c r="B971" s="41"/>
      <c r="C971" s="214" t="s">
        <v>1824</v>
      </c>
      <c r="D971" s="214" t="s">
        <v>162</v>
      </c>
      <c r="E971" s="215" t="s">
        <v>1825</v>
      </c>
      <c r="F971" s="216" t="s">
        <v>1826</v>
      </c>
      <c r="G971" s="217" t="s">
        <v>165</v>
      </c>
      <c r="H971" s="218">
        <v>433.48200000000003</v>
      </c>
      <c r="I971" s="219"/>
      <c r="J971" s="220">
        <f>ROUND(I971*H971,2)</f>
        <v>0</v>
      </c>
      <c r="K971" s="216" t="s">
        <v>166</v>
      </c>
      <c r="L971" s="46"/>
      <c r="M971" s="221" t="s">
        <v>19</v>
      </c>
      <c r="N971" s="222" t="s">
        <v>44</v>
      </c>
      <c r="O971" s="86"/>
      <c r="P971" s="223">
        <f>O971*H971</f>
        <v>0</v>
      </c>
      <c r="Q971" s="223">
        <v>0</v>
      </c>
      <c r="R971" s="223">
        <f>Q971*H971</f>
        <v>0</v>
      </c>
      <c r="S971" s="223">
        <v>0</v>
      </c>
      <c r="T971" s="224">
        <f>S971*H971</f>
        <v>0</v>
      </c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R971" s="225" t="s">
        <v>263</v>
      </c>
      <c r="AT971" s="225" t="s">
        <v>162</v>
      </c>
      <c r="AU971" s="225" t="s">
        <v>83</v>
      </c>
      <c r="AY971" s="19" t="s">
        <v>160</v>
      </c>
      <c r="BE971" s="226">
        <f>IF(N971="základní",J971,0)</f>
        <v>0</v>
      </c>
      <c r="BF971" s="226">
        <f>IF(N971="snížená",J971,0)</f>
        <v>0</v>
      </c>
      <c r="BG971" s="226">
        <f>IF(N971="zákl. přenesená",J971,0)</f>
        <v>0</v>
      </c>
      <c r="BH971" s="226">
        <f>IF(N971="sníž. přenesená",J971,0)</f>
        <v>0</v>
      </c>
      <c r="BI971" s="226">
        <f>IF(N971="nulová",J971,0)</f>
        <v>0</v>
      </c>
      <c r="BJ971" s="19" t="s">
        <v>81</v>
      </c>
      <c r="BK971" s="226">
        <f>ROUND(I971*H971,2)</f>
        <v>0</v>
      </c>
      <c r="BL971" s="19" t="s">
        <v>263</v>
      </c>
      <c r="BM971" s="225" t="s">
        <v>1827</v>
      </c>
    </row>
    <row r="972" s="2" customFormat="1">
      <c r="A972" s="40"/>
      <c r="B972" s="41"/>
      <c r="C972" s="42"/>
      <c r="D972" s="227" t="s">
        <v>169</v>
      </c>
      <c r="E972" s="42"/>
      <c r="F972" s="228" t="s">
        <v>1828</v>
      </c>
      <c r="G972" s="42"/>
      <c r="H972" s="42"/>
      <c r="I972" s="229"/>
      <c r="J972" s="42"/>
      <c r="K972" s="42"/>
      <c r="L972" s="46"/>
      <c r="M972" s="230"/>
      <c r="N972" s="231"/>
      <c r="O972" s="86"/>
      <c r="P972" s="86"/>
      <c r="Q972" s="86"/>
      <c r="R972" s="86"/>
      <c r="S972" s="86"/>
      <c r="T972" s="87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T972" s="19" t="s">
        <v>169</v>
      </c>
      <c r="AU972" s="19" t="s">
        <v>83</v>
      </c>
    </row>
    <row r="973" s="13" customFormat="1">
      <c r="A973" s="13"/>
      <c r="B973" s="232"/>
      <c r="C973" s="233"/>
      <c r="D973" s="234" t="s">
        <v>171</v>
      </c>
      <c r="E973" s="235" t="s">
        <v>19</v>
      </c>
      <c r="F973" s="236" t="s">
        <v>1673</v>
      </c>
      <c r="G973" s="233"/>
      <c r="H973" s="237">
        <v>67.504999999999995</v>
      </c>
      <c r="I973" s="238"/>
      <c r="J973" s="233"/>
      <c r="K973" s="233"/>
      <c r="L973" s="239"/>
      <c r="M973" s="240"/>
      <c r="N973" s="241"/>
      <c r="O973" s="241"/>
      <c r="P973" s="241"/>
      <c r="Q973" s="241"/>
      <c r="R973" s="241"/>
      <c r="S973" s="241"/>
      <c r="T973" s="242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3" t="s">
        <v>171</v>
      </c>
      <c r="AU973" s="243" t="s">
        <v>83</v>
      </c>
      <c r="AV973" s="13" t="s">
        <v>83</v>
      </c>
      <c r="AW973" s="13" t="s">
        <v>35</v>
      </c>
      <c r="AX973" s="13" t="s">
        <v>73</v>
      </c>
      <c r="AY973" s="243" t="s">
        <v>160</v>
      </c>
    </row>
    <row r="974" s="13" customFormat="1">
      <c r="A974" s="13"/>
      <c r="B974" s="232"/>
      <c r="C974" s="233"/>
      <c r="D974" s="234" t="s">
        <v>171</v>
      </c>
      <c r="E974" s="235" t="s">
        <v>19</v>
      </c>
      <c r="F974" s="236" t="s">
        <v>1674</v>
      </c>
      <c r="G974" s="233"/>
      <c r="H974" s="237">
        <v>169.977</v>
      </c>
      <c r="I974" s="238"/>
      <c r="J974" s="233"/>
      <c r="K974" s="233"/>
      <c r="L974" s="239"/>
      <c r="M974" s="240"/>
      <c r="N974" s="241"/>
      <c r="O974" s="241"/>
      <c r="P974" s="241"/>
      <c r="Q974" s="241"/>
      <c r="R974" s="241"/>
      <c r="S974" s="241"/>
      <c r="T974" s="242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43" t="s">
        <v>171</v>
      </c>
      <c r="AU974" s="243" t="s">
        <v>83</v>
      </c>
      <c r="AV974" s="13" t="s">
        <v>83</v>
      </c>
      <c r="AW974" s="13" t="s">
        <v>35</v>
      </c>
      <c r="AX974" s="13" t="s">
        <v>73</v>
      </c>
      <c r="AY974" s="243" t="s">
        <v>160</v>
      </c>
    </row>
    <row r="975" s="13" customFormat="1">
      <c r="A975" s="13"/>
      <c r="B975" s="232"/>
      <c r="C975" s="233"/>
      <c r="D975" s="234" t="s">
        <v>171</v>
      </c>
      <c r="E975" s="235" t="s">
        <v>19</v>
      </c>
      <c r="F975" s="236" t="s">
        <v>1675</v>
      </c>
      <c r="G975" s="233"/>
      <c r="H975" s="237">
        <v>97.197000000000003</v>
      </c>
      <c r="I975" s="238"/>
      <c r="J975" s="233"/>
      <c r="K975" s="233"/>
      <c r="L975" s="239"/>
      <c r="M975" s="240"/>
      <c r="N975" s="241"/>
      <c r="O975" s="241"/>
      <c r="P975" s="241"/>
      <c r="Q975" s="241"/>
      <c r="R975" s="241"/>
      <c r="S975" s="241"/>
      <c r="T975" s="242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43" t="s">
        <v>171</v>
      </c>
      <c r="AU975" s="243" t="s">
        <v>83</v>
      </c>
      <c r="AV975" s="13" t="s">
        <v>83</v>
      </c>
      <c r="AW975" s="13" t="s">
        <v>35</v>
      </c>
      <c r="AX975" s="13" t="s">
        <v>73</v>
      </c>
      <c r="AY975" s="243" t="s">
        <v>160</v>
      </c>
    </row>
    <row r="976" s="13" customFormat="1">
      <c r="A976" s="13"/>
      <c r="B976" s="232"/>
      <c r="C976" s="233"/>
      <c r="D976" s="234" t="s">
        <v>171</v>
      </c>
      <c r="E976" s="235" t="s">
        <v>19</v>
      </c>
      <c r="F976" s="236" t="s">
        <v>1676</v>
      </c>
      <c r="G976" s="233"/>
      <c r="H976" s="237">
        <v>98.802999999999997</v>
      </c>
      <c r="I976" s="238"/>
      <c r="J976" s="233"/>
      <c r="K976" s="233"/>
      <c r="L976" s="239"/>
      <c r="M976" s="240"/>
      <c r="N976" s="241"/>
      <c r="O976" s="241"/>
      <c r="P976" s="241"/>
      <c r="Q976" s="241"/>
      <c r="R976" s="241"/>
      <c r="S976" s="241"/>
      <c r="T976" s="242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43" t="s">
        <v>171</v>
      </c>
      <c r="AU976" s="243" t="s">
        <v>83</v>
      </c>
      <c r="AV976" s="13" t="s">
        <v>83</v>
      </c>
      <c r="AW976" s="13" t="s">
        <v>35</v>
      </c>
      <c r="AX976" s="13" t="s">
        <v>73</v>
      </c>
      <c r="AY976" s="243" t="s">
        <v>160</v>
      </c>
    </row>
    <row r="977" s="14" customFormat="1">
      <c r="A977" s="14"/>
      <c r="B977" s="244"/>
      <c r="C977" s="245"/>
      <c r="D977" s="234" t="s">
        <v>171</v>
      </c>
      <c r="E977" s="246" t="s">
        <v>19</v>
      </c>
      <c r="F977" s="247" t="s">
        <v>180</v>
      </c>
      <c r="G977" s="245"/>
      <c r="H977" s="248">
        <v>433.48200000000003</v>
      </c>
      <c r="I977" s="249"/>
      <c r="J977" s="245"/>
      <c r="K977" s="245"/>
      <c r="L977" s="250"/>
      <c r="M977" s="251"/>
      <c r="N977" s="252"/>
      <c r="O977" s="252"/>
      <c r="P977" s="252"/>
      <c r="Q977" s="252"/>
      <c r="R977" s="252"/>
      <c r="S977" s="252"/>
      <c r="T977" s="253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54" t="s">
        <v>171</v>
      </c>
      <c r="AU977" s="254" t="s">
        <v>83</v>
      </c>
      <c r="AV977" s="14" t="s">
        <v>167</v>
      </c>
      <c r="AW977" s="14" t="s">
        <v>35</v>
      </c>
      <c r="AX977" s="14" t="s">
        <v>81</v>
      </c>
      <c r="AY977" s="254" t="s">
        <v>160</v>
      </c>
    </row>
    <row r="978" s="2" customFormat="1" ht="16.5" customHeight="1">
      <c r="A978" s="40"/>
      <c r="B978" s="41"/>
      <c r="C978" s="255" t="s">
        <v>1829</v>
      </c>
      <c r="D978" s="255" t="s">
        <v>242</v>
      </c>
      <c r="E978" s="256" t="s">
        <v>1830</v>
      </c>
      <c r="F978" s="257" t="s">
        <v>1831</v>
      </c>
      <c r="G978" s="258" t="s">
        <v>165</v>
      </c>
      <c r="H978" s="259">
        <v>433.48200000000003</v>
      </c>
      <c r="I978" s="260"/>
      <c r="J978" s="261">
        <f>ROUND(I978*H978,2)</f>
        <v>0</v>
      </c>
      <c r="K978" s="257" t="s">
        <v>166</v>
      </c>
      <c r="L978" s="262"/>
      <c r="M978" s="263" t="s">
        <v>19</v>
      </c>
      <c r="N978" s="264" t="s">
        <v>44</v>
      </c>
      <c r="O978" s="86"/>
      <c r="P978" s="223">
        <f>O978*H978</f>
        <v>0</v>
      </c>
      <c r="Q978" s="223">
        <v>0.010999999999999999</v>
      </c>
      <c r="R978" s="223">
        <f>Q978*H978</f>
        <v>4.7683020000000003</v>
      </c>
      <c r="S978" s="223">
        <v>0</v>
      </c>
      <c r="T978" s="224">
        <f>S978*H978</f>
        <v>0</v>
      </c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R978" s="225" t="s">
        <v>368</v>
      </c>
      <c r="AT978" s="225" t="s">
        <v>242</v>
      </c>
      <c r="AU978" s="225" t="s">
        <v>83</v>
      </c>
      <c r="AY978" s="19" t="s">
        <v>160</v>
      </c>
      <c r="BE978" s="226">
        <f>IF(N978="základní",J978,0)</f>
        <v>0</v>
      </c>
      <c r="BF978" s="226">
        <f>IF(N978="snížená",J978,0)</f>
        <v>0</v>
      </c>
      <c r="BG978" s="226">
        <f>IF(N978="zákl. přenesená",J978,0)</f>
        <v>0</v>
      </c>
      <c r="BH978" s="226">
        <f>IF(N978="sníž. přenesená",J978,0)</f>
        <v>0</v>
      </c>
      <c r="BI978" s="226">
        <f>IF(N978="nulová",J978,0)</f>
        <v>0</v>
      </c>
      <c r="BJ978" s="19" t="s">
        <v>81</v>
      </c>
      <c r="BK978" s="226">
        <f>ROUND(I978*H978,2)</f>
        <v>0</v>
      </c>
      <c r="BL978" s="19" t="s">
        <v>263</v>
      </c>
      <c r="BM978" s="225" t="s">
        <v>1832</v>
      </c>
    </row>
    <row r="979" s="2" customFormat="1" ht="24.15" customHeight="1">
      <c r="A979" s="40"/>
      <c r="B979" s="41"/>
      <c r="C979" s="214" t="s">
        <v>1833</v>
      </c>
      <c r="D979" s="214" t="s">
        <v>162</v>
      </c>
      <c r="E979" s="215" t="s">
        <v>1834</v>
      </c>
      <c r="F979" s="216" t="s">
        <v>1835</v>
      </c>
      <c r="G979" s="217" t="s">
        <v>175</v>
      </c>
      <c r="H979" s="218">
        <v>4.4409999999999998</v>
      </c>
      <c r="I979" s="219"/>
      <c r="J979" s="220">
        <f>ROUND(I979*H979,2)</f>
        <v>0</v>
      </c>
      <c r="K979" s="216" t="s">
        <v>166</v>
      </c>
      <c r="L979" s="46"/>
      <c r="M979" s="221" t="s">
        <v>19</v>
      </c>
      <c r="N979" s="222" t="s">
        <v>44</v>
      </c>
      <c r="O979" s="86"/>
      <c r="P979" s="223">
        <f>O979*H979</f>
        <v>0</v>
      </c>
      <c r="Q979" s="223">
        <v>0</v>
      </c>
      <c r="R979" s="223">
        <f>Q979*H979</f>
        <v>0</v>
      </c>
      <c r="S979" s="223">
        <v>0</v>
      </c>
      <c r="T979" s="224">
        <f>S979*H979</f>
        <v>0</v>
      </c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R979" s="225" t="s">
        <v>263</v>
      </c>
      <c r="AT979" s="225" t="s">
        <v>162</v>
      </c>
      <c r="AU979" s="225" t="s">
        <v>83</v>
      </c>
      <c r="AY979" s="19" t="s">
        <v>160</v>
      </c>
      <c r="BE979" s="226">
        <f>IF(N979="základní",J979,0)</f>
        <v>0</v>
      </c>
      <c r="BF979" s="226">
        <f>IF(N979="snížená",J979,0)</f>
        <v>0</v>
      </c>
      <c r="BG979" s="226">
        <f>IF(N979="zákl. přenesená",J979,0)</f>
        <v>0</v>
      </c>
      <c r="BH979" s="226">
        <f>IF(N979="sníž. přenesená",J979,0)</f>
        <v>0</v>
      </c>
      <c r="BI979" s="226">
        <f>IF(N979="nulová",J979,0)</f>
        <v>0</v>
      </c>
      <c r="BJ979" s="19" t="s">
        <v>81</v>
      </c>
      <c r="BK979" s="226">
        <f>ROUND(I979*H979,2)</f>
        <v>0</v>
      </c>
      <c r="BL979" s="19" t="s">
        <v>263</v>
      </c>
      <c r="BM979" s="225" t="s">
        <v>1836</v>
      </c>
    </row>
    <row r="980" s="2" customFormat="1">
      <c r="A980" s="40"/>
      <c r="B980" s="41"/>
      <c r="C980" s="42"/>
      <c r="D980" s="227" t="s">
        <v>169</v>
      </c>
      <c r="E980" s="42"/>
      <c r="F980" s="228" t="s">
        <v>1837</v>
      </c>
      <c r="G980" s="42"/>
      <c r="H980" s="42"/>
      <c r="I980" s="229"/>
      <c r="J980" s="42"/>
      <c r="K980" s="42"/>
      <c r="L980" s="46"/>
      <c r="M980" s="230"/>
      <c r="N980" s="231"/>
      <c r="O980" s="86"/>
      <c r="P980" s="86"/>
      <c r="Q980" s="86"/>
      <c r="R980" s="86"/>
      <c r="S980" s="86"/>
      <c r="T980" s="87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T980" s="19" t="s">
        <v>169</v>
      </c>
      <c r="AU980" s="19" t="s">
        <v>83</v>
      </c>
    </row>
    <row r="981" s="13" customFormat="1">
      <c r="A981" s="13"/>
      <c r="B981" s="232"/>
      <c r="C981" s="233"/>
      <c r="D981" s="234" t="s">
        <v>171</v>
      </c>
      <c r="E981" s="235" t="s">
        <v>19</v>
      </c>
      <c r="F981" s="236" t="s">
        <v>1838</v>
      </c>
      <c r="G981" s="233"/>
      <c r="H981" s="237">
        <v>1.458</v>
      </c>
      <c r="I981" s="238"/>
      <c r="J981" s="233"/>
      <c r="K981" s="233"/>
      <c r="L981" s="239"/>
      <c r="M981" s="240"/>
      <c r="N981" s="241"/>
      <c r="O981" s="241"/>
      <c r="P981" s="241"/>
      <c r="Q981" s="241"/>
      <c r="R981" s="241"/>
      <c r="S981" s="241"/>
      <c r="T981" s="242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43" t="s">
        <v>171</v>
      </c>
      <c r="AU981" s="243" t="s">
        <v>83</v>
      </c>
      <c r="AV981" s="13" t="s">
        <v>83</v>
      </c>
      <c r="AW981" s="13" t="s">
        <v>35</v>
      </c>
      <c r="AX981" s="13" t="s">
        <v>73</v>
      </c>
      <c r="AY981" s="243" t="s">
        <v>160</v>
      </c>
    </row>
    <row r="982" s="13" customFormat="1">
      <c r="A982" s="13"/>
      <c r="B982" s="232"/>
      <c r="C982" s="233"/>
      <c r="D982" s="234" t="s">
        <v>171</v>
      </c>
      <c r="E982" s="235" t="s">
        <v>19</v>
      </c>
      <c r="F982" s="236" t="s">
        <v>1839</v>
      </c>
      <c r="G982" s="233"/>
      <c r="H982" s="237">
        <v>1.3160000000000001</v>
      </c>
      <c r="I982" s="238"/>
      <c r="J982" s="233"/>
      <c r="K982" s="233"/>
      <c r="L982" s="239"/>
      <c r="M982" s="240"/>
      <c r="N982" s="241"/>
      <c r="O982" s="241"/>
      <c r="P982" s="241"/>
      <c r="Q982" s="241"/>
      <c r="R982" s="241"/>
      <c r="S982" s="241"/>
      <c r="T982" s="242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43" t="s">
        <v>171</v>
      </c>
      <c r="AU982" s="243" t="s">
        <v>83</v>
      </c>
      <c r="AV982" s="13" t="s">
        <v>83</v>
      </c>
      <c r="AW982" s="13" t="s">
        <v>35</v>
      </c>
      <c r="AX982" s="13" t="s">
        <v>73</v>
      </c>
      <c r="AY982" s="243" t="s">
        <v>160</v>
      </c>
    </row>
    <row r="983" s="13" customFormat="1">
      <c r="A983" s="13"/>
      <c r="B983" s="232"/>
      <c r="C983" s="233"/>
      <c r="D983" s="234" t="s">
        <v>171</v>
      </c>
      <c r="E983" s="235" t="s">
        <v>19</v>
      </c>
      <c r="F983" s="236" t="s">
        <v>1840</v>
      </c>
      <c r="G983" s="233"/>
      <c r="H983" s="237">
        <v>0.78500000000000003</v>
      </c>
      <c r="I983" s="238"/>
      <c r="J983" s="233"/>
      <c r="K983" s="233"/>
      <c r="L983" s="239"/>
      <c r="M983" s="240"/>
      <c r="N983" s="241"/>
      <c r="O983" s="241"/>
      <c r="P983" s="241"/>
      <c r="Q983" s="241"/>
      <c r="R983" s="241"/>
      <c r="S983" s="241"/>
      <c r="T983" s="242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43" t="s">
        <v>171</v>
      </c>
      <c r="AU983" s="243" t="s">
        <v>83</v>
      </c>
      <c r="AV983" s="13" t="s">
        <v>83</v>
      </c>
      <c r="AW983" s="13" t="s">
        <v>35</v>
      </c>
      <c r="AX983" s="13" t="s">
        <v>73</v>
      </c>
      <c r="AY983" s="243" t="s">
        <v>160</v>
      </c>
    </row>
    <row r="984" s="13" customFormat="1">
      <c r="A984" s="13"/>
      <c r="B984" s="232"/>
      <c r="C984" s="233"/>
      <c r="D984" s="234" t="s">
        <v>171</v>
      </c>
      <c r="E984" s="235" t="s">
        <v>19</v>
      </c>
      <c r="F984" s="236" t="s">
        <v>1841</v>
      </c>
      <c r="G984" s="233"/>
      <c r="H984" s="237">
        <v>0.88200000000000001</v>
      </c>
      <c r="I984" s="238"/>
      <c r="J984" s="233"/>
      <c r="K984" s="233"/>
      <c r="L984" s="239"/>
      <c r="M984" s="240"/>
      <c r="N984" s="241"/>
      <c r="O984" s="241"/>
      <c r="P984" s="241"/>
      <c r="Q984" s="241"/>
      <c r="R984" s="241"/>
      <c r="S984" s="241"/>
      <c r="T984" s="242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43" t="s">
        <v>171</v>
      </c>
      <c r="AU984" s="243" t="s">
        <v>83</v>
      </c>
      <c r="AV984" s="13" t="s">
        <v>83</v>
      </c>
      <c r="AW984" s="13" t="s">
        <v>35</v>
      </c>
      <c r="AX984" s="13" t="s">
        <v>73</v>
      </c>
      <c r="AY984" s="243" t="s">
        <v>160</v>
      </c>
    </row>
    <row r="985" s="14" customFormat="1">
      <c r="A985" s="14"/>
      <c r="B985" s="244"/>
      <c r="C985" s="245"/>
      <c r="D985" s="234" t="s">
        <v>171</v>
      </c>
      <c r="E985" s="246" t="s">
        <v>19</v>
      </c>
      <c r="F985" s="247" t="s">
        <v>180</v>
      </c>
      <c r="G985" s="245"/>
      <c r="H985" s="248">
        <v>4.4409999999999998</v>
      </c>
      <c r="I985" s="249"/>
      <c r="J985" s="245"/>
      <c r="K985" s="245"/>
      <c r="L985" s="250"/>
      <c r="M985" s="251"/>
      <c r="N985" s="252"/>
      <c r="O985" s="252"/>
      <c r="P985" s="252"/>
      <c r="Q985" s="252"/>
      <c r="R985" s="252"/>
      <c r="S985" s="252"/>
      <c r="T985" s="253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54" t="s">
        <v>171</v>
      </c>
      <c r="AU985" s="254" t="s">
        <v>83</v>
      </c>
      <c r="AV985" s="14" t="s">
        <v>167</v>
      </c>
      <c r="AW985" s="14" t="s">
        <v>35</v>
      </c>
      <c r="AX985" s="14" t="s">
        <v>81</v>
      </c>
      <c r="AY985" s="254" t="s">
        <v>160</v>
      </c>
    </row>
    <row r="986" s="2" customFormat="1" ht="16.5" customHeight="1">
      <c r="A986" s="40"/>
      <c r="B986" s="41"/>
      <c r="C986" s="255" t="s">
        <v>1842</v>
      </c>
      <c r="D986" s="255" t="s">
        <v>242</v>
      </c>
      <c r="E986" s="256" t="s">
        <v>1843</v>
      </c>
      <c r="F986" s="257" t="s">
        <v>1844</v>
      </c>
      <c r="G986" s="258" t="s">
        <v>213</v>
      </c>
      <c r="H986" s="259">
        <v>7.3380000000000001</v>
      </c>
      <c r="I986" s="260"/>
      <c r="J986" s="261">
        <f>ROUND(I986*H986,2)</f>
        <v>0</v>
      </c>
      <c r="K986" s="257" t="s">
        <v>166</v>
      </c>
      <c r="L986" s="262"/>
      <c r="M986" s="263" t="s">
        <v>19</v>
      </c>
      <c r="N986" s="264" t="s">
        <v>44</v>
      </c>
      <c r="O986" s="86"/>
      <c r="P986" s="223">
        <f>O986*H986</f>
        <v>0</v>
      </c>
      <c r="Q986" s="223">
        <v>1</v>
      </c>
      <c r="R986" s="223">
        <f>Q986*H986</f>
        <v>7.3380000000000001</v>
      </c>
      <c r="S986" s="223">
        <v>0</v>
      </c>
      <c r="T986" s="224">
        <f>S986*H986</f>
        <v>0</v>
      </c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R986" s="225" t="s">
        <v>368</v>
      </c>
      <c r="AT986" s="225" t="s">
        <v>242</v>
      </c>
      <c r="AU986" s="225" t="s">
        <v>83</v>
      </c>
      <c r="AY986" s="19" t="s">
        <v>160</v>
      </c>
      <c r="BE986" s="226">
        <f>IF(N986="základní",J986,0)</f>
        <v>0</v>
      </c>
      <c r="BF986" s="226">
        <f>IF(N986="snížená",J986,0)</f>
        <v>0</v>
      </c>
      <c r="BG986" s="226">
        <f>IF(N986="zákl. přenesená",J986,0)</f>
        <v>0</v>
      </c>
      <c r="BH986" s="226">
        <f>IF(N986="sníž. přenesená",J986,0)</f>
        <v>0</v>
      </c>
      <c r="BI986" s="226">
        <f>IF(N986="nulová",J986,0)</f>
        <v>0</v>
      </c>
      <c r="BJ986" s="19" t="s">
        <v>81</v>
      </c>
      <c r="BK986" s="226">
        <f>ROUND(I986*H986,2)</f>
        <v>0</v>
      </c>
      <c r="BL986" s="19" t="s">
        <v>263</v>
      </c>
      <c r="BM986" s="225" t="s">
        <v>1845</v>
      </c>
    </row>
    <row r="987" s="13" customFormat="1">
      <c r="A987" s="13"/>
      <c r="B987" s="232"/>
      <c r="C987" s="233"/>
      <c r="D987" s="234" t="s">
        <v>171</v>
      </c>
      <c r="E987" s="233"/>
      <c r="F987" s="236" t="s">
        <v>1846</v>
      </c>
      <c r="G987" s="233"/>
      <c r="H987" s="237">
        <v>7.3380000000000001</v>
      </c>
      <c r="I987" s="238"/>
      <c r="J987" s="233"/>
      <c r="K987" s="233"/>
      <c r="L987" s="239"/>
      <c r="M987" s="240"/>
      <c r="N987" s="241"/>
      <c r="O987" s="241"/>
      <c r="P987" s="241"/>
      <c r="Q987" s="241"/>
      <c r="R987" s="241"/>
      <c r="S987" s="241"/>
      <c r="T987" s="242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43" t="s">
        <v>171</v>
      </c>
      <c r="AU987" s="243" t="s">
        <v>83</v>
      </c>
      <c r="AV987" s="13" t="s">
        <v>83</v>
      </c>
      <c r="AW987" s="13" t="s">
        <v>4</v>
      </c>
      <c r="AX987" s="13" t="s">
        <v>81</v>
      </c>
      <c r="AY987" s="243" t="s">
        <v>160</v>
      </c>
    </row>
    <row r="988" s="2" customFormat="1" ht="21.75" customHeight="1">
      <c r="A988" s="40"/>
      <c r="B988" s="41"/>
      <c r="C988" s="214" t="s">
        <v>1847</v>
      </c>
      <c r="D988" s="214" t="s">
        <v>162</v>
      </c>
      <c r="E988" s="215" t="s">
        <v>1848</v>
      </c>
      <c r="F988" s="216" t="s">
        <v>1849</v>
      </c>
      <c r="G988" s="217" t="s">
        <v>250</v>
      </c>
      <c r="H988" s="218">
        <v>290</v>
      </c>
      <c r="I988" s="219"/>
      <c r="J988" s="220">
        <f>ROUND(I988*H988,2)</f>
        <v>0</v>
      </c>
      <c r="K988" s="216" t="s">
        <v>166</v>
      </c>
      <c r="L988" s="46"/>
      <c r="M988" s="221" t="s">
        <v>19</v>
      </c>
      <c r="N988" s="222" t="s">
        <v>44</v>
      </c>
      <c r="O988" s="86"/>
      <c r="P988" s="223">
        <f>O988*H988</f>
        <v>0</v>
      </c>
      <c r="Q988" s="223">
        <v>0</v>
      </c>
      <c r="R988" s="223">
        <f>Q988*H988</f>
        <v>0</v>
      </c>
      <c r="S988" s="223">
        <v>0</v>
      </c>
      <c r="T988" s="224">
        <f>S988*H988</f>
        <v>0</v>
      </c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R988" s="225" t="s">
        <v>263</v>
      </c>
      <c r="AT988" s="225" t="s">
        <v>162</v>
      </c>
      <c r="AU988" s="225" t="s">
        <v>83</v>
      </c>
      <c r="AY988" s="19" t="s">
        <v>160</v>
      </c>
      <c r="BE988" s="226">
        <f>IF(N988="základní",J988,0)</f>
        <v>0</v>
      </c>
      <c r="BF988" s="226">
        <f>IF(N988="snížená",J988,0)</f>
        <v>0</v>
      </c>
      <c r="BG988" s="226">
        <f>IF(N988="zákl. přenesená",J988,0)</f>
        <v>0</v>
      </c>
      <c r="BH988" s="226">
        <f>IF(N988="sníž. přenesená",J988,0)</f>
        <v>0</v>
      </c>
      <c r="BI988" s="226">
        <f>IF(N988="nulová",J988,0)</f>
        <v>0</v>
      </c>
      <c r="BJ988" s="19" t="s">
        <v>81</v>
      </c>
      <c r="BK988" s="226">
        <f>ROUND(I988*H988,2)</f>
        <v>0</v>
      </c>
      <c r="BL988" s="19" t="s">
        <v>263</v>
      </c>
      <c r="BM988" s="225" t="s">
        <v>1850</v>
      </c>
    </row>
    <row r="989" s="2" customFormat="1">
      <c r="A989" s="40"/>
      <c r="B989" s="41"/>
      <c r="C989" s="42"/>
      <c r="D989" s="227" t="s">
        <v>169</v>
      </c>
      <c r="E989" s="42"/>
      <c r="F989" s="228" t="s">
        <v>1851</v>
      </c>
      <c r="G989" s="42"/>
      <c r="H989" s="42"/>
      <c r="I989" s="229"/>
      <c r="J989" s="42"/>
      <c r="K989" s="42"/>
      <c r="L989" s="46"/>
      <c r="M989" s="230"/>
      <c r="N989" s="231"/>
      <c r="O989" s="86"/>
      <c r="P989" s="86"/>
      <c r="Q989" s="86"/>
      <c r="R989" s="86"/>
      <c r="S989" s="86"/>
      <c r="T989" s="87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T989" s="19" t="s">
        <v>169</v>
      </c>
      <c r="AU989" s="19" t="s">
        <v>83</v>
      </c>
    </row>
    <row r="990" s="2" customFormat="1" ht="16.5" customHeight="1">
      <c r="A990" s="40"/>
      <c r="B990" s="41"/>
      <c r="C990" s="255" t="s">
        <v>1852</v>
      </c>
      <c r="D990" s="255" t="s">
        <v>242</v>
      </c>
      <c r="E990" s="256" t="s">
        <v>1853</v>
      </c>
      <c r="F990" s="257" t="s">
        <v>1854</v>
      </c>
      <c r="G990" s="258" t="s">
        <v>250</v>
      </c>
      <c r="H990" s="259">
        <v>295.80000000000001</v>
      </c>
      <c r="I990" s="260"/>
      <c r="J990" s="261">
        <f>ROUND(I990*H990,2)</f>
        <v>0</v>
      </c>
      <c r="K990" s="257" t="s">
        <v>166</v>
      </c>
      <c r="L990" s="262"/>
      <c r="M990" s="263" t="s">
        <v>19</v>
      </c>
      <c r="N990" s="264" t="s">
        <v>44</v>
      </c>
      <c r="O990" s="86"/>
      <c r="P990" s="223">
        <f>O990*H990</f>
        <v>0</v>
      </c>
      <c r="Q990" s="223">
        <v>0.00050000000000000001</v>
      </c>
      <c r="R990" s="223">
        <f>Q990*H990</f>
        <v>0.1479</v>
      </c>
      <c r="S990" s="223">
        <v>0</v>
      </c>
      <c r="T990" s="224">
        <f>S990*H990</f>
        <v>0</v>
      </c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R990" s="225" t="s">
        <v>368</v>
      </c>
      <c r="AT990" s="225" t="s">
        <v>242</v>
      </c>
      <c r="AU990" s="225" t="s">
        <v>83</v>
      </c>
      <c r="AY990" s="19" t="s">
        <v>160</v>
      </c>
      <c r="BE990" s="226">
        <f>IF(N990="základní",J990,0)</f>
        <v>0</v>
      </c>
      <c r="BF990" s="226">
        <f>IF(N990="snížená",J990,0)</f>
        <v>0</v>
      </c>
      <c r="BG990" s="226">
        <f>IF(N990="zákl. přenesená",J990,0)</f>
        <v>0</v>
      </c>
      <c r="BH990" s="226">
        <f>IF(N990="sníž. přenesená",J990,0)</f>
        <v>0</v>
      </c>
      <c r="BI990" s="226">
        <f>IF(N990="nulová",J990,0)</f>
        <v>0</v>
      </c>
      <c r="BJ990" s="19" t="s">
        <v>81</v>
      </c>
      <c r="BK990" s="226">
        <f>ROUND(I990*H990,2)</f>
        <v>0</v>
      </c>
      <c r="BL990" s="19" t="s">
        <v>263</v>
      </c>
      <c r="BM990" s="225" t="s">
        <v>1855</v>
      </c>
    </row>
    <row r="991" s="13" customFormat="1">
      <c r="A991" s="13"/>
      <c r="B991" s="232"/>
      <c r="C991" s="233"/>
      <c r="D991" s="234" t="s">
        <v>171</v>
      </c>
      <c r="E991" s="233"/>
      <c r="F991" s="236" t="s">
        <v>1856</v>
      </c>
      <c r="G991" s="233"/>
      <c r="H991" s="237">
        <v>295.80000000000001</v>
      </c>
      <c r="I991" s="238"/>
      <c r="J991" s="233"/>
      <c r="K991" s="233"/>
      <c r="L991" s="239"/>
      <c r="M991" s="240"/>
      <c r="N991" s="241"/>
      <c r="O991" s="241"/>
      <c r="P991" s="241"/>
      <c r="Q991" s="241"/>
      <c r="R991" s="241"/>
      <c r="S991" s="241"/>
      <c r="T991" s="242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43" t="s">
        <v>171</v>
      </c>
      <c r="AU991" s="243" t="s">
        <v>83</v>
      </c>
      <c r="AV991" s="13" t="s">
        <v>83</v>
      </c>
      <c r="AW991" s="13" t="s">
        <v>4</v>
      </c>
      <c r="AX991" s="13" t="s">
        <v>81</v>
      </c>
      <c r="AY991" s="243" t="s">
        <v>160</v>
      </c>
    </row>
    <row r="992" s="2" customFormat="1" ht="24.15" customHeight="1">
      <c r="A992" s="40"/>
      <c r="B992" s="41"/>
      <c r="C992" s="214" t="s">
        <v>1857</v>
      </c>
      <c r="D992" s="214" t="s">
        <v>162</v>
      </c>
      <c r="E992" s="215" t="s">
        <v>1858</v>
      </c>
      <c r="F992" s="216" t="s">
        <v>1859</v>
      </c>
      <c r="G992" s="217" t="s">
        <v>213</v>
      </c>
      <c r="H992" s="218">
        <v>26.34</v>
      </c>
      <c r="I992" s="219"/>
      <c r="J992" s="220">
        <f>ROUND(I992*H992,2)</f>
        <v>0</v>
      </c>
      <c r="K992" s="216" t="s">
        <v>166</v>
      </c>
      <c r="L992" s="46"/>
      <c r="M992" s="221" t="s">
        <v>19</v>
      </c>
      <c r="N992" s="222" t="s">
        <v>44</v>
      </c>
      <c r="O992" s="86"/>
      <c r="P992" s="223">
        <f>O992*H992</f>
        <v>0</v>
      </c>
      <c r="Q992" s="223">
        <v>0</v>
      </c>
      <c r="R992" s="223">
        <f>Q992*H992</f>
        <v>0</v>
      </c>
      <c r="S992" s="223">
        <v>0</v>
      </c>
      <c r="T992" s="224">
        <f>S992*H992</f>
        <v>0</v>
      </c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R992" s="225" t="s">
        <v>263</v>
      </c>
      <c r="AT992" s="225" t="s">
        <v>162</v>
      </c>
      <c r="AU992" s="225" t="s">
        <v>83</v>
      </c>
      <c r="AY992" s="19" t="s">
        <v>160</v>
      </c>
      <c r="BE992" s="226">
        <f>IF(N992="základní",J992,0)</f>
        <v>0</v>
      </c>
      <c r="BF992" s="226">
        <f>IF(N992="snížená",J992,0)</f>
        <v>0</v>
      </c>
      <c r="BG992" s="226">
        <f>IF(N992="zákl. přenesená",J992,0)</f>
        <v>0</v>
      </c>
      <c r="BH992" s="226">
        <f>IF(N992="sníž. přenesená",J992,0)</f>
        <v>0</v>
      </c>
      <c r="BI992" s="226">
        <f>IF(N992="nulová",J992,0)</f>
        <v>0</v>
      </c>
      <c r="BJ992" s="19" t="s">
        <v>81</v>
      </c>
      <c r="BK992" s="226">
        <f>ROUND(I992*H992,2)</f>
        <v>0</v>
      </c>
      <c r="BL992" s="19" t="s">
        <v>263</v>
      </c>
      <c r="BM992" s="225" t="s">
        <v>1860</v>
      </c>
    </row>
    <row r="993" s="2" customFormat="1">
      <c r="A993" s="40"/>
      <c r="B993" s="41"/>
      <c r="C993" s="42"/>
      <c r="D993" s="227" t="s">
        <v>169</v>
      </c>
      <c r="E993" s="42"/>
      <c r="F993" s="228" t="s">
        <v>1861</v>
      </c>
      <c r="G993" s="42"/>
      <c r="H993" s="42"/>
      <c r="I993" s="229"/>
      <c r="J993" s="42"/>
      <c r="K993" s="42"/>
      <c r="L993" s="46"/>
      <c r="M993" s="230"/>
      <c r="N993" s="231"/>
      <c r="O993" s="86"/>
      <c r="P993" s="86"/>
      <c r="Q993" s="86"/>
      <c r="R993" s="86"/>
      <c r="S993" s="86"/>
      <c r="T993" s="87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T993" s="19" t="s">
        <v>169</v>
      </c>
      <c r="AU993" s="19" t="s">
        <v>83</v>
      </c>
    </row>
    <row r="994" s="12" customFormat="1" ht="22.8" customHeight="1">
      <c r="A994" s="12"/>
      <c r="B994" s="198"/>
      <c r="C994" s="199"/>
      <c r="D994" s="200" t="s">
        <v>72</v>
      </c>
      <c r="E994" s="212" t="s">
        <v>1862</v>
      </c>
      <c r="F994" s="212" t="s">
        <v>1863</v>
      </c>
      <c r="G994" s="199"/>
      <c r="H994" s="199"/>
      <c r="I994" s="202"/>
      <c r="J994" s="213">
        <f>BK994</f>
        <v>0</v>
      </c>
      <c r="K994" s="199"/>
      <c r="L994" s="204"/>
      <c r="M994" s="205"/>
      <c r="N994" s="206"/>
      <c r="O994" s="206"/>
      <c r="P994" s="207">
        <f>SUM(P995:P1443)</f>
        <v>0</v>
      </c>
      <c r="Q994" s="206"/>
      <c r="R994" s="207">
        <f>SUM(R995:R1443)</f>
        <v>36.060262690000002</v>
      </c>
      <c r="S994" s="206"/>
      <c r="T994" s="208">
        <f>SUM(T995:T1443)</f>
        <v>0</v>
      </c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R994" s="209" t="s">
        <v>83</v>
      </c>
      <c r="AT994" s="210" t="s">
        <v>72</v>
      </c>
      <c r="AU994" s="210" t="s">
        <v>81</v>
      </c>
      <c r="AY994" s="209" t="s">
        <v>160</v>
      </c>
      <c r="BK994" s="211">
        <f>SUM(BK995:BK1443)</f>
        <v>0</v>
      </c>
    </row>
    <row r="995" s="2" customFormat="1" ht="24.15" customHeight="1">
      <c r="A995" s="40"/>
      <c r="B995" s="41"/>
      <c r="C995" s="214" t="s">
        <v>1864</v>
      </c>
      <c r="D995" s="214" t="s">
        <v>162</v>
      </c>
      <c r="E995" s="215" t="s">
        <v>1865</v>
      </c>
      <c r="F995" s="216" t="s">
        <v>1866</v>
      </c>
      <c r="G995" s="217" t="s">
        <v>165</v>
      </c>
      <c r="H995" s="218">
        <v>1031.2439999999999</v>
      </c>
      <c r="I995" s="219"/>
      <c r="J995" s="220">
        <f>ROUND(I995*H995,2)</f>
        <v>0</v>
      </c>
      <c r="K995" s="216" t="s">
        <v>166</v>
      </c>
      <c r="L995" s="46"/>
      <c r="M995" s="221" t="s">
        <v>19</v>
      </c>
      <c r="N995" s="222" t="s">
        <v>44</v>
      </c>
      <c r="O995" s="86"/>
      <c r="P995" s="223">
        <f>O995*H995</f>
        <v>0</v>
      </c>
      <c r="Q995" s="223">
        <v>0</v>
      </c>
      <c r="R995" s="223">
        <f>Q995*H995</f>
        <v>0</v>
      </c>
      <c r="S995" s="223">
        <v>0</v>
      </c>
      <c r="T995" s="224">
        <f>S995*H995</f>
        <v>0</v>
      </c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R995" s="225" t="s">
        <v>263</v>
      </c>
      <c r="AT995" s="225" t="s">
        <v>162</v>
      </c>
      <c r="AU995" s="225" t="s">
        <v>83</v>
      </c>
      <c r="AY995" s="19" t="s">
        <v>160</v>
      </c>
      <c r="BE995" s="226">
        <f>IF(N995="základní",J995,0)</f>
        <v>0</v>
      </c>
      <c r="BF995" s="226">
        <f>IF(N995="snížená",J995,0)</f>
        <v>0</v>
      </c>
      <c r="BG995" s="226">
        <f>IF(N995="zákl. přenesená",J995,0)</f>
        <v>0</v>
      </c>
      <c r="BH995" s="226">
        <f>IF(N995="sníž. přenesená",J995,0)</f>
        <v>0</v>
      </c>
      <c r="BI995" s="226">
        <f>IF(N995="nulová",J995,0)</f>
        <v>0</v>
      </c>
      <c r="BJ995" s="19" t="s">
        <v>81</v>
      </c>
      <c r="BK995" s="226">
        <f>ROUND(I995*H995,2)</f>
        <v>0</v>
      </c>
      <c r="BL995" s="19" t="s">
        <v>263</v>
      </c>
      <c r="BM995" s="225" t="s">
        <v>1867</v>
      </c>
    </row>
    <row r="996" s="2" customFormat="1">
      <c r="A996" s="40"/>
      <c r="B996" s="41"/>
      <c r="C996" s="42"/>
      <c r="D996" s="227" t="s">
        <v>169</v>
      </c>
      <c r="E996" s="42"/>
      <c r="F996" s="228" t="s">
        <v>1868</v>
      </c>
      <c r="G996" s="42"/>
      <c r="H996" s="42"/>
      <c r="I996" s="229"/>
      <c r="J996" s="42"/>
      <c r="K996" s="42"/>
      <c r="L996" s="46"/>
      <c r="M996" s="230"/>
      <c r="N996" s="231"/>
      <c r="O996" s="86"/>
      <c r="P996" s="86"/>
      <c r="Q996" s="86"/>
      <c r="R996" s="86"/>
      <c r="S996" s="86"/>
      <c r="T996" s="87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T996" s="19" t="s">
        <v>169</v>
      </c>
      <c r="AU996" s="19" t="s">
        <v>83</v>
      </c>
    </row>
    <row r="997" s="13" customFormat="1">
      <c r="A997" s="13"/>
      <c r="B997" s="232"/>
      <c r="C997" s="233"/>
      <c r="D997" s="234" t="s">
        <v>171</v>
      </c>
      <c r="E997" s="235" t="s">
        <v>19</v>
      </c>
      <c r="F997" s="236" t="s">
        <v>1452</v>
      </c>
      <c r="G997" s="233"/>
      <c r="H997" s="237">
        <v>47.228999999999999</v>
      </c>
      <c r="I997" s="238"/>
      <c r="J997" s="233"/>
      <c r="K997" s="233"/>
      <c r="L997" s="239"/>
      <c r="M997" s="240"/>
      <c r="N997" s="241"/>
      <c r="O997" s="241"/>
      <c r="P997" s="241"/>
      <c r="Q997" s="241"/>
      <c r="R997" s="241"/>
      <c r="S997" s="241"/>
      <c r="T997" s="242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43" t="s">
        <v>171</v>
      </c>
      <c r="AU997" s="243" t="s">
        <v>83</v>
      </c>
      <c r="AV997" s="13" t="s">
        <v>83</v>
      </c>
      <c r="AW997" s="13" t="s">
        <v>35</v>
      </c>
      <c r="AX997" s="13" t="s">
        <v>73</v>
      </c>
      <c r="AY997" s="243" t="s">
        <v>160</v>
      </c>
    </row>
    <row r="998" s="13" customFormat="1">
      <c r="A998" s="13"/>
      <c r="B998" s="232"/>
      <c r="C998" s="233"/>
      <c r="D998" s="234" t="s">
        <v>171</v>
      </c>
      <c r="E998" s="235" t="s">
        <v>19</v>
      </c>
      <c r="F998" s="236" t="s">
        <v>1453</v>
      </c>
      <c r="G998" s="233"/>
      <c r="H998" s="237">
        <v>7.3390000000000004</v>
      </c>
      <c r="I998" s="238"/>
      <c r="J998" s="233"/>
      <c r="K998" s="233"/>
      <c r="L998" s="239"/>
      <c r="M998" s="240"/>
      <c r="N998" s="241"/>
      <c r="O998" s="241"/>
      <c r="P998" s="241"/>
      <c r="Q998" s="241"/>
      <c r="R998" s="241"/>
      <c r="S998" s="241"/>
      <c r="T998" s="242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3" t="s">
        <v>171</v>
      </c>
      <c r="AU998" s="243" t="s">
        <v>83</v>
      </c>
      <c r="AV998" s="13" t="s">
        <v>83</v>
      </c>
      <c r="AW998" s="13" t="s">
        <v>35</v>
      </c>
      <c r="AX998" s="13" t="s">
        <v>73</v>
      </c>
      <c r="AY998" s="243" t="s">
        <v>160</v>
      </c>
    </row>
    <row r="999" s="13" customFormat="1">
      <c r="A999" s="13"/>
      <c r="B999" s="232"/>
      <c r="C999" s="233"/>
      <c r="D999" s="234" t="s">
        <v>171</v>
      </c>
      <c r="E999" s="235" t="s">
        <v>19</v>
      </c>
      <c r="F999" s="236" t="s">
        <v>1454</v>
      </c>
      <c r="G999" s="233"/>
      <c r="H999" s="237">
        <v>51.887999999999998</v>
      </c>
      <c r="I999" s="238"/>
      <c r="J999" s="233"/>
      <c r="K999" s="233"/>
      <c r="L999" s="239"/>
      <c r="M999" s="240"/>
      <c r="N999" s="241"/>
      <c r="O999" s="241"/>
      <c r="P999" s="241"/>
      <c r="Q999" s="241"/>
      <c r="R999" s="241"/>
      <c r="S999" s="241"/>
      <c r="T999" s="242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43" t="s">
        <v>171</v>
      </c>
      <c r="AU999" s="243" t="s">
        <v>83</v>
      </c>
      <c r="AV999" s="13" t="s">
        <v>83</v>
      </c>
      <c r="AW999" s="13" t="s">
        <v>35</v>
      </c>
      <c r="AX999" s="13" t="s">
        <v>73</v>
      </c>
      <c r="AY999" s="243" t="s">
        <v>160</v>
      </c>
    </row>
    <row r="1000" s="13" customFormat="1">
      <c r="A1000" s="13"/>
      <c r="B1000" s="232"/>
      <c r="C1000" s="233"/>
      <c r="D1000" s="234" t="s">
        <v>171</v>
      </c>
      <c r="E1000" s="235" t="s">
        <v>19</v>
      </c>
      <c r="F1000" s="236" t="s">
        <v>1455</v>
      </c>
      <c r="G1000" s="233"/>
      <c r="H1000" s="237">
        <v>14.657</v>
      </c>
      <c r="I1000" s="238"/>
      <c r="J1000" s="233"/>
      <c r="K1000" s="233"/>
      <c r="L1000" s="239"/>
      <c r="M1000" s="240"/>
      <c r="N1000" s="241"/>
      <c r="O1000" s="241"/>
      <c r="P1000" s="241"/>
      <c r="Q1000" s="241"/>
      <c r="R1000" s="241"/>
      <c r="S1000" s="241"/>
      <c r="T1000" s="242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3" t="s">
        <v>171</v>
      </c>
      <c r="AU1000" s="243" t="s">
        <v>83</v>
      </c>
      <c r="AV1000" s="13" t="s">
        <v>83</v>
      </c>
      <c r="AW1000" s="13" t="s">
        <v>35</v>
      </c>
      <c r="AX1000" s="13" t="s">
        <v>73</v>
      </c>
      <c r="AY1000" s="243" t="s">
        <v>160</v>
      </c>
    </row>
    <row r="1001" s="13" customFormat="1">
      <c r="A1001" s="13"/>
      <c r="B1001" s="232"/>
      <c r="C1001" s="233"/>
      <c r="D1001" s="234" t="s">
        <v>171</v>
      </c>
      <c r="E1001" s="235" t="s">
        <v>19</v>
      </c>
      <c r="F1001" s="236" t="s">
        <v>1456</v>
      </c>
      <c r="G1001" s="233"/>
      <c r="H1001" s="237">
        <v>22.966000000000001</v>
      </c>
      <c r="I1001" s="238"/>
      <c r="J1001" s="233"/>
      <c r="K1001" s="233"/>
      <c r="L1001" s="239"/>
      <c r="M1001" s="240"/>
      <c r="N1001" s="241"/>
      <c r="O1001" s="241"/>
      <c r="P1001" s="241"/>
      <c r="Q1001" s="241"/>
      <c r="R1001" s="241"/>
      <c r="S1001" s="241"/>
      <c r="T1001" s="242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43" t="s">
        <v>171</v>
      </c>
      <c r="AU1001" s="243" t="s">
        <v>83</v>
      </c>
      <c r="AV1001" s="13" t="s">
        <v>83</v>
      </c>
      <c r="AW1001" s="13" t="s">
        <v>35</v>
      </c>
      <c r="AX1001" s="13" t="s">
        <v>73</v>
      </c>
      <c r="AY1001" s="243" t="s">
        <v>160</v>
      </c>
    </row>
    <row r="1002" s="15" customFormat="1">
      <c r="A1002" s="15"/>
      <c r="B1002" s="265"/>
      <c r="C1002" s="266"/>
      <c r="D1002" s="234" t="s">
        <v>171</v>
      </c>
      <c r="E1002" s="267" t="s">
        <v>19</v>
      </c>
      <c r="F1002" s="268" t="s">
        <v>1457</v>
      </c>
      <c r="G1002" s="266"/>
      <c r="H1002" s="269">
        <v>144.07900000000001</v>
      </c>
      <c r="I1002" s="270"/>
      <c r="J1002" s="266"/>
      <c r="K1002" s="266"/>
      <c r="L1002" s="271"/>
      <c r="M1002" s="272"/>
      <c r="N1002" s="273"/>
      <c r="O1002" s="273"/>
      <c r="P1002" s="273"/>
      <c r="Q1002" s="273"/>
      <c r="R1002" s="273"/>
      <c r="S1002" s="273"/>
      <c r="T1002" s="274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T1002" s="275" t="s">
        <v>171</v>
      </c>
      <c r="AU1002" s="275" t="s">
        <v>83</v>
      </c>
      <c r="AV1002" s="15" t="s">
        <v>181</v>
      </c>
      <c r="AW1002" s="15" t="s">
        <v>35</v>
      </c>
      <c r="AX1002" s="15" t="s">
        <v>73</v>
      </c>
      <c r="AY1002" s="275" t="s">
        <v>160</v>
      </c>
    </row>
    <row r="1003" s="13" customFormat="1">
      <c r="A1003" s="13"/>
      <c r="B1003" s="232"/>
      <c r="C1003" s="233"/>
      <c r="D1003" s="234" t="s">
        <v>171</v>
      </c>
      <c r="E1003" s="235" t="s">
        <v>19</v>
      </c>
      <c r="F1003" s="236" t="s">
        <v>1869</v>
      </c>
      <c r="G1003" s="233"/>
      <c r="H1003" s="237">
        <v>24.367999999999999</v>
      </c>
      <c r="I1003" s="238"/>
      <c r="J1003" s="233"/>
      <c r="K1003" s="233"/>
      <c r="L1003" s="239"/>
      <c r="M1003" s="240"/>
      <c r="N1003" s="241"/>
      <c r="O1003" s="241"/>
      <c r="P1003" s="241"/>
      <c r="Q1003" s="241"/>
      <c r="R1003" s="241"/>
      <c r="S1003" s="241"/>
      <c r="T1003" s="242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43" t="s">
        <v>171</v>
      </c>
      <c r="AU1003" s="243" t="s">
        <v>83</v>
      </c>
      <c r="AV1003" s="13" t="s">
        <v>83</v>
      </c>
      <c r="AW1003" s="13" t="s">
        <v>35</v>
      </c>
      <c r="AX1003" s="13" t="s">
        <v>73</v>
      </c>
      <c r="AY1003" s="243" t="s">
        <v>160</v>
      </c>
    </row>
    <row r="1004" s="13" customFormat="1">
      <c r="A1004" s="13"/>
      <c r="B1004" s="232"/>
      <c r="C1004" s="233"/>
      <c r="D1004" s="234" t="s">
        <v>171</v>
      </c>
      <c r="E1004" s="235" t="s">
        <v>19</v>
      </c>
      <c r="F1004" s="236" t="s">
        <v>1870</v>
      </c>
      <c r="G1004" s="233"/>
      <c r="H1004" s="237">
        <v>17.015000000000001</v>
      </c>
      <c r="I1004" s="238"/>
      <c r="J1004" s="233"/>
      <c r="K1004" s="233"/>
      <c r="L1004" s="239"/>
      <c r="M1004" s="240"/>
      <c r="N1004" s="241"/>
      <c r="O1004" s="241"/>
      <c r="P1004" s="241"/>
      <c r="Q1004" s="241"/>
      <c r="R1004" s="241"/>
      <c r="S1004" s="241"/>
      <c r="T1004" s="242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43" t="s">
        <v>171</v>
      </c>
      <c r="AU1004" s="243" t="s">
        <v>83</v>
      </c>
      <c r="AV1004" s="13" t="s">
        <v>83</v>
      </c>
      <c r="AW1004" s="13" t="s">
        <v>35</v>
      </c>
      <c r="AX1004" s="13" t="s">
        <v>73</v>
      </c>
      <c r="AY1004" s="243" t="s">
        <v>160</v>
      </c>
    </row>
    <row r="1005" s="13" customFormat="1">
      <c r="A1005" s="13"/>
      <c r="B1005" s="232"/>
      <c r="C1005" s="233"/>
      <c r="D1005" s="234" t="s">
        <v>171</v>
      </c>
      <c r="E1005" s="235" t="s">
        <v>19</v>
      </c>
      <c r="F1005" s="236" t="s">
        <v>1871</v>
      </c>
      <c r="G1005" s="233"/>
      <c r="H1005" s="237">
        <v>7.5350000000000001</v>
      </c>
      <c r="I1005" s="238"/>
      <c r="J1005" s="233"/>
      <c r="K1005" s="233"/>
      <c r="L1005" s="239"/>
      <c r="M1005" s="240"/>
      <c r="N1005" s="241"/>
      <c r="O1005" s="241"/>
      <c r="P1005" s="241"/>
      <c r="Q1005" s="241"/>
      <c r="R1005" s="241"/>
      <c r="S1005" s="241"/>
      <c r="T1005" s="242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43" t="s">
        <v>171</v>
      </c>
      <c r="AU1005" s="243" t="s">
        <v>83</v>
      </c>
      <c r="AV1005" s="13" t="s">
        <v>83</v>
      </c>
      <c r="AW1005" s="13" t="s">
        <v>35</v>
      </c>
      <c r="AX1005" s="13" t="s">
        <v>73</v>
      </c>
      <c r="AY1005" s="243" t="s">
        <v>160</v>
      </c>
    </row>
    <row r="1006" s="13" customFormat="1">
      <c r="A1006" s="13"/>
      <c r="B1006" s="232"/>
      <c r="C1006" s="233"/>
      <c r="D1006" s="234" t="s">
        <v>171</v>
      </c>
      <c r="E1006" s="235" t="s">
        <v>19</v>
      </c>
      <c r="F1006" s="236" t="s">
        <v>1872</v>
      </c>
      <c r="G1006" s="233"/>
      <c r="H1006" s="237">
        <v>5.7779999999999996</v>
      </c>
      <c r="I1006" s="238"/>
      <c r="J1006" s="233"/>
      <c r="K1006" s="233"/>
      <c r="L1006" s="239"/>
      <c r="M1006" s="240"/>
      <c r="N1006" s="241"/>
      <c r="O1006" s="241"/>
      <c r="P1006" s="241"/>
      <c r="Q1006" s="241"/>
      <c r="R1006" s="241"/>
      <c r="S1006" s="241"/>
      <c r="T1006" s="24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3" t="s">
        <v>171</v>
      </c>
      <c r="AU1006" s="243" t="s">
        <v>83</v>
      </c>
      <c r="AV1006" s="13" t="s">
        <v>83</v>
      </c>
      <c r="AW1006" s="13" t="s">
        <v>35</v>
      </c>
      <c r="AX1006" s="13" t="s">
        <v>73</v>
      </c>
      <c r="AY1006" s="243" t="s">
        <v>160</v>
      </c>
    </row>
    <row r="1007" s="13" customFormat="1">
      <c r="A1007" s="13"/>
      <c r="B1007" s="232"/>
      <c r="C1007" s="233"/>
      <c r="D1007" s="234" t="s">
        <v>171</v>
      </c>
      <c r="E1007" s="235" t="s">
        <v>19</v>
      </c>
      <c r="F1007" s="236" t="s">
        <v>1873</v>
      </c>
      <c r="G1007" s="233"/>
      <c r="H1007" s="237">
        <v>1.613</v>
      </c>
      <c r="I1007" s="238"/>
      <c r="J1007" s="233"/>
      <c r="K1007" s="233"/>
      <c r="L1007" s="239"/>
      <c r="M1007" s="240"/>
      <c r="N1007" s="241"/>
      <c r="O1007" s="241"/>
      <c r="P1007" s="241"/>
      <c r="Q1007" s="241"/>
      <c r="R1007" s="241"/>
      <c r="S1007" s="241"/>
      <c r="T1007" s="242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43" t="s">
        <v>171</v>
      </c>
      <c r="AU1007" s="243" t="s">
        <v>83</v>
      </c>
      <c r="AV1007" s="13" t="s">
        <v>83</v>
      </c>
      <c r="AW1007" s="13" t="s">
        <v>35</v>
      </c>
      <c r="AX1007" s="13" t="s">
        <v>73</v>
      </c>
      <c r="AY1007" s="243" t="s">
        <v>160</v>
      </c>
    </row>
    <row r="1008" s="13" customFormat="1">
      <c r="A1008" s="13"/>
      <c r="B1008" s="232"/>
      <c r="C1008" s="233"/>
      <c r="D1008" s="234" t="s">
        <v>171</v>
      </c>
      <c r="E1008" s="235" t="s">
        <v>19</v>
      </c>
      <c r="F1008" s="236" t="s">
        <v>1874</v>
      </c>
      <c r="G1008" s="233"/>
      <c r="H1008" s="237">
        <v>1.7470000000000001</v>
      </c>
      <c r="I1008" s="238"/>
      <c r="J1008" s="233"/>
      <c r="K1008" s="233"/>
      <c r="L1008" s="239"/>
      <c r="M1008" s="240"/>
      <c r="N1008" s="241"/>
      <c r="O1008" s="241"/>
      <c r="P1008" s="241"/>
      <c r="Q1008" s="241"/>
      <c r="R1008" s="241"/>
      <c r="S1008" s="241"/>
      <c r="T1008" s="24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3" t="s">
        <v>171</v>
      </c>
      <c r="AU1008" s="243" t="s">
        <v>83</v>
      </c>
      <c r="AV1008" s="13" t="s">
        <v>83</v>
      </c>
      <c r="AW1008" s="13" t="s">
        <v>35</v>
      </c>
      <c r="AX1008" s="13" t="s">
        <v>73</v>
      </c>
      <c r="AY1008" s="243" t="s">
        <v>160</v>
      </c>
    </row>
    <row r="1009" s="13" customFormat="1">
      <c r="A1009" s="13"/>
      <c r="B1009" s="232"/>
      <c r="C1009" s="233"/>
      <c r="D1009" s="234" t="s">
        <v>171</v>
      </c>
      <c r="E1009" s="235" t="s">
        <v>19</v>
      </c>
      <c r="F1009" s="236" t="s">
        <v>1875</v>
      </c>
      <c r="G1009" s="233"/>
      <c r="H1009" s="237">
        <v>98.064999999999998</v>
      </c>
      <c r="I1009" s="238"/>
      <c r="J1009" s="233"/>
      <c r="K1009" s="233"/>
      <c r="L1009" s="239"/>
      <c r="M1009" s="240"/>
      <c r="N1009" s="241"/>
      <c r="O1009" s="241"/>
      <c r="P1009" s="241"/>
      <c r="Q1009" s="241"/>
      <c r="R1009" s="241"/>
      <c r="S1009" s="241"/>
      <c r="T1009" s="242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43" t="s">
        <v>171</v>
      </c>
      <c r="AU1009" s="243" t="s">
        <v>83</v>
      </c>
      <c r="AV1009" s="13" t="s">
        <v>83</v>
      </c>
      <c r="AW1009" s="13" t="s">
        <v>35</v>
      </c>
      <c r="AX1009" s="13" t="s">
        <v>73</v>
      </c>
      <c r="AY1009" s="243" t="s">
        <v>160</v>
      </c>
    </row>
    <row r="1010" s="13" customFormat="1">
      <c r="A1010" s="13"/>
      <c r="B1010" s="232"/>
      <c r="C1010" s="233"/>
      <c r="D1010" s="234" t="s">
        <v>171</v>
      </c>
      <c r="E1010" s="235" t="s">
        <v>19</v>
      </c>
      <c r="F1010" s="236" t="s">
        <v>1876</v>
      </c>
      <c r="G1010" s="233"/>
      <c r="H1010" s="237">
        <v>7.6829999999999998</v>
      </c>
      <c r="I1010" s="238"/>
      <c r="J1010" s="233"/>
      <c r="K1010" s="233"/>
      <c r="L1010" s="239"/>
      <c r="M1010" s="240"/>
      <c r="N1010" s="241"/>
      <c r="O1010" s="241"/>
      <c r="P1010" s="241"/>
      <c r="Q1010" s="241"/>
      <c r="R1010" s="241"/>
      <c r="S1010" s="241"/>
      <c r="T1010" s="242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43" t="s">
        <v>171</v>
      </c>
      <c r="AU1010" s="243" t="s">
        <v>83</v>
      </c>
      <c r="AV1010" s="13" t="s">
        <v>83</v>
      </c>
      <c r="AW1010" s="13" t="s">
        <v>35</v>
      </c>
      <c r="AX1010" s="13" t="s">
        <v>73</v>
      </c>
      <c r="AY1010" s="243" t="s">
        <v>160</v>
      </c>
    </row>
    <row r="1011" s="13" customFormat="1">
      <c r="A1011" s="13"/>
      <c r="B1011" s="232"/>
      <c r="C1011" s="233"/>
      <c r="D1011" s="234" t="s">
        <v>171</v>
      </c>
      <c r="E1011" s="235" t="s">
        <v>19</v>
      </c>
      <c r="F1011" s="236" t="s">
        <v>1877</v>
      </c>
      <c r="G1011" s="233"/>
      <c r="H1011" s="237">
        <v>7.8129999999999997</v>
      </c>
      <c r="I1011" s="238"/>
      <c r="J1011" s="233"/>
      <c r="K1011" s="233"/>
      <c r="L1011" s="239"/>
      <c r="M1011" s="240"/>
      <c r="N1011" s="241"/>
      <c r="O1011" s="241"/>
      <c r="P1011" s="241"/>
      <c r="Q1011" s="241"/>
      <c r="R1011" s="241"/>
      <c r="S1011" s="241"/>
      <c r="T1011" s="242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43" t="s">
        <v>171</v>
      </c>
      <c r="AU1011" s="243" t="s">
        <v>83</v>
      </c>
      <c r="AV1011" s="13" t="s">
        <v>83</v>
      </c>
      <c r="AW1011" s="13" t="s">
        <v>35</v>
      </c>
      <c r="AX1011" s="13" t="s">
        <v>73</v>
      </c>
      <c r="AY1011" s="243" t="s">
        <v>160</v>
      </c>
    </row>
    <row r="1012" s="13" customFormat="1">
      <c r="A1012" s="13"/>
      <c r="B1012" s="232"/>
      <c r="C1012" s="233"/>
      <c r="D1012" s="234" t="s">
        <v>171</v>
      </c>
      <c r="E1012" s="235" t="s">
        <v>19</v>
      </c>
      <c r="F1012" s="236" t="s">
        <v>1878</v>
      </c>
      <c r="G1012" s="233"/>
      <c r="H1012" s="237">
        <v>11.526999999999999</v>
      </c>
      <c r="I1012" s="238"/>
      <c r="J1012" s="233"/>
      <c r="K1012" s="233"/>
      <c r="L1012" s="239"/>
      <c r="M1012" s="240"/>
      <c r="N1012" s="241"/>
      <c r="O1012" s="241"/>
      <c r="P1012" s="241"/>
      <c r="Q1012" s="241"/>
      <c r="R1012" s="241"/>
      <c r="S1012" s="241"/>
      <c r="T1012" s="242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43" t="s">
        <v>171</v>
      </c>
      <c r="AU1012" s="243" t="s">
        <v>83</v>
      </c>
      <c r="AV1012" s="13" t="s">
        <v>83</v>
      </c>
      <c r="AW1012" s="13" t="s">
        <v>35</v>
      </c>
      <c r="AX1012" s="13" t="s">
        <v>73</v>
      </c>
      <c r="AY1012" s="243" t="s">
        <v>160</v>
      </c>
    </row>
    <row r="1013" s="13" customFormat="1">
      <c r="A1013" s="13"/>
      <c r="B1013" s="232"/>
      <c r="C1013" s="233"/>
      <c r="D1013" s="234" t="s">
        <v>171</v>
      </c>
      <c r="E1013" s="235" t="s">
        <v>19</v>
      </c>
      <c r="F1013" s="236" t="s">
        <v>1879</v>
      </c>
      <c r="G1013" s="233"/>
      <c r="H1013" s="237">
        <v>4.6529999999999996</v>
      </c>
      <c r="I1013" s="238"/>
      <c r="J1013" s="233"/>
      <c r="K1013" s="233"/>
      <c r="L1013" s="239"/>
      <c r="M1013" s="240"/>
      <c r="N1013" s="241"/>
      <c r="O1013" s="241"/>
      <c r="P1013" s="241"/>
      <c r="Q1013" s="241"/>
      <c r="R1013" s="241"/>
      <c r="S1013" s="241"/>
      <c r="T1013" s="242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43" t="s">
        <v>171</v>
      </c>
      <c r="AU1013" s="243" t="s">
        <v>83</v>
      </c>
      <c r="AV1013" s="13" t="s">
        <v>83</v>
      </c>
      <c r="AW1013" s="13" t="s">
        <v>35</v>
      </c>
      <c r="AX1013" s="13" t="s">
        <v>73</v>
      </c>
      <c r="AY1013" s="243" t="s">
        <v>160</v>
      </c>
    </row>
    <row r="1014" s="13" customFormat="1">
      <c r="A1014" s="13"/>
      <c r="B1014" s="232"/>
      <c r="C1014" s="233"/>
      <c r="D1014" s="234" t="s">
        <v>171</v>
      </c>
      <c r="E1014" s="235" t="s">
        <v>19</v>
      </c>
      <c r="F1014" s="236" t="s">
        <v>1880</v>
      </c>
      <c r="G1014" s="233"/>
      <c r="H1014" s="237">
        <v>7.1420000000000003</v>
      </c>
      <c r="I1014" s="238"/>
      <c r="J1014" s="233"/>
      <c r="K1014" s="233"/>
      <c r="L1014" s="239"/>
      <c r="M1014" s="240"/>
      <c r="N1014" s="241"/>
      <c r="O1014" s="241"/>
      <c r="P1014" s="241"/>
      <c r="Q1014" s="241"/>
      <c r="R1014" s="241"/>
      <c r="S1014" s="241"/>
      <c r="T1014" s="242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43" t="s">
        <v>171</v>
      </c>
      <c r="AU1014" s="243" t="s">
        <v>83</v>
      </c>
      <c r="AV1014" s="13" t="s">
        <v>83</v>
      </c>
      <c r="AW1014" s="13" t="s">
        <v>35</v>
      </c>
      <c r="AX1014" s="13" t="s">
        <v>73</v>
      </c>
      <c r="AY1014" s="243" t="s">
        <v>160</v>
      </c>
    </row>
    <row r="1015" s="13" customFormat="1">
      <c r="A1015" s="13"/>
      <c r="B1015" s="232"/>
      <c r="C1015" s="233"/>
      <c r="D1015" s="234" t="s">
        <v>171</v>
      </c>
      <c r="E1015" s="235" t="s">
        <v>19</v>
      </c>
      <c r="F1015" s="236" t="s">
        <v>1881</v>
      </c>
      <c r="G1015" s="233"/>
      <c r="H1015" s="237">
        <v>1.6699999999999999</v>
      </c>
      <c r="I1015" s="238"/>
      <c r="J1015" s="233"/>
      <c r="K1015" s="233"/>
      <c r="L1015" s="239"/>
      <c r="M1015" s="240"/>
      <c r="N1015" s="241"/>
      <c r="O1015" s="241"/>
      <c r="P1015" s="241"/>
      <c r="Q1015" s="241"/>
      <c r="R1015" s="241"/>
      <c r="S1015" s="241"/>
      <c r="T1015" s="24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43" t="s">
        <v>171</v>
      </c>
      <c r="AU1015" s="243" t="s">
        <v>83</v>
      </c>
      <c r="AV1015" s="13" t="s">
        <v>83</v>
      </c>
      <c r="AW1015" s="13" t="s">
        <v>35</v>
      </c>
      <c r="AX1015" s="13" t="s">
        <v>73</v>
      </c>
      <c r="AY1015" s="243" t="s">
        <v>160</v>
      </c>
    </row>
    <row r="1016" s="13" customFormat="1">
      <c r="A1016" s="13"/>
      <c r="B1016" s="232"/>
      <c r="C1016" s="233"/>
      <c r="D1016" s="234" t="s">
        <v>171</v>
      </c>
      <c r="E1016" s="235" t="s">
        <v>19</v>
      </c>
      <c r="F1016" s="236" t="s">
        <v>1882</v>
      </c>
      <c r="G1016" s="233"/>
      <c r="H1016" s="237">
        <v>5.085</v>
      </c>
      <c r="I1016" s="238"/>
      <c r="J1016" s="233"/>
      <c r="K1016" s="233"/>
      <c r="L1016" s="239"/>
      <c r="M1016" s="240"/>
      <c r="N1016" s="241"/>
      <c r="O1016" s="241"/>
      <c r="P1016" s="241"/>
      <c r="Q1016" s="241"/>
      <c r="R1016" s="241"/>
      <c r="S1016" s="241"/>
      <c r="T1016" s="242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43" t="s">
        <v>171</v>
      </c>
      <c r="AU1016" s="243" t="s">
        <v>83</v>
      </c>
      <c r="AV1016" s="13" t="s">
        <v>83</v>
      </c>
      <c r="AW1016" s="13" t="s">
        <v>35</v>
      </c>
      <c r="AX1016" s="13" t="s">
        <v>73</v>
      </c>
      <c r="AY1016" s="243" t="s">
        <v>160</v>
      </c>
    </row>
    <row r="1017" s="13" customFormat="1">
      <c r="A1017" s="13"/>
      <c r="B1017" s="232"/>
      <c r="C1017" s="233"/>
      <c r="D1017" s="234" t="s">
        <v>171</v>
      </c>
      <c r="E1017" s="235" t="s">
        <v>19</v>
      </c>
      <c r="F1017" s="236" t="s">
        <v>1883</v>
      </c>
      <c r="G1017" s="233"/>
      <c r="H1017" s="237">
        <v>1.736</v>
      </c>
      <c r="I1017" s="238"/>
      <c r="J1017" s="233"/>
      <c r="K1017" s="233"/>
      <c r="L1017" s="239"/>
      <c r="M1017" s="240"/>
      <c r="N1017" s="241"/>
      <c r="O1017" s="241"/>
      <c r="P1017" s="241"/>
      <c r="Q1017" s="241"/>
      <c r="R1017" s="241"/>
      <c r="S1017" s="241"/>
      <c r="T1017" s="242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43" t="s">
        <v>171</v>
      </c>
      <c r="AU1017" s="243" t="s">
        <v>83</v>
      </c>
      <c r="AV1017" s="13" t="s">
        <v>83</v>
      </c>
      <c r="AW1017" s="13" t="s">
        <v>35</v>
      </c>
      <c r="AX1017" s="13" t="s">
        <v>73</v>
      </c>
      <c r="AY1017" s="243" t="s">
        <v>160</v>
      </c>
    </row>
    <row r="1018" s="13" customFormat="1">
      <c r="A1018" s="13"/>
      <c r="B1018" s="232"/>
      <c r="C1018" s="233"/>
      <c r="D1018" s="234" t="s">
        <v>171</v>
      </c>
      <c r="E1018" s="235" t="s">
        <v>19</v>
      </c>
      <c r="F1018" s="236" t="s">
        <v>1884</v>
      </c>
      <c r="G1018" s="233"/>
      <c r="H1018" s="237">
        <v>5.5229999999999997</v>
      </c>
      <c r="I1018" s="238"/>
      <c r="J1018" s="233"/>
      <c r="K1018" s="233"/>
      <c r="L1018" s="239"/>
      <c r="M1018" s="240"/>
      <c r="N1018" s="241"/>
      <c r="O1018" s="241"/>
      <c r="P1018" s="241"/>
      <c r="Q1018" s="241"/>
      <c r="R1018" s="241"/>
      <c r="S1018" s="241"/>
      <c r="T1018" s="242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43" t="s">
        <v>171</v>
      </c>
      <c r="AU1018" s="243" t="s">
        <v>83</v>
      </c>
      <c r="AV1018" s="13" t="s">
        <v>83</v>
      </c>
      <c r="AW1018" s="13" t="s">
        <v>35</v>
      </c>
      <c r="AX1018" s="13" t="s">
        <v>73</v>
      </c>
      <c r="AY1018" s="243" t="s">
        <v>160</v>
      </c>
    </row>
    <row r="1019" s="13" customFormat="1">
      <c r="A1019" s="13"/>
      <c r="B1019" s="232"/>
      <c r="C1019" s="233"/>
      <c r="D1019" s="234" t="s">
        <v>171</v>
      </c>
      <c r="E1019" s="235" t="s">
        <v>19</v>
      </c>
      <c r="F1019" s="236" t="s">
        <v>1885</v>
      </c>
      <c r="G1019" s="233"/>
      <c r="H1019" s="237">
        <v>5.8369999999999997</v>
      </c>
      <c r="I1019" s="238"/>
      <c r="J1019" s="233"/>
      <c r="K1019" s="233"/>
      <c r="L1019" s="239"/>
      <c r="M1019" s="240"/>
      <c r="N1019" s="241"/>
      <c r="O1019" s="241"/>
      <c r="P1019" s="241"/>
      <c r="Q1019" s="241"/>
      <c r="R1019" s="241"/>
      <c r="S1019" s="241"/>
      <c r="T1019" s="24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43" t="s">
        <v>171</v>
      </c>
      <c r="AU1019" s="243" t="s">
        <v>83</v>
      </c>
      <c r="AV1019" s="13" t="s">
        <v>83</v>
      </c>
      <c r="AW1019" s="13" t="s">
        <v>35</v>
      </c>
      <c r="AX1019" s="13" t="s">
        <v>73</v>
      </c>
      <c r="AY1019" s="243" t="s">
        <v>160</v>
      </c>
    </row>
    <row r="1020" s="15" customFormat="1">
      <c r="A1020" s="15"/>
      <c r="B1020" s="265"/>
      <c r="C1020" s="266"/>
      <c r="D1020" s="234" t="s">
        <v>171</v>
      </c>
      <c r="E1020" s="267" t="s">
        <v>19</v>
      </c>
      <c r="F1020" s="268" t="s">
        <v>1479</v>
      </c>
      <c r="G1020" s="266"/>
      <c r="H1020" s="269">
        <v>214.78999999999999</v>
      </c>
      <c r="I1020" s="270"/>
      <c r="J1020" s="266"/>
      <c r="K1020" s="266"/>
      <c r="L1020" s="271"/>
      <c r="M1020" s="272"/>
      <c r="N1020" s="273"/>
      <c r="O1020" s="273"/>
      <c r="P1020" s="273"/>
      <c r="Q1020" s="273"/>
      <c r="R1020" s="273"/>
      <c r="S1020" s="273"/>
      <c r="T1020" s="274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T1020" s="275" t="s">
        <v>171</v>
      </c>
      <c r="AU1020" s="275" t="s">
        <v>83</v>
      </c>
      <c r="AV1020" s="15" t="s">
        <v>181</v>
      </c>
      <c r="AW1020" s="15" t="s">
        <v>35</v>
      </c>
      <c r="AX1020" s="15" t="s">
        <v>73</v>
      </c>
      <c r="AY1020" s="275" t="s">
        <v>160</v>
      </c>
    </row>
    <row r="1021" s="13" customFormat="1">
      <c r="A1021" s="13"/>
      <c r="B1021" s="232"/>
      <c r="C1021" s="233"/>
      <c r="D1021" s="234" t="s">
        <v>171</v>
      </c>
      <c r="E1021" s="235" t="s">
        <v>19</v>
      </c>
      <c r="F1021" s="236" t="s">
        <v>1480</v>
      </c>
      <c r="G1021" s="233"/>
      <c r="H1021" s="237">
        <v>16.327999999999999</v>
      </c>
      <c r="I1021" s="238"/>
      <c r="J1021" s="233"/>
      <c r="K1021" s="233"/>
      <c r="L1021" s="239"/>
      <c r="M1021" s="240"/>
      <c r="N1021" s="241"/>
      <c r="O1021" s="241"/>
      <c r="P1021" s="241"/>
      <c r="Q1021" s="241"/>
      <c r="R1021" s="241"/>
      <c r="S1021" s="241"/>
      <c r="T1021" s="242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43" t="s">
        <v>171</v>
      </c>
      <c r="AU1021" s="243" t="s">
        <v>83</v>
      </c>
      <c r="AV1021" s="13" t="s">
        <v>83</v>
      </c>
      <c r="AW1021" s="13" t="s">
        <v>35</v>
      </c>
      <c r="AX1021" s="13" t="s">
        <v>73</v>
      </c>
      <c r="AY1021" s="243" t="s">
        <v>160</v>
      </c>
    </row>
    <row r="1022" s="13" customFormat="1">
      <c r="A1022" s="13"/>
      <c r="B1022" s="232"/>
      <c r="C1022" s="233"/>
      <c r="D1022" s="234" t="s">
        <v>171</v>
      </c>
      <c r="E1022" s="235" t="s">
        <v>19</v>
      </c>
      <c r="F1022" s="236" t="s">
        <v>1481</v>
      </c>
      <c r="G1022" s="233"/>
      <c r="H1022" s="237">
        <v>15.414</v>
      </c>
      <c r="I1022" s="238"/>
      <c r="J1022" s="233"/>
      <c r="K1022" s="233"/>
      <c r="L1022" s="239"/>
      <c r="M1022" s="240"/>
      <c r="N1022" s="241"/>
      <c r="O1022" s="241"/>
      <c r="P1022" s="241"/>
      <c r="Q1022" s="241"/>
      <c r="R1022" s="241"/>
      <c r="S1022" s="241"/>
      <c r="T1022" s="242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43" t="s">
        <v>171</v>
      </c>
      <c r="AU1022" s="243" t="s">
        <v>83</v>
      </c>
      <c r="AV1022" s="13" t="s">
        <v>83</v>
      </c>
      <c r="AW1022" s="13" t="s">
        <v>35</v>
      </c>
      <c r="AX1022" s="13" t="s">
        <v>73</v>
      </c>
      <c r="AY1022" s="243" t="s">
        <v>160</v>
      </c>
    </row>
    <row r="1023" s="13" customFormat="1">
      <c r="A1023" s="13"/>
      <c r="B1023" s="232"/>
      <c r="C1023" s="233"/>
      <c r="D1023" s="234" t="s">
        <v>171</v>
      </c>
      <c r="E1023" s="235" t="s">
        <v>19</v>
      </c>
      <c r="F1023" s="236" t="s">
        <v>1482</v>
      </c>
      <c r="G1023" s="233"/>
      <c r="H1023" s="237">
        <v>3.9319999999999999</v>
      </c>
      <c r="I1023" s="238"/>
      <c r="J1023" s="233"/>
      <c r="K1023" s="233"/>
      <c r="L1023" s="239"/>
      <c r="M1023" s="240"/>
      <c r="N1023" s="241"/>
      <c r="O1023" s="241"/>
      <c r="P1023" s="241"/>
      <c r="Q1023" s="241"/>
      <c r="R1023" s="241"/>
      <c r="S1023" s="241"/>
      <c r="T1023" s="242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43" t="s">
        <v>171</v>
      </c>
      <c r="AU1023" s="243" t="s">
        <v>83</v>
      </c>
      <c r="AV1023" s="13" t="s">
        <v>83</v>
      </c>
      <c r="AW1023" s="13" t="s">
        <v>35</v>
      </c>
      <c r="AX1023" s="13" t="s">
        <v>73</v>
      </c>
      <c r="AY1023" s="243" t="s">
        <v>160</v>
      </c>
    </row>
    <row r="1024" s="13" customFormat="1">
      <c r="A1024" s="13"/>
      <c r="B1024" s="232"/>
      <c r="C1024" s="233"/>
      <c r="D1024" s="234" t="s">
        <v>171</v>
      </c>
      <c r="E1024" s="235" t="s">
        <v>19</v>
      </c>
      <c r="F1024" s="236" t="s">
        <v>1483</v>
      </c>
      <c r="G1024" s="233"/>
      <c r="H1024" s="237">
        <v>22.672999999999998</v>
      </c>
      <c r="I1024" s="238"/>
      <c r="J1024" s="233"/>
      <c r="K1024" s="233"/>
      <c r="L1024" s="239"/>
      <c r="M1024" s="240"/>
      <c r="N1024" s="241"/>
      <c r="O1024" s="241"/>
      <c r="P1024" s="241"/>
      <c r="Q1024" s="241"/>
      <c r="R1024" s="241"/>
      <c r="S1024" s="241"/>
      <c r="T1024" s="242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43" t="s">
        <v>171</v>
      </c>
      <c r="AU1024" s="243" t="s">
        <v>83</v>
      </c>
      <c r="AV1024" s="13" t="s">
        <v>83</v>
      </c>
      <c r="AW1024" s="13" t="s">
        <v>35</v>
      </c>
      <c r="AX1024" s="13" t="s">
        <v>73</v>
      </c>
      <c r="AY1024" s="243" t="s">
        <v>160</v>
      </c>
    </row>
    <row r="1025" s="15" customFormat="1">
      <c r="A1025" s="15"/>
      <c r="B1025" s="265"/>
      <c r="C1025" s="266"/>
      <c r="D1025" s="234" t="s">
        <v>171</v>
      </c>
      <c r="E1025" s="267" t="s">
        <v>19</v>
      </c>
      <c r="F1025" s="268" t="s">
        <v>1484</v>
      </c>
      <c r="G1025" s="266"/>
      <c r="H1025" s="269">
        <v>58.347000000000001</v>
      </c>
      <c r="I1025" s="270"/>
      <c r="J1025" s="266"/>
      <c r="K1025" s="266"/>
      <c r="L1025" s="271"/>
      <c r="M1025" s="272"/>
      <c r="N1025" s="273"/>
      <c r="O1025" s="273"/>
      <c r="P1025" s="273"/>
      <c r="Q1025" s="273"/>
      <c r="R1025" s="273"/>
      <c r="S1025" s="273"/>
      <c r="T1025" s="274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T1025" s="275" t="s">
        <v>171</v>
      </c>
      <c r="AU1025" s="275" t="s">
        <v>83</v>
      </c>
      <c r="AV1025" s="15" t="s">
        <v>181</v>
      </c>
      <c r="AW1025" s="15" t="s">
        <v>35</v>
      </c>
      <c r="AX1025" s="15" t="s">
        <v>73</v>
      </c>
      <c r="AY1025" s="275" t="s">
        <v>160</v>
      </c>
    </row>
    <row r="1026" s="13" customFormat="1">
      <c r="A1026" s="13"/>
      <c r="B1026" s="232"/>
      <c r="C1026" s="233"/>
      <c r="D1026" s="234" t="s">
        <v>171</v>
      </c>
      <c r="E1026" s="235" t="s">
        <v>19</v>
      </c>
      <c r="F1026" s="236" t="s">
        <v>1458</v>
      </c>
      <c r="G1026" s="233"/>
      <c r="H1026" s="237">
        <v>39.124000000000002</v>
      </c>
      <c r="I1026" s="238"/>
      <c r="J1026" s="233"/>
      <c r="K1026" s="233"/>
      <c r="L1026" s="239"/>
      <c r="M1026" s="240"/>
      <c r="N1026" s="241"/>
      <c r="O1026" s="241"/>
      <c r="P1026" s="241"/>
      <c r="Q1026" s="241"/>
      <c r="R1026" s="241"/>
      <c r="S1026" s="241"/>
      <c r="T1026" s="242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43" t="s">
        <v>171</v>
      </c>
      <c r="AU1026" s="243" t="s">
        <v>83</v>
      </c>
      <c r="AV1026" s="13" t="s">
        <v>83</v>
      </c>
      <c r="AW1026" s="13" t="s">
        <v>35</v>
      </c>
      <c r="AX1026" s="13" t="s">
        <v>73</v>
      </c>
      <c r="AY1026" s="243" t="s">
        <v>160</v>
      </c>
    </row>
    <row r="1027" s="13" customFormat="1">
      <c r="A1027" s="13"/>
      <c r="B1027" s="232"/>
      <c r="C1027" s="233"/>
      <c r="D1027" s="234" t="s">
        <v>171</v>
      </c>
      <c r="E1027" s="235" t="s">
        <v>19</v>
      </c>
      <c r="F1027" s="236" t="s">
        <v>1459</v>
      </c>
      <c r="G1027" s="233"/>
      <c r="H1027" s="237">
        <v>24.177</v>
      </c>
      <c r="I1027" s="238"/>
      <c r="J1027" s="233"/>
      <c r="K1027" s="233"/>
      <c r="L1027" s="239"/>
      <c r="M1027" s="240"/>
      <c r="N1027" s="241"/>
      <c r="O1027" s="241"/>
      <c r="P1027" s="241"/>
      <c r="Q1027" s="241"/>
      <c r="R1027" s="241"/>
      <c r="S1027" s="241"/>
      <c r="T1027" s="242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3" t="s">
        <v>171</v>
      </c>
      <c r="AU1027" s="243" t="s">
        <v>83</v>
      </c>
      <c r="AV1027" s="13" t="s">
        <v>83</v>
      </c>
      <c r="AW1027" s="13" t="s">
        <v>35</v>
      </c>
      <c r="AX1027" s="13" t="s">
        <v>73</v>
      </c>
      <c r="AY1027" s="243" t="s">
        <v>160</v>
      </c>
    </row>
    <row r="1028" s="13" customFormat="1">
      <c r="A1028" s="13"/>
      <c r="B1028" s="232"/>
      <c r="C1028" s="233"/>
      <c r="D1028" s="234" t="s">
        <v>171</v>
      </c>
      <c r="E1028" s="235" t="s">
        <v>19</v>
      </c>
      <c r="F1028" s="236" t="s">
        <v>1460</v>
      </c>
      <c r="G1028" s="233"/>
      <c r="H1028" s="237">
        <v>12.693</v>
      </c>
      <c r="I1028" s="238"/>
      <c r="J1028" s="233"/>
      <c r="K1028" s="233"/>
      <c r="L1028" s="239"/>
      <c r="M1028" s="240"/>
      <c r="N1028" s="241"/>
      <c r="O1028" s="241"/>
      <c r="P1028" s="241"/>
      <c r="Q1028" s="241"/>
      <c r="R1028" s="241"/>
      <c r="S1028" s="241"/>
      <c r="T1028" s="242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43" t="s">
        <v>171</v>
      </c>
      <c r="AU1028" s="243" t="s">
        <v>83</v>
      </c>
      <c r="AV1028" s="13" t="s">
        <v>83</v>
      </c>
      <c r="AW1028" s="13" t="s">
        <v>35</v>
      </c>
      <c r="AX1028" s="13" t="s">
        <v>73</v>
      </c>
      <c r="AY1028" s="243" t="s">
        <v>160</v>
      </c>
    </row>
    <row r="1029" s="15" customFormat="1">
      <c r="A1029" s="15"/>
      <c r="B1029" s="265"/>
      <c r="C1029" s="266"/>
      <c r="D1029" s="234" t="s">
        <v>171</v>
      </c>
      <c r="E1029" s="267" t="s">
        <v>19</v>
      </c>
      <c r="F1029" s="268" t="s">
        <v>1461</v>
      </c>
      <c r="G1029" s="266"/>
      <c r="H1029" s="269">
        <v>75.994</v>
      </c>
      <c r="I1029" s="270"/>
      <c r="J1029" s="266"/>
      <c r="K1029" s="266"/>
      <c r="L1029" s="271"/>
      <c r="M1029" s="272"/>
      <c r="N1029" s="273"/>
      <c r="O1029" s="273"/>
      <c r="P1029" s="273"/>
      <c r="Q1029" s="273"/>
      <c r="R1029" s="273"/>
      <c r="S1029" s="273"/>
      <c r="T1029" s="274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T1029" s="275" t="s">
        <v>171</v>
      </c>
      <c r="AU1029" s="275" t="s">
        <v>83</v>
      </c>
      <c r="AV1029" s="15" t="s">
        <v>181</v>
      </c>
      <c r="AW1029" s="15" t="s">
        <v>35</v>
      </c>
      <c r="AX1029" s="15" t="s">
        <v>73</v>
      </c>
      <c r="AY1029" s="275" t="s">
        <v>160</v>
      </c>
    </row>
    <row r="1030" s="13" customFormat="1">
      <c r="A1030" s="13"/>
      <c r="B1030" s="232"/>
      <c r="C1030" s="233"/>
      <c r="D1030" s="234" t="s">
        <v>171</v>
      </c>
      <c r="E1030" s="235" t="s">
        <v>19</v>
      </c>
      <c r="F1030" s="236" t="s">
        <v>1485</v>
      </c>
      <c r="G1030" s="233"/>
      <c r="H1030" s="237">
        <v>22.794</v>
      </c>
      <c r="I1030" s="238"/>
      <c r="J1030" s="233"/>
      <c r="K1030" s="233"/>
      <c r="L1030" s="239"/>
      <c r="M1030" s="240"/>
      <c r="N1030" s="241"/>
      <c r="O1030" s="241"/>
      <c r="P1030" s="241"/>
      <c r="Q1030" s="241"/>
      <c r="R1030" s="241"/>
      <c r="S1030" s="241"/>
      <c r="T1030" s="242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43" t="s">
        <v>171</v>
      </c>
      <c r="AU1030" s="243" t="s">
        <v>83</v>
      </c>
      <c r="AV1030" s="13" t="s">
        <v>83</v>
      </c>
      <c r="AW1030" s="13" t="s">
        <v>35</v>
      </c>
      <c r="AX1030" s="13" t="s">
        <v>73</v>
      </c>
      <c r="AY1030" s="243" t="s">
        <v>160</v>
      </c>
    </row>
    <row r="1031" s="13" customFormat="1">
      <c r="A1031" s="13"/>
      <c r="B1031" s="232"/>
      <c r="C1031" s="233"/>
      <c r="D1031" s="234" t="s">
        <v>171</v>
      </c>
      <c r="E1031" s="235" t="s">
        <v>19</v>
      </c>
      <c r="F1031" s="236" t="s">
        <v>1486</v>
      </c>
      <c r="G1031" s="233"/>
      <c r="H1031" s="237">
        <v>22.210999999999999</v>
      </c>
      <c r="I1031" s="238"/>
      <c r="J1031" s="233"/>
      <c r="K1031" s="233"/>
      <c r="L1031" s="239"/>
      <c r="M1031" s="240"/>
      <c r="N1031" s="241"/>
      <c r="O1031" s="241"/>
      <c r="P1031" s="241"/>
      <c r="Q1031" s="241"/>
      <c r="R1031" s="241"/>
      <c r="S1031" s="241"/>
      <c r="T1031" s="242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43" t="s">
        <v>171</v>
      </c>
      <c r="AU1031" s="243" t="s">
        <v>83</v>
      </c>
      <c r="AV1031" s="13" t="s">
        <v>83</v>
      </c>
      <c r="AW1031" s="13" t="s">
        <v>35</v>
      </c>
      <c r="AX1031" s="13" t="s">
        <v>73</v>
      </c>
      <c r="AY1031" s="243" t="s">
        <v>160</v>
      </c>
    </row>
    <row r="1032" s="13" customFormat="1">
      <c r="A1032" s="13"/>
      <c r="B1032" s="232"/>
      <c r="C1032" s="233"/>
      <c r="D1032" s="234" t="s">
        <v>171</v>
      </c>
      <c r="E1032" s="235" t="s">
        <v>19</v>
      </c>
      <c r="F1032" s="236" t="s">
        <v>1487</v>
      </c>
      <c r="G1032" s="233"/>
      <c r="H1032" s="237">
        <v>12.510999999999999</v>
      </c>
      <c r="I1032" s="238"/>
      <c r="J1032" s="233"/>
      <c r="K1032" s="233"/>
      <c r="L1032" s="239"/>
      <c r="M1032" s="240"/>
      <c r="N1032" s="241"/>
      <c r="O1032" s="241"/>
      <c r="P1032" s="241"/>
      <c r="Q1032" s="241"/>
      <c r="R1032" s="241"/>
      <c r="S1032" s="241"/>
      <c r="T1032" s="242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43" t="s">
        <v>171</v>
      </c>
      <c r="AU1032" s="243" t="s">
        <v>83</v>
      </c>
      <c r="AV1032" s="13" t="s">
        <v>83</v>
      </c>
      <c r="AW1032" s="13" t="s">
        <v>35</v>
      </c>
      <c r="AX1032" s="13" t="s">
        <v>73</v>
      </c>
      <c r="AY1032" s="243" t="s">
        <v>160</v>
      </c>
    </row>
    <row r="1033" s="13" customFormat="1">
      <c r="A1033" s="13"/>
      <c r="B1033" s="232"/>
      <c r="C1033" s="233"/>
      <c r="D1033" s="234" t="s">
        <v>171</v>
      </c>
      <c r="E1033" s="235" t="s">
        <v>19</v>
      </c>
      <c r="F1033" s="236" t="s">
        <v>1488</v>
      </c>
      <c r="G1033" s="233"/>
      <c r="H1033" s="237">
        <v>16.056000000000001</v>
      </c>
      <c r="I1033" s="238"/>
      <c r="J1033" s="233"/>
      <c r="K1033" s="233"/>
      <c r="L1033" s="239"/>
      <c r="M1033" s="240"/>
      <c r="N1033" s="241"/>
      <c r="O1033" s="241"/>
      <c r="P1033" s="241"/>
      <c r="Q1033" s="241"/>
      <c r="R1033" s="241"/>
      <c r="S1033" s="241"/>
      <c r="T1033" s="242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43" t="s">
        <v>171</v>
      </c>
      <c r="AU1033" s="243" t="s">
        <v>83</v>
      </c>
      <c r="AV1033" s="13" t="s">
        <v>83</v>
      </c>
      <c r="AW1033" s="13" t="s">
        <v>35</v>
      </c>
      <c r="AX1033" s="13" t="s">
        <v>73</v>
      </c>
      <c r="AY1033" s="243" t="s">
        <v>160</v>
      </c>
    </row>
    <row r="1034" s="13" customFormat="1">
      <c r="A1034" s="13"/>
      <c r="B1034" s="232"/>
      <c r="C1034" s="233"/>
      <c r="D1034" s="234" t="s">
        <v>171</v>
      </c>
      <c r="E1034" s="235" t="s">
        <v>19</v>
      </c>
      <c r="F1034" s="236" t="s">
        <v>1489</v>
      </c>
      <c r="G1034" s="233"/>
      <c r="H1034" s="237">
        <v>19.405999999999999</v>
      </c>
      <c r="I1034" s="238"/>
      <c r="J1034" s="233"/>
      <c r="K1034" s="233"/>
      <c r="L1034" s="239"/>
      <c r="M1034" s="240"/>
      <c r="N1034" s="241"/>
      <c r="O1034" s="241"/>
      <c r="P1034" s="241"/>
      <c r="Q1034" s="241"/>
      <c r="R1034" s="241"/>
      <c r="S1034" s="241"/>
      <c r="T1034" s="24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43" t="s">
        <v>171</v>
      </c>
      <c r="AU1034" s="243" t="s">
        <v>83</v>
      </c>
      <c r="AV1034" s="13" t="s">
        <v>83</v>
      </c>
      <c r="AW1034" s="13" t="s">
        <v>35</v>
      </c>
      <c r="AX1034" s="13" t="s">
        <v>73</v>
      </c>
      <c r="AY1034" s="243" t="s">
        <v>160</v>
      </c>
    </row>
    <row r="1035" s="13" customFormat="1">
      <c r="A1035" s="13"/>
      <c r="B1035" s="232"/>
      <c r="C1035" s="233"/>
      <c r="D1035" s="234" t="s">
        <v>171</v>
      </c>
      <c r="E1035" s="235" t="s">
        <v>19</v>
      </c>
      <c r="F1035" s="236" t="s">
        <v>1490</v>
      </c>
      <c r="G1035" s="233"/>
      <c r="H1035" s="237">
        <v>16.332000000000001</v>
      </c>
      <c r="I1035" s="238"/>
      <c r="J1035" s="233"/>
      <c r="K1035" s="233"/>
      <c r="L1035" s="239"/>
      <c r="M1035" s="240"/>
      <c r="N1035" s="241"/>
      <c r="O1035" s="241"/>
      <c r="P1035" s="241"/>
      <c r="Q1035" s="241"/>
      <c r="R1035" s="241"/>
      <c r="S1035" s="241"/>
      <c r="T1035" s="242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43" t="s">
        <v>171</v>
      </c>
      <c r="AU1035" s="243" t="s">
        <v>83</v>
      </c>
      <c r="AV1035" s="13" t="s">
        <v>83</v>
      </c>
      <c r="AW1035" s="13" t="s">
        <v>35</v>
      </c>
      <c r="AX1035" s="13" t="s">
        <v>73</v>
      </c>
      <c r="AY1035" s="243" t="s">
        <v>160</v>
      </c>
    </row>
    <row r="1036" s="13" customFormat="1">
      <c r="A1036" s="13"/>
      <c r="B1036" s="232"/>
      <c r="C1036" s="233"/>
      <c r="D1036" s="234" t="s">
        <v>171</v>
      </c>
      <c r="E1036" s="235" t="s">
        <v>19</v>
      </c>
      <c r="F1036" s="236" t="s">
        <v>1491</v>
      </c>
      <c r="G1036" s="233"/>
      <c r="H1036" s="237">
        <v>23.509</v>
      </c>
      <c r="I1036" s="238"/>
      <c r="J1036" s="233"/>
      <c r="K1036" s="233"/>
      <c r="L1036" s="239"/>
      <c r="M1036" s="240"/>
      <c r="N1036" s="241"/>
      <c r="O1036" s="241"/>
      <c r="P1036" s="241"/>
      <c r="Q1036" s="241"/>
      <c r="R1036" s="241"/>
      <c r="S1036" s="241"/>
      <c r="T1036" s="242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3" t="s">
        <v>171</v>
      </c>
      <c r="AU1036" s="243" t="s">
        <v>83</v>
      </c>
      <c r="AV1036" s="13" t="s">
        <v>83</v>
      </c>
      <c r="AW1036" s="13" t="s">
        <v>35</v>
      </c>
      <c r="AX1036" s="13" t="s">
        <v>73</v>
      </c>
      <c r="AY1036" s="243" t="s">
        <v>160</v>
      </c>
    </row>
    <row r="1037" s="15" customFormat="1">
      <c r="A1037" s="15"/>
      <c r="B1037" s="265"/>
      <c r="C1037" s="266"/>
      <c r="D1037" s="234" t="s">
        <v>171</v>
      </c>
      <c r="E1037" s="267" t="s">
        <v>19</v>
      </c>
      <c r="F1037" s="268" t="s">
        <v>1492</v>
      </c>
      <c r="G1037" s="266"/>
      <c r="H1037" s="269">
        <v>132.81899999999999</v>
      </c>
      <c r="I1037" s="270"/>
      <c r="J1037" s="266"/>
      <c r="K1037" s="266"/>
      <c r="L1037" s="271"/>
      <c r="M1037" s="272"/>
      <c r="N1037" s="273"/>
      <c r="O1037" s="273"/>
      <c r="P1037" s="273"/>
      <c r="Q1037" s="273"/>
      <c r="R1037" s="273"/>
      <c r="S1037" s="273"/>
      <c r="T1037" s="274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T1037" s="275" t="s">
        <v>171</v>
      </c>
      <c r="AU1037" s="275" t="s">
        <v>83</v>
      </c>
      <c r="AV1037" s="15" t="s">
        <v>181</v>
      </c>
      <c r="AW1037" s="15" t="s">
        <v>35</v>
      </c>
      <c r="AX1037" s="15" t="s">
        <v>73</v>
      </c>
      <c r="AY1037" s="275" t="s">
        <v>160</v>
      </c>
    </row>
    <row r="1038" s="13" customFormat="1">
      <c r="A1038" s="13"/>
      <c r="B1038" s="232"/>
      <c r="C1038" s="233"/>
      <c r="D1038" s="234" t="s">
        <v>171</v>
      </c>
      <c r="E1038" s="235" t="s">
        <v>19</v>
      </c>
      <c r="F1038" s="236" t="s">
        <v>1493</v>
      </c>
      <c r="G1038" s="233"/>
      <c r="H1038" s="237">
        <v>25.981999999999999</v>
      </c>
      <c r="I1038" s="238"/>
      <c r="J1038" s="233"/>
      <c r="K1038" s="233"/>
      <c r="L1038" s="239"/>
      <c r="M1038" s="240"/>
      <c r="N1038" s="241"/>
      <c r="O1038" s="241"/>
      <c r="P1038" s="241"/>
      <c r="Q1038" s="241"/>
      <c r="R1038" s="241"/>
      <c r="S1038" s="241"/>
      <c r="T1038" s="242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43" t="s">
        <v>171</v>
      </c>
      <c r="AU1038" s="243" t="s">
        <v>83</v>
      </c>
      <c r="AV1038" s="13" t="s">
        <v>83</v>
      </c>
      <c r="AW1038" s="13" t="s">
        <v>35</v>
      </c>
      <c r="AX1038" s="13" t="s">
        <v>73</v>
      </c>
      <c r="AY1038" s="243" t="s">
        <v>160</v>
      </c>
    </row>
    <row r="1039" s="13" customFormat="1">
      <c r="A1039" s="13"/>
      <c r="B1039" s="232"/>
      <c r="C1039" s="233"/>
      <c r="D1039" s="234" t="s">
        <v>171</v>
      </c>
      <c r="E1039" s="235" t="s">
        <v>19</v>
      </c>
      <c r="F1039" s="236" t="s">
        <v>1494</v>
      </c>
      <c r="G1039" s="233"/>
      <c r="H1039" s="237">
        <v>19.623000000000001</v>
      </c>
      <c r="I1039" s="238"/>
      <c r="J1039" s="233"/>
      <c r="K1039" s="233"/>
      <c r="L1039" s="239"/>
      <c r="M1039" s="240"/>
      <c r="N1039" s="241"/>
      <c r="O1039" s="241"/>
      <c r="P1039" s="241"/>
      <c r="Q1039" s="241"/>
      <c r="R1039" s="241"/>
      <c r="S1039" s="241"/>
      <c r="T1039" s="242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43" t="s">
        <v>171</v>
      </c>
      <c r="AU1039" s="243" t="s">
        <v>83</v>
      </c>
      <c r="AV1039" s="13" t="s">
        <v>83</v>
      </c>
      <c r="AW1039" s="13" t="s">
        <v>35</v>
      </c>
      <c r="AX1039" s="13" t="s">
        <v>73</v>
      </c>
      <c r="AY1039" s="243" t="s">
        <v>160</v>
      </c>
    </row>
    <row r="1040" s="13" customFormat="1">
      <c r="A1040" s="13"/>
      <c r="B1040" s="232"/>
      <c r="C1040" s="233"/>
      <c r="D1040" s="234" t="s">
        <v>171</v>
      </c>
      <c r="E1040" s="235" t="s">
        <v>19</v>
      </c>
      <c r="F1040" s="236" t="s">
        <v>1495</v>
      </c>
      <c r="G1040" s="233"/>
      <c r="H1040" s="237">
        <v>11.278000000000001</v>
      </c>
      <c r="I1040" s="238"/>
      <c r="J1040" s="233"/>
      <c r="K1040" s="233"/>
      <c r="L1040" s="239"/>
      <c r="M1040" s="240"/>
      <c r="N1040" s="241"/>
      <c r="O1040" s="241"/>
      <c r="P1040" s="241"/>
      <c r="Q1040" s="241"/>
      <c r="R1040" s="241"/>
      <c r="S1040" s="241"/>
      <c r="T1040" s="242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43" t="s">
        <v>171</v>
      </c>
      <c r="AU1040" s="243" t="s">
        <v>83</v>
      </c>
      <c r="AV1040" s="13" t="s">
        <v>83</v>
      </c>
      <c r="AW1040" s="13" t="s">
        <v>35</v>
      </c>
      <c r="AX1040" s="13" t="s">
        <v>73</v>
      </c>
      <c r="AY1040" s="243" t="s">
        <v>160</v>
      </c>
    </row>
    <row r="1041" s="13" customFormat="1">
      <c r="A1041" s="13"/>
      <c r="B1041" s="232"/>
      <c r="C1041" s="233"/>
      <c r="D1041" s="234" t="s">
        <v>171</v>
      </c>
      <c r="E1041" s="235" t="s">
        <v>19</v>
      </c>
      <c r="F1041" s="236" t="s">
        <v>1496</v>
      </c>
      <c r="G1041" s="233"/>
      <c r="H1041" s="237">
        <v>22.251000000000001</v>
      </c>
      <c r="I1041" s="238"/>
      <c r="J1041" s="233"/>
      <c r="K1041" s="233"/>
      <c r="L1041" s="239"/>
      <c r="M1041" s="240"/>
      <c r="N1041" s="241"/>
      <c r="O1041" s="241"/>
      <c r="P1041" s="241"/>
      <c r="Q1041" s="241"/>
      <c r="R1041" s="241"/>
      <c r="S1041" s="241"/>
      <c r="T1041" s="24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43" t="s">
        <v>171</v>
      </c>
      <c r="AU1041" s="243" t="s">
        <v>83</v>
      </c>
      <c r="AV1041" s="13" t="s">
        <v>83</v>
      </c>
      <c r="AW1041" s="13" t="s">
        <v>35</v>
      </c>
      <c r="AX1041" s="13" t="s">
        <v>73</v>
      </c>
      <c r="AY1041" s="243" t="s">
        <v>160</v>
      </c>
    </row>
    <row r="1042" s="13" customFormat="1">
      <c r="A1042" s="13"/>
      <c r="B1042" s="232"/>
      <c r="C1042" s="233"/>
      <c r="D1042" s="234" t="s">
        <v>171</v>
      </c>
      <c r="E1042" s="235" t="s">
        <v>19</v>
      </c>
      <c r="F1042" s="236" t="s">
        <v>1497</v>
      </c>
      <c r="G1042" s="233"/>
      <c r="H1042" s="237">
        <v>21.670999999999999</v>
      </c>
      <c r="I1042" s="238"/>
      <c r="J1042" s="233"/>
      <c r="K1042" s="233"/>
      <c r="L1042" s="239"/>
      <c r="M1042" s="240"/>
      <c r="N1042" s="241"/>
      <c r="O1042" s="241"/>
      <c r="P1042" s="241"/>
      <c r="Q1042" s="241"/>
      <c r="R1042" s="241"/>
      <c r="S1042" s="241"/>
      <c r="T1042" s="242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43" t="s">
        <v>171</v>
      </c>
      <c r="AU1042" s="243" t="s">
        <v>83</v>
      </c>
      <c r="AV1042" s="13" t="s">
        <v>83</v>
      </c>
      <c r="AW1042" s="13" t="s">
        <v>35</v>
      </c>
      <c r="AX1042" s="13" t="s">
        <v>73</v>
      </c>
      <c r="AY1042" s="243" t="s">
        <v>160</v>
      </c>
    </row>
    <row r="1043" s="13" customFormat="1">
      <c r="A1043" s="13"/>
      <c r="B1043" s="232"/>
      <c r="C1043" s="233"/>
      <c r="D1043" s="234" t="s">
        <v>171</v>
      </c>
      <c r="E1043" s="235" t="s">
        <v>19</v>
      </c>
      <c r="F1043" s="236" t="s">
        <v>1498</v>
      </c>
      <c r="G1043" s="233"/>
      <c r="H1043" s="237">
        <v>25.937999999999999</v>
      </c>
      <c r="I1043" s="238"/>
      <c r="J1043" s="233"/>
      <c r="K1043" s="233"/>
      <c r="L1043" s="239"/>
      <c r="M1043" s="240"/>
      <c r="N1043" s="241"/>
      <c r="O1043" s="241"/>
      <c r="P1043" s="241"/>
      <c r="Q1043" s="241"/>
      <c r="R1043" s="241"/>
      <c r="S1043" s="241"/>
      <c r="T1043" s="242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43" t="s">
        <v>171</v>
      </c>
      <c r="AU1043" s="243" t="s">
        <v>83</v>
      </c>
      <c r="AV1043" s="13" t="s">
        <v>83</v>
      </c>
      <c r="AW1043" s="13" t="s">
        <v>35</v>
      </c>
      <c r="AX1043" s="13" t="s">
        <v>73</v>
      </c>
      <c r="AY1043" s="243" t="s">
        <v>160</v>
      </c>
    </row>
    <row r="1044" s="15" customFormat="1">
      <c r="A1044" s="15"/>
      <c r="B1044" s="265"/>
      <c r="C1044" s="266"/>
      <c r="D1044" s="234" t="s">
        <v>171</v>
      </c>
      <c r="E1044" s="267" t="s">
        <v>19</v>
      </c>
      <c r="F1044" s="268" t="s">
        <v>1499</v>
      </c>
      <c r="G1044" s="266"/>
      <c r="H1044" s="269">
        <v>126.743</v>
      </c>
      <c r="I1044" s="270"/>
      <c r="J1044" s="266"/>
      <c r="K1044" s="266"/>
      <c r="L1044" s="271"/>
      <c r="M1044" s="272"/>
      <c r="N1044" s="273"/>
      <c r="O1044" s="273"/>
      <c r="P1044" s="273"/>
      <c r="Q1044" s="273"/>
      <c r="R1044" s="273"/>
      <c r="S1044" s="273"/>
      <c r="T1044" s="274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T1044" s="275" t="s">
        <v>171</v>
      </c>
      <c r="AU1044" s="275" t="s">
        <v>83</v>
      </c>
      <c r="AV1044" s="15" t="s">
        <v>181</v>
      </c>
      <c r="AW1044" s="15" t="s">
        <v>35</v>
      </c>
      <c r="AX1044" s="15" t="s">
        <v>73</v>
      </c>
      <c r="AY1044" s="275" t="s">
        <v>160</v>
      </c>
    </row>
    <row r="1045" s="13" customFormat="1">
      <c r="A1045" s="13"/>
      <c r="B1045" s="232"/>
      <c r="C1045" s="233"/>
      <c r="D1045" s="234" t="s">
        <v>171</v>
      </c>
      <c r="E1045" s="235" t="s">
        <v>19</v>
      </c>
      <c r="F1045" s="236" t="s">
        <v>1886</v>
      </c>
      <c r="G1045" s="233"/>
      <c r="H1045" s="237">
        <v>51.536000000000001</v>
      </c>
      <c r="I1045" s="238"/>
      <c r="J1045" s="233"/>
      <c r="K1045" s="233"/>
      <c r="L1045" s="239"/>
      <c r="M1045" s="240"/>
      <c r="N1045" s="241"/>
      <c r="O1045" s="241"/>
      <c r="P1045" s="241"/>
      <c r="Q1045" s="241"/>
      <c r="R1045" s="241"/>
      <c r="S1045" s="241"/>
      <c r="T1045" s="242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43" t="s">
        <v>171</v>
      </c>
      <c r="AU1045" s="243" t="s">
        <v>83</v>
      </c>
      <c r="AV1045" s="13" t="s">
        <v>83</v>
      </c>
      <c r="AW1045" s="13" t="s">
        <v>35</v>
      </c>
      <c r="AX1045" s="13" t="s">
        <v>73</v>
      </c>
      <c r="AY1045" s="243" t="s">
        <v>160</v>
      </c>
    </row>
    <row r="1046" s="13" customFormat="1">
      <c r="A1046" s="13"/>
      <c r="B1046" s="232"/>
      <c r="C1046" s="233"/>
      <c r="D1046" s="234" t="s">
        <v>171</v>
      </c>
      <c r="E1046" s="235" t="s">
        <v>19</v>
      </c>
      <c r="F1046" s="236" t="s">
        <v>1887</v>
      </c>
      <c r="G1046" s="233"/>
      <c r="H1046" s="237">
        <v>15.928000000000001</v>
      </c>
      <c r="I1046" s="238"/>
      <c r="J1046" s="233"/>
      <c r="K1046" s="233"/>
      <c r="L1046" s="239"/>
      <c r="M1046" s="240"/>
      <c r="N1046" s="241"/>
      <c r="O1046" s="241"/>
      <c r="P1046" s="241"/>
      <c r="Q1046" s="241"/>
      <c r="R1046" s="241"/>
      <c r="S1046" s="241"/>
      <c r="T1046" s="24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43" t="s">
        <v>171</v>
      </c>
      <c r="AU1046" s="243" t="s">
        <v>83</v>
      </c>
      <c r="AV1046" s="13" t="s">
        <v>83</v>
      </c>
      <c r="AW1046" s="13" t="s">
        <v>35</v>
      </c>
      <c r="AX1046" s="13" t="s">
        <v>73</v>
      </c>
      <c r="AY1046" s="243" t="s">
        <v>160</v>
      </c>
    </row>
    <row r="1047" s="13" customFormat="1">
      <c r="A1047" s="13"/>
      <c r="B1047" s="232"/>
      <c r="C1047" s="233"/>
      <c r="D1047" s="234" t="s">
        <v>171</v>
      </c>
      <c r="E1047" s="235" t="s">
        <v>19</v>
      </c>
      <c r="F1047" s="236" t="s">
        <v>1888</v>
      </c>
      <c r="G1047" s="233"/>
      <c r="H1047" s="237">
        <v>33.378</v>
      </c>
      <c r="I1047" s="238"/>
      <c r="J1047" s="233"/>
      <c r="K1047" s="233"/>
      <c r="L1047" s="239"/>
      <c r="M1047" s="240"/>
      <c r="N1047" s="241"/>
      <c r="O1047" s="241"/>
      <c r="P1047" s="241"/>
      <c r="Q1047" s="241"/>
      <c r="R1047" s="241"/>
      <c r="S1047" s="241"/>
      <c r="T1047" s="242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43" t="s">
        <v>171</v>
      </c>
      <c r="AU1047" s="243" t="s">
        <v>83</v>
      </c>
      <c r="AV1047" s="13" t="s">
        <v>83</v>
      </c>
      <c r="AW1047" s="13" t="s">
        <v>35</v>
      </c>
      <c r="AX1047" s="13" t="s">
        <v>73</v>
      </c>
      <c r="AY1047" s="243" t="s">
        <v>160</v>
      </c>
    </row>
    <row r="1048" s="13" customFormat="1">
      <c r="A1048" s="13"/>
      <c r="B1048" s="232"/>
      <c r="C1048" s="233"/>
      <c r="D1048" s="234" t="s">
        <v>171</v>
      </c>
      <c r="E1048" s="235" t="s">
        <v>19</v>
      </c>
      <c r="F1048" s="236" t="s">
        <v>1889</v>
      </c>
      <c r="G1048" s="233"/>
      <c r="H1048" s="237">
        <v>23.052</v>
      </c>
      <c r="I1048" s="238"/>
      <c r="J1048" s="233"/>
      <c r="K1048" s="233"/>
      <c r="L1048" s="239"/>
      <c r="M1048" s="240"/>
      <c r="N1048" s="241"/>
      <c r="O1048" s="241"/>
      <c r="P1048" s="241"/>
      <c r="Q1048" s="241"/>
      <c r="R1048" s="241"/>
      <c r="S1048" s="241"/>
      <c r="T1048" s="242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43" t="s">
        <v>171</v>
      </c>
      <c r="AU1048" s="243" t="s">
        <v>83</v>
      </c>
      <c r="AV1048" s="13" t="s">
        <v>83</v>
      </c>
      <c r="AW1048" s="13" t="s">
        <v>35</v>
      </c>
      <c r="AX1048" s="13" t="s">
        <v>73</v>
      </c>
      <c r="AY1048" s="243" t="s">
        <v>160</v>
      </c>
    </row>
    <row r="1049" s="13" customFormat="1">
      <c r="A1049" s="13"/>
      <c r="B1049" s="232"/>
      <c r="C1049" s="233"/>
      <c r="D1049" s="234" t="s">
        <v>171</v>
      </c>
      <c r="E1049" s="235" t="s">
        <v>19</v>
      </c>
      <c r="F1049" s="236" t="s">
        <v>1890</v>
      </c>
      <c r="G1049" s="233"/>
      <c r="H1049" s="237">
        <v>4.8869999999999996</v>
      </c>
      <c r="I1049" s="238"/>
      <c r="J1049" s="233"/>
      <c r="K1049" s="233"/>
      <c r="L1049" s="239"/>
      <c r="M1049" s="240"/>
      <c r="N1049" s="241"/>
      <c r="O1049" s="241"/>
      <c r="P1049" s="241"/>
      <c r="Q1049" s="241"/>
      <c r="R1049" s="241"/>
      <c r="S1049" s="241"/>
      <c r="T1049" s="242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43" t="s">
        <v>171</v>
      </c>
      <c r="AU1049" s="243" t="s">
        <v>83</v>
      </c>
      <c r="AV1049" s="13" t="s">
        <v>83</v>
      </c>
      <c r="AW1049" s="13" t="s">
        <v>35</v>
      </c>
      <c r="AX1049" s="13" t="s">
        <v>73</v>
      </c>
      <c r="AY1049" s="243" t="s">
        <v>160</v>
      </c>
    </row>
    <row r="1050" s="13" customFormat="1">
      <c r="A1050" s="13"/>
      <c r="B1050" s="232"/>
      <c r="C1050" s="233"/>
      <c r="D1050" s="234" t="s">
        <v>171</v>
      </c>
      <c r="E1050" s="235" t="s">
        <v>19</v>
      </c>
      <c r="F1050" s="236" t="s">
        <v>1891</v>
      </c>
      <c r="G1050" s="233"/>
      <c r="H1050" s="237">
        <v>8.6600000000000001</v>
      </c>
      <c r="I1050" s="238"/>
      <c r="J1050" s="233"/>
      <c r="K1050" s="233"/>
      <c r="L1050" s="239"/>
      <c r="M1050" s="240"/>
      <c r="N1050" s="241"/>
      <c r="O1050" s="241"/>
      <c r="P1050" s="241"/>
      <c r="Q1050" s="241"/>
      <c r="R1050" s="241"/>
      <c r="S1050" s="241"/>
      <c r="T1050" s="24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3" t="s">
        <v>171</v>
      </c>
      <c r="AU1050" s="243" t="s">
        <v>83</v>
      </c>
      <c r="AV1050" s="13" t="s">
        <v>83</v>
      </c>
      <c r="AW1050" s="13" t="s">
        <v>35</v>
      </c>
      <c r="AX1050" s="13" t="s">
        <v>73</v>
      </c>
      <c r="AY1050" s="243" t="s">
        <v>160</v>
      </c>
    </row>
    <row r="1051" s="13" customFormat="1">
      <c r="A1051" s="13"/>
      <c r="B1051" s="232"/>
      <c r="C1051" s="233"/>
      <c r="D1051" s="234" t="s">
        <v>171</v>
      </c>
      <c r="E1051" s="235" t="s">
        <v>19</v>
      </c>
      <c r="F1051" s="236" t="s">
        <v>1892</v>
      </c>
      <c r="G1051" s="233"/>
      <c r="H1051" s="237">
        <v>4.9509999999999996</v>
      </c>
      <c r="I1051" s="238"/>
      <c r="J1051" s="233"/>
      <c r="K1051" s="233"/>
      <c r="L1051" s="239"/>
      <c r="M1051" s="240"/>
      <c r="N1051" s="241"/>
      <c r="O1051" s="241"/>
      <c r="P1051" s="241"/>
      <c r="Q1051" s="241"/>
      <c r="R1051" s="241"/>
      <c r="S1051" s="241"/>
      <c r="T1051" s="242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43" t="s">
        <v>171</v>
      </c>
      <c r="AU1051" s="243" t="s">
        <v>83</v>
      </c>
      <c r="AV1051" s="13" t="s">
        <v>83</v>
      </c>
      <c r="AW1051" s="13" t="s">
        <v>35</v>
      </c>
      <c r="AX1051" s="13" t="s">
        <v>73</v>
      </c>
      <c r="AY1051" s="243" t="s">
        <v>160</v>
      </c>
    </row>
    <row r="1052" s="13" customFormat="1">
      <c r="A1052" s="13"/>
      <c r="B1052" s="232"/>
      <c r="C1052" s="233"/>
      <c r="D1052" s="234" t="s">
        <v>171</v>
      </c>
      <c r="E1052" s="235" t="s">
        <v>19</v>
      </c>
      <c r="F1052" s="236" t="s">
        <v>1893</v>
      </c>
      <c r="G1052" s="233"/>
      <c r="H1052" s="237">
        <v>2.714</v>
      </c>
      <c r="I1052" s="238"/>
      <c r="J1052" s="233"/>
      <c r="K1052" s="233"/>
      <c r="L1052" s="239"/>
      <c r="M1052" s="240"/>
      <c r="N1052" s="241"/>
      <c r="O1052" s="241"/>
      <c r="P1052" s="241"/>
      <c r="Q1052" s="241"/>
      <c r="R1052" s="241"/>
      <c r="S1052" s="241"/>
      <c r="T1052" s="242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43" t="s">
        <v>171</v>
      </c>
      <c r="AU1052" s="243" t="s">
        <v>83</v>
      </c>
      <c r="AV1052" s="13" t="s">
        <v>83</v>
      </c>
      <c r="AW1052" s="13" t="s">
        <v>35</v>
      </c>
      <c r="AX1052" s="13" t="s">
        <v>73</v>
      </c>
      <c r="AY1052" s="243" t="s">
        <v>160</v>
      </c>
    </row>
    <row r="1053" s="13" customFormat="1">
      <c r="A1053" s="13"/>
      <c r="B1053" s="232"/>
      <c r="C1053" s="233"/>
      <c r="D1053" s="234" t="s">
        <v>171</v>
      </c>
      <c r="E1053" s="235" t="s">
        <v>19</v>
      </c>
      <c r="F1053" s="236" t="s">
        <v>1894</v>
      </c>
      <c r="G1053" s="233"/>
      <c r="H1053" s="237">
        <v>2.681</v>
      </c>
      <c r="I1053" s="238"/>
      <c r="J1053" s="233"/>
      <c r="K1053" s="233"/>
      <c r="L1053" s="239"/>
      <c r="M1053" s="240"/>
      <c r="N1053" s="241"/>
      <c r="O1053" s="241"/>
      <c r="P1053" s="241"/>
      <c r="Q1053" s="241"/>
      <c r="R1053" s="241"/>
      <c r="S1053" s="241"/>
      <c r="T1053" s="242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43" t="s">
        <v>171</v>
      </c>
      <c r="AU1053" s="243" t="s">
        <v>83</v>
      </c>
      <c r="AV1053" s="13" t="s">
        <v>83</v>
      </c>
      <c r="AW1053" s="13" t="s">
        <v>35</v>
      </c>
      <c r="AX1053" s="13" t="s">
        <v>73</v>
      </c>
      <c r="AY1053" s="243" t="s">
        <v>160</v>
      </c>
    </row>
    <row r="1054" s="13" customFormat="1">
      <c r="A1054" s="13"/>
      <c r="B1054" s="232"/>
      <c r="C1054" s="233"/>
      <c r="D1054" s="234" t="s">
        <v>171</v>
      </c>
      <c r="E1054" s="235" t="s">
        <v>19</v>
      </c>
      <c r="F1054" s="236" t="s">
        <v>1895</v>
      </c>
      <c r="G1054" s="233"/>
      <c r="H1054" s="237">
        <v>4.7430000000000003</v>
      </c>
      <c r="I1054" s="238"/>
      <c r="J1054" s="233"/>
      <c r="K1054" s="233"/>
      <c r="L1054" s="239"/>
      <c r="M1054" s="240"/>
      <c r="N1054" s="241"/>
      <c r="O1054" s="241"/>
      <c r="P1054" s="241"/>
      <c r="Q1054" s="241"/>
      <c r="R1054" s="241"/>
      <c r="S1054" s="241"/>
      <c r="T1054" s="242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43" t="s">
        <v>171</v>
      </c>
      <c r="AU1054" s="243" t="s">
        <v>83</v>
      </c>
      <c r="AV1054" s="13" t="s">
        <v>83</v>
      </c>
      <c r="AW1054" s="13" t="s">
        <v>35</v>
      </c>
      <c r="AX1054" s="13" t="s">
        <v>73</v>
      </c>
      <c r="AY1054" s="243" t="s">
        <v>160</v>
      </c>
    </row>
    <row r="1055" s="13" customFormat="1">
      <c r="A1055" s="13"/>
      <c r="B1055" s="232"/>
      <c r="C1055" s="233"/>
      <c r="D1055" s="234" t="s">
        <v>171</v>
      </c>
      <c r="E1055" s="235" t="s">
        <v>19</v>
      </c>
      <c r="F1055" s="236" t="s">
        <v>1896</v>
      </c>
      <c r="G1055" s="233"/>
      <c r="H1055" s="237">
        <v>13.644</v>
      </c>
      <c r="I1055" s="238"/>
      <c r="J1055" s="233"/>
      <c r="K1055" s="233"/>
      <c r="L1055" s="239"/>
      <c r="M1055" s="240"/>
      <c r="N1055" s="241"/>
      <c r="O1055" s="241"/>
      <c r="P1055" s="241"/>
      <c r="Q1055" s="241"/>
      <c r="R1055" s="241"/>
      <c r="S1055" s="241"/>
      <c r="T1055" s="242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43" t="s">
        <v>171</v>
      </c>
      <c r="AU1055" s="243" t="s">
        <v>83</v>
      </c>
      <c r="AV1055" s="13" t="s">
        <v>83</v>
      </c>
      <c r="AW1055" s="13" t="s">
        <v>35</v>
      </c>
      <c r="AX1055" s="13" t="s">
        <v>73</v>
      </c>
      <c r="AY1055" s="243" t="s">
        <v>160</v>
      </c>
    </row>
    <row r="1056" s="13" customFormat="1">
      <c r="A1056" s="13"/>
      <c r="B1056" s="232"/>
      <c r="C1056" s="233"/>
      <c r="D1056" s="234" t="s">
        <v>171</v>
      </c>
      <c r="E1056" s="235" t="s">
        <v>19</v>
      </c>
      <c r="F1056" s="236" t="s">
        <v>1897</v>
      </c>
      <c r="G1056" s="233"/>
      <c r="H1056" s="237">
        <v>11.452999999999999</v>
      </c>
      <c r="I1056" s="238"/>
      <c r="J1056" s="233"/>
      <c r="K1056" s="233"/>
      <c r="L1056" s="239"/>
      <c r="M1056" s="240"/>
      <c r="N1056" s="241"/>
      <c r="O1056" s="241"/>
      <c r="P1056" s="241"/>
      <c r="Q1056" s="241"/>
      <c r="R1056" s="241"/>
      <c r="S1056" s="241"/>
      <c r="T1056" s="24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3" t="s">
        <v>171</v>
      </c>
      <c r="AU1056" s="243" t="s">
        <v>83</v>
      </c>
      <c r="AV1056" s="13" t="s">
        <v>83</v>
      </c>
      <c r="AW1056" s="13" t="s">
        <v>35</v>
      </c>
      <c r="AX1056" s="13" t="s">
        <v>73</v>
      </c>
      <c r="AY1056" s="243" t="s">
        <v>160</v>
      </c>
    </row>
    <row r="1057" s="13" customFormat="1">
      <c r="A1057" s="13"/>
      <c r="B1057" s="232"/>
      <c r="C1057" s="233"/>
      <c r="D1057" s="234" t="s">
        <v>171</v>
      </c>
      <c r="E1057" s="235" t="s">
        <v>19</v>
      </c>
      <c r="F1057" s="236" t="s">
        <v>1898</v>
      </c>
      <c r="G1057" s="233"/>
      <c r="H1057" s="237">
        <v>10.1</v>
      </c>
      <c r="I1057" s="238"/>
      <c r="J1057" s="233"/>
      <c r="K1057" s="233"/>
      <c r="L1057" s="239"/>
      <c r="M1057" s="240"/>
      <c r="N1057" s="241"/>
      <c r="O1057" s="241"/>
      <c r="P1057" s="241"/>
      <c r="Q1057" s="241"/>
      <c r="R1057" s="241"/>
      <c r="S1057" s="241"/>
      <c r="T1057" s="24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3" t="s">
        <v>171</v>
      </c>
      <c r="AU1057" s="243" t="s">
        <v>83</v>
      </c>
      <c r="AV1057" s="13" t="s">
        <v>83</v>
      </c>
      <c r="AW1057" s="13" t="s">
        <v>35</v>
      </c>
      <c r="AX1057" s="13" t="s">
        <v>73</v>
      </c>
      <c r="AY1057" s="243" t="s">
        <v>160</v>
      </c>
    </row>
    <row r="1058" s="13" customFormat="1">
      <c r="A1058" s="13"/>
      <c r="B1058" s="232"/>
      <c r="C1058" s="233"/>
      <c r="D1058" s="234" t="s">
        <v>171</v>
      </c>
      <c r="E1058" s="235" t="s">
        <v>19</v>
      </c>
      <c r="F1058" s="236" t="s">
        <v>1899</v>
      </c>
      <c r="G1058" s="233"/>
      <c r="H1058" s="237">
        <v>9.6080000000000005</v>
      </c>
      <c r="I1058" s="238"/>
      <c r="J1058" s="233"/>
      <c r="K1058" s="233"/>
      <c r="L1058" s="239"/>
      <c r="M1058" s="240"/>
      <c r="N1058" s="241"/>
      <c r="O1058" s="241"/>
      <c r="P1058" s="241"/>
      <c r="Q1058" s="241"/>
      <c r="R1058" s="241"/>
      <c r="S1058" s="241"/>
      <c r="T1058" s="242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43" t="s">
        <v>171</v>
      </c>
      <c r="AU1058" s="243" t="s">
        <v>83</v>
      </c>
      <c r="AV1058" s="13" t="s">
        <v>83</v>
      </c>
      <c r="AW1058" s="13" t="s">
        <v>35</v>
      </c>
      <c r="AX1058" s="13" t="s">
        <v>73</v>
      </c>
      <c r="AY1058" s="243" t="s">
        <v>160</v>
      </c>
    </row>
    <row r="1059" s="13" customFormat="1">
      <c r="A1059" s="13"/>
      <c r="B1059" s="232"/>
      <c r="C1059" s="233"/>
      <c r="D1059" s="234" t="s">
        <v>171</v>
      </c>
      <c r="E1059" s="235" t="s">
        <v>19</v>
      </c>
      <c r="F1059" s="236" t="s">
        <v>1900</v>
      </c>
      <c r="G1059" s="233"/>
      <c r="H1059" s="237">
        <v>3.4740000000000002</v>
      </c>
      <c r="I1059" s="238"/>
      <c r="J1059" s="233"/>
      <c r="K1059" s="233"/>
      <c r="L1059" s="239"/>
      <c r="M1059" s="240"/>
      <c r="N1059" s="241"/>
      <c r="O1059" s="241"/>
      <c r="P1059" s="241"/>
      <c r="Q1059" s="241"/>
      <c r="R1059" s="241"/>
      <c r="S1059" s="241"/>
      <c r="T1059" s="242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43" t="s">
        <v>171</v>
      </c>
      <c r="AU1059" s="243" t="s">
        <v>83</v>
      </c>
      <c r="AV1059" s="13" t="s">
        <v>83</v>
      </c>
      <c r="AW1059" s="13" t="s">
        <v>35</v>
      </c>
      <c r="AX1059" s="13" t="s">
        <v>73</v>
      </c>
      <c r="AY1059" s="243" t="s">
        <v>160</v>
      </c>
    </row>
    <row r="1060" s="13" customFormat="1">
      <c r="A1060" s="13"/>
      <c r="B1060" s="232"/>
      <c r="C1060" s="233"/>
      <c r="D1060" s="234" t="s">
        <v>171</v>
      </c>
      <c r="E1060" s="235" t="s">
        <v>19</v>
      </c>
      <c r="F1060" s="236" t="s">
        <v>1901</v>
      </c>
      <c r="G1060" s="233"/>
      <c r="H1060" s="237">
        <v>10.695</v>
      </c>
      <c r="I1060" s="238"/>
      <c r="J1060" s="233"/>
      <c r="K1060" s="233"/>
      <c r="L1060" s="239"/>
      <c r="M1060" s="240"/>
      <c r="N1060" s="241"/>
      <c r="O1060" s="241"/>
      <c r="P1060" s="241"/>
      <c r="Q1060" s="241"/>
      <c r="R1060" s="241"/>
      <c r="S1060" s="241"/>
      <c r="T1060" s="242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43" t="s">
        <v>171</v>
      </c>
      <c r="AU1060" s="243" t="s">
        <v>83</v>
      </c>
      <c r="AV1060" s="13" t="s">
        <v>83</v>
      </c>
      <c r="AW1060" s="13" t="s">
        <v>35</v>
      </c>
      <c r="AX1060" s="13" t="s">
        <v>73</v>
      </c>
      <c r="AY1060" s="243" t="s">
        <v>160</v>
      </c>
    </row>
    <row r="1061" s="13" customFormat="1">
      <c r="A1061" s="13"/>
      <c r="B1061" s="232"/>
      <c r="C1061" s="233"/>
      <c r="D1061" s="234" t="s">
        <v>171</v>
      </c>
      <c r="E1061" s="235" t="s">
        <v>19</v>
      </c>
      <c r="F1061" s="236" t="s">
        <v>1902</v>
      </c>
      <c r="G1061" s="233"/>
      <c r="H1061" s="237">
        <v>64.287000000000006</v>
      </c>
      <c r="I1061" s="238"/>
      <c r="J1061" s="233"/>
      <c r="K1061" s="233"/>
      <c r="L1061" s="239"/>
      <c r="M1061" s="240"/>
      <c r="N1061" s="241"/>
      <c r="O1061" s="241"/>
      <c r="P1061" s="241"/>
      <c r="Q1061" s="241"/>
      <c r="R1061" s="241"/>
      <c r="S1061" s="241"/>
      <c r="T1061" s="242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43" t="s">
        <v>171</v>
      </c>
      <c r="AU1061" s="243" t="s">
        <v>83</v>
      </c>
      <c r="AV1061" s="13" t="s">
        <v>83</v>
      </c>
      <c r="AW1061" s="13" t="s">
        <v>35</v>
      </c>
      <c r="AX1061" s="13" t="s">
        <v>73</v>
      </c>
      <c r="AY1061" s="243" t="s">
        <v>160</v>
      </c>
    </row>
    <row r="1062" s="15" customFormat="1">
      <c r="A1062" s="15"/>
      <c r="B1062" s="265"/>
      <c r="C1062" s="266"/>
      <c r="D1062" s="234" t="s">
        <v>171</v>
      </c>
      <c r="E1062" s="267" t="s">
        <v>19</v>
      </c>
      <c r="F1062" s="268" t="s">
        <v>1517</v>
      </c>
      <c r="G1062" s="266"/>
      <c r="H1062" s="269">
        <v>275.791</v>
      </c>
      <c r="I1062" s="270"/>
      <c r="J1062" s="266"/>
      <c r="K1062" s="266"/>
      <c r="L1062" s="271"/>
      <c r="M1062" s="272"/>
      <c r="N1062" s="273"/>
      <c r="O1062" s="273"/>
      <c r="P1062" s="273"/>
      <c r="Q1062" s="273"/>
      <c r="R1062" s="273"/>
      <c r="S1062" s="273"/>
      <c r="T1062" s="274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T1062" s="275" t="s">
        <v>171</v>
      </c>
      <c r="AU1062" s="275" t="s">
        <v>83</v>
      </c>
      <c r="AV1062" s="15" t="s">
        <v>181</v>
      </c>
      <c r="AW1062" s="15" t="s">
        <v>35</v>
      </c>
      <c r="AX1062" s="15" t="s">
        <v>73</v>
      </c>
      <c r="AY1062" s="275" t="s">
        <v>160</v>
      </c>
    </row>
    <row r="1063" s="13" customFormat="1">
      <c r="A1063" s="13"/>
      <c r="B1063" s="232"/>
      <c r="C1063" s="233"/>
      <c r="D1063" s="234" t="s">
        <v>171</v>
      </c>
      <c r="E1063" s="235" t="s">
        <v>19</v>
      </c>
      <c r="F1063" s="236" t="s">
        <v>1518</v>
      </c>
      <c r="G1063" s="233"/>
      <c r="H1063" s="237">
        <v>2.681</v>
      </c>
      <c r="I1063" s="238"/>
      <c r="J1063" s="233"/>
      <c r="K1063" s="233"/>
      <c r="L1063" s="239"/>
      <c r="M1063" s="240"/>
      <c r="N1063" s="241"/>
      <c r="O1063" s="241"/>
      <c r="P1063" s="241"/>
      <c r="Q1063" s="241"/>
      <c r="R1063" s="241"/>
      <c r="S1063" s="241"/>
      <c r="T1063" s="24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3" t="s">
        <v>171</v>
      </c>
      <c r="AU1063" s="243" t="s">
        <v>83</v>
      </c>
      <c r="AV1063" s="13" t="s">
        <v>83</v>
      </c>
      <c r="AW1063" s="13" t="s">
        <v>35</v>
      </c>
      <c r="AX1063" s="13" t="s">
        <v>73</v>
      </c>
      <c r="AY1063" s="243" t="s">
        <v>160</v>
      </c>
    </row>
    <row r="1064" s="15" customFormat="1">
      <c r="A1064" s="15"/>
      <c r="B1064" s="265"/>
      <c r="C1064" s="266"/>
      <c r="D1064" s="234" t="s">
        <v>171</v>
      </c>
      <c r="E1064" s="267" t="s">
        <v>19</v>
      </c>
      <c r="F1064" s="268" t="s">
        <v>1519</v>
      </c>
      <c r="G1064" s="266"/>
      <c r="H1064" s="269">
        <v>2.681</v>
      </c>
      <c r="I1064" s="270"/>
      <c r="J1064" s="266"/>
      <c r="K1064" s="266"/>
      <c r="L1064" s="271"/>
      <c r="M1064" s="272"/>
      <c r="N1064" s="273"/>
      <c r="O1064" s="273"/>
      <c r="P1064" s="273"/>
      <c r="Q1064" s="273"/>
      <c r="R1064" s="273"/>
      <c r="S1064" s="273"/>
      <c r="T1064" s="274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T1064" s="275" t="s">
        <v>171</v>
      </c>
      <c r="AU1064" s="275" t="s">
        <v>83</v>
      </c>
      <c r="AV1064" s="15" t="s">
        <v>181</v>
      </c>
      <c r="AW1064" s="15" t="s">
        <v>35</v>
      </c>
      <c r="AX1064" s="15" t="s">
        <v>73</v>
      </c>
      <c r="AY1064" s="275" t="s">
        <v>160</v>
      </c>
    </row>
    <row r="1065" s="14" customFormat="1">
      <c r="A1065" s="14"/>
      <c r="B1065" s="244"/>
      <c r="C1065" s="245"/>
      <c r="D1065" s="234" t="s">
        <v>171</v>
      </c>
      <c r="E1065" s="246" t="s">
        <v>19</v>
      </c>
      <c r="F1065" s="247" t="s">
        <v>180</v>
      </c>
      <c r="G1065" s="245"/>
      <c r="H1065" s="248">
        <v>1031.2439999999999</v>
      </c>
      <c r="I1065" s="249"/>
      <c r="J1065" s="245"/>
      <c r="K1065" s="245"/>
      <c r="L1065" s="250"/>
      <c r="M1065" s="251"/>
      <c r="N1065" s="252"/>
      <c r="O1065" s="252"/>
      <c r="P1065" s="252"/>
      <c r="Q1065" s="252"/>
      <c r="R1065" s="252"/>
      <c r="S1065" s="252"/>
      <c r="T1065" s="253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54" t="s">
        <v>171</v>
      </c>
      <c r="AU1065" s="254" t="s">
        <v>83</v>
      </c>
      <c r="AV1065" s="14" t="s">
        <v>167</v>
      </c>
      <c r="AW1065" s="14" t="s">
        <v>35</v>
      </c>
      <c r="AX1065" s="14" t="s">
        <v>81</v>
      </c>
      <c r="AY1065" s="254" t="s">
        <v>160</v>
      </c>
    </row>
    <row r="1066" s="2" customFormat="1" ht="24.15" customHeight="1">
      <c r="A1066" s="40"/>
      <c r="B1066" s="41"/>
      <c r="C1066" s="255" t="s">
        <v>1903</v>
      </c>
      <c r="D1066" s="255" t="s">
        <v>242</v>
      </c>
      <c r="E1066" s="256" t="s">
        <v>1904</v>
      </c>
      <c r="F1066" s="257" t="s">
        <v>1905</v>
      </c>
      <c r="G1066" s="258" t="s">
        <v>165</v>
      </c>
      <c r="H1066" s="259">
        <v>212.874</v>
      </c>
      <c r="I1066" s="260"/>
      <c r="J1066" s="261">
        <f>ROUND(I1066*H1066,2)</f>
        <v>0</v>
      </c>
      <c r="K1066" s="257" t="s">
        <v>166</v>
      </c>
      <c r="L1066" s="262"/>
      <c r="M1066" s="263" t="s">
        <v>19</v>
      </c>
      <c r="N1066" s="264" t="s">
        <v>44</v>
      </c>
      <c r="O1066" s="86"/>
      <c r="P1066" s="223">
        <f>O1066*H1066</f>
        <v>0</v>
      </c>
      <c r="Q1066" s="223">
        <v>0.0014</v>
      </c>
      <c r="R1066" s="223">
        <f>Q1066*H1066</f>
        <v>0.2980236</v>
      </c>
      <c r="S1066" s="223">
        <v>0</v>
      </c>
      <c r="T1066" s="224">
        <f>S1066*H1066</f>
        <v>0</v>
      </c>
      <c r="U1066" s="40"/>
      <c r="V1066" s="40"/>
      <c r="W1066" s="40"/>
      <c r="X1066" s="40"/>
      <c r="Y1066" s="40"/>
      <c r="Z1066" s="40"/>
      <c r="AA1066" s="40"/>
      <c r="AB1066" s="40"/>
      <c r="AC1066" s="40"/>
      <c r="AD1066" s="40"/>
      <c r="AE1066" s="40"/>
      <c r="AR1066" s="225" t="s">
        <v>368</v>
      </c>
      <c r="AT1066" s="225" t="s">
        <v>242</v>
      </c>
      <c r="AU1066" s="225" t="s">
        <v>83</v>
      </c>
      <c r="AY1066" s="19" t="s">
        <v>160</v>
      </c>
      <c r="BE1066" s="226">
        <f>IF(N1066="základní",J1066,0)</f>
        <v>0</v>
      </c>
      <c r="BF1066" s="226">
        <f>IF(N1066="snížená",J1066,0)</f>
        <v>0</v>
      </c>
      <c r="BG1066" s="226">
        <f>IF(N1066="zákl. přenesená",J1066,0)</f>
        <v>0</v>
      </c>
      <c r="BH1066" s="226">
        <f>IF(N1066="sníž. přenesená",J1066,0)</f>
        <v>0</v>
      </c>
      <c r="BI1066" s="226">
        <f>IF(N1066="nulová",J1066,0)</f>
        <v>0</v>
      </c>
      <c r="BJ1066" s="19" t="s">
        <v>81</v>
      </c>
      <c r="BK1066" s="226">
        <f>ROUND(I1066*H1066,2)</f>
        <v>0</v>
      </c>
      <c r="BL1066" s="19" t="s">
        <v>263</v>
      </c>
      <c r="BM1066" s="225" t="s">
        <v>1906</v>
      </c>
    </row>
    <row r="1067" s="13" customFormat="1">
      <c r="A1067" s="13"/>
      <c r="B1067" s="232"/>
      <c r="C1067" s="233"/>
      <c r="D1067" s="234" t="s">
        <v>171</v>
      </c>
      <c r="E1067" s="235" t="s">
        <v>19</v>
      </c>
      <c r="F1067" s="236" t="s">
        <v>1907</v>
      </c>
      <c r="G1067" s="233"/>
      <c r="H1067" s="237">
        <v>75.994</v>
      </c>
      <c r="I1067" s="238"/>
      <c r="J1067" s="233"/>
      <c r="K1067" s="233"/>
      <c r="L1067" s="239"/>
      <c r="M1067" s="240"/>
      <c r="N1067" s="241"/>
      <c r="O1067" s="241"/>
      <c r="P1067" s="241"/>
      <c r="Q1067" s="241"/>
      <c r="R1067" s="241"/>
      <c r="S1067" s="241"/>
      <c r="T1067" s="242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43" t="s">
        <v>171</v>
      </c>
      <c r="AU1067" s="243" t="s">
        <v>83</v>
      </c>
      <c r="AV1067" s="13" t="s">
        <v>83</v>
      </c>
      <c r="AW1067" s="13" t="s">
        <v>35</v>
      </c>
      <c r="AX1067" s="13" t="s">
        <v>73</v>
      </c>
      <c r="AY1067" s="243" t="s">
        <v>160</v>
      </c>
    </row>
    <row r="1068" s="13" customFormat="1">
      <c r="A1068" s="13"/>
      <c r="B1068" s="232"/>
      <c r="C1068" s="233"/>
      <c r="D1068" s="234" t="s">
        <v>171</v>
      </c>
      <c r="E1068" s="235" t="s">
        <v>19</v>
      </c>
      <c r="F1068" s="236" t="s">
        <v>1908</v>
      </c>
      <c r="G1068" s="233"/>
      <c r="H1068" s="237">
        <v>126.743</v>
      </c>
      <c r="I1068" s="238"/>
      <c r="J1068" s="233"/>
      <c r="K1068" s="233"/>
      <c r="L1068" s="239"/>
      <c r="M1068" s="240"/>
      <c r="N1068" s="241"/>
      <c r="O1068" s="241"/>
      <c r="P1068" s="241"/>
      <c r="Q1068" s="241"/>
      <c r="R1068" s="241"/>
      <c r="S1068" s="241"/>
      <c r="T1068" s="242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43" t="s">
        <v>171</v>
      </c>
      <c r="AU1068" s="243" t="s">
        <v>83</v>
      </c>
      <c r="AV1068" s="13" t="s">
        <v>83</v>
      </c>
      <c r="AW1068" s="13" t="s">
        <v>35</v>
      </c>
      <c r="AX1068" s="13" t="s">
        <v>73</v>
      </c>
      <c r="AY1068" s="243" t="s">
        <v>160</v>
      </c>
    </row>
    <row r="1069" s="14" customFormat="1">
      <c r="A1069" s="14"/>
      <c r="B1069" s="244"/>
      <c r="C1069" s="245"/>
      <c r="D1069" s="234" t="s">
        <v>171</v>
      </c>
      <c r="E1069" s="246" t="s">
        <v>19</v>
      </c>
      <c r="F1069" s="247" t="s">
        <v>180</v>
      </c>
      <c r="G1069" s="245"/>
      <c r="H1069" s="248">
        <v>202.737</v>
      </c>
      <c r="I1069" s="249"/>
      <c r="J1069" s="245"/>
      <c r="K1069" s="245"/>
      <c r="L1069" s="250"/>
      <c r="M1069" s="251"/>
      <c r="N1069" s="252"/>
      <c r="O1069" s="252"/>
      <c r="P1069" s="252"/>
      <c r="Q1069" s="252"/>
      <c r="R1069" s="252"/>
      <c r="S1069" s="252"/>
      <c r="T1069" s="253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54" t="s">
        <v>171</v>
      </c>
      <c r="AU1069" s="254" t="s">
        <v>83</v>
      </c>
      <c r="AV1069" s="14" t="s">
        <v>167</v>
      </c>
      <c r="AW1069" s="14" t="s">
        <v>35</v>
      </c>
      <c r="AX1069" s="14" t="s">
        <v>81</v>
      </c>
      <c r="AY1069" s="254" t="s">
        <v>160</v>
      </c>
    </row>
    <row r="1070" s="13" customFormat="1">
      <c r="A1070" s="13"/>
      <c r="B1070" s="232"/>
      <c r="C1070" s="233"/>
      <c r="D1070" s="234" t="s">
        <v>171</v>
      </c>
      <c r="E1070" s="233"/>
      <c r="F1070" s="236" t="s">
        <v>1909</v>
      </c>
      <c r="G1070" s="233"/>
      <c r="H1070" s="237">
        <v>212.874</v>
      </c>
      <c r="I1070" s="238"/>
      <c r="J1070" s="233"/>
      <c r="K1070" s="233"/>
      <c r="L1070" s="239"/>
      <c r="M1070" s="240"/>
      <c r="N1070" s="241"/>
      <c r="O1070" s="241"/>
      <c r="P1070" s="241"/>
      <c r="Q1070" s="241"/>
      <c r="R1070" s="241"/>
      <c r="S1070" s="241"/>
      <c r="T1070" s="242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43" t="s">
        <v>171</v>
      </c>
      <c r="AU1070" s="243" t="s">
        <v>83</v>
      </c>
      <c r="AV1070" s="13" t="s">
        <v>83</v>
      </c>
      <c r="AW1070" s="13" t="s">
        <v>4</v>
      </c>
      <c r="AX1070" s="13" t="s">
        <v>81</v>
      </c>
      <c r="AY1070" s="243" t="s">
        <v>160</v>
      </c>
    </row>
    <row r="1071" s="2" customFormat="1" ht="24.15" customHeight="1">
      <c r="A1071" s="40"/>
      <c r="B1071" s="41"/>
      <c r="C1071" s="255" t="s">
        <v>1910</v>
      </c>
      <c r="D1071" s="255" t="s">
        <v>242</v>
      </c>
      <c r="E1071" s="256" t="s">
        <v>1911</v>
      </c>
      <c r="F1071" s="257" t="s">
        <v>1912</v>
      </c>
      <c r="G1071" s="258" t="s">
        <v>165</v>
      </c>
      <c r="H1071" s="259">
        <v>869.93200000000002</v>
      </c>
      <c r="I1071" s="260"/>
      <c r="J1071" s="261">
        <f>ROUND(I1071*H1071,2)</f>
        <v>0</v>
      </c>
      <c r="K1071" s="257" t="s">
        <v>166</v>
      </c>
      <c r="L1071" s="262"/>
      <c r="M1071" s="263" t="s">
        <v>19</v>
      </c>
      <c r="N1071" s="264" t="s">
        <v>44</v>
      </c>
      <c r="O1071" s="86"/>
      <c r="P1071" s="223">
        <f>O1071*H1071</f>
        <v>0</v>
      </c>
      <c r="Q1071" s="223">
        <v>0.0028</v>
      </c>
      <c r="R1071" s="223">
        <f>Q1071*H1071</f>
        <v>2.4358096000000002</v>
      </c>
      <c r="S1071" s="223">
        <v>0</v>
      </c>
      <c r="T1071" s="224">
        <f>S1071*H1071</f>
        <v>0</v>
      </c>
      <c r="U1071" s="40"/>
      <c r="V1071" s="40"/>
      <c r="W1071" s="40"/>
      <c r="X1071" s="40"/>
      <c r="Y1071" s="40"/>
      <c r="Z1071" s="40"/>
      <c r="AA1071" s="40"/>
      <c r="AB1071" s="40"/>
      <c r="AC1071" s="40"/>
      <c r="AD1071" s="40"/>
      <c r="AE1071" s="40"/>
      <c r="AR1071" s="225" t="s">
        <v>368</v>
      </c>
      <c r="AT1071" s="225" t="s">
        <v>242</v>
      </c>
      <c r="AU1071" s="225" t="s">
        <v>83</v>
      </c>
      <c r="AY1071" s="19" t="s">
        <v>160</v>
      </c>
      <c r="BE1071" s="226">
        <f>IF(N1071="základní",J1071,0)</f>
        <v>0</v>
      </c>
      <c r="BF1071" s="226">
        <f>IF(N1071="snížená",J1071,0)</f>
        <v>0</v>
      </c>
      <c r="BG1071" s="226">
        <f>IF(N1071="zákl. přenesená",J1071,0)</f>
        <v>0</v>
      </c>
      <c r="BH1071" s="226">
        <f>IF(N1071="sníž. přenesená",J1071,0)</f>
        <v>0</v>
      </c>
      <c r="BI1071" s="226">
        <f>IF(N1071="nulová",J1071,0)</f>
        <v>0</v>
      </c>
      <c r="BJ1071" s="19" t="s">
        <v>81</v>
      </c>
      <c r="BK1071" s="226">
        <f>ROUND(I1071*H1071,2)</f>
        <v>0</v>
      </c>
      <c r="BL1071" s="19" t="s">
        <v>263</v>
      </c>
      <c r="BM1071" s="225" t="s">
        <v>1913</v>
      </c>
    </row>
    <row r="1072" s="13" customFormat="1">
      <c r="A1072" s="13"/>
      <c r="B1072" s="232"/>
      <c r="C1072" s="233"/>
      <c r="D1072" s="234" t="s">
        <v>171</v>
      </c>
      <c r="E1072" s="235" t="s">
        <v>19</v>
      </c>
      <c r="F1072" s="236" t="s">
        <v>1914</v>
      </c>
      <c r="G1072" s="233"/>
      <c r="H1072" s="237">
        <v>417.21600000000001</v>
      </c>
      <c r="I1072" s="238"/>
      <c r="J1072" s="233"/>
      <c r="K1072" s="233"/>
      <c r="L1072" s="239"/>
      <c r="M1072" s="240"/>
      <c r="N1072" s="241"/>
      <c r="O1072" s="241"/>
      <c r="P1072" s="241"/>
      <c r="Q1072" s="241"/>
      <c r="R1072" s="241"/>
      <c r="S1072" s="241"/>
      <c r="T1072" s="242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43" t="s">
        <v>171</v>
      </c>
      <c r="AU1072" s="243" t="s">
        <v>83</v>
      </c>
      <c r="AV1072" s="13" t="s">
        <v>83</v>
      </c>
      <c r="AW1072" s="13" t="s">
        <v>35</v>
      </c>
      <c r="AX1072" s="13" t="s">
        <v>73</v>
      </c>
      <c r="AY1072" s="243" t="s">
        <v>160</v>
      </c>
    </row>
    <row r="1073" s="13" customFormat="1">
      <c r="A1073" s="13"/>
      <c r="B1073" s="232"/>
      <c r="C1073" s="233"/>
      <c r="D1073" s="234" t="s">
        <v>171</v>
      </c>
      <c r="E1073" s="235" t="s">
        <v>19</v>
      </c>
      <c r="F1073" s="236" t="s">
        <v>1915</v>
      </c>
      <c r="G1073" s="233"/>
      <c r="H1073" s="237">
        <v>411.291</v>
      </c>
      <c r="I1073" s="238"/>
      <c r="J1073" s="233"/>
      <c r="K1073" s="233"/>
      <c r="L1073" s="239"/>
      <c r="M1073" s="240"/>
      <c r="N1073" s="241"/>
      <c r="O1073" s="241"/>
      <c r="P1073" s="241"/>
      <c r="Q1073" s="241"/>
      <c r="R1073" s="241"/>
      <c r="S1073" s="241"/>
      <c r="T1073" s="242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43" t="s">
        <v>171</v>
      </c>
      <c r="AU1073" s="243" t="s">
        <v>83</v>
      </c>
      <c r="AV1073" s="13" t="s">
        <v>83</v>
      </c>
      <c r="AW1073" s="13" t="s">
        <v>35</v>
      </c>
      <c r="AX1073" s="13" t="s">
        <v>73</v>
      </c>
      <c r="AY1073" s="243" t="s">
        <v>160</v>
      </c>
    </row>
    <row r="1074" s="14" customFormat="1">
      <c r="A1074" s="14"/>
      <c r="B1074" s="244"/>
      <c r="C1074" s="245"/>
      <c r="D1074" s="234" t="s">
        <v>171</v>
      </c>
      <c r="E1074" s="246" t="s">
        <v>19</v>
      </c>
      <c r="F1074" s="247" t="s">
        <v>180</v>
      </c>
      <c r="G1074" s="245"/>
      <c r="H1074" s="248">
        <v>828.50699999999995</v>
      </c>
      <c r="I1074" s="249"/>
      <c r="J1074" s="245"/>
      <c r="K1074" s="245"/>
      <c r="L1074" s="250"/>
      <c r="M1074" s="251"/>
      <c r="N1074" s="252"/>
      <c r="O1074" s="252"/>
      <c r="P1074" s="252"/>
      <c r="Q1074" s="252"/>
      <c r="R1074" s="252"/>
      <c r="S1074" s="252"/>
      <c r="T1074" s="253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4" t="s">
        <v>171</v>
      </c>
      <c r="AU1074" s="254" t="s">
        <v>83</v>
      </c>
      <c r="AV1074" s="14" t="s">
        <v>167</v>
      </c>
      <c r="AW1074" s="14" t="s">
        <v>35</v>
      </c>
      <c r="AX1074" s="14" t="s">
        <v>81</v>
      </c>
      <c r="AY1074" s="254" t="s">
        <v>160</v>
      </c>
    </row>
    <row r="1075" s="13" customFormat="1">
      <c r="A1075" s="13"/>
      <c r="B1075" s="232"/>
      <c r="C1075" s="233"/>
      <c r="D1075" s="234" t="s">
        <v>171</v>
      </c>
      <c r="E1075" s="233"/>
      <c r="F1075" s="236" t="s">
        <v>1916</v>
      </c>
      <c r="G1075" s="233"/>
      <c r="H1075" s="237">
        <v>869.93200000000002</v>
      </c>
      <c r="I1075" s="238"/>
      <c r="J1075" s="233"/>
      <c r="K1075" s="233"/>
      <c r="L1075" s="239"/>
      <c r="M1075" s="240"/>
      <c r="N1075" s="241"/>
      <c r="O1075" s="241"/>
      <c r="P1075" s="241"/>
      <c r="Q1075" s="241"/>
      <c r="R1075" s="241"/>
      <c r="S1075" s="241"/>
      <c r="T1075" s="242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43" t="s">
        <v>171</v>
      </c>
      <c r="AU1075" s="243" t="s">
        <v>83</v>
      </c>
      <c r="AV1075" s="13" t="s">
        <v>83</v>
      </c>
      <c r="AW1075" s="13" t="s">
        <v>4</v>
      </c>
      <c r="AX1075" s="13" t="s">
        <v>81</v>
      </c>
      <c r="AY1075" s="243" t="s">
        <v>160</v>
      </c>
    </row>
    <row r="1076" s="2" customFormat="1" ht="24.15" customHeight="1">
      <c r="A1076" s="40"/>
      <c r="B1076" s="41"/>
      <c r="C1076" s="214" t="s">
        <v>1917</v>
      </c>
      <c r="D1076" s="214" t="s">
        <v>162</v>
      </c>
      <c r="E1076" s="215" t="s">
        <v>1918</v>
      </c>
      <c r="F1076" s="216" t="s">
        <v>1919</v>
      </c>
      <c r="G1076" s="217" t="s">
        <v>165</v>
      </c>
      <c r="H1076" s="218">
        <v>95.358000000000004</v>
      </c>
      <c r="I1076" s="219"/>
      <c r="J1076" s="220">
        <f>ROUND(I1076*H1076,2)</f>
        <v>0</v>
      </c>
      <c r="K1076" s="216" t="s">
        <v>166</v>
      </c>
      <c r="L1076" s="46"/>
      <c r="M1076" s="221" t="s">
        <v>19</v>
      </c>
      <c r="N1076" s="222" t="s">
        <v>44</v>
      </c>
      <c r="O1076" s="86"/>
      <c r="P1076" s="223">
        <f>O1076*H1076</f>
        <v>0</v>
      </c>
      <c r="Q1076" s="223">
        <v>0.00029999999999999997</v>
      </c>
      <c r="R1076" s="223">
        <f>Q1076*H1076</f>
        <v>0.028607399999999998</v>
      </c>
      <c r="S1076" s="223">
        <v>0</v>
      </c>
      <c r="T1076" s="224">
        <f>S1076*H1076</f>
        <v>0</v>
      </c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40"/>
      <c r="AE1076" s="40"/>
      <c r="AR1076" s="225" t="s">
        <v>263</v>
      </c>
      <c r="AT1076" s="225" t="s">
        <v>162</v>
      </c>
      <c r="AU1076" s="225" t="s">
        <v>83</v>
      </c>
      <c r="AY1076" s="19" t="s">
        <v>160</v>
      </c>
      <c r="BE1076" s="226">
        <f>IF(N1076="základní",J1076,0)</f>
        <v>0</v>
      </c>
      <c r="BF1076" s="226">
        <f>IF(N1076="snížená",J1076,0)</f>
        <v>0</v>
      </c>
      <c r="BG1076" s="226">
        <f>IF(N1076="zákl. přenesená",J1076,0)</f>
        <v>0</v>
      </c>
      <c r="BH1076" s="226">
        <f>IF(N1076="sníž. přenesená",J1076,0)</f>
        <v>0</v>
      </c>
      <c r="BI1076" s="226">
        <f>IF(N1076="nulová",J1076,0)</f>
        <v>0</v>
      </c>
      <c r="BJ1076" s="19" t="s">
        <v>81</v>
      </c>
      <c r="BK1076" s="226">
        <f>ROUND(I1076*H1076,2)</f>
        <v>0</v>
      </c>
      <c r="BL1076" s="19" t="s">
        <v>263</v>
      </c>
      <c r="BM1076" s="225" t="s">
        <v>1920</v>
      </c>
    </row>
    <row r="1077" s="2" customFormat="1">
      <c r="A1077" s="40"/>
      <c r="B1077" s="41"/>
      <c r="C1077" s="42"/>
      <c r="D1077" s="227" t="s">
        <v>169</v>
      </c>
      <c r="E1077" s="42"/>
      <c r="F1077" s="228" t="s">
        <v>1921</v>
      </c>
      <c r="G1077" s="42"/>
      <c r="H1077" s="42"/>
      <c r="I1077" s="229"/>
      <c r="J1077" s="42"/>
      <c r="K1077" s="42"/>
      <c r="L1077" s="46"/>
      <c r="M1077" s="230"/>
      <c r="N1077" s="231"/>
      <c r="O1077" s="86"/>
      <c r="P1077" s="86"/>
      <c r="Q1077" s="86"/>
      <c r="R1077" s="86"/>
      <c r="S1077" s="86"/>
      <c r="T1077" s="87"/>
      <c r="U1077" s="40"/>
      <c r="V1077" s="40"/>
      <c r="W1077" s="40"/>
      <c r="X1077" s="40"/>
      <c r="Y1077" s="40"/>
      <c r="Z1077" s="40"/>
      <c r="AA1077" s="40"/>
      <c r="AB1077" s="40"/>
      <c r="AC1077" s="40"/>
      <c r="AD1077" s="40"/>
      <c r="AE1077" s="40"/>
      <c r="AT1077" s="19" t="s">
        <v>169</v>
      </c>
      <c r="AU1077" s="19" t="s">
        <v>83</v>
      </c>
    </row>
    <row r="1078" s="13" customFormat="1">
      <c r="A1078" s="13"/>
      <c r="B1078" s="232"/>
      <c r="C1078" s="233"/>
      <c r="D1078" s="234" t="s">
        <v>171</v>
      </c>
      <c r="E1078" s="235" t="s">
        <v>19</v>
      </c>
      <c r="F1078" s="236" t="s">
        <v>1523</v>
      </c>
      <c r="G1078" s="233"/>
      <c r="H1078" s="237">
        <v>52.25</v>
      </c>
      <c r="I1078" s="238"/>
      <c r="J1078" s="233"/>
      <c r="K1078" s="233"/>
      <c r="L1078" s="239"/>
      <c r="M1078" s="240"/>
      <c r="N1078" s="241"/>
      <c r="O1078" s="241"/>
      <c r="P1078" s="241"/>
      <c r="Q1078" s="241"/>
      <c r="R1078" s="241"/>
      <c r="S1078" s="241"/>
      <c r="T1078" s="242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43" t="s">
        <v>171</v>
      </c>
      <c r="AU1078" s="243" t="s">
        <v>83</v>
      </c>
      <c r="AV1078" s="13" t="s">
        <v>83</v>
      </c>
      <c r="AW1078" s="13" t="s">
        <v>35</v>
      </c>
      <c r="AX1078" s="13" t="s">
        <v>73</v>
      </c>
      <c r="AY1078" s="243" t="s">
        <v>160</v>
      </c>
    </row>
    <row r="1079" s="13" customFormat="1">
      <c r="A1079" s="13"/>
      <c r="B1079" s="232"/>
      <c r="C1079" s="233"/>
      <c r="D1079" s="234" t="s">
        <v>171</v>
      </c>
      <c r="E1079" s="235" t="s">
        <v>19</v>
      </c>
      <c r="F1079" s="236" t="s">
        <v>1524</v>
      </c>
      <c r="G1079" s="233"/>
      <c r="H1079" s="237">
        <v>17.657</v>
      </c>
      <c r="I1079" s="238"/>
      <c r="J1079" s="233"/>
      <c r="K1079" s="233"/>
      <c r="L1079" s="239"/>
      <c r="M1079" s="240"/>
      <c r="N1079" s="241"/>
      <c r="O1079" s="241"/>
      <c r="P1079" s="241"/>
      <c r="Q1079" s="241"/>
      <c r="R1079" s="241"/>
      <c r="S1079" s="241"/>
      <c r="T1079" s="242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3" t="s">
        <v>171</v>
      </c>
      <c r="AU1079" s="243" t="s">
        <v>83</v>
      </c>
      <c r="AV1079" s="13" t="s">
        <v>83</v>
      </c>
      <c r="AW1079" s="13" t="s">
        <v>35</v>
      </c>
      <c r="AX1079" s="13" t="s">
        <v>73</v>
      </c>
      <c r="AY1079" s="243" t="s">
        <v>160</v>
      </c>
    </row>
    <row r="1080" s="13" customFormat="1">
      <c r="A1080" s="13"/>
      <c r="B1080" s="232"/>
      <c r="C1080" s="233"/>
      <c r="D1080" s="234" t="s">
        <v>171</v>
      </c>
      <c r="E1080" s="235" t="s">
        <v>19</v>
      </c>
      <c r="F1080" s="236" t="s">
        <v>1525</v>
      </c>
      <c r="G1080" s="233"/>
      <c r="H1080" s="237">
        <v>25.451000000000001</v>
      </c>
      <c r="I1080" s="238"/>
      <c r="J1080" s="233"/>
      <c r="K1080" s="233"/>
      <c r="L1080" s="239"/>
      <c r="M1080" s="240"/>
      <c r="N1080" s="241"/>
      <c r="O1080" s="241"/>
      <c r="P1080" s="241"/>
      <c r="Q1080" s="241"/>
      <c r="R1080" s="241"/>
      <c r="S1080" s="241"/>
      <c r="T1080" s="242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43" t="s">
        <v>171</v>
      </c>
      <c r="AU1080" s="243" t="s">
        <v>83</v>
      </c>
      <c r="AV1080" s="13" t="s">
        <v>83</v>
      </c>
      <c r="AW1080" s="13" t="s">
        <v>35</v>
      </c>
      <c r="AX1080" s="13" t="s">
        <v>73</v>
      </c>
      <c r="AY1080" s="243" t="s">
        <v>160</v>
      </c>
    </row>
    <row r="1081" s="15" customFormat="1">
      <c r="A1081" s="15"/>
      <c r="B1081" s="265"/>
      <c r="C1081" s="266"/>
      <c r="D1081" s="234" t="s">
        <v>171</v>
      </c>
      <c r="E1081" s="267" t="s">
        <v>19</v>
      </c>
      <c r="F1081" s="268" t="s">
        <v>1526</v>
      </c>
      <c r="G1081" s="266"/>
      <c r="H1081" s="269">
        <v>95.358000000000004</v>
      </c>
      <c r="I1081" s="270"/>
      <c r="J1081" s="266"/>
      <c r="K1081" s="266"/>
      <c r="L1081" s="271"/>
      <c r="M1081" s="272"/>
      <c r="N1081" s="273"/>
      <c r="O1081" s="273"/>
      <c r="P1081" s="273"/>
      <c r="Q1081" s="273"/>
      <c r="R1081" s="273"/>
      <c r="S1081" s="273"/>
      <c r="T1081" s="274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T1081" s="275" t="s">
        <v>171</v>
      </c>
      <c r="AU1081" s="275" t="s">
        <v>83</v>
      </c>
      <c r="AV1081" s="15" t="s">
        <v>181</v>
      </c>
      <c r="AW1081" s="15" t="s">
        <v>35</v>
      </c>
      <c r="AX1081" s="15" t="s">
        <v>73</v>
      </c>
      <c r="AY1081" s="275" t="s">
        <v>160</v>
      </c>
    </row>
    <row r="1082" s="14" customFormat="1">
      <c r="A1082" s="14"/>
      <c r="B1082" s="244"/>
      <c r="C1082" s="245"/>
      <c r="D1082" s="234" t="s">
        <v>171</v>
      </c>
      <c r="E1082" s="246" t="s">
        <v>19</v>
      </c>
      <c r="F1082" s="247" t="s">
        <v>180</v>
      </c>
      <c r="G1082" s="245"/>
      <c r="H1082" s="248">
        <v>95.358000000000004</v>
      </c>
      <c r="I1082" s="249"/>
      <c r="J1082" s="245"/>
      <c r="K1082" s="245"/>
      <c r="L1082" s="250"/>
      <c r="M1082" s="251"/>
      <c r="N1082" s="252"/>
      <c r="O1082" s="252"/>
      <c r="P1082" s="252"/>
      <c r="Q1082" s="252"/>
      <c r="R1082" s="252"/>
      <c r="S1082" s="252"/>
      <c r="T1082" s="253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54" t="s">
        <v>171</v>
      </c>
      <c r="AU1082" s="254" t="s">
        <v>83</v>
      </c>
      <c r="AV1082" s="14" t="s">
        <v>167</v>
      </c>
      <c r="AW1082" s="14" t="s">
        <v>35</v>
      </c>
      <c r="AX1082" s="14" t="s">
        <v>81</v>
      </c>
      <c r="AY1082" s="254" t="s">
        <v>160</v>
      </c>
    </row>
    <row r="1083" s="2" customFormat="1" ht="24.15" customHeight="1">
      <c r="A1083" s="40"/>
      <c r="B1083" s="41"/>
      <c r="C1083" s="255" t="s">
        <v>1922</v>
      </c>
      <c r="D1083" s="255" t="s">
        <v>242</v>
      </c>
      <c r="E1083" s="256" t="s">
        <v>1923</v>
      </c>
      <c r="F1083" s="257" t="s">
        <v>1924</v>
      </c>
      <c r="G1083" s="258" t="s">
        <v>165</v>
      </c>
      <c r="H1083" s="259">
        <v>100.12600000000001</v>
      </c>
      <c r="I1083" s="260"/>
      <c r="J1083" s="261">
        <f>ROUND(I1083*H1083,2)</f>
        <v>0</v>
      </c>
      <c r="K1083" s="257" t="s">
        <v>166</v>
      </c>
      <c r="L1083" s="262"/>
      <c r="M1083" s="263" t="s">
        <v>19</v>
      </c>
      <c r="N1083" s="264" t="s">
        <v>44</v>
      </c>
      <c r="O1083" s="86"/>
      <c r="P1083" s="223">
        <f>O1083*H1083</f>
        <v>0</v>
      </c>
      <c r="Q1083" s="223">
        <v>0.0015</v>
      </c>
      <c r="R1083" s="223">
        <f>Q1083*H1083</f>
        <v>0.15018900000000002</v>
      </c>
      <c r="S1083" s="223">
        <v>0</v>
      </c>
      <c r="T1083" s="224">
        <f>S1083*H1083</f>
        <v>0</v>
      </c>
      <c r="U1083" s="40"/>
      <c r="V1083" s="40"/>
      <c r="W1083" s="40"/>
      <c r="X1083" s="40"/>
      <c r="Y1083" s="40"/>
      <c r="Z1083" s="40"/>
      <c r="AA1083" s="40"/>
      <c r="AB1083" s="40"/>
      <c r="AC1083" s="40"/>
      <c r="AD1083" s="40"/>
      <c r="AE1083" s="40"/>
      <c r="AR1083" s="225" t="s">
        <v>368</v>
      </c>
      <c r="AT1083" s="225" t="s">
        <v>242</v>
      </c>
      <c r="AU1083" s="225" t="s">
        <v>83</v>
      </c>
      <c r="AY1083" s="19" t="s">
        <v>160</v>
      </c>
      <c r="BE1083" s="226">
        <f>IF(N1083="základní",J1083,0)</f>
        <v>0</v>
      </c>
      <c r="BF1083" s="226">
        <f>IF(N1083="snížená",J1083,0)</f>
        <v>0</v>
      </c>
      <c r="BG1083" s="226">
        <f>IF(N1083="zákl. přenesená",J1083,0)</f>
        <v>0</v>
      </c>
      <c r="BH1083" s="226">
        <f>IF(N1083="sníž. přenesená",J1083,0)</f>
        <v>0</v>
      </c>
      <c r="BI1083" s="226">
        <f>IF(N1083="nulová",J1083,0)</f>
        <v>0</v>
      </c>
      <c r="BJ1083" s="19" t="s">
        <v>81</v>
      </c>
      <c r="BK1083" s="226">
        <f>ROUND(I1083*H1083,2)</f>
        <v>0</v>
      </c>
      <c r="BL1083" s="19" t="s">
        <v>263</v>
      </c>
      <c r="BM1083" s="225" t="s">
        <v>1925</v>
      </c>
    </row>
    <row r="1084" s="13" customFormat="1">
      <c r="A1084" s="13"/>
      <c r="B1084" s="232"/>
      <c r="C1084" s="233"/>
      <c r="D1084" s="234" t="s">
        <v>171</v>
      </c>
      <c r="E1084" s="233"/>
      <c r="F1084" s="236" t="s">
        <v>1926</v>
      </c>
      <c r="G1084" s="233"/>
      <c r="H1084" s="237">
        <v>100.12600000000001</v>
      </c>
      <c r="I1084" s="238"/>
      <c r="J1084" s="233"/>
      <c r="K1084" s="233"/>
      <c r="L1084" s="239"/>
      <c r="M1084" s="240"/>
      <c r="N1084" s="241"/>
      <c r="O1084" s="241"/>
      <c r="P1084" s="241"/>
      <c r="Q1084" s="241"/>
      <c r="R1084" s="241"/>
      <c r="S1084" s="241"/>
      <c r="T1084" s="242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43" t="s">
        <v>171</v>
      </c>
      <c r="AU1084" s="243" t="s">
        <v>83</v>
      </c>
      <c r="AV1084" s="13" t="s">
        <v>83</v>
      </c>
      <c r="AW1084" s="13" t="s">
        <v>4</v>
      </c>
      <c r="AX1084" s="13" t="s">
        <v>81</v>
      </c>
      <c r="AY1084" s="243" t="s">
        <v>160</v>
      </c>
    </row>
    <row r="1085" s="2" customFormat="1" ht="24.15" customHeight="1">
      <c r="A1085" s="40"/>
      <c r="B1085" s="41"/>
      <c r="C1085" s="214" t="s">
        <v>1927</v>
      </c>
      <c r="D1085" s="214" t="s">
        <v>162</v>
      </c>
      <c r="E1085" s="215" t="s">
        <v>1928</v>
      </c>
      <c r="F1085" s="216" t="s">
        <v>1929</v>
      </c>
      <c r="G1085" s="217" t="s">
        <v>165</v>
      </c>
      <c r="H1085" s="218">
        <v>75.994</v>
      </c>
      <c r="I1085" s="219"/>
      <c r="J1085" s="220">
        <f>ROUND(I1085*H1085,2)</f>
        <v>0</v>
      </c>
      <c r="K1085" s="216" t="s">
        <v>166</v>
      </c>
      <c r="L1085" s="46"/>
      <c r="M1085" s="221" t="s">
        <v>19</v>
      </c>
      <c r="N1085" s="222" t="s">
        <v>44</v>
      </c>
      <c r="O1085" s="86"/>
      <c r="P1085" s="223">
        <f>O1085*H1085</f>
        <v>0</v>
      </c>
      <c r="Q1085" s="223">
        <v>0.0060000000000000001</v>
      </c>
      <c r="R1085" s="223">
        <f>Q1085*H1085</f>
        <v>0.45596399999999998</v>
      </c>
      <c r="S1085" s="223">
        <v>0</v>
      </c>
      <c r="T1085" s="224">
        <f>S1085*H1085</f>
        <v>0</v>
      </c>
      <c r="U1085" s="40"/>
      <c r="V1085" s="40"/>
      <c r="W1085" s="40"/>
      <c r="X1085" s="40"/>
      <c r="Y1085" s="40"/>
      <c r="Z1085" s="40"/>
      <c r="AA1085" s="40"/>
      <c r="AB1085" s="40"/>
      <c r="AC1085" s="40"/>
      <c r="AD1085" s="40"/>
      <c r="AE1085" s="40"/>
      <c r="AR1085" s="225" t="s">
        <v>263</v>
      </c>
      <c r="AT1085" s="225" t="s">
        <v>162</v>
      </c>
      <c r="AU1085" s="225" t="s">
        <v>83</v>
      </c>
      <c r="AY1085" s="19" t="s">
        <v>160</v>
      </c>
      <c r="BE1085" s="226">
        <f>IF(N1085="základní",J1085,0)</f>
        <v>0</v>
      </c>
      <c r="BF1085" s="226">
        <f>IF(N1085="snížená",J1085,0)</f>
        <v>0</v>
      </c>
      <c r="BG1085" s="226">
        <f>IF(N1085="zákl. přenesená",J1085,0)</f>
        <v>0</v>
      </c>
      <c r="BH1085" s="226">
        <f>IF(N1085="sníž. přenesená",J1085,0)</f>
        <v>0</v>
      </c>
      <c r="BI1085" s="226">
        <f>IF(N1085="nulová",J1085,0)</f>
        <v>0</v>
      </c>
      <c r="BJ1085" s="19" t="s">
        <v>81</v>
      </c>
      <c r="BK1085" s="226">
        <f>ROUND(I1085*H1085,2)</f>
        <v>0</v>
      </c>
      <c r="BL1085" s="19" t="s">
        <v>263</v>
      </c>
      <c r="BM1085" s="225" t="s">
        <v>1930</v>
      </c>
    </row>
    <row r="1086" s="2" customFormat="1">
      <c r="A1086" s="40"/>
      <c r="B1086" s="41"/>
      <c r="C1086" s="42"/>
      <c r="D1086" s="227" t="s">
        <v>169</v>
      </c>
      <c r="E1086" s="42"/>
      <c r="F1086" s="228" t="s">
        <v>1931</v>
      </c>
      <c r="G1086" s="42"/>
      <c r="H1086" s="42"/>
      <c r="I1086" s="229"/>
      <c r="J1086" s="42"/>
      <c r="K1086" s="42"/>
      <c r="L1086" s="46"/>
      <c r="M1086" s="230"/>
      <c r="N1086" s="231"/>
      <c r="O1086" s="86"/>
      <c r="P1086" s="86"/>
      <c r="Q1086" s="86"/>
      <c r="R1086" s="86"/>
      <c r="S1086" s="86"/>
      <c r="T1086" s="87"/>
      <c r="U1086" s="40"/>
      <c r="V1086" s="40"/>
      <c r="W1086" s="40"/>
      <c r="X1086" s="40"/>
      <c r="Y1086" s="40"/>
      <c r="Z1086" s="40"/>
      <c r="AA1086" s="40"/>
      <c r="AB1086" s="40"/>
      <c r="AC1086" s="40"/>
      <c r="AD1086" s="40"/>
      <c r="AE1086" s="40"/>
      <c r="AT1086" s="19" t="s">
        <v>169</v>
      </c>
      <c r="AU1086" s="19" t="s">
        <v>83</v>
      </c>
    </row>
    <row r="1087" s="13" customFormat="1">
      <c r="A1087" s="13"/>
      <c r="B1087" s="232"/>
      <c r="C1087" s="233"/>
      <c r="D1087" s="234" t="s">
        <v>171</v>
      </c>
      <c r="E1087" s="235" t="s">
        <v>19</v>
      </c>
      <c r="F1087" s="236" t="s">
        <v>1458</v>
      </c>
      <c r="G1087" s="233"/>
      <c r="H1087" s="237">
        <v>39.124000000000002</v>
      </c>
      <c r="I1087" s="238"/>
      <c r="J1087" s="233"/>
      <c r="K1087" s="233"/>
      <c r="L1087" s="239"/>
      <c r="M1087" s="240"/>
      <c r="N1087" s="241"/>
      <c r="O1087" s="241"/>
      <c r="P1087" s="241"/>
      <c r="Q1087" s="241"/>
      <c r="R1087" s="241"/>
      <c r="S1087" s="241"/>
      <c r="T1087" s="242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43" t="s">
        <v>171</v>
      </c>
      <c r="AU1087" s="243" t="s">
        <v>83</v>
      </c>
      <c r="AV1087" s="13" t="s">
        <v>83</v>
      </c>
      <c r="AW1087" s="13" t="s">
        <v>35</v>
      </c>
      <c r="AX1087" s="13" t="s">
        <v>73</v>
      </c>
      <c r="AY1087" s="243" t="s">
        <v>160</v>
      </c>
    </row>
    <row r="1088" s="13" customFormat="1">
      <c r="A1088" s="13"/>
      <c r="B1088" s="232"/>
      <c r="C1088" s="233"/>
      <c r="D1088" s="234" t="s">
        <v>171</v>
      </c>
      <c r="E1088" s="235" t="s">
        <v>19</v>
      </c>
      <c r="F1088" s="236" t="s">
        <v>1459</v>
      </c>
      <c r="G1088" s="233"/>
      <c r="H1088" s="237">
        <v>24.177</v>
      </c>
      <c r="I1088" s="238"/>
      <c r="J1088" s="233"/>
      <c r="K1088" s="233"/>
      <c r="L1088" s="239"/>
      <c r="M1088" s="240"/>
      <c r="N1088" s="241"/>
      <c r="O1088" s="241"/>
      <c r="P1088" s="241"/>
      <c r="Q1088" s="241"/>
      <c r="R1088" s="241"/>
      <c r="S1088" s="241"/>
      <c r="T1088" s="242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43" t="s">
        <v>171</v>
      </c>
      <c r="AU1088" s="243" t="s">
        <v>83</v>
      </c>
      <c r="AV1088" s="13" t="s">
        <v>83</v>
      </c>
      <c r="AW1088" s="13" t="s">
        <v>35</v>
      </c>
      <c r="AX1088" s="13" t="s">
        <v>73</v>
      </c>
      <c r="AY1088" s="243" t="s">
        <v>160</v>
      </c>
    </row>
    <row r="1089" s="13" customFormat="1">
      <c r="A1089" s="13"/>
      <c r="B1089" s="232"/>
      <c r="C1089" s="233"/>
      <c r="D1089" s="234" t="s">
        <v>171</v>
      </c>
      <c r="E1089" s="235" t="s">
        <v>19</v>
      </c>
      <c r="F1089" s="236" t="s">
        <v>1460</v>
      </c>
      <c r="G1089" s="233"/>
      <c r="H1089" s="237">
        <v>12.693</v>
      </c>
      <c r="I1089" s="238"/>
      <c r="J1089" s="233"/>
      <c r="K1089" s="233"/>
      <c r="L1089" s="239"/>
      <c r="M1089" s="240"/>
      <c r="N1089" s="241"/>
      <c r="O1089" s="241"/>
      <c r="P1089" s="241"/>
      <c r="Q1089" s="241"/>
      <c r="R1089" s="241"/>
      <c r="S1089" s="241"/>
      <c r="T1089" s="242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43" t="s">
        <v>171</v>
      </c>
      <c r="AU1089" s="243" t="s">
        <v>83</v>
      </c>
      <c r="AV1089" s="13" t="s">
        <v>83</v>
      </c>
      <c r="AW1089" s="13" t="s">
        <v>35</v>
      </c>
      <c r="AX1089" s="13" t="s">
        <v>73</v>
      </c>
      <c r="AY1089" s="243" t="s">
        <v>160</v>
      </c>
    </row>
    <row r="1090" s="15" customFormat="1">
      <c r="A1090" s="15"/>
      <c r="B1090" s="265"/>
      <c r="C1090" s="266"/>
      <c r="D1090" s="234" t="s">
        <v>171</v>
      </c>
      <c r="E1090" s="267" t="s">
        <v>19</v>
      </c>
      <c r="F1090" s="268" t="s">
        <v>1461</v>
      </c>
      <c r="G1090" s="266"/>
      <c r="H1090" s="269">
        <v>75.994</v>
      </c>
      <c r="I1090" s="270"/>
      <c r="J1090" s="266"/>
      <c r="K1090" s="266"/>
      <c r="L1090" s="271"/>
      <c r="M1090" s="272"/>
      <c r="N1090" s="273"/>
      <c r="O1090" s="273"/>
      <c r="P1090" s="273"/>
      <c r="Q1090" s="273"/>
      <c r="R1090" s="273"/>
      <c r="S1090" s="273"/>
      <c r="T1090" s="274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T1090" s="275" t="s">
        <v>171</v>
      </c>
      <c r="AU1090" s="275" t="s">
        <v>83</v>
      </c>
      <c r="AV1090" s="15" t="s">
        <v>181</v>
      </c>
      <c r="AW1090" s="15" t="s">
        <v>35</v>
      </c>
      <c r="AX1090" s="15" t="s">
        <v>73</v>
      </c>
      <c r="AY1090" s="275" t="s">
        <v>160</v>
      </c>
    </row>
    <row r="1091" s="14" customFormat="1">
      <c r="A1091" s="14"/>
      <c r="B1091" s="244"/>
      <c r="C1091" s="245"/>
      <c r="D1091" s="234" t="s">
        <v>171</v>
      </c>
      <c r="E1091" s="246" t="s">
        <v>19</v>
      </c>
      <c r="F1091" s="247" t="s">
        <v>180</v>
      </c>
      <c r="G1091" s="245"/>
      <c r="H1091" s="248">
        <v>75.994</v>
      </c>
      <c r="I1091" s="249"/>
      <c r="J1091" s="245"/>
      <c r="K1091" s="245"/>
      <c r="L1091" s="250"/>
      <c r="M1091" s="251"/>
      <c r="N1091" s="252"/>
      <c r="O1091" s="252"/>
      <c r="P1091" s="252"/>
      <c r="Q1091" s="252"/>
      <c r="R1091" s="252"/>
      <c r="S1091" s="252"/>
      <c r="T1091" s="253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54" t="s">
        <v>171</v>
      </c>
      <c r="AU1091" s="254" t="s">
        <v>83</v>
      </c>
      <c r="AV1091" s="14" t="s">
        <v>167</v>
      </c>
      <c r="AW1091" s="14" t="s">
        <v>35</v>
      </c>
      <c r="AX1091" s="14" t="s">
        <v>81</v>
      </c>
      <c r="AY1091" s="254" t="s">
        <v>160</v>
      </c>
    </row>
    <row r="1092" s="2" customFormat="1" ht="44.25" customHeight="1">
      <c r="A1092" s="40"/>
      <c r="B1092" s="41"/>
      <c r="C1092" s="255" t="s">
        <v>1932</v>
      </c>
      <c r="D1092" s="255" t="s">
        <v>242</v>
      </c>
      <c r="E1092" s="256" t="s">
        <v>1933</v>
      </c>
      <c r="F1092" s="257" t="s">
        <v>1934</v>
      </c>
      <c r="G1092" s="258" t="s">
        <v>165</v>
      </c>
      <c r="H1092" s="259">
        <v>79.793999999999997</v>
      </c>
      <c r="I1092" s="260"/>
      <c r="J1092" s="261">
        <f>ROUND(I1092*H1092,2)</f>
        <v>0</v>
      </c>
      <c r="K1092" s="257" t="s">
        <v>166</v>
      </c>
      <c r="L1092" s="262"/>
      <c r="M1092" s="263" t="s">
        <v>19</v>
      </c>
      <c r="N1092" s="264" t="s">
        <v>44</v>
      </c>
      <c r="O1092" s="86"/>
      <c r="P1092" s="223">
        <f>O1092*H1092</f>
        <v>0</v>
      </c>
      <c r="Q1092" s="223">
        <v>0.0035999999999999999</v>
      </c>
      <c r="R1092" s="223">
        <f>Q1092*H1092</f>
        <v>0.28725839999999997</v>
      </c>
      <c r="S1092" s="223">
        <v>0</v>
      </c>
      <c r="T1092" s="224">
        <f>S1092*H1092</f>
        <v>0</v>
      </c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40"/>
      <c r="AE1092" s="40"/>
      <c r="AR1092" s="225" t="s">
        <v>368</v>
      </c>
      <c r="AT1092" s="225" t="s">
        <v>242</v>
      </c>
      <c r="AU1092" s="225" t="s">
        <v>83</v>
      </c>
      <c r="AY1092" s="19" t="s">
        <v>160</v>
      </c>
      <c r="BE1092" s="226">
        <f>IF(N1092="základní",J1092,0)</f>
        <v>0</v>
      </c>
      <c r="BF1092" s="226">
        <f>IF(N1092="snížená",J1092,0)</f>
        <v>0</v>
      </c>
      <c r="BG1092" s="226">
        <f>IF(N1092="zákl. přenesená",J1092,0)</f>
        <v>0</v>
      </c>
      <c r="BH1092" s="226">
        <f>IF(N1092="sníž. přenesená",J1092,0)</f>
        <v>0</v>
      </c>
      <c r="BI1092" s="226">
        <f>IF(N1092="nulová",J1092,0)</f>
        <v>0</v>
      </c>
      <c r="BJ1092" s="19" t="s">
        <v>81</v>
      </c>
      <c r="BK1092" s="226">
        <f>ROUND(I1092*H1092,2)</f>
        <v>0</v>
      </c>
      <c r="BL1092" s="19" t="s">
        <v>263</v>
      </c>
      <c r="BM1092" s="225" t="s">
        <v>1935</v>
      </c>
    </row>
    <row r="1093" s="13" customFormat="1">
      <c r="A1093" s="13"/>
      <c r="B1093" s="232"/>
      <c r="C1093" s="233"/>
      <c r="D1093" s="234" t="s">
        <v>171</v>
      </c>
      <c r="E1093" s="233"/>
      <c r="F1093" s="236" t="s">
        <v>1936</v>
      </c>
      <c r="G1093" s="233"/>
      <c r="H1093" s="237">
        <v>79.793999999999997</v>
      </c>
      <c r="I1093" s="238"/>
      <c r="J1093" s="233"/>
      <c r="K1093" s="233"/>
      <c r="L1093" s="239"/>
      <c r="M1093" s="240"/>
      <c r="N1093" s="241"/>
      <c r="O1093" s="241"/>
      <c r="P1093" s="241"/>
      <c r="Q1093" s="241"/>
      <c r="R1093" s="241"/>
      <c r="S1093" s="241"/>
      <c r="T1093" s="242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3" t="s">
        <v>171</v>
      </c>
      <c r="AU1093" s="243" t="s">
        <v>83</v>
      </c>
      <c r="AV1093" s="13" t="s">
        <v>83</v>
      </c>
      <c r="AW1093" s="13" t="s">
        <v>4</v>
      </c>
      <c r="AX1093" s="13" t="s">
        <v>81</v>
      </c>
      <c r="AY1093" s="243" t="s">
        <v>160</v>
      </c>
    </row>
    <row r="1094" s="2" customFormat="1" ht="24.15" customHeight="1">
      <c r="A1094" s="40"/>
      <c r="B1094" s="41"/>
      <c r="C1094" s="214" t="s">
        <v>1937</v>
      </c>
      <c r="D1094" s="214" t="s">
        <v>162</v>
      </c>
      <c r="E1094" s="215" t="s">
        <v>1938</v>
      </c>
      <c r="F1094" s="216" t="s">
        <v>1939</v>
      </c>
      <c r="G1094" s="217" t="s">
        <v>165</v>
      </c>
      <c r="H1094" s="218">
        <v>30.794</v>
      </c>
      <c r="I1094" s="219"/>
      <c r="J1094" s="220">
        <f>ROUND(I1094*H1094,2)</f>
        <v>0</v>
      </c>
      <c r="K1094" s="216" t="s">
        <v>166</v>
      </c>
      <c r="L1094" s="46"/>
      <c r="M1094" s="221" t="s">
        <v>19</v>
      </c>
      <c r="N1094" s="222" t="s">
        <v>44</v>
      </c>
      <c r="O1094" s="86"/>
      <c r="P1094" s="223">
        <f>O1094*H1094</f>
        <v>0</v>
      </c>
      <c r="Q1094" s="223">
        <v>0</v>
      </c>
      <c r="R1094" s="223">
        <f>Q1094*H1094</f>
        <v>0</v>
      </c>
      <c r="S1094" s="223">
        <v>0</v>
      </c>
      <c r="T1094" s="224">
        <f>S1094*H1094</f>
        <v>0</v>
      </c>
      <c r="U1094" s="40"/>
      <c r="V1094" s="40"/>
      <c r="W1094" s="40"/>
      <c r="X1094" s="40"/>
      <c r="Y1094" s="40"/>
      <c r="Z1094" s="40"/>
      <c r="AA1094" s="40"/>
      <c r="AB1094" s="40"/>
      <c r="AC1094" s="40"/>
      <c r="AD1094" s="40"/>
      <c r="AE1094" s="40"/>
      <c r="AR1094" s="225" t="s">
        <v>263</v>
      </c>
      <c r="AT1094" s="225" t="s">
        <v>162</v>
      </c>
      <c r="AU1094" s="225" t="s">
        <v>83</v>
      </c>
      <c r="AY1094" s="19" t="s">
        <v>160</v>
      </c>
      <c r="BE1094" s="226">
        <f>IF(N1094="základní",J1094,0)</f>
        <v>0</v>
      </c>
      <c r="BF1094" s="226">
        <f>IF(N1094="snížená",J1094,0)</f>
        <v>0</v>
      </c>
      <c r="BG1094" s="226">
        <f>IF(N1094="zákl. přenesená",J1094,0)</f>
        <v>0</v>
      </c>
      <c r="BH1094" s="226">
        <f>IF(N1094="sníž. přenesená",J1094,0)</f>
        <v>0</v>
      </c>
      <c r="BI1094" s="226">
        <f>IF(N1094="nulová",J1094,0)</f>
        <v>0</v>
      </c>
      <c r="BJ1094" s="19" t="s">
        <v>81</v>
      </c>
      <c r="BK1094" s="226">
        <f>ROUND(I1094*H1094,2)</f>
        <v>0</v>
      </c>
      <c r="BL1094" s="19" t="s">
        <v>263</v>
      </c>
      <c r="BM1094" s="225" t="s">
        <v>1940</v>
      </c>
    </row>
    <row r="1095" s="2" customFormat="1">
      <c r="A1095" s="40"/>
      <c r="B1095" s="41"/>
      <c r="C1095" s="42"/>
      <c r="D1095" s="227" t="s">
        <v>169</v>
      </c>
      <c r="E1095" s="42"/>
      <c r="F1095" s="228" t="s">
        <v>1941</v>
      </c>
      <c r="G1095" s="42"/>
      <c r="H1095" s="42"/>
      <c r="I1095" s="229"/>
      <c r="J1095" s="42"/>
      <c r="K1095" s="42"/>
      <c r="L1095" s="46"/>
      <c r="M1095" s="230"/>
      <c r="N1095" s="231"/>
      <c r="O1095" s="86"/>
      <c r="P1095" s="86"/>
      <c r="Q1095" s="86"/>
      <c r="R1095" s="86"/>
      <c r="S1095" s="86"/>
      <c r="T1095" s="87"/>
      <c r="U1095" s="40"/>
      <c r="V1095" s="40"/>
      <c r="W1095" s="40"/>
      <c r="X1095" s="40"/>
      <c r="Y1095" s="40"/>
      <c r="Z1095" s="40"/>
      <c r="AA1095" s="40"/>
      <c r="AB1095" s="40"/>
      <c r="AC1095" s="40"/>
      <c r="AD1095" s="40"/>
      <c r="AE1095" s="40"/>
      <c r="AT1095" s="19" t="s">
        <v>169</v>
      </c>
      <c r="AU1095" s="19" t="s">
        <v>83</v>
      </c>
    </row>
    <row r="1096" s="13" customFormat="1">
      <c r="A1096" s="13"/>
      <c r="B1096" s="232"/>
      <c r="C1096" s="233"/>
      <c r="D1096" s="234" t="s">
        <v>171</v>
      </c>
      <c r="E1096" s="235" t="s">
        <v>19</v>
      </c>
      <c r="F1096" s="236" t="s">
        <v>1211</v>
      </c>
      <c r="G1096" s="233"/>
      <c r="H1096" s="237">
        <v>16.68</v>
      </c>
      <c r="I1096" s="238"/>
      <c r="J1096" s="233"/>
      <c r="K1096" s="233"/>
      <c r="L1096" s="239"/>
      <c r="M1096" s="240"/>
      <c r="N1096" s="241"/>
      <c r="O1096" s="241"/>
      <c r="P1096" s="241"/>
      <c r="Q1096" s="241"/>
      <c r="R1096" s="241"/>
      <c r="S1096" s="241"/>
      <c r="T1096" s="242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43" t="s">
        <v>171</v>
      </c>
      <c r="AU1096" s="243" t="s">
        <v>83</v>
      </c>
      <c r="AV1096" s="13" t="s">
        <v>83</v>
      </c>
      <c r="AW1096" s="13" t="s">
        <v>35</v>
      </c>
      <c r="AX1096" s="13" t="s">
        <v>73</v>
      </c>
      <c r="AY1096" s="243" t="s">
        <v>160</v>
      </c>
    </row>
    <row r="1097" s="15" customFormat="1">
      <c r="A1097" s="15"/>
      <c r="B1097" s="265"/>
      <c r="C1097" s="266"/>
      <c r="D1097" s="234" t="s">
        <v>171</v>
      </c>
      <c r="E1097" s="267" t="s">
        <v>19</v>
      </c>
      <c r="F1097" s="268" t="s">
        <v>1942</v>
      </c>
      <c r="G1097" s="266"/>
      <c r="H1097" s="269">
        <v>16.68</v>
      </c>
      <c r="I1097" s="270"/>
      <c r="J1097" s="266"/>
      <c r="K1097" s="266"/>
      <c r="L1097" s="271"/>
      <c r="M1097" s="272"/>
      <c r="N1097" s="273"/>
      <c r="O1097" s="273"/>
      <c r="P1097" s="273"/>
      <c r="Q1097" s="273"/>
      <c r="R1097" s="273"/>
      <c r="S1097" s="273"/>
      <c r="T1097" s="274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T1097" s="275" t="s">
        <v>171</v>
      </c>
      <c r="AU1097" s="275" t="s">
        <v>83</v>
      </c>
      <c r="AV1097" s="15" t="s">
        <v>181</v>
      </c>
      <c r="AW1097" s="15" t="s">
        <v>35</v>
      </c>
      <c r="AX1097" s="15" t="s">
        <v>73</v>
      </c>
      <c r="AY1097" s="275" t="s">
        <v>160</v>
      </c>
    </row>
    <row r="1098" s="13" customFormat="1">
      <c r="A1098" s="13"/>
      <c r="B1098" s="232"/>
      <c r="C1098" s="233"/>
      <c r="D1098" s="234" t="s">
        <v>171</v>
      </c>
      <c r="E1098" s="235" t="s">
        <v>19</v>
      </c>
      <c r="F1098" s="236" t="s">
        <v>1578</v>
      </c>
      <c r="G1098" s="233"/>
      <c r="H1098" s="237">
        <v>14.114000000000001</v>
      </c>
      <c r="I1098" s="238"/>
      <c r="J1098" s="233"/>
      <c r="K1098" s="233"/>
      <c r="L1098" s="239"/>
      <c r="M1098" s="240"/>
      <c r="N1098" s="241"/>
      <c r="O1098" s="241"/>
      <c r="P1098" s="241"/>
      <c r="Q1098" s="241"/>
      <c r="R1098" s="241"/>
      <c r="S1098" s="241"/>
      <c r="T1098" s="242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43" t="s">
        <v>171</v>
      </c>
      <c r="AU1098" s="243" t="s">
        <v>83</v>
      </c>
      <c r="AV1098" s="13" t="s">
        <v>83</v>
      </c>
      <c r="AW1098" s="13" t="s">
        <v>35</v>
      </c>
      <c r="AX1098" s="13" t="s">
        <v>73</v>
      </c>
      <c r="AY1098" s="243" t="s">
        <v>160</v>
      </c>
    </row>
    <row r="1099" s="15" customFormat="1">
      <c r="A1099" s="15"/>
      <c r="B1099" s="265"/>
      <c r="C1099" s="266"/>
      <c r="D1099" s="234" t="s">
        <v>171</v>
      </c>
      <c r="E1099" s="267" t="s">
        <v>19</v>
      </c>
      <c r="F1099" s="268" t="s">
        <v>1579</v>
      </c>
      <c r="G1099" s="266"/>
      <c r="H1099" s="269">
        <v>14.114000000000001</v>
      </c>
      <c r="I1099" s="270"/>
      <c r="J1099" s="266"/>
      <c r="K1099" s="266"/>
      <c r="L1099" s="271"/>
      <c r="M1099" s="272"/>
      <c r="N1099" s="273"/>
      <c r="O1099" s="273"/>
      <c r="P1099" s="273"/>
      <c r="Q1099" s="273"/>
      <c r="R1099" s="273"/>
      <c r="S1099" s="273"/>
      <c r="T1099" s="274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T1099" s="275" t="s">
        <v>171</v>
      </c>
      <c r="AU1099" s="275" t="s">
        <v>83</v>
      </c>
      <c r="AV1099" s="15" t="s">
        <v>181</v>
      </c>
      <c r="AW1099" s="15" t="s">
        <v>35</v>
      </c>
      <c r="AX1099" s="15" t="s">
        <v>73</v>
      </c>
      <c r="AY1099" s="275" t="s">
        <v>160</v>
      </c>
    </row>
    <row r="1100" s="14" customFormat="1">
      <c r="A1100" s="14"/>
      <c r="B1100" s="244"/>
      <c r="C1100" s="245"/>
      <c r="D1100" s="234" t="s">
        <v>171</v>
      </c>
      <c r="E1100" s="246" t="s">
        <v>19</v>
      </c>
      <c r="F1100" s="247" t="s">
        <v>180</v>
      </c>
      <c r="G1100" s="245"/>
      <c r="H1100" s="248">
        <v>30.794</v>
      </c>
      <c r="I1100" s="249"/>
      <c r="J1100" s="245"/>
      <c r="K1100" s="245"/>
      <c r="L1100" s="250"/>
      <c r="M1100" s="251"/>
      <c r="N1100" s="252"/>
      <c r="O1100" s="252"/>
      <c r="P1100" s="252"/>
      <c r="Q1100" s="252"/>
      <c r="R1100" s="252"/>
      <c r="S1100" s="252"/>
      <c r="T1100" s="253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T1100" s="254" t="s">
        <v>171</v>
      </c>
      <c r="AU1100" s="254" t="s">
        <v>83</v>
      </c>
      <c r="AV1100" s="14" t="s">
        <v>167</v>
      </c>
      <c r="AW1100" s="14" t="s">
        <v>35</v>
      </c>
      <c r="AX1100" s="14" t="s">
        <v>81</v>
      </c>
      <c r="AY1100" s="254" t="s">
        <v>160</v>
      </c>
    </row>
    <row r="1101" s="2" customFormat="1" ht="24.15" customHeight="1">
      <c r="A1101" s="40"/>
      <c r="B1101" s="41"/>
      <c r="C1101" s="255" t="s">
        <v>1943</v>
      </c>
      <c r="D1101" s="255" t="s">
        <v>242</v>
      </c>
      <c r="E1101" s="256" t="s">
        <v>1944</v>
      </c>
      <c r="F1101" s="257" t="s">
        <v>1945</v>
      </c>
      <c r="G1101" s="258" t="s">
        <v>165</v>
      </c>
      <c r="H1101" s="259">
        <v>14.82</v>
      </c>
      <c r="I1101" s="260"/>
      <c r="J1101" s="261">
        <f>ROUND(I1101*H1101,2)</f>
        <v>0</v>
      </c>
      <c r="K1101" s="257" t="s">
        <v>166</v>
      </c>
      <c r="L1101" s="262"/>
      <c r="M1101" s="263" t="s">
        <v>19</v>
      </c>
      <c r="N1101" s="264" t="s">
        <v>44</v>
      </c>
      <c r="O1101" s="86"/>
      <c r="P1101" s="223">
        <f>O1101*H1101</f>
        <v>0</v>
      </c>
      <c r="Q1101" s="223">
        <v>0.0020999999999999999</v>
      </c>
      <c r="R1101" s="223">
        <f>Q1101*H1101</f>
        <v>0.031122</v>
      </c>
      <c r="S1101" s="223">
        <v>0</v>
      </c>
      <c r="T1101" s="224">
        <f>S1101*H1101</f>
        <v>0</v>
      </c>
      <c r="U1101" s="40"/>
      <c r="V1101" s="40"/>
      <c r="W1101" s="40"/>
      <c r="X1101" s="40"/>
      <c r="Y1101" s="40"/>
      <c r="Z1101" s="40"/>
      <c r="AA1101" s="40"/>
      <c r="AB1101" s="40"/>
      <c r="AC1101" s="40"/>
      <c r="AD1101" s="40"/>
      <c r="AE1101" s="40"/>
      <c r="AR1101" s="225" t="s">
        <v>368</v>
      </c>
      <c r="AT1101" s="225" t="s">
        <v>242</v>
      </c>
      <c r="AU1101" s="225" t="s">
        <v>83</v>
      </c>
      <c r="AY1101" s="19" t="s">
        <v>160</v>
      </c>
      <c r="BE1101" s="226">
        <f>IF(N1101="základní",J1101,0)</f>
        <v>0</v>
      </c>
      <c r="BF1101" s="226">
        <f>IF(N1101="snížená",J1101,0)</f>
        <v>0</v>
      </c>
      <c r="BG1101" s="226">
        <f>IF(N1101="zákl. přenesená",J1101,0)</f>
        <v>0</v>
      </c>
      <c r="BH1101" s="226">
        <f>IF(N1101="sníž. přenesená",J1101,0)</f>
        <v>0</v>
      </c>
      <c r="BI1101" s="226">
        <f>IF(N1101="nulová",J1101,0)</f>
        <v>0</v>
      </c>
      <c r="BJ1101" s="19" t="s">
        <v>81</v>
      </c>
      <c r="BK1101" s="226">
        <f>ROUND(I1101*H1101,2)</f>
        <v>0</v>
      </c>
      <c r="BL1101" s="19" t="s">
        <v>263</v>
      </c>
      <c r="BM1101" s="225" t="s">
        <v>1946</v>
      </c>
    </row>
    <row r="1102" s="13" customFormat="1">
      <c r="A1102" s="13"/>
      <c r="B1102" s="232"/>
      <c r="C1102" s="233"/>
      <c r="D1102" s="234" t="s">
        <v>171</v>
      </c>
      <c r="E1102" s="233"/>
      <c r="F1102" s="236" t="s">
        <v>1947</v>
      </c>
      <c r="G1102" s="233"/>
      <c r="H1102" s="237">
        <v>14.82</v>
      </c>
      <c r="I1102" s="238"/>
      <c r="J1102" s="233"/>
      <c r="K1102" s="233"/>
      <c r="L1102" s="239"/>
      <c r="M1102" s="240"/>
      <c r="N1102" s="241"/>
      <c r="O1102" s="241"/>
      <c r="P1102" s="241"/>
      <c r="Q1102" s="241"/>
      <c r="R1102" s="241"/>
      <c r="S1102" s="241"/>
      <c r="T1102" s="242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43" t="s">
        <v>171</v>
      </c>
      <c r="AU1102" s="243" t="s">
        <v>83</v>
      </c>
      <c r="AV1102" s="13" t="s">
        <v>83</v>
      </c>
      <c r="AW1102" s="13" t="s">
        <v>4</v>
      </c>
      <c r="AX1102" s="13" t="s">
        <v>81</v>
      </c>
      <c r="AY1102" s="243" t="s">
        <v>160</v>
      </c>
    </row>
    <row r="1103" s="2" customFormat="1" ht="16.5" customHeight="1">
      <c r="A1103" s="40"/>
      <c r="B1103" s="41"/>
      <c r="C1103" s="255" t="s">
        <v>1948</v>
      </c>
      <c r="D1103" s="255" t="s">
        <v>242</v>
      </c>
      <c r="E1103" s="256" t="s">
        <v>1949</v>
      </c>
      <c r="F1103" s="257" t="s">
        <v>1950</v>
      </c>
      <c r="G1103" s="258" t="s">
        <v>165</v>
      </c>
      <c r="H1103" s="259">
        <v>17.513999999999999</v>
      </c>
      <c r="I1103" s="260"/>
      <c r="J1103" s="261">
        <f>ROUND(I1103*H1103,2)</f>
        <v>0</v>
      </c>
      <c r="K1103" s="257" t="s">
        <v>19</v>
      </c>
      <c r="L1103" s="262"/>
      <c r="M1103" s="263" t="s">
        <v>19</v>
      </c>
      <c r="N1103" s="264" t="s">
        <v>44</v>
      </c>
      <c r="O1103" s="86"/>
      <c r="P1103" s="223">
        <f>O1103*H1103</f>
        <v>0</v>
      </c>
      <c r="Q1103" s="223">
        <v>0</v>
      </c>
      <c r="R1103" s="223">
        <f>Q1103*H1103</f>
        <v>0</v>
      </c>
      <c r="S1103" s="223">
        <v>0</v>
      </c>
      <c r="T1103" s="224">
        <f>S1103*H1103</f>
        <v>0</v>
      </c>
      <c r="U1103" s="40"/>
      <c r="V1103" s="40"/>
      <c r="W1103" s="40"/>
      <c r="X1103" s="40"/>
      <c r="Y1103" s="40"/>
      <c r="Z1103" s="40"/>
      <c r="AA1103" s="40"/>
      <c r="AB1103" s="40"/>
      <c r="AC1103" s="40"/>
      <c r="AD1103" s="40"/>
      <c r="AE1103" s="40"/>
      <c r="AR1103" s="225" t="s">
        <v>368</v>
      </c>
      <c r="AT1103" s="225" t="s">
        <v>242</v>
      </c>
      <c r="AU1103" s="225" t="s">
        <v>83</v>
      </c>
      <c r="AY1103" s="19" t="s">
        <v>160</v>
      </c>
      <c r="BE1103" s="226">
        <f>IF(N1103="základní",J1103,0)</f>
        <v>0</v>
      </c>
      <c r="BF1103" s="226">
        <f>IF(N1103="snížená",J1103,0)</f>
        <v>0</v>
      </c>
      <c r="BG1103" s="226">
        <f>IF(N1103="zákl. přenesená",J1103,0)</f>
        <v>0</v>
      </c>
      <c r="BH1103" s="226">
        <f>IF(N1103="sníž. přenesená",J1103,0)</f>
        <v>0</v>
      </c>
      <c r="BI1103" s="226">
        <f>IF(N1103="nulová",J1103,0)</f>
        <v>0</v>
      </c>
      <c r="BJ1103" s="19" t="s">
        <v>81</v>
      </c>
      <c r="BK1103" s="226">
        <f>ROUND(I1103*H1103,2)</f>
        <v>0</v>
      </c>
      <c r="BL1103" s="19" t="s">
        <v>263</v>
      </c>
      <c r="BM1103" s="225" t="s">
        <v>1951</v>
      </c>
    </row>
    <row r="1104" s="13" customFormat="1">
      <c r="A1104" s="13"/>
      <c r="B1104" s="232"/>
      <c r="C1104" s="233"/>
      <c r="D1104" s="234" t="s">
        <v>171</v>
      </c>
      <c r="E1104" s="233"/>
      <c r="F1104" s="236" t="s">
        <v>1226</v>
      </c>
      <c r="G1104" s="233"/>
      <c r="H1104" s="237">
        <v>17.513999999999999</v>
      </c>
      <c r="I1104" s="238"/>
      <c r="J1104" s="233"/>
      <c r="K1104" s="233"/>
      <c r="L1104" s="239"/>
      <c r="M1104" s="240"/>
      <c r="N1104" s="241"/>
      <c r="O1104" s="241"/>
      <c r="P1104" s="241"/>
      <c r="Q1104" s="241"/>
      <c r="R1104" s="241"/>
      <c r="S1104" s="241"/>
      <c r="T1104" s="242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43" t="s">
        <v>171</v>
      </c>
      <c r="AU1104" s="243" t="s">
        <v>83</v>
      </c>
      <c r="AV1104" s="13" t="s">
        <v>83</v>
      </c>
      <c r="AW1104" s="13" t="s">
        <v>4</v>
      </c>
      <c r="AX1104" s="13" t="s">
        <v>81</v>
      </c>
      <c r="AY1104" s="243" t="s">
        <v>160</v>
      </c>
    </row>
    <row r="1105" s="2" customFormat="1" ht="24.15" customHeight="1">
      <c r="A1105" s="40"/>
      <c r="B1105" s="41"/>
      <c r="C1105" s="214" t="s">
        <v>1952</v>
      </c>
      <c r="D1105" s="214" t="s">
        <v>162</v>
      </c>
      <c r="E1105" s="215" t="s">
        <v>1938</v>
      </c>
      <c r="F1105" s="216" t="s">
        <v>1939</v>
      </c>
      <c r="G1105" s="217" t="s">
        <v>165</v>
      </c>
      <c r="H1105" s="218">
        <v>1155.9690000000001</v>
      </c>
      <c r="I1105" s="219"/>
      <c r="J1105" s="220">
        <f>ROUND(I1105*H1105,2)</f>
        <v>0</v>
      </c>
      <c r="K1105" s="216" t="s">
        <v>166</v>
      </c>
      <c r="L1105" s="46"/>
      <c r="M1105" s="221" t="s">
        <v>19</v>
      </c>
      <c r="N1105" s="222" t="s">
        <v>44</v>
      </c>
      <c r="O1105" s="86"/>
      <c r="P1105" s="223">
        <f>O1105*H1105</f>
        <v>0</v>
      </c>
      <c r="Q1105" s="223">
        <v>0</v>
      </c>
      <c r="R1105" s="223">
        <f>Q1105*H1105</f>
        <v>0</v>
      </c>
      <c r="S1105" s="223">
        <v>0</v>
      </c>
      <c r="T1105" s="224">
        <f>S1105*H1105</f>
        <v>0</v>
      </c>
      <c r="U1105" s="40"/>
      <c r="V1105" s="40"/>
      <c r="W1105" s="40"/>
      <c r="X1105" s="40"/>
      <c r="Y1105" s="40"/>
      <c r="Z1105" s="40"/>
      <c r="AA1105" s="40"/>
      <c r="AB1105" s="40"/>
      <c r="AC1105" s="40"/>
      <c r="AD1105" s="40"/>
      <c r="AE1105" s="40"/>
      <c r="AR1105" s="225" t="s">
        <v>263</v>
      </c>
      <c r="AT1105" s="225" t="s">
        <v>162</v>
      </c>
      <c r="AU1105" s="225" t="s">
        <v>83</v>
      </c>
      <c r="AY1105" s="19" t="s">
        <v>160</v>
      </c>
      <c r="BE1105" s="226">
        <f>IF(N1105="základní",J1105,0)</f>
        <v>0</v>
      </c>
      <c r="BF1105" s="226">
        <f>IF(N1105="snížená",J1105,0)</f>
        <v>0</v>
      </c>
      <c r="BG1105" s="226">
        <f>IF(N1105="zákl. přenesená",J1105,0)</f>
        <v>0</v>
      </c>
      <c r="BH1105" s="226">
        <f>IF(N1105="sníž. přenesená",J1105,0)</f>
        <v>0</v>
      </c>
      <c r="BI1105" s="226">
        <f>IF(N1105="nulová",J1105,0)</f>
        <v>0</v>
      </c>
      <c r="BJ1105" s="19" t="s">
        <v>81</v>
      </c>
      <c r="BK1105" s="226">
        <f>ROUND(I1105*H1105,2)</f>
        <v>0</v>
      </c>
      <c r="BL1105" s="19" t="s">
        <v>263</v>
      </c>
      <c r="BM1105" s="225" t="s">
        <v>1953</v>
      </c>
    </row>
    <row r="1106" s="2" customFormat="1">
      <c r="A1106" s="40"/>
      <c r="B1106" s="41"/>
      <c r="C1106" s="42"/>
      <c r="D1106" s="227" t="s">
        <v>169</v>
      </c>
      <c r="E1106" s="42"/>
      <c r="F1106" s="228" t="s">
        <v>1941</v>
      </c>
      <c r="G1106" s="42"/>
      <c r="H1106" s="42"/>
      <c r="I1106" s="229"/>
      <c r="J1106" s="42"/>
      <c r="K1106" s="42"/>
      <c r="L1106" s="46"/>
      <c r="M1106" s="230"/>
      <c r="N1106" s="231"/>
      <c r="O1106" s="86"/>
      <c r="P1106" s="86"/>
      <c r="Q1106" s="86"/>
      <c r="R1106" s="86"/>
      <c r="S1106" s="86"/>
      <c r="T1106" s="87"/>
      <c r="U1106" s="40"/>
      <c r="V1106" s="40"/>
      <c r="W1106" s="40"/>
      <c r="X1106" s="40"/>
      <c r="Y1106" s="40"/>
      <c r="Z1106" s="40"/>
      <c r="AA1106" s="40"/>
      <c r="AB1106" s="40"/>
      <c r="AC1106" s="40"/>
      <c r="AD1106" s="40"/>
      <c r="AE1106" s="40"/>
      <c r="AT1106" s="19" t="s">
        <v>169</v>
      </c>
      <c r="AU1106" s="19" t="s">
        <v>83</v>
      </c>
    </row>
    <row r="1107" s="13" customFormat="1">
      <c r="A1107" s="13"/>
      <c r="B1107" s="232"/>
      <c r="C1107" s="233"/>
      <c r="D1107" s="234" t="s">
        <v>171</v>
      </c>
      <c r="E1107" s="235" t="s">
        <v>19</v>
      </c>
      <c r="F1107" s="236" t="s">
        <v>1954</v>
      </c>
      <c r="G1107" s="233"/>
      <c r="H1107" s="237">
        <v>626.66399999999999</v>
      </c>
      <c r="I1107" s="238"/>
      <c r="J1107" s="233"/>
      <c r="K1107" s="233"/>
      <c r="L1107" s="239"/>
      <c r="M1107" s="240"/>
      <c r="N1107" s="241"/>
      <c r="O1107" s="241"/>
      <c r="P1107" s="241"/>
      <c r="Q1107" s="241"/>
      <c r="R1107" s="241"/>
      <c r="S1107" s="241"/>
      <c r="T1107" s="242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43" t="s">
        <v>171</v>
      </c>
      <c r="AU1107" s="243" t="s">
        <v>83</v>
      </c>
      <c r="AV1107" s="13" t="s">
        <v>83</v>
      </c>
      <c r="AW1107" s="13" t="s">
        <v>35</v>
      </c>
      <c r="AX1107" s="13" t="s">
        <v>73</v>
      </c>
      <c r="AY1107" s="243" t="s">
        <v>160</v>
      </c>
    </row>
    <row r="1108" s="15" customFormat="1">
      <c r="A1108" s="15"/>
      <c r="B1108" s="265"/>
      <c r="C1108" s="266"/>
      <c r="D1108" s="234" t="s">
        <v>171</v>
      </c>
      <c r="E1108" s="267" t="s">
        <v>19</v>
      </c>
      <c r="F1108" s="268" t="s">
        <v>1244</v>
      </c>
      <c r="G1108" s="266"/>
      <c r="H1108" s="269">
        <v>626.66399999999999</v>
      </c>
      <c r="I1108" s="270"/>
      <c r="J1108" s="266"/>
      <c r="K1108" s="266"/>
      <c r="L1108" s="271"/>
      <c r="M1108" s="272"/>
      <c r="N1108" s="273"/>
      <c r="O1108" s="273"/>
      <c r="P1108" s="273"/>
      <c r="Q1108" s="273"/>
      <c r="R1108" s="273"/>
      <c r="S1108" s="273"/>
      <c r="T1108" s="274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T1108" s="275" t="s">
        <v>171</v>
      </c>
      <c r="AU1108" s="275" t="s">
        <v>83</v>
      </c>
      <c r="AV1108" s="15" t="s">
        <v>181</v>
      </c>
      <c r="AW1108" s="15" t="s">
        <v>35</v>
      </c>
      <c r="AX1108" s="15" t="s">
        <v>73</v>
      </c>
      <c r="AY1108" s="275" t="s">
        <v>160</v>
      </c>
    </row>
    <row r="1109" s="13" customFormat="1">
      <c r="A1109" s="13"/>
      <c r="B1109" s="232"/>
      <c r="C1109" s="233"/>
      <c r="D1109" s="234" t="s">
        <v>171</v>
      </c>
      <c r="E1109" s="235" t="s">
        <v>19</v>
      </c>
      <c r="F1109" s="236" t="s">
        <v>1955</v>
      </c>
      <c r="G1109" s="233"/>
      <c r="H1109" s="237">
        <v>16.327999999999999</v>
      </c>
      <c r="I1109" s="238"/>
      <c r="J1109" s="233"/>
      <c r="K1109" s="233"/>
      <c r="L1109" s="239"/>
      <c r="M1109" s="240"/>
      <c r="N1109" s="241"/>
      <c r="O1109" s="241"/>
      <c r="P1109" s="241"/>
      <c r="Q1109" s="241"/>
      <c r="R1109" s="241"/>
      <c r="S1109" s="241"/>
      <c r="T1109" s="242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43" t="s">
        <v>171</v>
      </c>
      <c r="AU1109" s="243" t="s">
        <v>83</v>
      </c>
      <c r="AV1109" s="13" t="s">
        <v>83</v>
      </c>
      <c r="AW1109" s="13" t="s">
        <v>35</v>
      </c>
      <c r="AX1109" s="13" t="s">
        <v>73</v>
      </c>
      <c r="AY1109" s="243" t="s">
        <v>160</v>
      </c>
    </row>
    <row r="1110" s="13" customFormat="1">
      <c r="A1110" s="13"/>
      <c r="B1110" s="232"/>
      <c r="C1110" s="233"/>
      <c r="D1110" s="234" t="s">
        <v>171</v>
      </c>
      <c r="E1110" s="235" t="s">
        <v>19</v>
      </c>
      <c r="F1110" s="236" t="s">
        <v>1956</v>
      </c>
      <c r="G1110" s="233"/>
      <c r="H1110" s="237">
        <v>17.614000000000001</v>
      </c>
      <c r="I1110" s="238"/>
      <c r="J1110" s="233"/>
      <c r="K1110" s="233"/>
      <c r="L1110" s="239"/>
      <c r="M1110" s="240"/>
      <c r="N1110" s="241"/>
      <c r="O1110" s="241"/>
      <c r="P1110" s="241"/>
      <c r="Q1110" s="241"/>
      <c r="R1110" s="241"/>
      <c r="S1110" s="241"/>
      <c r="T1110" s="242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43" t="s">
        <v>171</v>
      </c>
      <c r="AU1110" s="243" t="s">
        <v>83</v>
      </c>
      <c r="AV1110" s="13" t="s">
        <v>83</v>
      </c>
      <c r="AW1110" s="13" t="s">
        <v>35</v>
      </c>
      <c r="AX1110" s="13" t="s">
        <v>73</v>
      </c>
      <c r="AY1110" s="243" t="s">
        <v>160</v>
      </c>
    </row>
    <row r="1111" s="13" customFormat="1">
      <c r="A1111" s="13"/>
      <c r="B1111" s="232"/>
      <c r="C1111" s="233"/>
      <c r="D1111" s="234" t="s">
        <v>171</v>
      </c>
      <c r="E1111" s="235" t="s">
        <v>19</v>
      </c>
      <c r="F1111" s="236" t="s">
        <v>1957</v>
      </c>
      <c r="G1111" s="233"/>
      <c r="H1111" s="237">
        <v>1.6930000000000001</v>
      </c>
      <c r="I1111" s="238"/>
      <c r="J1111" s="233"/>
      <c r="K1111" s="233"/>
      <c r="L1111" s="239"/>
      <c r="M1111" s="240"/>
      <c r="N1111" s="241"/>
      <c r="O1111" s="241"/>
      <c r="P1111" s="241"/>
      <c r="Q1111" s="241"/>
      <c r="R1111" s="241"/>
      <c r="S1111" s="241"/>
      <c r="T1111" s="242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43" t="s">
        <v>171</v>
      </c>
      <c r="AU1111" s="243" t="s">
        <v>83</v>
      </c>
      <c r="AV1111" s="13" t="s">
        <v>83</v>
      </c>
      <c r="AW1111" s="13" t="s">
        <v>35</v>
      </c>
      <c r="AX1111" s="13" t="s">
        <v>73</v>
      </c>
      <c r="AY1111" s="243" t="s">
        <v>160</v>
      </c>
    </row>
    <row r="1112" s="13" customFormat="1">
      <c r="A1112" s="13"/>
      <c r="B1112" s="232"/>
      <c r="C1112" s="233"/>
      <c r="D1112" s="234" t="s">
        <v>171</v>
      </c>
      <c r="E1112" s="235" t="s">
        <v>19</v>
      </c>
      <c r="F1112" s="236" t="s">
        <v>1958</v>
      </c>
      <c r="G1112" s="233"/>
      <c r="H1112" s="237">
        <v>7.9580000000000002</v>
      </c>
      <c r="I1112" s="238"/>
      <c r="J1112" s="233"/>
      <c r="K1112" s="233"/>
      <c r="L1112" s="239"/>
      <c r="M1112" s="240"/>
      <c r="N1112" s="241"/>
      <c r="O1112" s="241"/>
      <c r="P1112" s="241"/>
      <c r="Q1112" s="241"/>
      <c r="R1112" s="241"/>
      <c r="S1112" s="241"/>
      <c r="T1112" s="242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43" t="s">
        <v>171</v>
      </c>
      <c r="AU1112" s="243" t="s">
        <v>83</v>
      </c>
      <c r="AV1112" s="13" t="s">
        <v>83</v>
      </c>
      <c r="AW1112" s="13" t="s">
        <v>35</v>
      </c>
      <c r="AX1112" s="13" t="s">
        <v>73</v>
      </c>
      <c r="AY1112" s="243" t="s">
        <v>160</v>
      </c>
    </row>
    <row r="1113" s="13" customFormat="1">
      <c r="A1113" s="13"/>
      <c r="B1113" s="232"/>
      <c r="C1113" s="233"/>
      <c r="D1113" s="234" t="s">
        <v>171</v>
      </c>
      <c r="E1113" s="235" t="s">
        <v>19</v>
      </c>
      <c r="F1113" s="236" t="s">
        <v>1959</v>
      </c>
      <c r="G1113" s="233"/>
      <c r="H1113" s="237">
        <v>7.9450000000000003</v>
      </c>
      <c r="I1113" s="238"/>
      <c r="J1113" s="233"/>
      <c r="K1113" s="233"/>
      <c r="L1113" s="239"/>
      <c r="M1113" s="240"/>
      <c r="N1113" s="241"/>
      <c r="O1113" s="241"/>
      <c r="P1113" s="241"/>
      <c r="Q1113" s="241"/>
      <c r="R1113" s="241"/>
      <c r="S1113" s="241"/>
      <c r="T1113" s="242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3" t="s">
        <v>171</v>
      </c>
      <c r="AU1113" s="243" t="s">
        <v>83</v>
      </c>
      <c r="AV1113" s="13" t="s">
        <v>83</v>
      </c>
      <c r="AW1113" s="13" t="s">
        <v>35</v>
      </c>
      <c r="AX1113" s="13" t="s">
        <v>73</v>
      </c>
      <c r="AY1113" s="243" t="s">
        <v>160</v>
      </c>
    </row>
    <row r="1114" s="13" customFormat="1">
      <c r="A1114" s="13"/>
      <c r="B1114" s="232"/>
      <c r="C1114" s="233"/>
      <c r="D1114" s="234" t="s">
        <v>171</v>
      </c>
      <c r="E1114" s="235" t="s">
        <v>19</v>
      </c>
      <c r="F1114" s="236" t="s">
        <v>1960</v>
      </c>
      <c r="G1114" s="233"/>
      <c r="H1114" s="237">
        <v>10.292999999999999</v>
      </c>
      <c r="I1114" s="238"/>
      <c r="J1114" s="233"/>
      <c r="K1114" s="233"/>
      <c r="L1114" s="239"/>
      <c r="M1114" s="240"/>
      <c r="N1114" s="241"/>
      <c r="O1114" s="241"/>
      <c r="P1114" s="241"/>
      <c r="Q1114" s="241"/>
      <c r="R1114" s="241"/>
      <c r="S1114" s="241"/>
      <c r="T1114" s="242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43" t="s">
        <v>171</v>
      </c>
      <c r="AU1114" s="243" t="s">
        <v>83</v>
      </c>
      <c r="AV1114" s="13" t="s">
        <v>83</v>
      </c>
      <c r="AW1114" s="13" t="s">
        <v>35</v>
      </c>
      <c r="AX1114" s="13" t="s">
        <v>73</v>
      </c>
      <c r="AY1114" s="243" t="s">
        <v>160</v>
      </c>
    </row>
    <row r="1115" s="13" customFormat="1">
      <c r="A1115" s="13"/>
      <c r="B1115" s="232"/>
      <c r="C1115" s="233"/>
      <c r="D1115" s="234" t="s">
        <v>171</v>
      </c>
      <c r="E1115" s="235" t="s">
        <v>19</v>
      </c>
      <c r="F1115" s="236" t="s">
        <v>1961</v>
      </c>
      <c r="G1115" s="233"/>
      <c r="H1115" s="237">
        <v>4.7169999999999996</v>
      </c>
      <c r="I1115" s="238"/>
      <c r="J1115" s="233"/>
      <c r="K1115" s="233"/>
      <c r="L1115" s="239"/>
      <c r="M1115" s="240"/>
      <c r="N1115" s="241"/>
      <c r="O1115" s="241"/>
      <c r="P1115" s="241"/>
      <c r="Q1115" s="241"/>
      <c r="R1115" s="241"/>
      <c r="S1115" s="241"/>
      <c r="T1115" s="242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43" t="s">
        <v>171</v>
      </c>
      <c r="AU1115" s="243" t="s">
        <v>83</v>
      </c>
      <c r="AV1115" s="13" t="s">
        <v>83</v>
      </c>
      <c r="AW1115" s="13" t="s">
        <v>35</v>
      </c>
      <c r="AX1115" s="13" t="s">
        <v>73</v>
      </c>
      <c r="AY1115" s="243" t="s">
        <v>160</v>
      </c>
    </row>
    <row r="1116" s="13" customFormat="1">
      <c r="A1116" s="13"/>
      <c r="B1116" s="232"/>
      <c r="C1116" s="233"/>
      <c r="D1116" s="234" t="s">
        <v>171</v>
      </c>
      <c r="E1116" s="235" t="s">
        <v>19</v>
      </c>
      <c r="F1116" s="236" t="s">
        <v>1553</v>
      </c>
      <c r="G1116" s="233"/>
      <c r="H1116" s="237">
        <v>7.3979999999999997</v>
      </c>
      <c r="I1116" s="238"/>
      <c r="J1116" s="233"/>
      <c r="K1116" s="233"/>
      <c r="L1116" s="239"/>
      <c r="M1116" s="240"/>
      <c r="N1116" s="241"/>
      <c r="O1116" s="241"/>
      <c r="P1116" s="241"/>
      <c r="Q1116" s="241"/>
      <c r="R1116" s="241"/>
      <c r="S1116" s="241"/>
      <c r="T1116" s="242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43" t="s">
        <v>171</v>
      </c>
      <c r="AU1116" s="243" t="s">
        <v>83</v>
      </c>
      <c r="AV1116" s="13" t="s">
        <v>83</v>
      </c>
      <c r="AW1116" s="13" t="s">
        <v>35</v>
      </c>
      <c r="AX1116" s="13" t="s">
        <v>73</v>
      </c>
      <c r="AY1116" s="243" t="s">
        <v>160</v>
      </c>
    </row>
    <row r="1117" s="13" customFormat="1">
      <c r="A1117" s="13"/>
      <c r="B1117" s="232"/>
      <c r="C1117" s="233"/>
      <c r="D1117" s="234" t="s">
        <v>171</v>
      </c>
      <c r="E1117" s="235" t="s">
        <v>19</v>
      </c>
      <c r="F1117" s="236" t="s">
        <v>1554</v>
      </c>
      <c r="G1117" s="233"/>
      <c r="H1117" s="237">
        <v>1.8080000000000001</v>
      </c>
      <c r="I1117" s="238"/>
      <c r="J1117" s="233"/>
      <c r="K1117" s="233"/>
      <c r="L1117" s="239"/>
      <c r="M1117" s="240"/>
      <c r="N1117" s="241"/>
      <c r="O1117" s="241"/>
      <c r="P1117" s="241"/>
      <c r="Q1117" s="241"/>
      <c r="R1117" s="241"/>
      <c r="S1117" s="241"/>
      <c r="T1117" s="242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43" t="s">
        <v>171</v>
      </c>
      <c r="AU1117" s="243" t="s">
        <v>83</v>
      </c>
      <c r="AV1117" s="13" t="s">
        <v>83</v>
      </c>
      <c r="AW1117" s="13" t="s">
        <v>35</v>
      </c>
      <c r="AX1117" s="13" t="s">
        <v>73</v>
      </c>
      <c r="AY1117" s="243" t="s">
        <v>160</v>
      </c>
    </row>
    <row r="1118" s="13" customFormat="1">
      <c r="A1118" s="13"/>
      <c r="B1118" s="232"/>
      <c r="C1118" s="233"/>
      <c r="D1118" s="234" t="s">
        <v>171</v>
      </c>
      <c r="E1118" s="235" t="s">
        <v>19</v>
      </c>
      <c r="F1118" s="236" t="s">
        <v>1555</v>
      </c>
      <c r="G1118" s="233"/>
      <c r="H1118" s="237">
        <v>5.085</v>
      </c>
      <c r="I1118" s="238"/>
      <c r="J1118" s="233"/>
      <c r="K1118" s="233"/>
      <c r="L1118" s="239"/>
      <c r="M1118" s="240"/>
      <c r="N1118" s="241"/>
      <c r="O1118" s="241"/>
      <c r="P1118" s="241"/>
      <c r="Q1118" s="241"/>
      <c r="R1118" s="241"/>
      <c r="S1118" s="241"/>
      <c r="T1118" s="242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43" t="s">
        <v>171</v>
      </c>
      <c r="AU1118" s="243" t="s">
        <v>83</v>
      </c>
      <c r="AV1118" s="13" t="s">
        <v>83</v>
      </c>
      <c r="AW1118" s="13" t="s">
        <v>35</v>
      </c>
      <c r="AX1118" s="13" t="s">
        <v>73</v>
      </c>
      <c r="AY1118" s="243" t="s">
        <v>160</v>
      </c>
    </row>
    <row r="1119" s="13" customFormat="1">
      <c r="A1119" s="13"/>
      <c r="B1119" s="232"/>
      <c r="C1119" s="233"/>
      <c r="D1119" s="234" t="s">
        <v>171</v>
      </c>
      <c r="E1119" s="235" t="s">
        <v>19</v>
      </c>
      <c r="F1119" s="236" t="s">
        <v>1962</v>
      </c>
      <c r="G1119" s="233"/>
      <c r="H1119" s="237">
        <v>4.0629999999999997</v>
      </c>
      <c r="I1119" s="238"/>
      <c r="J1119" s="233"/>
      <c r="K1119" s="233"/>
      <c r="L1119" s="239"/>
      <c r="M1119" s="240"/>
      <c r="N1119" s="241"/>
      <c r="O1119" s="241"/>
      <c r="P1119" s="241"/>
      <c r="Q1119" s="241"/>
      <c r="R1119" s="241"/>
      <c r="S1119" s="241"/>
      <c r="T1119" s="242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43" t="s">
        <v>171</v>
      </c>
      <c r="AU1119" s="243" t="s">
        <v>83</v>
      </c>
      <c r="AV1119" s="13" t="s">
        <v>83</v>
      </c>
      <c r="AW1119" s="13" t="s">
        <v>35</v>
      </c>
      <c r="AX1119" s="13" t="s">
        <v>73</v>
      </c>
      <c r="AY1119" s="243" t="s">
        <v>160</v>
      </c>
    </row>
    <row r="1120" s="13" customFormat="1">
      <c r="A1120" s="13"/>
      <c r="B1120" s="232"/>
      <c r="C1120" s="233"/>
      <c r="D1120" s="234" t="s">
        <v>171</v>
      </c>
      <c r="E1120" s="235" t="s">
        <v>19</v>
      </c>
      <c r="F1120" s="236" t="s">
        <v>1963</v>
      </c>
      <c r="G1120" s="233"/>
      <c r="H1120" s="237">
        <v>1.736</v>
      </c>
      <c r="I1120" s="238"/>
      <c r="J1120" s="233"/>
      <c r="K1120" s="233"/>
      <c r="L1120" s="239"/>
      <c r="M1120" s="240"/>
      <c r="N1120" s="241"/>
      <c r="O1120" s="241"/>
      <c r="P1120" s="241"/>
      <c r="Q1120" s="241"/>
      <c r="R1120" s="241"/>
      <c r="S1120" s="241"/>
      <c r="T1120" s="242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43" t="s">
        <v>171</v>
      </c>
      <c r="AU1120" s="243" t="s">
        <v>83</v>
      </c>
      <c r="AV1120" s="13" t="s">
        <v>83</v>
      </c>
      <c r="AW1120" s="13" t="s">
        <v>35</v>
      </c>
      <c r="AX1120" s="13" t="s">
        <v>73</v>
      </c>
      <c r="AY1120" s="243" t="s">
        <v>160</v>
      </c>
    </row>
    <row r="1121" s="13" customFormat="1">
      <c r="A1121" s="13"/>
      <c r="B1121" s="232"/>
      <c r="C1121" s="233"/>
      <c r="D1121" s="234" t="s">
        <v>171</v>
      </c>
      <c r="E1121" s="235" t="s">
        <v>19</v>
      </c>
      <c r="F1121" s="236" t="s">
        <v>1964</v>
      </c>
      <c r="G1121" s="233"/>
      <c r="H1121" s="237">
        <v>22.515000000000001</v>
      </c>
      <c r="I1121" s="238"/>
      <c r="J1121" s="233"/>
      <c r="K1121" s="233"/>
      <c r="L1121" s="239"/>
      <c r="M1121" s="240"/>
      <c r="N1121" s="241"/>
      <c r="O1121" s="241"/>
      <c r="P1121" s="241"/>
      <c r="Q1121" s="241"/>
      <c r="R1121" s="241"/>
      <c r="S1121" s="241"/>
      <c r="T1121" s="242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43" t="s">
        <v>171</v>
      </c>
      <c r="AU1121" s="243" t="s">
        <v>83</v>
      </c>
      <c r="AV1121" s="13" t="s">
        <v>83</v>
      </c>
      <c r="AW1121" s="13" t="s">
        <v>35</v>
      </c>
      <c r="AX1121" s="13" t="s">
        <v>73</v>
      </c>
      <c r="AY1121" s="243" t="s">
        <v>160</v>
      </c>
    </row>
    <row r="1122" s="13" customFormat="1">
      <c r="A1122" s="13"/>
      <c r="B1122" s="232"/>
      <c r="C1122" s="233"/>
      <c r="D1122" s="234" t="s">
        <v>171</v>
      </c>
      <c r="E1122" s="235" t="s">
        <v>19</v>
      </c>
      <c r="F1122" s="236" t="s">
        <v>1559</v>
      </c>
      <c r="G1122" s="233"/>
      <c r="H1122" s="237">
        <v>5.5229999999999997</v>
      </c>
      <c r="I1122" s="238"/>
      <c r="J1122" s="233"/>
      <c r="K1122" s="233"/>
      <c r="L1122" s="239"/>
      <c r="M1122" s="240"/>
      <c r="N1122" s="241"/>
      <c r="O1122" s="241"/>
      <c r="P1122" s="241"/>
      <c r="Q1122" s="241"/>
      <c r="R1122" s="241"/>
      <c r="S1122" s="241"/>
      <c r="T1122" s="242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43" t="s">
        <v>171</v>
      </c>
      <c r="AU1122" s="243" t="s">
        <v>83</v>
      </c>
      <c r="AV1122" s="13" t="s">
        <v>83</v>
      </c>
      <c r="AW1122" s="13" t="s">
        <v>35</v>
      </c>
      <c r="AX1122" s="13" t="s">
        <v>73</v>
      </c>
      <c r="AY1122" s="243" t="s">
        <v>160</v>
      </c>
    </row>
    <row r="1123" s="13" customFormat="1">
      <c r="A1123" s="13"/>
      <c r="B1123" s="232"/>
      <c r="C1123" s="233"/>
      <c r="D1123" s="234" t="s">
        <v>171</v>
      </c>
      <c r="E1123" s="235" t="s">
        <v>19</v>
      </c>
      <c r="F1123" s="236" t="s">
        <v>1965</v>
      </c>
      <c r="G1123" s="233"/>
      <c r="H1123" s="237">
        <v>5.9770000000000003</v>
      </c>
      <c r="I1123" s="238"/>
      <c r="J1123" s="233"/>
      <c r="K1123" s="233"/>
      <c r="L1123" s="239"/>
      <c r="M1123" s="240"/>
      <c r="N1123" s="241"/>
      <c r="O1123" s="241"/>
      <c r="P1123" s="241"/>
      <c r="Q1123" s="241"/>
      <c r="R1123" s="241"/>
      <c r="S1123" s="241"/>
      <c r="T1123" s="242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43" t="s">
        <v>171</v>
      </c>
      <c r="AU1123" s="243" t="s">
        <v>83</v>
      </c>
      <c r="AV1123" s="13" t="s">
        <v>83</v>
      </c>
      <c r="AW1123" s="13" t="s">
        <v>35</v>
      </c>
      <c r="AX1123" s="13" t="s">
        <v>73</v>
      </c>
      <c r="AY1123" s="243" t="s">
        <v>160</v>
      </c>
    </row>
    <row r="1124" s="13" customFormat="1">
      <c r="A1124" s="13"/>
      <c r="B1124" s="232"/>
      <c r="C1124" s="233"/>
      <c r="D1124" s="234" t="s">
        <v>171</v>
      </c>
      <c r="E1124" s="235" t="s">
        <v>19</v>
      </c>
      <c r="F1124" s="236" t="s">
        <v>1561</v>
      </c>
      <c r="G1124" s="233"/>
      <c r="H1124" s="237">
        <v>14.866</v>
      </c>
      <c r="I1124" s="238"/>
      <c r="J1124" s="233"/>
      <c r="K1124" s="233"/>
      <c r="L1124" s="239"/>
      <c r="M1124" s="240"/>
      <c r="N1124" s="241"/>
      <c r="O1124" s="241"/>
      <c r="P1124" s="241"/>
      <c r="Q1124" s="241"/>
      <c r="R1124" s="241"/>
      <c r="S1124" s="241"/>
      <c r="T1124" s="242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43" t="s">
        <v>171</v>
      </c>
      <c r="AU1124" s="243" t="s">
        <v>83</v>
      </c>
      <c r="AV1124" s="13" t="s">
        <v>83</v>
      </c>
      <c r="AW1124" s="13" t="s">
        <v>35</v>
      </c>
      <c r="AX1124" s="13" t="s">
        <v>73</v>
      </c>
      <c r="AY1124" s="243" t="s">
        <v>160</v>
      </c>
    </row>
    <row r="1125" s="15" customFormat="1">
      <c r="A1125" s="15"/>
      <c r="B1125" s="265"/>
      <c r="C1125" s="266"/>
      <c r="D1125" s="234" t="s">
        <v>171</v>
      </c>
      <c r="E1125" s="267" t="s">
        <v>19</v>
      </c>
      <c r="F1125" s="268" t="s">
        <v>1347</v>
      </c>
      <c r="G1125" s="266"/>
      <c r="H1125" s="269">
        <v>135.51900000000001</v>
      </c>
      <c r="I1125" s="270"/>
      <c r="J1125" s="266"/>
      <c r="K1125" s="266"/>
      <c r="L1125" s="271"/>
      <c r="M1125" s="272"/>
      <c r="N1125" s="273"/>
      <c r="O1125" s="273"/>
      <c r="P1125" s="273"/>
      <c r="Q1125" s="273"/>
      <c r="R1125" s="273"/>
      <c r="S1125" s="273"/>
      <c r="T1125" s="274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T1125" s="275" t="s">
        <v>171</v>
      </c>
      <c r="AU1125" s="275" t="s">
        <v>83</v>
      </c>
      <c r="AV1125" s="15" t="s">
        <v>181</v>
      </c>
      <c r="AW1125" s="15" t="s">
        <v>35</v>
      </c>
      <c r="AX1125" s="15" t="s">
        <v>73</v>
      </c>
      <c r="AY1125" s="275" t="s">
        <v>160</v>
      </c>
    </row>
    <row r="1126" s="13" customFormat="1">
      <c r="A1126" s="13"/>
      <c r="B1126" s="232"/>
      <c r="C1126" s="233"/>
      <c r="D1126" s="234" t="s">
        <v>171</v>
      </c>
      <c r="E1126" s="235" t="s">
        <v>19</v>
      </c>
      <c r="F1126" s="236" t="s">
        <v>1966</v>
      </c>
      <c r="G1126" s="233"/>
      <c r="H1126" s="237">
        <v>25.128</v>
      </c>
      <c r="I1126" s="238"/>
      <c r="J1126" s="233"/>
      <c r="K1126" s="233"/>
      <c r="L1126" s="239"/>
      <c r="M1126" s="240"/>
      <c r="N1126" s="241"/>
      <c r="O1126" s="241"/>
      <c r="P1126" s="241"/>
      <c r="Q1126" s="241"/>
      <c r="R1126" s="241"/>
      <c r="S1126" s="241"/>
      <c r="T1126" s="242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43" t="s">
        <v>171</v>
      </c>
      <c r="AU1126" s="243" t="s">
        <v>83</v>
      </c>
      <c r="AV1126" s="13" t="s">
        <v>83</v>
      </c>
      <c r="AW1126" s="13" t="s">
        <v>35</v>
      </c>
      <c r="AX1126" s="13" t="s">
        <v>73</v>
      </c>
      <c r="AY1126" s="243" t="s">
        <v>160</v>
      </c>
    </row>
    <row r="1127" s="13" customFormat="1">
      <c r="A1127" s="13"/>
      <c r="B1127" s="232"/>
      <c r="C1127" s="233"/>
      <c r="D1127" s="234" t="s">
        <v>171</v>
      </c>
      <c r="E1127" s="235" t="s">
        <v>19</v>
      </c>
      <c r="F1127" s="236" t="s">
        <v>1967</v>
      </c>
      <c r="G1127" s="233"/>
      <c r="H1127" s="237">
        <v>17.474</v>
      </c>
      <c r="I1127" s="238"/>
      <c r="J1127" s="233"/>
      <c r="K1127" s="233"/>
      <c r="L1127" s="239"/>
      <c r="M1127" s="240"/>
      <c r="N1127" s="241"/>
      <c r="O1127" s="241"/>
      <c r="P1127" s="241"/>
      <c r="Q1127" s="241"/>
      <c r="R1127" s="241"/>
      <c r="S1127" s="241"/>
      <c r="T1127" s="242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43" t="s">
        <v>171</v>
      </c>
      <c r="AU1127" s="243" t="s">
        <v>83</v>
      </c>
      <c r="AV1127" s="13" t="s">
        <v>83</v>
      </c>
      <c r="AW1127" s="13" t="s">
        <v>35</v>
      </c>
      <c r="AX1127" s="13" t="s">
        <v>73</v>
      </c>
      <c r="AY1127" s="243" t="s">
        <v>160</v>
      </c>
    </row>
    <row r="1128" s="13" customFormat="1">
      <c r="A1128" s="13"/>
      <c r="B1128" s="232"/>
      <c r="C1128" s="233"/>
      <c r="D1128" s="234" t="s">
        <v>171</v>
      </c>
      <c r="E1128" s="235" t="s">
        <v>19</v>
      </c>
      <c r="F1128" s="236" t="s">
        <v>1968</v>
      </c>
      <c r="G1128" s="233"/>
      <c r="H1128" s="237">
        <v>94.582999999999998</v>
      </c>
      <c r="I1128" s="238"/>
      <c r="J1128" s="233"/>
      <c r="K1128" s="233"/>
      <c r="L1128" s="239"/>
      <c r="M1128" s="240"/>
      <c r="N1128" s="241"/>
      <c r="O1128" s="241"/>
      <c r="P1128" s="241"/>
      <c r="Q1128" s="241"/>
      <c r="R1128" s="241"/>
      <c r="S1128" s="241"/>
      <c r="T1128" s="242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43" t="s">
        <v>171</v>
      </c>
      <c r="AU1128" s="243" t="s">
        <v>83</v>
      </c>
      <c r="AV1128" s="13" t="s">
        <v>83</v>
      </c>
      <c r="AW1128" s="13" t="s">
        <v>35</v>
      </c>
      <c r="AX1128" s="13" t="s">
        <v>73</v>
      </c>
      <c r="AY1128" s="243" t="s">
        <v>160</v>
      </c>
    </row>
    <row r="1129" s="13" customFormat="1">
      <c r="A1129" s="13"/>
      <c r="B1129" s="232"/>
      <c r="C1129" s="233"/>
      <c r="D1129" s="234" t="s">
        <v>171</v>
      </c>
      <c r="E1129" s="235" t="s">
        <v>19</v>
      </c>
      <c r="F1129" s="236" t="s">
        <v>1565</v>
      </c>
      <c r="G1129" s="233"/>
      <c r="H1129" s="237">
        <v>7.6449999999999996</v>
      </c>
      <c r="I1129" s="238"/>
      <c r="J1129" s="233"/>
      <c r="K1129" s="233"/>
      <c r="L1129" s="239"/>
      <c r="M1129" s="240"/>
      <c r="N1129" s="241"/>
      <c r="O1129" s="241"/>
      <c r="P1129" s="241"/>
      <c r="Q1129" s="241"/>
      <c r="R1129" s="241"/>
      <c r="S1129" s="241"/>
      <c r="T1129" s="242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43" t="s">
        <v>171</v>
      </c>
      <c r="AU1129" s="243" t="s">
        <v>83</v>
      </c>
      <c r="AV1129" s="13" t="s">
        <v>83</v>
      </c>
      <c r="AW1129" s="13" t="s">
        <v>35</v>
      </c>
      <c r="AX1129" s="13" t="s">
        <v>73</v>
      </c>
      <c r="AY1129" s="243" t="s">
        <v>160</v>
      </c>
    </row>
    <row r="1130" s="13" customFormat="1">
      <c r="A1130" s="13"/>
      <c r="B1130" s="232"/>
      <c r="C1130" s="233"/>
      <c r="D1130" s="234" t="s">
        <v>171</v>
      </c>
      <c r="E1130" s="235" t="s">
        <v>19</v>
      </c>
      <c r="F1130" s="236" t="s">
        <v>1566</v>
      </c>
      <c r="G1130" s="233"/>
      <c r="H1130" s="237">
        <v>5.8739999999999997</v>
      </c>
      <c r="I1130" s="238"/>
      <c r="J1130" s="233"/>
      <c r="K1130" s="233"/>
      <c r="L1130" s="239"/>
      <c r="M1130" s="240"/>
      <c r="N1130" s="241"/>
      <c r="O1130" s="241"/>
      <c r="P1130" s="241"/>
      <c r="Q1130" s="241"/>
      <c r="R1130" s="241"/>
      <c r="S1130" s="241"/>
      <c r="T1130" s="242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43" t="s">
        <v>171</v>
      </c>
      <c r="AU1130" s="243" t="s">
        <v>83</v>
      </c>
      <c r="AV1130" s="13" t="s">
        <v>83</v>
      </c>
      <c r="AW1130" s="13" t="s">
        <v>35</v>
      </c>
      <c r="AX1130" s="13" t="s">
        <v>73</v>
      </c>
      <c r="AY1130" s="243" t="s">
        <v>160</v>
      </c>
    </row>
    <row r="1131" s="13" customFormat="1">
      <c r="A1131" s="13"/>
      <c r="B1131" s="232"/>
      <c r="C1131" s="233"/>
      <c r="D1131" s="234" t="s">
        <v>171</v>
      </c>
      <c r="E1131" s="235" t="s">
        <v>19</v>
      </c>
      <c r="F1131" s="236" t="s">
        <v>1567</v>
      </c>
      <c r="G1131" s="233"/>
      <c r="H1131" s="237">
        <v>42.448999999999998</v>
      </c>
      <c r="I1131" s="238"/>
      <c r="J1131" s="233"/>
      <c r="K1131" s="233"/>
      <c r="L1131" s="239"/>
      <c r="M1131" s="240"/>
      <c r="N1131" s="241"/>
      <c r="O1131" s="241"/>
      <c r="P1131" s="241"/>
      <c r="Q1131" s="241"/>
      <c r="R1131" s="241"/>
      <c r="S1131" s="241"/>
      <c r="T1131" s="242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243" t="s">
        <v>171</v>
      </c>
      <c r="AU1131" s="243" t="s">
        <v>83</v>
      </c>
      <c r="AV1131" s="13" t="s">
        <v>83</v>
      </c>
      <c r="AW1131" s="13" t="s">
        <v>35</v>
      </c>
      <c r="AX1131" s="13" t="s">
        <v>73</v>
      </c>
      <c r="AY1131" s="243" t="s">
        <v>160</v>
      </c>
    </row>
    <row r="1132" s="13" customFormat="1">
      <c r="A1132" s="13"/>
      <c r="B1132" s="232"/>
      <c r="C1132" s="233"/>
      <c r="D1132" s="234" t="s">
        <v>171</v>
      </c>
      <c r="E1132" s="235" t="s">
        <v>19</v>
      </c>
      <c r="F1132" s="236" t="s">
        <v>1568</v>
      </c>
      <c r="G1132" s="233"/>
      <c r="H1132" s="237">
        <v>42.863999999999997</v>
      </c>
      <c r="I1132" s="238"/>
      <c r="J1132" s="233"/>
      <c r="K1132" s="233"/>
      <c r="L1132" s="239"/>
      <c r="M1132" s="240"/>
      <c r="N1132" s="241"/>
      <c r="O1132" s="241"/>
      <c r="P1132" s="241"/>
      <c r="Q1132" s="241"/>
      <c r="R1132" s="241"/>
      <c r="S1132" s="241"/>
      <c r="T1132" s="242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43" t="s">
        <v>171</v>
      </c>
      <c r="AU1132" s="243" t="s">
        <v>83</v>
      </c>
      <c r="AV1132" s="13" t="s">
        <v>83</v>
      </c>
      <c r="AW1132" s="13" t="s">
        <v>35</v>
      </c>
      <c r="AX1132" s="13" t="s">
        <v>73</v>
      </c>
      <c r="AY1132" s="243" t="s">
        <v>160</v>
      </c>
    </row>
    <row r="1133" s="13" customFormat="1">
      <c r="A1133" s="13"/>
      <c r="B1133" s="232"/>
      <c r="C1133" s="233"/>
      <c r="D1133" s="234" t="s">
        <v>171</v>
      </c>
      <c r="E1133" s="235" t="s">
        <v>19</v>
      </c>
      <c r="F1133" s="236" t="s">
        <v>1569</v>
      </c>
      <c r="G1133" s="233"/>
      <c r="H1133" s="237">
        <v>50.238</v>
      </c>
      <c r="I1133" s="238"/>
      <c r="J1133" s="233"/>
      <c r="K1133" s="233"/>
      <c r="L1133" s="239"/>
      <c r="M1133" s="240"/>
      <c r="N1133" s="241"/>
      <c r="O1133" s="241"/>
      <c r="P1133" s="241"/>
      <c r="Q1133" s="241"/>
      <c r="R1133" s="241"/>
      <c r="S1133" s="241"/>
      <c r="T1133" s="242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43" t="s">
        <v>171</v>
      </c>
      <c r="AU1133" s="243" t="s">
        <v>83</v>
      </c>
      <c r="AV1133" s="13" t="s">
        <v>83</v>
      </c>
      <c r="AW1133" s="13" t="s">
        <v>35</v>
      </c>
      <c r="AX1133" s="13" t="s">
        <v>73</v>
      </c>
      <c r="AY1133" s="243" t="s">
        <v>160</v>
      </c>
    </row>
    <row r="1134" s="13" customFormat="1">
      <c r="A1134" s="13"/>
      <c r="B1134" s="232"/>
      <c r="C1134" s="233"/>
      <c r="D1134" s="234" t="s">
        <v>171</v>
      </c>
      <c r="E1134" s="235" t="s">
        <v>19</v>
      </c>
      <c r="F1134" s="236" t="s">
        <v>1969</v>
      </c>
      <c r="G1134" s="233"/>
      <c r="H1134" s="237">
        <v>11.616</v>
      </c>
      <c r="I1134" s="238"/>
      <c r="J1134" s="233"/>
      <c r="K1134" s="233"/>
      <c r="L1134" s="239"/>
      <c r="M1134" s="240"/>
      <c r="N1134" s="241"/>
      <c r="O1134" s="241"/>
      <c r="P1134" s="241"/>
      <c r="Q1134" s="241"/>
      <c r="R1134" s="241"/>
      <c r="S1134" s="241"/>
      <c r="T1134" s="242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43" t="s">
        <v>171</v>
      </c>
      <c r="AU1134" s="243" t="s">
        <v>83</v>
      </c>
      <c r="AV1134" s="13" t="s">
        <v>83</v>
      </c>
      <c r="AW1134" s="13" t="s">
        <v>35</v>
      </c>
      <c r="AX1134" s="13" t="s">
        <v>73</v>
      </c>
      <c r="AY1134" s="243" t="s">
        <v>160</v>
      </c>
    </row>
    <row r="1135" s="13" customFormat="1">
      <c r="A1135" s="13"/>
      <c r="B1135" s="232"/>
      <c r="C1135" s="233"/>
      <c r="D1135" s="234" t="s">
        <v>171</v>
      </c>
      <c r="E1135" s="235" t="s">
        <v>19</v>
      </c>
      <c r="F1135" s="236" t="s">
        <v>1571</v>
      </c>
      <c r="G1135" s="233"/>
      <c r="H1135" s="237">
        <v>75.885000000000005</v>
      </c>
      <c r="I1135" s="238"/>
      <c r="J1135" s="233"/>
      <c r="K1135" s="233"/>
      <c r="L1135" s="239"/>
      <c r="M1135" s="240"/>
      <c r="N1135" s="241"/>
      <c r="O1135" s="241"/>
      <c r="P1135" s="241"/>
      <c r="Q1135" s="241"/>
      <c r="R1135" s="241"/>
      <c r="S1135" s="241"/>
      <c r="T1135" s="242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43" t="s">
        <v>171</v>
      </c>
      <c r="AU1135" s="243" t="s">
        <v>83</v>
      </c>
      <c r="AV1135" s="13" t="s">
        <v>83</v>
      </c>
      <c r="AW1135" s="13" t="s">
        <v>35</v>
      </c>
      <c r="AX1135" s="13" t="s">
        <v>73</v>
      </c>
      <c r="AY1135" s="243" t="s">
        <v>160</v>
      </c>
    </row>
    <row r="1136" s="15" customFormat="1">
      <c r="A1136" s="15"/>
      <c r="B1136" s="265"/>
      <c r="C1136" s="266"/>
      <c r="D1136" s="234" t="s">
        <v>171</v>
      </c>
      <c r="E1136" s="267" t="s">
        <v>19</v>
      </c>
      <c r="F1136" s="268" t="s">
        <v>1358</v>
      </c>
      <c r="G1136" s="266"/>
      <c r="H1136" s="269">
        <v>373.75599999999997</v>
      </c>
      <c r="I1136" s="270"/>
      <c r="J1136" s="266"/>
      <c r="K1136" s="266"/>
      <c r="L1136" s="271"/>
      <c r="M1136" s="272"/>
      <c r="N1136" s="273"/>
      <c r="O1136" s="273"/>
      <c r="P1136" s="273"/>
      <c r="Q1136" s="273"/>
      <c r="R1136" s="273"/>
      <c r="S1136" s="273"/>
      <c r="T1136" s="274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T1136" s="275" t="s">
        <v>171</v>
      </c>
      <c r="AU1136" s="275" t="s">
        <v>83</v>
      </c>
      <c r="AV1136" s="15" t="s">
        <v>181</v>
      </c>
      <c r="AW1136" s="15" t="s">
        <v>35</v>
      </c>
      <c r="AX1136" s="15" t="s">
        <v>73</v>
      </c>
      <c r="AY1136" s="275" t="s">
        <v>160</v>
      </c>
    </row>
    <row r="1137" s="13" customFormat="1">
      <c r="A1137" s="13"/>
      <c r="B1137" s="232"/>
      <c r="C1137" s="233"/>
      <c r="D1137" s="234" t="s">
        <v>171</v>
      </c>
      <c r="E1137" s="235" t="s">
        <v>19</v>
      </c>
      <c r="F1137" s="236" t="s">
        <v>1572</v>
      </c>
      <c r="G1137" s="233"/>
      <c r="H1137" s="237">
        <v>7.9660000000000002</v>
      </c>
      <c r="I1137" s="238"/>
      <c r="J1137" s="233"/>
      <c r="K1137" s="233"/>
      <c r="L1137" s="239"/>
      <c r="M1137" s="240"/>
      <c r="N1137" s="241"/>
      <c r="O1137" s="241"/>
      <c r="P1137" s="241"/>
      <c r="Q1137" s="241"/>
      <c r="R1137" s="241"/>
      <c r="S1137" s="241"/>
      <c r="T1137" s="242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43" t="s">
        <v>171</v>
      </c>
      <c r="AU1137" s="243" t="s">
        <v>83</v>
      </c>
      <c r="AV1137" s="13" t="s">
        <v>83</v>
      </c>
      <c r="AW1137" s="13" t="s">
        <v>35</v>
      </c>
      <c r="AX1137" s="13" t="s">
        <v>73</v>
      </c>
      <c r="AY1137" s="243" t="s">
        <v>160</v>
      </c>
    </row>
    <row r="1138" s="15" customFormat="1">
      <c r="A1138" s="15"/>
      <c r="B1138" s="265"/>
      <c r="C1138" s="266"/>
      <c r="D1138" s="234" t="s">
        <v>171</v>
      </c>
      <c r="E1138" s="267" t="s">
        <v>19</v>
      </c>
      <c r="F1138" s="268" t="s">
        <v>1360</v>
      </c>
      <c r="G1138" s="266"/>
      <c r="H1138" s="269">
        <v>7.9660000000000002</v>
      </c>
      <c r="I1138" s="270"/>
      <c r="J1138" s="266"/>
      <c r="K1138" s="266"/>
      <c r="L1138" s="271"/>
      <c r="M1138" s="272"/>
      <c r="N1138" s="273"/>
      <c r="O1138" s="273"/>
      <c r="P1138" s="273"/>
      <c r="Q1138" s="273"/>
      <c r="R1138" s="273"/>
      <c r="S1138" s="273"/>
      <c r="T1138" s="274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T1138" s="275" t="s">
        <v>171</v>
      </c>
      <c r="AU1138" s="275" t="s">
        <v>83</v>
      </c>
      <c r="AV1138" s="15" t="s">
        <v>181</v>
      </c>
      <c r="AW1138" s="15" t="s">
        <v>35</v>
      </c>
      <c r="AX1138" s="15" t="s">
        <v>73</v>
      </c>
      <c r="AY1138" s="275" t="s">
        <v>160</v>
      </c>
    </row>
    <row r="1139" s="13" customFormat="1">
      <c r="A1139" s="13"/>
      <c r="B1139" s="232"/>
      <c r="C1139" s="233"/>
      <c r="D1139" s="234" t="s">
        <v>171</v>
      </c>
      <c r="E1139" s="235" t="s">
        <v>19</v>
      </c>
      <c r="F1139" s="236" t="s">
        <v>1970</v>
      </c>
      <c r="G1139" s="233"/>
      <c r="H1139" s="237">
        <v>12.064</v>
      </c>
      <c r="I1139" s="238"/>
      <c r="J1139" s="233"/>
      <c r="K1139" s="233"/>
      <c r="L1139" s="239"/>
      <c r="M1139" s="240"/>
      <c r="N1139" s="241"/>
      <c r="O1139" s="241"/>
      <c r="P1139" s="241"/>
      <c r="Q1139" s="241"/>
      <c r="R1139" s="241"/>
      <c r="S1139" s="241"/>
      <c r="T1139" s="242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43" t="s">
        <v>171</v>
      </c>
      <c r="AU1139" s="243" t="s">
        <v>83</v>
      </c>
      <c r="AV1139" s="13" t="s">
        <v>83</v>
      </c>
      <c r="AW1139" s="13" t="s">
        <v>35</v>
      </c>
      <c r="AX1139" s="13" t="s">
        <v>73</v>
      </c>
      <c r="AY1139" s="243" t="s">
        <v>160</v>
      </c>
    </row>
    <row r="1140" s="15" customFormat="1">
      <c r="A1140" s="15"/>
      <c r="B1140" s="265"/>
      <c r="C1140" s="266"/>
      <c r="D1140" s="234" t="s">
        <v>171</v>
      </c>
      <c r="E1140" s="267" t="s">
        <v>19</v>
      </c>
      <c r="F1140" s="268" t="s">
        <v>1244</v>
      </c>
      <c r="G1140" s="266"/>
      <c r="H1140" s="269">
        <v>12.064</v>
      </c>
      <c r="I1140" s="270"/>
      <c r="J1140" s="266"/>
      <c r="K1140" s="266"/>
      <c r="L1140" s="271"/>
      <c r="M1140" s="272"/>
      <c r="N1140" s="273"/>
      <c r="O1140" s="273"/>
      <c r="P1140" s="273"/>
      <c r="Q1140" s="273"/>
      <c r="R1140" s="273"/>
      <c r="S1140" s="273"/>
      <c r="T1140" s="274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T1140" s="275" t="s">
        <v>171</v>
      </c>
      <c r="AU1140" s="275" t="s">
        <v>83</v>
      </c>
      <c r="AV1140" s="15" t="s">
        <v>181</v>
      </c>
      <c r="AW1140" s="15" t="s">
        <v>35</v>
      </c>
      <c r="AX1140" s="15" t="s">
        <v>73</v>
      </c>
      <c r="AY1140" s="275" t="s">
        <v>160</v>
      </c>
    </row>
    <row r="1141" s="14" customFormat="1">
      <c r="A1141" s="14"/>
      <c r="B1141" s="244"/>
      <c r="C1141" s="245"/>
      <c r="D1141" s="234" t="s">
        <v>171</v>
      </c>
      <c r="E1141" s="246" t="s">
        <v>19</v>
      </c>
      <c r="F1141" s="247" t="s">
        <v>180</v>
      </c>
      <c r="G1141" s="245"/>
      <c r="H1141" s="248">
        <v>1155.9690000000001</v>
      </c>
      <c r="I1141" s="249"/>
      <c r="J1141" s="245"/>
      <c r="K1141" s="245"/>
      <c r="L1141" s="250"/>
      <c r="M1141" s="251"/>
      <c r="N1141" s="252"/>
      <c r="O1141" s="252"/>
      <c r="P1141" s="252"/>
      <c r="Q1141" s="252"/>
      <c r="R1141" s="252"/>
      <c r="S1141" s="252"/>
      <c r="T1141" s="253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T1141" s="254" t="s">
        <v>171</v>
      </c>
      <c r="AU1141" s="254" t="s">
        <v>83</v>
      </c>
      <c r="AV1141" s="14" t="s">
        <v>167</v>
      </c>
      <c r="AW1141" s="14" t="s">
        <v>35</v>
      </c>
      <c r="AX1141" s="14" t="s">
        <v>81</v>
      </c>
      <c r="AY1141" s="254" t="s">
        <v>160</v>
      </c>
    </row>
    <row r="1142" s="2" customFormat="1" ht="24.15" customHeight="1">
      <c r="A1142" s="40"/>
      <c r="B1142" s="41"/>
      <c r="C1142" s="255" t="s">
        <v>1971</v>
      </c>
      <c r="D1142" s="255" t="s">
        <v>242</v>
      </c>
      <c r="E1142" s="256" t="s">
        <v>1972</v>
      </c>
      <c r="F1142" s="257" t="s">
        <v>1973</v>
      </c>
      <c r="G1142" s="258" t="s">
        <v>165</v>
      </c>
      <c r="H1142" s="259">
        <v>657.99699999999996</v>
      </c>
      <c r="I1142" s="260"/>
      <c r="J1142" s="261">
        <f>ROUND(I1142*H1142,2)</f>
        <v>0</v>
      </c>
      <c r="K1142" s="257" t="s">
        <v>166</v>
      </c>
      <c r="L1142" s="262"/>
      <c r="M1142" s="263" t="s">
        <v>19</v>
      </c>
      <c r="N1142" s="264" t="s">
        <v>44</v>
      </c>
      <c r="O1142" s="86"/>
      <c r="P1142" s="223">
        <f>O1142*H1142</f>
        <v>0</v>
      </c>
      <c r="Q1142" s="223">
        <v>0.0015</v>
      </c>
      <c r="R1142" s="223">
        <f>Q1142*H1142</f>
        <v>0.98699549999999991</v>
      </c>
      <c r="S1142" s="223">
        <v>0</v>
      </c>
      <c r="T1142" s="224">
        <f>S1142*H1142</f>
        <v>0</v>
      </c>
      <c r="U1142" s="40"/>
      <c r="V1142" s="40"/>
      <c r="W1142" s="40"/>
      <c r="X1142" s="40"/>
      <c r="Y1142" s="40"/>
      <c r="Z1142" s="40"/>
      <c r="AA1142" s="40"/>
      <c r="AB1142" s="40"/>
      <c r="AC1142" s="40"/>
      <c r="AD1142" s="40"/>
      <c r="AE1142" s="40"/>
      <c r="AR1142" s="225" t="s">
        <v>368</v>
      </c>
      <c r="AT1142" s="225" t="s">
        <v>242</v>
      </c>
      <c r="AU1142" s="225" t="s">
        <v>83</v>
      </c>
      <c r="AY1142" s="19" t="s">
        <v>160</v>
      </c>
      <c r="BE1142" s="226">
        <f>IF(N1142="základní",J1142,0)</f>
        <v>0</v>
      </c>
      <c r="BF1142" s="226">
        <f>IF(N1142="snížená",J1142,0)</f>
        <v>0</v>
      </c>
      <c r="BG1142" s="226">
        <f>IF(N1142="zákl. přenesená",J1142,0)</f>
        <v>0</v>
      </c>
      <c r="BH1142" s="226">
        <f>IF(N1142="sníž. přenesená",J1142,0)</f>
        <v>0</v>
      </c>
      <c r="BI1142" s="226">
        <f>IF(N1142="nulová",J1142,0)</f>
        <v>0</v>
      </c>
      <c r="BJ1142" s="19" t="s">
        <v>81</v>
      </c>
      <c r="BK1142" s="226">
        <f>ROUND(I1142*H1142,2)</f>
        <v>0</v>
      </c>
      <c r="BL1142" s="19" t="s">
        <v>263</v>
      </c>
      <c r="BM1142" s="225" t="s">
        <v>1974</v>
      </c>
    </row>
    <row r="1143" s="13" customFormat="1">
      <c r="A1143" s="13"/>
      <c r="B1143" s="232"/>
      <c r="C1143" s="233"/>
      <c r="D1143" s="234" t="s">
        <v>171</v>
      </c>
      <c r="E1143" s="233"/>
      <c r="F1143" s="236" t="s">
        <v>1975</v>
      </c>
      <c r="G1143" s="233"/>
      <c r="H1143" s="237">
        <v>657.99699999999996</v>
      </c>
      <c r="I1143" s="238"/>
      <c r="J1143" s="233"/>
      <c r="K1143" s="233"/>
      <c r="L1143" s="239"/>
      <c r="M1143" s="240"/>
      <c r="N1143" s="241"/>
      <c r="O1143" s="241"/>
      <c r="P1143" s="241"/>
      <c r="Q1143" s="241"/>
      <c r="R1143" s="241"/>
      <c r="S1143" s="241"/>
      <c r="T1143" s="242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43" t="s">
        <v>171</v>
      </c>
      <c r="AU1143" s="243" t="s">
        <v>83</v>
      </c>
      <c r="AV1143" s="13" t="s">
        <v>83</v>
      </c>
      <c r="AW1143" s="13" t="s">
        <v>4</v>
      </c>
      <c r="AX1143" s="13" t="s">
        <v>81</v>
      </c>
      <c r="AY1143" s="243" t="s">
        <v>160</v>
      </c>
    </row>
    <row r="1144" s="2" customFormat="1" ht="21.75" customHeight="1">
      <c r="A1144" s="40"/>
      <c r="B1144" s="41"/>
      <c r="C1144" s="255" t="s">
        <v>1976</v>
      </c>
      <c r="D1144" s="255" t="s">
        <v>242</v>
      </c>
      <c r="E1144" s="256" t="s">
        <v>1977</v>
      </c>
      <c r="F1144" s="257" t="s">
        <v>1978</v>
      </c>
      <c r="G1144" s="258" t="s">
        <v>165</v>
      </c>
      <c r="H1144" s="259">
        <v>555.76999999999998</v>
      </c>
      <c r="I1144" s="260"/>
      <c r="J1144" s="261">
        <f>ROUND(I1144*H1144,2)</f>
        <v>0</v>
      </c>
      <c r="K1144" s="257" t="s">
        <v>166</v>
      </c>
      <c r="L1144" s="262"/>
      <c r="M1144" s="263" t="s">
        <v>19</v>
      </c>
      <c r="N1144" s="264" t="s">
        <v>44</v>
      </c>
      <c r="O1144" s="86"/>
      <c r="P1144" s="223">
        <f>O1144*H1144</f>
        <v>0</v>
      </c>
      <c r="Q1144" s="223">
        <v>0.0023</v>
      </c>
      <c r="R1144" s="223">
        <f>Q1144*H1144</f>
        <v>1.2782709999999999</v>
      </c>
      <c r="S1144" s="223">
        <v>0</v>
      </c>
      <c r="T1144" s="224">
        <f>S1144*H1144</f>
        <v>0</v>
      </c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40"/>
      <c r="AE1144" s="40"/>
      <c r="AR1144" s="225" t="s">
        <v>368</v>
      </c>
      <c r="AT1144" s="225" t="s">
        <v>242</v>
      </c>
      <c r="AU1144" s="225" t="s">
        <v>83</v>
      </c>
      <c r="AY1144" s="19" t="s">
        <v>160</v>
      </c>
      <c r="BE1144" s="226">
        <f>IF(N1144="základní",J1144,0)</f>
        <v>0</v>
      </c>
      <c r="BF1144" s="226">
        <f>IF(N1144="snížená",J1144,0)</f>
        <v>0</v>
      </c>
      <c r="BG1144" s="226">
        <f>IF(N1144="zákl. přenesená",J1144,0)</f>
        <v>0</v>
      </c>
      <c r="BH1144" s="226">
        <f>IF(N1144="sníž. přenesená",J1144,0)</f>
        <v>0</v>
      </c>
      <c r="BI1144" s="226">
        <f>IF(N1144="nulová",J1144,0)</f>
        <v>0</v>
      </c>
      <c r="BJ1144" s="19" t="s">
        <v>81</v>
      </c>
      <c r="BK1144" s="226">
        <f>ROUND(I1144*H1144,2)</f>
        <v>0</v>
      </c>
      <c r="BL1144" s="19" t="s">
        <v>263</v>
      </c>
      <c r="BM1144" s="225" t="s">
        <v>1979</v>
      </c>
    </row>
    <row r="1145" s="13" customFormat="1">
      <c r="A1145" s="13"/>
      <c r="B1145" s="232"/>
      <c r="C1145" s="233"/>
      <c r="D1145" s="234" t="s">
        <v>171</v>
      </c>
      <c r="E1145" s="235" t="s">
        <v>19</v>
      </c>
      <c r="F1145" s="236" t="s">
        <v>1980</v>
      </c>
      <c r="G1145" s="233"/>
      <c r="H1145" s="237">
        <v>135.51900000000001</v>
      </c>
      <c r="I1145" s="238"/>
      <c r="J1145" s="233"/>
      <c r="K1145" s="233"/>
      <c r="L1145" s="239"/>
      <c r="M1145" s="240"/>
      <c r="N1145" s="241"/>
      <c r="O1145" s="241"/>
      <c r="P1145" s="241"/>
      <c r="Q1145" s="241"/>
      <c r="R1145" s="241"/>
      <c r="S1145" s="241"/>
      <c r="T1145" s="242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43" t="s">
        <v>171</v>
      </c>
      <c r="AU1145" s="243" t="s">
        <v>83</v>
      </c>
      <c r="AV1145" s="13" t="s">
        <v>83</v>
      </c>
      <c r="AW1145" s="13" t="s">
        <v>35</v>
      </c>
      <c r="AX1145" s="13" t="s">
        <v>73</v>
      </c>
      <c r="AY1145" s="243" t="s">
        <v>160</v>
      </c>
    </row>
    <row r="1146" s="13" customFormat="1">
      <c r="A1146" s="13"/>
      <c r="B1146" s="232"/>
      <c r="C1146" s="233"/>
      <c r="D1146" s="234" t="s">
        <v>171</v>
      </c>
      <c r="E1146" s="235" t="s">
        <v>19</v>
      </c>
      <c r="F1146" s="236" t="s">
        <v>1981</v>
      </c>
      <c r="G1146" s="233"/>
      <c r="H1146" s="237">
        <v>373.75599999999997</v>
      </c>
      <c r="I1146" s="238"/>
      <c r="J1146" s="233"/>
      <c r="K1146" s="233"/>
      <c r="L1146" s="239"/>
      <c r="M1146" s="240"/>
      <c r="N1146" s="241"/>
      <c r="O1146" s="241"/>
      <c r="P1146" s="241"/>
      <c r="Q1146" s="241"/>
      <c r="R1146" s="241"/>
      <c r="S1146" s="241"/>
      <c r="T1146" s="242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43" t="s">
        <v>171</v>
      </c>
      <c r="AU1146" s="243" t="s">
        <v>83</v>
      </c>
      <c r="AV1146" s="13" t="s">
        <v>83</v>
      </c>
      <c r="AW1146" s="13" t="s">
        <v>35</v>
      </c>
      <c r="AX1146" s="13" t="s">
        <v>73</v>
      </c>
      <c r="AY1146" s="243" t="s">
        <v>160</v>
      </c>
    </row>
    <row r="1147" s="13" customFormat="1">
      <c r="A1147" s="13"/>
      <c r="B1147" s="232"/>
      <c r="C1147" s="233"/>
      <c r="D1147" s="234" t="s">
        <v>171</v>
      </c>
      <c r="E1147" s="235" t="s">
        <v>19</v>
      </c>
      <c r="F1147" s="236" t="s">
        <v>1982</v>
      </c>
      <c r="G1147" s="233"/>
      <c r="H1147" s="237">
        <v>7.9660000000000002</v>
      </c>
      <c r="I1147" s="238"/>
      <c r="J1147" s="233"/>
      <c r="K1147" s="233"/>
      <c r="L1147" s="239"/>
      <c r="M1147" s="240"/>
      <c r="N1147" s="241"/>
      <c r="O1147" s="241"/>
      <c r="P1147" s="241"/>
      <c r="Q1147" s="241"/>
      <c r="R1147" s="241"/>
      <c r="S1147" s="241"/>
      <c r="T1147" s="242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43" t="s">
        <v>171</v>
      </c>
      <c r="AU1147" s="243" t="s">
        <v>83</v>
      </c>
      <c r="AV1147" s="13" t="s">
        <v>83</v>
      </c>
      <c r="AW1147" s="13" t="s">
        <v>35</v>
      </c>
      <c r="AX1147" s="13" t="s">
        <v>73</v>
      </c>
      <c r="AY1147" s="243" t="s">
        <v>160</v>
      </c>
    </row>
    <row r="1148" s="13" customFormat="1">
      <c r="A1148" s="13"/>
      <c r="B1148" s="232"/>
      <c r="C1148" s="233"/>
      <c r="D1148" s="234" t="s">
        <v>171</v>
      </c>
      <c r="E1148" s="235" t="s">
        <v>19</v>
      </c>
      <c r="F1148" s="236" t="s">
        <v>1983</v>
      </c>
      <c r="G1148" s="233"/>
      <c r="H1148" s="237">
        <v>12.064</v>
      </c>
      <c r="I1148" s="238"/>
      <c r="J1148" s="233"/>
      <c r="K1148" s="233"/>
      <c r="L1148" s="239"/>
      <c r="M1148" s="240"/>
      <c r="N1148" s="241"/>
      <c r="O1148" s="241"/>
      <c r="P1148" s="241"/>
      <c r="Q1148" s="241"/>
      <c r="R1148" s="241"/>
      <c r="S1148" s="241"/>
      <c r="T1148" s="242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43" t="s">
        <v>171</v>
      </c>
      <c r="AU1148" s="243" t="s">
        <v>83</v>
      </c>
      <c r="AV1148" s="13" t="s">
        <v>83</v>
      </c>
      <c r="AW1148" s="13" t="s">
        <v>35</v>
      </c>
      <c r="AX1148" s="13" t="s">
        <v>73</v>
      </c>
      <c r="AY1148" s="243" t="s">
        <v>160</v>
      </c>
    </row>
    <row r="1149" s="14" customFormat="1">
      <c r="A1149" s="14"/>
      <c r="B1149" s="244"/>
      <c r="C1149" s="245"/>
      <c r="D1149" s="234" t="s">
        <v>171</v>
      </c>
      <c r="E1149" s="246" t="s">
        <v>19</v>
      </c>
      <c r="F1149" s="247" t="s">
        <v>180</v>
      </c>
      <c r="G1149" s="245"/>
      <c r="H1149" s="248">
        <v>529.30499999999995</v>
      </c>
      <c r="I1149" s="249"/>
      <c r="J1149" s="245"/>
      <c r="K1149" s="245"/>
      <c r="L1149" s="250"/>
      <c r="M1149" s="251"/>
      <c r="N1149" s="252"/>
      <c r="O1149" s="252"/>
      <c r="P1149" s="252"/>
      <c r="Q1149" s="252"/>
      <c r="R1149" s="252"/>
      <c r="S1149" s="252"/>
      <c r="T1149" s="253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54" t="s">
        <v>171</v>
      </c>
      <c r="AU1149" s="254" t="s">
        <v>83</v>
      </c>
      <c r="AV1149" s="14" t="s">
        <v>167</v>
      </c>
      <c r="AW1149" s="14" t="s">
        <v>35</v>
      </c>
      <c r="AX1149" s="14" t="s">
        <v>81</v>
      </c>
      <c r="AY1149" s="254" t="s">
        <v>160</v>
      </c>
    </row>
    <row r="1150" s="13" customFormat="1">
      <c r="A1150" s="13"/>
      <c r="B1150" s="232"/>
      <c r="C1150" s="233"/>
      <c r="D1150" s="234" t="s">
        <v>171</v>
      </c>
      <c r="E1150" s="233"/>
      <c r="F1150" s="236" t="s">
        <v>1984</v>
      </c>
      <c r="G1150" s="233"/>
      <c r="H1150" s="237">
        <v>555.76999999999998</v>
      </c>
      <c r="I1150" s="238"/>
      <c r="J1150" s="233"/>
      <c r="K1150" s="233"/>
      <c r="L1150" s="239"/>
      <c r="M1150" s="240"/>
      <c r="N1150" s="241"/>
      <c r="O1150" s="241"/>
      <c r="P1150" s="241"/>
      <c r="Q1150" s="241"/>
      <c r="R1150" s="241"/>
      <c r="S1150" s="241"/>
      <c r="T1150" s="242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43" t="s">
        <v>171</v>
      </c>
      <c r="AU1150" s="243" t="s">
        <v>83</v>
      </c>
      <c r="AV1150" s="13" t="s">
        <v>83</v>
      </c>
      <c r="AW1150" s="13" t="s">
        <v>4</v>
      </c>
      <c r="AX1150" s="13" t="s">
        <v>81</v>
      </c>
      <c r="AY1150" s="243" t="s">
        <v>160</v>
      </c>
    </row>
    <row r="1151" s="2" customFormat="1" ht="33" customHeight="1">
      <c r="A1151" s="40"/>
      <c r="B1151" s="41"/>
      <c r="C1151" s="214" t="s">
        <v>1985</v>
      </c>
      <c r="D1151" s="214" t="s">
        <v>162</v>
      </c>
      <c r="E1151" s="215" t="s">
        <v>1986</v>
      </c>
      <c r="F1151" s="216" t="s">
        <v>1987</v>
      </c>
      <c r="G1151" s="217" t="s">
        <v>165</v>
      </c>
      <c r="H1151" s="218">
        <v>65.385000000000005</v>
      </c>
      <c r="I1151" s="219"/>
      <c r="J1151" s="220">
        <f>ROUND(I1151*H1151,2)</f>
        <v>0</v>
      </c>
      <c r="K1151" s="216" t="s">
        <v>166</v>
      </c>
      <c r="L1151" s="46"/>
      <c r="M1151" s="221" t="s">
        <v>19</v>
      </c>
      <c r="N1151" s="222" t="s">
        <v>44</v>
      </c>
      <c r="O1151" s="86"/>
      <c r="P1151" s="223">
        <f>O1151*H1151</f>
        <v>0</v>
      </c>
      <c r="Q1151" s="223">
        <v>0</v>
      </c>
      <c r="R1151" s="223">
        <f>Q1151*H1151</f>
        <v>0</v>
      </c>
      <c r="S1151" s="223">
        <v>0</v>
      </c>
      <c r="T1151" s="224">
        <f>S1151*H1151</f>
        <v>0</v>
      </c>
      <c r="U1151" s="40"/>
      <c r="V1151" s="40"/>
      <c r="W1151" s="40"/>
      <c r="X1151" s="40"/>
      <c r="Y1151" s="40"/>
      <c r="Z1151" s="40"/>
      <c r="AA1151" s="40"/>
      <c r="AB1151" s="40"/>
      <c r="AC1151" s="40"/>
      <c r="AD1151" s="40"/>
      <c r="AE1151" s="40"/>
      <c r="AR1151" s="225" t="s">
        <v>263</v>
      </c>
      <c r="AT1151" s="225" t="s">
        <v>162</v>
      </c>
      <c r="AU1151" s="225" t="s">
        <v>83</v>
      </c>
      <c r="AY1151" s="19" t="s">
        <v>160</v>
      </c>
      <c r="BE1151" s="226">
        <f>IF(N1151="základní",J1151,0)</f>
        <v>0</v>
      </c>
      <c r="BF1151" s="226">
        <f>IF(N1151="snížená",J1151,0)</f>
        <v>0</v>
      </c>
      <c r="BG1151" s="226">
        <f>IF(N1151="zákl. přenesená",J1151,0)</f>
        <v>0</v>
      </c>
      <c r="BH1151" s="226">
        <f>IF(N1151="sníž. přenesená",J1151,0)</f>
        <v>0</v>
      </c>
      <c r="BI1151" s="226">
        <f>IF(N1151="nulová",J1151,0)</f>
        <v>0</v>
      </c>
      <c r="BJ1151" s="19" t="s">
        <v>81</v>
      </c>
      <c r="BK1151" s="226">
        <f>ROUND(I1151*H1151,2)</f>
        <v>0</v>
      </c>
      <c r="BL1151" s="19" t="s">
        <v>263</v>
      </c>
      <c r="BM1151" s="225" t="s">
        <v>1988</v>
      </c>
    </row>
    <row r="1152" s="2" customFormat="1">
      <c r="A1152" s="40"/>
      <c r="B1152" s="41"/>
      <c r="C1152" s="42"/>
      <c r="D1152" s="227" t="s">
        <v>169</v>
      </c>
      <c r="E1152" s="42"/>
      <c r="F1152" s="228" t="s">
        <v>1989</v>
      </c>
      <c r="G1152" s="42"/>
      <c r="H1152" s="42"/>
      <c r="I1152" s="229"/>
      <c r="J1152" s="42"/>
      <c r="K1152" s="42"/>
      <c r="L1152" s="46"/>
      <c r="M1152" s="230"/>
      <c r="N1152" s="231"/>
      <c r="O1152" s="86"/>
      <c r="P1152" s="86"/>
      <c r="Q1152" s="86"/>
      <c r="R1152" s="86"/>
      <c r="S1152" s="86"/>
      <c r="T1152" s="87"/>
      <c r="U1152" s="40"/>
      <c r="V1152" s="40"/>
      <c r="W1152" s="40"/>
      <c r="X1152" s="40"/>
      <c r="Y1152" s="40"/>
      <c r="Z1152" s="40"/>
      <c r="AA1152" s="40"/>
      <c r="AB1152" s="40"/>
      <c r="AC1152" s="40"/>
      <c r="AD1152" s="40"/>
      <c r="AE1152" s="40"/>
      <c r="AT1152" s="19" t="s">
        <v>169</v>
      </c>
      <c r="AU1152" s="19" t="s">
        <v>83</v>
      </c>
    </row>
    <row r="1153" s="13" customFormat="1">
      <c r="A1153" s="13"/>
      <c r="B1153" s="232"/>
      <c r="C1153" s="233"/>
      <c r="D1153" s="234" t="s">
        <v>171</v>
      </c>
      <c r="E1153" s="235" t="s">
        <v>19</v>
      </c>
      <c r="F1153" s="236" t="s">
        <v>1211</v>
      </c>
      <c r="G1153" s="233"/>
      <c r="H1153" s="237">
        <v>16.68</v>
      </c>
      <c r="I1153" s="238"/>
      <c r="J1153" s="233"/>
      <c r="K1153" s="233"/>
      <c r="L1153" s="239"/>
      <c r="M1153" s="240"/>
      <c r="N1153" s="241"/>
      <c r="O1153" s="241"/>
      <c r="P1153" s="241"/>
      <c r="Q1153" s="241"/>
      <c r="R1153" s="241"/>
      <c r="S1153" s="241"/>
      <c r="T1153" s="242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43" t="s">
        <v>171</v>
      </c>
      <c r="AU1153" s="243" t="s">
        <v>83</v>
      </c>
      <c r="AV1153" s="13" t="s">
        <v>83</v>
      </c>
      <c r="AW1153" s="13" t="s">
        <v>35</v>
      </c>
      <c r="AX1153" s="13" t="s">
        <v>73</v>
      </c>
      <c r="AY1153" s="243" t="s">
        <v>160</v>
      </c>
    </row>
    <row r="1154" s="13" customFormat="1">
      <c r="A1154" s="13"/>
      <c r="B1154" s="232"/>
      <c r="C1154" s="233"/>
      <c r="D1154" s="234" t="s">
        <v>171</v>
      </c>
      <c r="E1154" s="235" t="s">
        <v>19</v>
      </c>
      <c r="F1154" s="236" t="s">
        <v>1212</v>
      </c>
      <c r="G1154" s="233"/>
      <c r="H1154" s="237">
        <v>15.119999999999999</v>
      </c>
      <c r="I1154" s="238"/>
      <c r="J1154" s="233"/>
      <c r="K1154" s="233"/>
      <c r="L1154" s="239"/>
      <c r="M1154" s="240"/>
      <c r="N1154" s="241"/>
      <c r="O1154" s="241"/>
      <c r="P1154" s="241"/>
      <c r="Q1154" s="241"/>
      <c r="R1154" s="241"/>
      <c r="S1154" s="241"/>
      <c r="T1154" s="242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43" t="s">
        <v>171</v>
      </c>
      <c r="AU1154" s="243" t="s">
        <v>83</v>
      </c>
      <c r="AV1154" s="13" t="s">
        <v>83</v>
      </c>
      <c r="AW1154" s="13" t="s">
        <v>35</v>
      </c>
      <c r="AX1154" s="13" t="s">
        <v>73</v>
      </c>
      <c r="AY1154" s="243" t="s">
        <v>160</v>
      </c>
    </row>
    <row r="1155" s="13" customFormat="1">
      <c r="A1155" s="13"/>
      <c r="B1155" s="232"/>
      <c r="C1155" s="233"/>
      <c r="D1155" s="234" t="s">
        <v>171</v>
      </c>
      <c r="E1155" s="235" t="s">
        <v>19</v>
      </c>
      <c r="F1155" s="236" t="s">
        <v>1213</v>
      </c>
      <c r="G1155" s="233"/>
      <c r="H1155" s="237">
        <v>26.925000000000001</v>
      </c>
      <c r="I1155" s="238"/>
      <c r="J1155" s="233"/>
      <c r="K1155" s="233"/>
      <c r="L1155" s="239"/>
      <c r="M1155" s="240"/>
      <c r="N1155" s="241"/>
      <c r="O1155" s="241"/>
      <c r="P1155" s="241"/>
      <c r="Q1155" s="241"/>
      <c r="R1155" s="241"/>
      <c r="S1155" s="241"/>
      <c r="T1155" s="242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43" t="s">
        <v>171</v>
      </c>
      <c r="AU1155" s="243" t="s">
        <v>83</v>
      </c>
      <c r="AV1155" s="13" t="s">
        <v>83</v>
      </c>
      <c r="AW1155" s="13" t="s">
        <v>35</v>
      </c>
      <c r="AX1155" s="13" t="s">
        <v>73</v>
      </c>
      <c r="AY1155" s="243" t="s">
        <v>160</v>
      </c>
    </row>
    <row r="1156" s="13" customFormat="1">
      <c r="A1156" s="13"/>
      <c r="B1156" s="232"/>
      <c r="C1156" s="233"/>
      <c r="D1156" s="234" t="s">
        <v>171</v>
      </c>
      <c r="E1156" s="235" t="s">
        <v>19</v>
      </c>
      <c r="F1156" s="236" t="s">
        <v>1214</v>
      </c>
      <c r="G1156" s="233"/>
      <c r="H1156" s="237">
        <v>6.6600000000000001</v>
      </c>
      <c r="I1156" s="238"/>
      <c r="J1156" s="233"/>
      <c r="K1156" s="233"/>
      <c r="L1156" s="239"/>
      <c r="M1156" s="240"/>
      <c r="N1156" s="241"/>
      <c r="O1156" s="241"/>
      <c r="P1156" s="241"/>
      <c r="Q1156" s="241"/>
      <c r="R1156" s="241"/>
      <c r="S1156" s="241"/>
      <c r="T1156" s="242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43" t="s">
        <v>171</v>
      </c>
      <c r="AU1156" s="243" t="s">
        <v>83</v>
      </c>
      <c r="AV1156" s="13" t="s">
        <v>83</v>
      </c>
      <c r="AW1156" s="13" t="s">
        <v>35</v>
      </c>
      <c r="AX1156" s="13" t="s">
        <v>73</v>
      </c>
      <c r="AY1156" s="243" t="s">
        <v>160</v>
      </c>
    </row>
    <row r="1157" s="14" customFormat="1">
      <c r="A1157" s="14"/>
      <c r="B1157" s="244"/>
      <c r="C1157" s="245"/>
      <c r="D1157" s="234" t="s">
        <v>171</v>
      </c>
      <c r="E1157" s="246" t="s">
        <v>19</v>
      </c>
      <c r="F1157" s="247" t="s">
        <v>180</v>
      </c>
      <c r="G1157" s="245"/>
      <c r="H1157" s="248">
        <v>65.385000000000005</v>
      </c>
      <c r="I1157" s="249"/>
      <c r="J1157" s="245"/>
      <c r="K1157" s="245"/>
      <c r="L1157" s="250"/>
      <c r="M1157" s="251"/>
      <c r="N1157" s="252"/>
      <c r="O1157" s="252"/>
      <c r="P1157" s="252"/>
      <c r="Q1157" s="252"/>
      <c r="R1157" s="252"/>
      <c r="S1157" s="252"/>
      <c r="T1157" s="253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54" t="s">
        <v>171</v>
      </c>
      <c r="AU1157" s="254" t="s">
        <v>83</v>
      </c>
      <c r="AV1157" s="14" t="s">
        <v>167</v>
      </c>
      <c r="AW1157" s="14" t="s">
        <v>35</v>
      </c>
      <c r="AX1157" s="14" t="s">
        <v>81</v>
      </c>
      <c r="AY1157" s="254" t="s">
        <v>160</v>
      </c>
    </row>
    <row r="1158" s="2" customFormat="1" ht="24.15" customHeight="1">
      <c r="A1158" s="40"/>
      <c r="B1158" s="41"/>
      <c r="C1158" s="255" t="s">
        <v>1990</v>
      </c>
      <c r="D1158" s="255" t="s">
        <v>242</v>
      </c>
      <c r="E1158" s="256" t="s">
        <v>1991</v>
      </c>
      <c r="F1158" s="257" t="s">
        <v>1992</v>
      </c>
      <c r="G1158" s="258" t="s">
        <v>165</v>
      </c>
      <c r="H1158" s="259">
        <v>68.653999999999996</v>
      </c>
      <c r="I1158" s="260"/>
      <c r="J1158" s="261">
        <f>ROUND(I1158*H1158,2)</f>
        <v>0</v>
      </c>
      <c r="K1158" s="257" t="s">
        <v>166</v>
      </c>
      <c r="L1158" s="262"/>
      <c r="M1158" s="263" t="s">
        <v>19</v>
      </c>
      <c r="N1158" s="264" t="s">
        <v>44</v>
      </c>
      <c r="O1158" s="86"/>
      <c r="P1158" s="223">
        <f>O1158*H1158</f>
        <v>0</v>
      </c>
      <c r="Q1158" s="223">
        <v>0.01</v>
      </c>
      <c r="R1158" s="223">
        <f>Q1158*H1158</f>
        <v>0.68653999999999993</v>
      </c>
      <c r="S1158" s="223">
        <v>0</v>
      </c>
      <c r="T1158" s="224">
        <f>S1158*H1158</f>
        <v>0</v>
      </c>
      <c r="U1158" s="40"/>
      <c r="V1158" s="40"/>
      <c r="W1158" s="40"/>
      <c r="X1158" s="40"/>
      <c r="Y1158" s="40"/>
      <c r="Z1158" s="40"/>
      <c r="AA1158" s="40"/>
      <c r="AB1158" s="40"/>
      <c r="AC1158" s="40"/>
      <c r="AD1158" s="40"/>
      <c r="AE1158" s="40"/>
      <c r="AR1158" s="225" t="s">
        <v>368</v>
      </c>
      <c r="AT1158" s="225" t="s">
        <v>242</v>
      </c>
      <c r="AU1158" s="225" t="s">
        <v>83</v>
      </c>
      <c r="AY1158" s="19" t="s">
        <v>160</v>
      </c>
      <c r="BE1158" s="226">
        <f>IF(N1158="základní",J1158,0)</f>
        <v>0</v>
      </c>
      <c r="BF1158" s="226">
        <f>IF(N1158="snížená",J1158,0)</f>
        <v>0</v>
      </c>
      <c r="BG1158" s="226">
        <f>IF(N1158="zákl. přenesená",J1158,0)</f>
        <v>0</v>
      </c>
      <c r="BH1158" s="226">
        <f>IF(N1158="sníž. přenesená",J1158,0)</f>
        <v>0</v>
      </c>
      <c r="BI1158" s="226">
        <f>IF(N1158="nulová",J1158,0)</f>
        <v>0</v>
      </c>
      <c r="BJ1158" s="19" t="s">
        <v>81</v>
      </c>
      <c r="BK1158" s="226">
        <f>ROUND(I1158*H1158,2)</f>
        <v>0</v>
      </c>
      <c r="BL1158" s="19" t="s">
        <v>263</v>
      </c>
      <c r="BM1158" s="225" t="s">
        <v>1993</v>
      </c>
    </row>
    <row r="1159" s="13" customFormat="1">
      <c r="A1159" s="13"/>
      <c r="B1159" s="232"/>
      <c r="C1159" s="233"/>
      <c r="D1159" s="234" t="s">
        <v>171</v>
      </c>
      <c r="E1159" s="233"/>
      <c r="F1159" s="236" t="s">
        <v>1994</v>
      </c>
      <c r="G1159" s="233"/>
      <c r="H1159" s="237">
        <v>68.653999999999996</v>
      </c>
      <c r="I1159" s="238"/>
      <c r="J1159" s="233"/>
      <c r="K1159" s="233"/>
      <c r="L1159" s="239"/>
      <c r="M1159" s="240"/>
      <c r="N1159" s="241"/>
      <c r="O1159" s="241"/>
      <c r="P1159" s="241"/>
      <c r="Q1159" s="241"/>
      <c r="R1159" s="241"/>
      <c r="S1159" s="241"/>
      <c r="T1159" s="242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43" t="s">
        <v>171</v>
      </c>
      <c r="AU1159" s="243" t="s">
        <v>83</v>
      </c>
      <c r="AV1159" s="13" t="s">
        <v>83</v>
      </c>
      <c r="AW1159" s="13" t="s">
        <v>4</v>
      </c>
      <c r="AX1159" s="13" t="s">
        <v>81</v>
      </c>
      <c r="AY1159" s="243" t="s">
        <v>160</v>
      </c>
    </row>
    <row r="1160" s="2" customFormat="1" ht="33" customHeight="1">
      <c r="A1160" s="40"/>
      <c r="B1160" s="41"/>
      <c r="C1160" s="214" t="s">
        <v>1995</v>
      </c>
      <c r="D1160" s="214" t="s">
        <v>162</v>
      </c>
      <c r="E1160" s="215" t="s">
        <v>1986</v>
      </c>
      <c r="F1160" s="216" t="s">
        <v>1987</v>
      </c>
      <c r="G1160" s="217" t="s">
        <v>165</v>
      </c>
      <c r="H1160" s="218">
        <v>1114.9970000000001</v>
      </c>
      <c r="I1160" s="219"/>
      <c r="J1160" s="220">
        <f>ROUND(I1160*H1160,2)</f>
        <v>0</v>
      </c>
      <c r="K1160" s="216" t="s">
        <v>166</v>
      </c>
      <c r="L1160" s="46"/>
      <c r="M1160" s="221" t="s">
        <v>19</v>
      </c>
      <c r="N1160" s="222" t="s">
        <v>44</v>
      </c>
      <c r="O1160" s="86"/>
      <c r="P1160" s="223">
        <f>O1160*H1160</f>
        <v>0</v>
      </c>
      <c r="Q1160" s="223">
        <v>0</v>
      </c>
      <c r="R1160" s="223">
        <f>Q1160*H1160</f>
        <v>0</v>
      </c>
      <c r="S1160" s="223">
        <v>0</v>
      </c>
      <c r="T1160" s="224">
        <f>S1160*H1160</f>
        <v>0</v>
      </c>
      <c r="U1160" s="40"/>
      <c r="V1160" s="40"/>
      <c r="W1160" s="40"/>
      <c r="X1160" s="40"/>
      <c r="Y1160" s="40"/>
      <c r="Z1160" s="40"/>
      <c r="AA1160" s="40"/>
      <c r="AB1160" s="40"/>
      <c r="AC1160" s="40"/>
      <c r="AD1160" s="40"/>
      <c r="AE1160" s="40"/>
      <c r="AR1160" s="225" t="s">
        <v>263</v>
      </c>
      <c r="AT1160" s="225" t="s">
        <v>162</v>
      </c>
      <c r="AU1160" s="225" t="s">
        <v>83</v>
      </c>
      <c r="AY1160" s="19" t="s">
        <v>160</v>
      </c>
      <c r="BE1160" s="226">
        <f>IF(N1160="základní",J1160,0)</f>
        <v>0</v>
      </c>
      <c r="BF1160" s="226">
        <f>IF(N1160="snížená",J1160,0)</f>
        <v>0</v>
      </c>
      <c r="BG1160" s="226">
        <f>IF(N1160="zákl. přenesená",J1160,0)</f>
        <v>0</v>
      </c>
      <c r="BH1160" s="226">
        <f>IF(N1160="sníž. přenesená",J1160,0)</f>
        <v>0</v>
      </c>
      <c r="BI1160" s="226">
        <f>IF(N1160="nulová",J1160,0)</f>
        <v>0</v>
      </c>
      <c r="BJ1160" s="19" t="s">
        <v>81</v>
      </c>
      <c r="BK1160" s="226">
        <f>ROUND(I1160*H1160,2)</f>
        <v>0</v>
      </c>
      <c r="BL1160" s="19" t="s">
        <v>263</v>
      </c>
      <c r="BM1160" s="225" t="s">
        <v>1996</v>
      </c>
    </row>
    <row r="1161" s="2" customFormat="1">
      <c r="A1161" s="40"/>
      <c r="B1161" s="41"/>
      <c r="C1161" s="42"/>
      <c r="D1161" s="227" t="s">
        <v>169</v>
      </c>
      <c r="E1161" s="42"/>
      <c r="F1161" s="228" t="s">
        <v>1989</v>
      </c>
      <c r="G1161" s="42"/>
      <c r="H1161" s="42"/>
      <c r="I1161" s="229"/>
      <c r="J1161" s="42"/>
      <c r="K1161" s="42"/>
      <c r="L1161" s="46"/>
      <c r="M1161" s="230"/>
      <c r="N1161" s="231"/>
      <c r="O1161" s="86"/>
      <c r="P1161" s="86"/>
      <c r="Q1161" s="86"/>
      <c r="R1161" s="86"/>
      <c r="S1161" s="86"/>
      <c r="T1161" s="87"/>
      <c r="U1161" s="40"/>
      <c r="V1161" s="40"/>
      <c r="W1161" s="40"/>
      <c r="X1161" s="40"/>
      <c r="Y1161" s="40"/>
      <c r="Z1161" s="40"/>
      <c r="AA1161" s="40"/>
      <c r="AB1161" s="40"/>
      <c r="AC1161" s="40"/>
      <c r="AD1161" s="40"/>
      <c r="AE1161" s="40"/>
      <c r="AT1161" s="19" t="s">
        <v>169</v>
      </c>
      <c r="AU1161" s="19" t="s">
        <v>83</v>
      </c>
    </row>
    <row r="1162" s="13" customFormat="1">
      <c r="A1162" s="13"/>
      <c r="B1162" s="232"/>
      <c r="C1162" s="233"/>
      <c r="D1162" s="234" t="s">
        <v>171</v>
      </c>
      <c r="E1162" s="235" t="s">
        <v>19</v>
      </c>
      <c r="F1162" s="236" t="s">
        <v>1997</v>
      </c>
      <c r="G1162" s="233"/>
      <c r="H1162" s="237">
        <v>626.66399999999999</v>
      </c>
      <c r="I1162" s="238"/>
      <c r="J1162" s="233"/>
      <c r="K1162" s="233"/>
      <c r="L1162" s="239"/>
      <c r="M1162" s="240"/>
      <c r="N1162" s="241"/>
      <c r="O1162" s="241"/>
      <c r="P1162" s="241"/>
      <c r="Q1162" s="241"/>
      <c r="R1162" s="241"/>
      <c r="S1162" s="241"/>
      <c r="T1162" s="242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43" t="s">
        <v>171</v>
      </c>
      <c r="AU1162" s="243" t="s">
        <v>83</v>
      </c>
      <c r="AV1162" s="13" t="s">
        <v>83</v>
      </c>
      <c r="AW1162" s="13" t="s">
        <v>35</v>
      </c>
      <c r="AX1162" s="13" t="s">
        <v>73</v>
      </c>
      <c r="AY1162" s="243" t="s">
        <v>160</v>
      </c>
    </row>
    <row r="1163" s="15" customFormat="1">
      <c r="A1163" s="15"/>
      <c r="B1163" s="265"/>
      <c r="C1163" s="266"/>
      <c r="D1163" s="234" t="s">
        <v>171</v>
      </c>
      <c r="E1163" s="267" t="s">
        <v>19</v>
      </c>
      <c r="F1163" s="268" t="s">
        <v>1180</v>
      </c>
      <c r="G1163" s="266"/>
      <c r="H1163" s="269">
        <v>626.66399999999999</v>
      </c>
      <c r="I1163" s="270"/>
      <c r="J1163" s="266"/>
      <c r="K1163" s="266"/>
      <c r="L1163" s="271"/>
      <c r="M1163" s="272"/>
      <c r="N1163" s="273"/>
      <c r="O1163" s="273"/>
      <c r="P1163" s="273"/>
      <c r="Q1163" s="273"/>
      <c r="R1163" s="273"/>
      <c r="S1163" s="273"/>
      <c r="T1163" s="274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T1163" s="275" t="s">
        <v>171</v>
      </c>
      <c r="AU1163" s="275" t="s">
        <v>83</v>
      </c>
      <c r="AV1163" s="15" t="s">
        <v>181</v>
      </c>
      <c r="AW1163" s="15" t="s">
        <v>35</v>
      </c>
      <c r="AX1163" s="15" t="s">
        <v>73</v>
      </c>
      <c r="AY1163" s="275" t="s">
        <v>160</v>
      </c>
    </row>
    <row r="1164" s="13" customFormat="1">
      <c r="A1164" s="13"/>
      <c r="B1164" s="232"/>
      <c r="C1164" s="233"/>
      <c r="D1164" s="234" t="s">
        <v>171</v>
      </c>
      <c r="E1164" s="235" t="s">
        <v>19</v>
      </c>
      <c r="F1164" s="236" t="s">
        <v>1181</v>
      </c>
      <c r="G1164" s="233"/>
      <c r="H1164" s="237">
        <v>4.5490000000000004</v>
      </c>
      <c r="I1164" s="238"/>
      <c r="J1164" s="233"/>
      <c r="K1164" s="233"/>
      <c r="L1164" s="239"/>
      <c r="M1164" s="240"/>
      <c r="N1164" s="241"/>
      <c r="O1164" s="241"/>
      <c r="P1164" s="241"/>
      <c r="Q1164" s="241"/>
      <c r="R1164" s="241"/>
      <c r="S1164" s="241"/>
      <c r="T1164" s="242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43" t="s">
        <v>171</v>
      </c>
      <c r="AU1164" s="243" t="s">
        <v>83</v>
      </c>
      <c r="AV1164" s="13" t="s">
        <v>83</v>
      </c>
      <c r="AW1164" s="13" t="s">
        <v>35</v>
      </c>
      <c r="AX1164" s="13" t="s">
        <v>73</v>
      </c>
      <c r="AY1164" s="243" t="s">
        <v>160</v>
      </c>
    </row>
    <row r="1165" s="13" customFormat="1">
      <c r="A1165" s="13"/>
      <c r="B1165" s="232"/>
      <c r="C1165" s="233"/>
      <c r="D1165" s="234" t="s">
        <v>171</v>
      </c>
      <c r="E1165" s="235" t="s">
        <v>19</v>
      </c>
      <c r="F1165" s="236" t="s">
        <v>1182</v>
      </c>
      <c r="G1165" s="233"/>
      <c r="H1165" s="237">
        <v>8.1679999999999993</v>
      </c>
      <c r="I1165" s="238"/>
      <c r="J1165" s="233"/>
      <c r="K1165" s="233"/>
      <c r="L1165" s="239"/>
      <c r="M1165" s="240"/>
      <c r="N1165" s="241"/>
      <c r="O1165" s="241"/>
      <c r="P1165" s="241"/>
      <c r="Q1165" s="241"/>
      <c r="R1165" s="241"/>
      <c r="S1165" s="241"/>
      <c r="T1165" s="242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43" t="s">
        <v>171</v>
      </c>
      <c r="AU1165" s="243" t="s">
        <v>83</v>
      </c>
      <c r="AV1165" s="13" t="s">
        <v>83</v>
      </c>
      <c r="AW1165" s="13" t="s">
        <v>35</v>
      </c>
      <c r="AX1165" s="13" t="s">
        <v>73</v>
      </c>
      <c r="AY1165" s="243" t="s">
        <v>160</v>
      </c>
    </row>
    <row r="1166" s="13" customFormat="1">
      <c r="A1166" s="13"/>
      <c r="B1166" s="232"/>
      <c r="C1166" s="233"/>
      <c r="D1166" s="234" t="s">
        <v>171</v>
      </c>
      <c r="E1166" s="235" t="s">
        <v>19</v>
      </c>
      <c r="F1166" s="236" t="s">
        <v>1183</v>
      </c>
      <c r="G1166" s="233"/>
      <c r="H1166" s="237">
        <v>2.6030000000000002</v>
      </c>
      <c r="I1166" s="238"/>
      <c r="J1166" s="233"/>
      <c r="K1166" s="233"/>
      <c r="L1166" s="239"/>
      <c r="M1166" s="240"/>
      <c r="N1166" s="241"/>
      <c r="O1166" s="241"/>
      <c r="P1166" s="241"/>
      <c r="Q1166" s="241"/>
      <c r="R1166" s="241"/>
      <c r="S1166" s="241"/>
      <c r="T1166" s="242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43" t="s">
        <v>171</v>
      </c>
      <c r="AU1166" s="243" t="s">
        <v>83</v>
      </c>
      <c r="AV1166" s="13" t="s">
        <v>83</v>
      </c>
      <c r="AW1166" s="13" t="s">
        <v>35</v>
      </c>
      <c r="AX1166" s="13" t="s">
        <v>73</v>
      </c>
      <c r="AY1166" s="243" t="s">
        <v>160</v>
      </c>
    </row>
    <row r="1167" s="13" customFormat="1">
      <c r="A1167" s="13"/>
      <c r="B1167" s="232"/>
      <c r="C1167" s="233"/>
      <c r="D1167" s="234" t="s">
        <v>171</v>
      </c>
      <c r="E1167" s="235" t="s">
        <v>19</v>
      </c>
      <c r="F1167" s="236" t="s">
        <v>1184</v>
      </c>
      <c r="G1167" s="233"/>
      <c r="H1167" s="237">
        <v>4.4269999999999996</v>
      </c>
      <c r="I1167" s="238"/>
      <c r="J1167" s="233"/>
      <c r="K1167" s="233"/>
      <c r="L1167" s="239"/>
      <c r="M1167" s="240"/>
      <c r="N1167" s="241"/>
      <c r="O1167" s="241"/>
      <c r="P1167" s="241"/>
      <c r="Q1167" s="241"/>
      <c r="R1167" s="241"/>
      <c r="S1167" s="241"/>
      <c r="T1167" s="242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43" t="s">
        <v>171</v>
      </c>
      <c r="AU1167" s="243" t="s">
        <v>83</v>
      </c>
      <c r="AV1167" s="13" t="s">
        <v>83</v>
      </c>
      <c r="AW1167" s="13" t="s">
        <v>35</v>
      </c>
      <c r="AX1167" s="13" t="s">
        <v>73</v>
      </c>
      <c r="AY1167" s="243" t="s">
        <v>160</v>
      </c>
    </row>
    <row r="1168" s="13" customFormat="1">
      <c r="A1168" s="13"/>
      <c r="B1168" s="232"/>
      <c r="C1168" s="233"/>
      <c r="D1168" s="234" t="s">
        <v>171</v>
      </c>
      <c r="E1168" s="235" t="s">
        <v>19</v>
      </c>
      <c r="F1168" s="236" t="s">
        <v>1185</v>
      </c>
      <c r="G1168" s="233"/>
      <c r="H1168" s="237">
        <v>3.48</v>
      </c>
      <c r="I1168" s="238"/>
      <c r="J1168" s="233"/>
      <c r="K1168" s="233"/>
      <c r="L1168" s="239"/>
      <c r="M1168" s="240"/>
      <c r="N1168" s="241"/>
      <c r="O1168" s="241"/>
      <c r="P1168" s="241"/>
      <c r="Q1168" s="241"/>
      <c r="R1168" s="241"/>
      <c r="S1168" s="241"/>
      <c r="T1168" s="242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43" t="s">
        <v>171</v>
      </c>
      <c r="AU1168" s="243" t="s">
        <v>83</v>
      </c>
      <c r="AV1168" s="13" t="s">
        <v>83</v>
      </c>
      <c r="AW1168" s="13" t="s">
        <v>35</v>
      </c>
      <c r="AX1168" s="13" t="s">
        <v>73</v>
      </c>
      <c r="AY1168" s="243" t="s">
        <v>160</v>
      </c>
    </row>
    <row r="1169" s="13" customFormat="1">
      <c r="A1169" s="13"/>
      <c r="B1169" s="232"/>
      <c r="C1169" s="233"/>
      <c r="D1169" s="234" t="s">
        <v>171</v>
      </c>
      <c r="E1169" s="235" t="s">
        <v>19</v>
      </c>
      <c r="F1169" s="236" t="s">
        <v>1186</v>
      </c>
      <c r="G1169" s="233"/>
      <c r="H1169" s="237">
        <v>9.9199999999999999</v>
      </c>
      <c r="I1169" s="238"/>
      <c r="J1169" s="233"/>
      <c r="K1169" s="233"/>
      <c r="L1169" s="239"/>
      <c r="M1169" s="240"/>
      <c r="N1169" s="241"/>
      <c r="O1169" s="241"/>
      <c r="P1169" s="241"/>
      <c r="Q1169" s="241"/>
      <c r="R1169" s="241"/>
      <c r="S1169" s="241"/>
      <c r="T1169" s="242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43" t="s">
        <v>171</v>
      </c>
      <c r="AU1169" s="243" t="s">
        <v>83</v>
      </c>
      <c r="AV1169" s="13" t="s">
        <v>83</v>
      </c>
      <c r="AW1169" s="13" t="s">
        <v>35</v>
      </c>
      <c r="AX1169" s="13" t="s">
        <v>73</v>
      </c>
      <c r="AY1169" s="243" t="s">
        <v>160</v>
      </c>
    </row>
    <row r="1170" s="13" customFormat="1">
      <c r="A1170" s="13"/>
      <c r="B1170" s="232"/>
      <c r="C1170" s="233"/>
      <c r="D1170" s="234" t="s">
        <v>171</v>
      </c>
      <c r="E1170" s="235" t="s">
        <v>19</v>
      </c>
      <c r="F1170" s="236" t="s">
        <v>1187</v>
      </c>
      <c r="G1170" s="233"/>
      <c r="H1170" s="237">
        <v>10.523999999999999</v>
      </c>
      <c r="I1170" s="238"/>
      <c r="J1170" s="233"/>
      <c r="K1170" s="233"/>
      <c r="L1170" s="239"/>
      <c r="M1170" s="240"/>
      <c r="N1170" s="241"/>
      <c r="O1170" s="241"/>
      <c r="P1170" s="241"/>
      <c r="Q1170" s="241"/>
      <c r="R1170" s="241"/>
      <c r="S1170" s="241"/>
      <c r="T1170" s="242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43" t="s">
        <v>171</v>
      </c>
      <c r="AU1170" s="243" t="s">
        <v>83</v>
      </c>
      <c r="AV1170" s="13" t="s">
        <v>83</v>
      </c>
      <c r="AW1170" s="13" t="s">
        <v>35</v>
      </c>
      <c r="AX1170" s="13" t="s">
        <v>73</v>
      </c>
      <c r="AY1170" s="243" t="s">
        <v>160</v>
      </c>
    </row>
    <row r="1171" s="15" customFormat="1">
      <c r="A1171" s="15"/>
      <c r="B1171" s="265"/>
      <c r="C1171" s="266"/>
      <c r="D1171" s="234" t="s">
        <v>171</v>
      </c>
      <c r="E1171" s="267" t="s">
        <v>19</v>
      </c>
      <c r="F1171" s="268" t="s">
        <v>1188</v>
      </c>
      <c r="G1171" s="266"/>
      <c r="H1171" s="269">
        <v>43.670999999999999</v>
      </c>
      <c r="I1171" s="270"/>
      <c r="J1171" s="266"/>
      <c r="K1171" s="266"/>
      <c r="L1171" s="271"/>
      <c r="M1171" s="272"/>
      <c r="N1171" s="273"/>
      <c r="O1171" s="273"/>
      <c r="P1171" s="273"/>
      <c r="Q1171" s="273"/>
      <c r="R1171" s="273"/>
      <c r="S1171" s="273"/>
      <c r="T1171" s="274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T1171" s="275" t="s">
        <v>171</v>
      </c>
      <c r="AU1171" s="275" t="s">
        <v>83</v>
      </c>
      <c r="AV1171" s="15" t="s">
        <v>181</v>
      </c>
      <c r="AW1171" s="15" t="s">
        <v>35</v>
      </c>
      <c r="AX1171" s="15" t="s">
        <v>73</v>
      </c>
      <c r="AY1171" s="275" t="s">
        <v>160</v>
      </c>
    </row>
    <row r="1172" s="13" customFormat="1">
      <c r="A1172" s="13"/>
      <c r="B1172" s="232"/>
      <c r="C1172" s="233"/>
      <c r="D1172" s="234" t="s">
        <v>171</v>
      </c>
      <c r="E1172" s="235" t="s">
        <v>19</v>
      </c>
      <c r="F1172" s="236" t="s">
        <v>1189</v>
      </c>
      <c r="G1172" s="233"/>
      <c r="H1172" s="237">
        <v>27.434000000000001</v>
      </c>
      <c r="I1172" s="238"/>
      <c r="J1172" s="233"/>
      <c r="K1172" s="233"/>
      <c r="L1172" s="239"/>
      <c r="M1172" s="240"/>
      <c r="N1172" s="241"/>
      <c r="O1172" s="241"/>
      <c r="P1172" s="241"/>
      <c r="Q1172" s="241"/>
      <c r="R1172" s="241"/>
      <c r="S1172" s="241"/>
      <c r="T1172" s="242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T1172" s="243" t="s">
        <v>171</v>
      </c>
      <c r="AU1172" s="243" t="s">
        <v>83</v>
      </c>
      <c r="AV1172" s="13" t="s">
        <v>83</v>
      </c>
      <c r="AW1172" s="13" t="s">
        <v>35</v>
      </c>
      <c r="AX1172" s="13" t="s">
        <v>73</v>
      </c>
      <c r="AY1172" s="243" t="s">
        <v>160</v>
      </c>
    </row>
    <row r="1173" s="13" customFormat="1">
      <c r="A1173" s="13"/>
      <c r="B1173" s="232"/>
      <c r="C1173" s="233"/>
      <c r="D1173" s="234" t="s">
        <v>171</v>
      </c>
      <c r="E1173" s="235" t="s">
        <v>19</v>
      </c>
      <c r="F1173" s="236" t="s">
        <v>1190</v>
      </c>
      <c r="G1173" s="233"/>
      <c r="H1173" s="237">
        <v>17.013999999999999</v>
      </c>
      <c r="I1173" s="238"/>
      <c r="J1173" s="233"/>
      <c r="K1173" s="233"/>
      <c r="L1173" s="239"/>
      <c r="M1173" s="240"/>
      <c r="N1173" s="241"/>
      <c r="O1173" s="241"/>
      <c r="P1173" s="241"/>
      <c r="Q1173" s="241"/>
      <c r="R1173" s="241"/>
      <c r="S1173" s="241"/>
      <c r="T1173" s="242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43" t="s">
        <v>171</v>
      </c>
      <c r="AU1173" s="243" t="s">
        <v>83</v>
      </c>
      <c r="AV1173" s="13" t="s">
        <v>83</v>
      </c>
      <c r="AW1173" s="13" t="s">
        <v>35</v>
      </c>
      <c r="AX1173" s="13" t="s">
        <v>73</v>
      </c>
      <c r="AY1173" s="243" t="s">
        <v>160</v>
      </c>
    </row>
    <row r="1174" s="13" customFormat="1">
      <c r="A1174" s="13"/>
      <c r="B1174" s="232"/>
      <c r="C1174" s="233"/>
      <c r="D1174" s="234" t="s">
        <v>171</v>
      </c>
      <c r="E1174" s="235" t="s">
        <v>19</v>
      </c>
      <c r="F1174" s="236" t="s">
        <v>1191</v>
      </c>
      <c r="G1174" s="233"/>
      <c r="H1174" s="237">
        <v>34.332000000000001</v>
      </c>
      <c r="I1174" s="238"/>
      <c r="J1174" s="233"/>
      <c r="K1174" s="233"/>
      <c r="L1174" s="239"/>
      <c r="M1174" s="240"/>
      <c r="N1174" s="241"/>
      <c r="O1174" s="241"/>
      <c r="P1174" s="241"/>
      <c r="Q1174" s="241"/>
      <c r="R1174" s="241"/>
      <c r="S1174" s="241"/>
      <c r="T1174" s="242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43" t="s">
        <v>171</v>
      </c>
      <c r="AU1174" s="243" t="s">
        <v>83</v>
      </c>
      <c r="AV1174" s="13" t="s">
        <v>83</v>
      </c>
      <c r="AW1174" s="13" t="s">
        <v>35</v>
      </c>
      <c r="AX1174" s="13" t="s">
        <v>73</v>
      </c>
      <c r="AY1174" s="243" t="s">
        <v>160</v>
      </c>
    </row>
    <row r="1175" s="13" customFormat="1">
      <c r="A1175" s="13"/>
      <c r="B1175" s="232"/>
      <c r="C1175" s="233"/>
      <c r="D1175" s="234" t="s">
        <v>171</v>
      </c>
      <c r="E1175" s="235" t="s">
        <v>19</v>
      </c>
      <c r="F1175" s="236" t="s">
        <v>1192</v>
      </c>
      <c r="G1175" s="233"/>
      <c r="H1175" s="237">
        <v>50.231999999999999</v>
      </c>
      <c r="I1175" s="238"/>
      <c r="J1175" s="233"/>
      <c r="K1175" s="233"/>
      <c r="L1175" s="239"/>
      <c r="M1175" s="240"/>
      <c r="N1175" s="241"/>
      <c r="O1175" s="241"/>
      <c r="P1175" s="241"/>
      <c r="Q1175" s="241"/>
      <c r="R1175" s="241"/>
      <c r="S1175" s="241"/>
      <c r="T1175" s="242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43" t="s">
        <v>171</v>
      </c>
      <c r="AU1175" s="243" t="s">
        <v>83</v>
      </c>
      <c r="AV1175" s="13" t="s">
        <v>83</v>
      </c>
      <c r="AW1175" s="13" t="s">
        <v>35</v>
      </c>
      <c r="AX1175" s="13" t="s">
        <v>73</v>
      </c>
      <c r="AY1175" s="243" t="s">
        <v>160</v>
      </c>
    </row>
    <row r="1176" s="13" customFormat="1">
      <c r="A1176" s="13"/>
      <c r="B1176" s="232"/>
      <c r="C1176" s="233"/>
      <c r="D1176" s="234" t="s">
        <v>171</v>
      </c>
      <c r="E1176" s="235" t="s">
        <v>19</v>
      </c>
      <c r="F1176" s="236" t="s">
        <v>1193</v>
      </c>
      <c r="G1176" s="233"/>
      <c r="H1176" s="237">
        <v>45.936</v>
      </c>
      <c r="I1176" s="238"/>
      <c r="J1176" s="233"/>
      <c r="K1176" s="233"/>
      <c r="L1176" s="239"/>
      <c r="M1176" s="240"/>
      <c r="N1176" s="241"/>
      <c r="O1176" s="241"/>
      <c r="P1176" s="241"/>
      <c r="Q1176" s="241"/>
      <c r="R1176" s="241"/>
      <c r="S1176" s="241"/>
      <c r="T1176" s="242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43" t="s">
        <v>171</v>
      </c>
      <c r="AU1176" s="243" t="s">
        <v>83</v>
      </c>
      <c r="AV1176" s="13" t="s">
        <v>83</v>
      </c>
      <c r="AW1176" s="13" t="s">
        <v>35</v>
      </c>
      <c r="AX1176" s="13" t="s">
        <v>73</v>
      </c>
      <c r="AY1176" s="243" t="s">
        <v>160</v>
      </c>
    </row>
    <row r="1177" s="13" customFormat="1">
      <c r="A1177" s="13"/>
      <c r="B1177" s="232"/>
      <c r="C1177" s="233"/>
      <c r="D1177" s="234" t="s">
        <v>171</v>
      </c>
      <c r="E1177" s="235" t="s">
        <v>19</v>
      </c>
      <c r="F1177" s="236" t="s">
        <v>1194</v>
      </c>
      <c r="G1177" s="233"/>
      <c r="H1177" s="237">
        <v>12.505000000000001</v>
      </c>
      <c r="I1177" s="238"/>
      <c r="J1177" s="233"/>
      <c r="K1177" s="233"/>
      <c r="L1177" s="239"/>
      <c r="M1177" s="240"/>
      <c r="N1177" s="241"/>
      <c r="O1177" s="241"/>
      <c r="P1177" s="241"/>
      <c r="Q1177" s="241"/>
      <c r="R1177" s="241"/>
      <c r="S1177" s="241"/>
      <c r="T1177" s="242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43" t="s">
        <v>171</v>
      </c>
      <c r="AU1177" s="243" t="s">
        <v>83</v>
      </c>
      <c r="AV1177" s="13" t="s">
        <v>83</v>
      </c>
      <c r="AW1177" s="13" t="s">
        <v>35</v>
      </c>
      <c r="AX1177" s="13" t="s">
        <v>73</v>
      </c>
      <c r="AY1177" s="243" t="s">
        <v>160</v>
      </c>
    </row>
    <row r="1178" s="13" customFormat="1">
      <c r="A1178" s="13"/>
      <c r="B1178" s="232"/>
      <c r="C1178" s="233"/>
      <c r="D1178" s="234" t="s">
        <v>171</v>
      </c>
      <c r="E1178" s="235" t="s">
        <v>19</v>
      </c>
      <c r="F1178" s="236" t="s">
        <v>1195</v>
      </c>
      <c r="G1178" s="233"/>
      <c r="H1178" s="237">
        <v>19.635000000000002</v>
      </c>
      <c r="I1178" s="238"/>
      <c r="J1178" s="233"/>
      <c r="K1178" s="233"/>
      <c r="L1178" s="239"/>
      <c r="M1178" s="240"/>
      <c r="N1178" s="241"/>
      <c r="O1178" s="241"/>
      <c r="P1178" s="241"/>
      <c r="Q1178" s="241"/>
      <c r="R1178" s="241"/>
      <c r="S1178" s="241"/>
      <c r="T1178" s="242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243" t="s">
        <v>171</v>
      </c>
      <c r="AU1178" s="243" t="s">
        <v>83</v>
      </c>
      <c r="AV1178" s="13" t="s">
        <v>83</v>
      </c>
      <c r="AW1178" s="13" t="s">
        <v>35</v>
      </c>
      <c r="AX1178" s="13" t="s">
        <v>73</v>
      </c>
      <c r="AY1178" s="243" t="s">
        <v>160</v>
      </c>
    </row>
    <row r="1179" s="13" customFormat="1">
      <c r="A1179" s="13"/>
      <c r="B1179" s="232"/>
      <c r="C1179" s="233"/>
      <c r="D1179" s="234" t="s">
        <v>171</v>
      </c>
      <c r="E1179" s="235" t="s">
        <v>19</v>
      </c>
      <c r="F1179" s="236" t="s">
        <v>1196</v>
      </c>
      <c r="G1179" s="233"/>
      <c r="H1179" s="237">
        <v>4.9509999999999996</v>
      </c>
      <c r="I1179" s="238"/>
      <c r="J1179" s="233"/>
      <c r="K1179" s="233"/>
      <c r="L1179" s="239"/>
      <c r="M1179" s="240"/>
      <c r="N1179" s="241"/>
      <c r="O1179" s="241"/>
      <c r="P1179" s="241"/>
      <c r="Q1179" s="241"/>
      <c r="R1179" s="241"/>
      <c r="S1179" s="241"/>
      <c r="T1179" s="242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43" t="s">
        <v>171</v>
      </c>
      <c r="AU1179" s="243" t="s">
        <v>83</v>
      </c>
      <c r="AV1179" s="13" t="s">
        <v>83</v>
      </c>
      <c r="AW1179" s="13" t="s">
        <v>35</v>
      </c>
      <c r="AX1179" s="13" t="s">
        <v>73</v>
      </c>
      <c r="AY1179" s="243" t="s">
        <v>160</v>
      </c>
    </row>
    <row r="1180" s="13" customFormat="1">
      <c r="A1180" s="13"/>
      <c r="B1180" s="232"/>
      <c r="C1180" s="233"/>
      <c r="D1180" s="234" t="s">
        <v>171</v>
      </c>
      <c r="E1180" s="235" t="s">
        <v>19</v>
      </c>
      <c r="F1180" s="236" t="s">
        <v>1197</v>
      </c>
      <c r="G1180" s="233"/>
      <c r="H1180" s="237">
        <v>2.794</v>
      </c>
      <c r="I1180" s="238"/>
      <c r="J1180" s="233"/>
      <c r="K1180" s="233"/>
      <c r="L1180" s="239"/>
      <c r="M1180" s="240"/>
      <c r="N1180" s="241"/>
      <c r="O1180" s="241"/>
      <c r="P1180" s="241"/>
      <c r="Q1180" s="241"/>
      <c r="R1180" s="241"/>
      <c r="S1180" s="241"/>
      <c r="T1180" s="242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43" t="s">
        <v>171</v>
      </c>
      <c r="AU1180" s="243" t="s">
        <v>83</v>
      </c>
      <c r="AV1180" s="13" t="s">
        <v>83</v>
      </c>
      <c r="AW1180" s="13" t="s">
        <v>35</v>
      </c>
      <c r="AX1180" s="13" t="s">
        <v>73</v>
      </c>
      <c r="AY1180" s="243" t="s">
        <v>160</v>
      </c>
    </row>
    <row r="1181" s="13" customFormat="1">
      <c r="A1181" s="13"/>
      <c r="B1181" s="232"/>
      <c r="C1181" s="233"/>
      <c r="D1181" s="234" t="s">
        <v>171</v>
      </c>
      <c r="E1181" s="235" t="s">
        <v>19</v>
      </c>
      <c r="F1181" s="236" t="s">
        <v>1198</v>
      </c>
      <c r="G1181" s="233"/>
      <c r="H1181" s="237">
        <v>13.932</v>
      </c>
      <c r="I1181" s="238"/>
      <c r="J1181" s="233"/>
      <c r="K1181" s="233"/>
      <c r="L1181" s="239"/>
      <c r="M1181" s="240"/>
      <c r="N1181" s="241"/>
      <c r="O1181" s="241"/>
      <c r="P1181" s="241"/>
      <c r="Q1181" s="241"/>
      <c r="R1181" s="241"/>
      <c r="S1181" s="241"/>
      <c r="T1181" s="242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43" t="s">
        <v>171</v>
      </c>
      <c r="AU1181" s="243" t="s">
        <v>83</v>
      </c>
      <c r="AV1181" s="13" t="s">
        <v>83</v>
      </c>
      <c r="AW1181" s="13" t="s">
        <v>35</v>
      </c>
      <c r="AX1181" s="13" t="s">
        <v>73</v>
      </c>
      <c r="AY1181" s="243" t="s">
        <v>160</v>
      </c>
    </row>
    <row r="1182" s="13" customFormat="1">
      <c r="A1182" s="13"/>
      <c r="B1182" s="232"/>
      <c r="C1182" s="233"/>
      <c r="D1182" s="234" t="s">
        <v>171</v>
      </c>
      <c r="E1182" s="235" t="s">
        <v>19</v>
      </c>
      <c r="F1182" s="236" t="s">
        <v>1199</v>
      </c>
      <c r="G1182" s="233"/>
      <c r="H1182" s="237">
        <v>11.811</v>
      </c>
      <c r="I1182" s="238"/>
      <c r="J1182" s="233"/>
      <c r="K1182" s="233"/>
      <c r="L1182" s="239"/>
      <c r="M1182" s="240"/>
      <c r="N1182" s="241"/>
      <c r="O1182" s="241"/>
      <c r="P1182" s="241"/>
      <c r="Q1182" s="241"/>
      <c r="R1182" s="241"/>
      <c r="S1182" s="241"/>
      <c r="T1182" s="242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43" t="s">
        <v>171</v>
      </c>
      <c r="AU1182" s="243" t="s">
        <v>83</v>
      </c>
      <c r="AV1182" s="13" t="s">
        <v>83</v>
      </c>
      <c r="AW1182" s="13" t="s">
        <v>35</v>
      </c>
      <c r="AX1182" s="13" t="s">
        <v>73</v>
      </c>
      <c r="AY1182" s="243" t="s">
        <v>160</v>
      </c>
    </row>
    <row r="1183" s="13" customFormat="1">
      <c r="A1183" s="13"/>
      <c r="B1183" s="232"/>
      <c r="C1183" s="233"/>
      <c r="D1183" s="234" t="s">
        <v>171</v>
      </c>
      <c r="E1183" s="235" t="s">
        <v>19</v>
      </c>
      <c r="F1183" s="236" t="s">
        <v>1200</v>
      </c>
      <c r="G1183" s="233"/>
      <c r="H1183" s="237">
        <v>10.298</v>
      </c>
      <c r="I1183" s="238"/>
      <c r="J1183" s="233"/>
      <c r="K1183" s="233"/>
      <c r="L1183" s="239"/>
      <c r="M1183" s="240"/>
      <c r="N1183" s="241"/>
      <c r="O1183" s="241"/>
      <c r="P1183" s="241"/>
      <c r="Q1183" s="241"/>
      <c r="R1183" s="241"/>
      <c r="S1183" s="241"/>
      <c r="T1183" s="242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43" t="s">
        <v>171</v>
      </c>
      <c r="AU1183" s="243" t="s">
        <v>83</v>
      </c>
      <c r="AV1183" s="13" t="s">
        <v>83</v>
      </c>
      <c r="AW1183" s="13" t="s">
        <v>35</v>
      </c>
      <c r="AX1183" s="13" t="s">
        <v>73</v>
      </c>
      <c r="AY1183" s="243" t="s">
        <v>160</v>
      </c>
    </row>
    <row r="1184" s="13" customFormat="1">
      <c r="A1184" s="13"/>
      <c r="B1184" s="232"/>
      <c r="C1184" s="233"/>
      <c r="D1184" s="234" t="s">
        <v>171</v>
      </c>
      <c r="E1184" s="235" t="s">
        <v>19</v>
      </c>
      <c r="F1184" s="236" t="s">
        <v>1201</v>
      </c>
      <c r="G1184" s="233"/>
      <c r="H1184" s="237">
        <v>9.8059999999999992</v>
      </c>
      <c r="I1184" s="238"/>
      <c r="J1184" s="233"/>
      <c r="K1184" s="233"/>
      <c r="L1184" s="239"/>
      <c r="M1184" s="240"/>
      <c r="N1184" s="241"/>
      <c r="O1184" s="241"/>
      <c r="P1184" s="241"/>
      <c r="Q1184" s="241"/>
      <c r="R1184" s="241"/>
      <c r="S1184" s="241"/>
      <c r="T1184" s="242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43" t="s">
        <v>171</v>
      </c>
      <c r="AU1184" s="243" t="s">
        <v>83</v>
      </c>
      <c r="AV1184" s="13" t="s">
        <v>83</v>
      </c>
      <c r="AW1184" s="13" t="s">
        <v>35</v>
      </c>
      <c r="AX1184" s="13" t="s">
        <v>73</v>
      </c>
      <c r="AY1184" s="243" t="s">
        <v>160</v>
      </c>
    </row>
    <row r="1185" s="13" customFormat="1">
      <c r="A1185" s="13"/>
      <c r="B1185" s="232"/>
      <c r="C1185" s="233"/>
      <c r="D1185" s="234" t="s">
        <v>171</v>
      </c>
      <c r="E1185" s="235" t="s">
        <v>19</v>
      </c>
      <c r="F1185" s="236" t="s">
        <v>1202</v>
      </c>
      <c r="G1185" s="233"/>
      <c r="H1185" s="237">
        <v>33.149000000000001</v>
      </c>
      <c r="I1185" s="238"/>
      <c r="J1185" s="233"/>
      <c r="K1185" s="233"/>
      <c r="L1185" s="239"/>
      <c r="M1185" s="240"/>
      <c r="N1185" s="241"/>
      <c r="O1185" s="241"/>
      <c r="P1185" s="241"/>
      <c r="Q1185" s="241"/>
      <c r="R1185" s="241"/>
      <c r="S1185" s="241"/>
      <c r="T1185" s="242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43" t="s">
        <v>171</v>
      </c>
      <c r="AU1185" s="243" t="s">
        <v>83</v>
      </c>
      <c r="AV1185" s="13" t="s">
        <v>83</v>
      </c>
      <c r="AW1185" s="13" t="s">
        <v>35</v>
      </c>
      <c r="AX1185" s="13" t="s">
        <v>73</v>
      </c>
      <c r="AY1185" s="243" t="s">
        <v>160</v>
      </c>
    </row>
    <row r="1186" s="13" customFormat="1">
      <c r="A1186" s="13"/>
      <c r="B1186" s="232"/>
      <c r="C1186" s="233"/>
      <c r="D1186" s="234" t="s">
        <v>171</v>
      </c>
      <c r="E1186" s="235" t="s">
        <v>19</v>
      </c>
      <c r="F1186" s="236" t="s">
        <v>1203</v>
      </c>
      <c r="G1186" s="233"/>
      <c r="H1186" s="237">
        <v>48.780999999999999</v>
      </c>
      <c r="I1186" s="238"/>
      <c r="J1186" s="233"/>
      <c r="K1186" s="233"/>
      <c r="L1186" s="239"/>
      <c r="M1186" s="240"/>
      <c r="N1186" s="241"/>
      <c r="O1186" s="241"/>
      <c r="P1186" s="241"/>
      <c r="Q1186" s="241"/>
      <c r="R1186" s="241"/>
      <c r="S1186" s="241"/>
      <c r="T1186" s="242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43" t="s">
        <v>171</v>
      </c>
      <c r="AU1186" s="243" t="s">
        <v>83</v>
      </c>
      <c r="AV1186" s="13" t="s">
        <v>83</v>
      </c>
      <c r="AW1186" s="13" t="s">
        <v>35</v>
      </c>
      <c r="AX1186" s="13" t="s">
        <v>73</v>
      </c>
      <c r="AY1186" s="243" t="s">
        <v>160</v>
      </c>
    </row>
    <row r="1187" s="13" customFormat="1">
      <c r="A1187" s="13"/>
      <c r="B1187" s="232"/>
      <c r="C1187" s="233"/>
      <c r="D1187" s="234" t="s">
        <v>171</v>
      </c>
      <c r="E1187" s="235" t="s">
        <v>19</v>
      </c>
      <c r="F1187" s="236" t="s">
        <v>1204</v>
      </c>
      <c r="G1187" s="233"/>
      <c r="H1187" s="237">
        <v>45.039000000000001</v>
      </c>
      <c r="I1187" s="238"/>
      <c r="J1187" s="233"/>
      <c r="K1187" s="233"/>
      <c r="L1187" s="239"/>
      <c r="M1187" s="240"/>
      <c r="N1187" s="241"/>
      <c r="O1187" s="241"/>
      <c r="P1187" s="241"/>
      <c r="Q1187" s="241"/>
      <c r="R1187" s="241"/>
      <c r="S1187" s="241"/>
      <c r="T1187" s="242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43" t="s">
        <v>171</v>
      </c>
      <c r="AU1187" s="243" t="s">
        <v>83</v>
      </c>
      <c r="AV1187" s="13" t="s">
        <v>83</v>
      </c>
      <c r="AW1187" s="13" t="s">
        <v>35</v>
      </c>
      <c r="AX1187" s="13" t="s">
        <v>73</v>
      </c>
      <c r="AY1187" s="243" t="s">
        <v>160</v>
      </c>
    </row>
    <row r="1188" s="13" customFormat="1">
      <c r="A1188" s="13"/>
      <c r="B1188" s="232"/>
      <c r="C1188" s="233"/>
      <c r="D1188" s="234" t="s">
        <v>171</v>
      </c>
      <c r="E1188" s="235" t="s">
        <v>19</v>
      </c>
      <c r="F1188" s="236" t="s">
        <v>1205</v>
      </c>
      <c r="G1188" s="233"/>
      <c r="H1188" s="237">
        <v>50.353000000000002</v>
      </c>
      <c r="I1188" s="238"/>
      <c r="J1188" s="233"/>
      <c r="K1188" s="233"/>
      <c r="L1188" s="239"/>
      <c r="M1188" s="240"/>
      <c r="N1188" s="241"/>
      <c r="O1188" s="241"/>
      <c r="P1188" s="241"/>
      <c r="Q1188" s="241"/>
      <c r="R1188" s="241"/>
      <c r="S1188" s="241"/>
      <c r="T1188" s="242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43" t="s">
        <v>171</v>
      </c>
      <c r="AU1188" s="243" t="s">
        <v>83</v>
      </c>
      <c r="AV1188" s="13" t="s">
        <v>83</v>
      </c>
      <c r="AW1188" s="13" t="s">
        <v>35</v>
      </c>
      <c r="AX1188" s="13" t="s">
        <v>73</v>
      </c>
      <c r="AY1188" s="243" t="s">
        <v>160</v>
      </c>
    </row>
    <row r="1189" s="15" customFormat="1">
      <c r="A1189" s="15"/>
      <c r="B1189" s="265"/>
      <c r="C1189" s="266"/>
      <c r="D1189" s="234" t="s">
        <v>171</v>
      </c>
      <c r="E1189" s="267" t="s">
        <v>19</v>
      </c>
      <c r="F1189" s="268" t="s">
        <v>1206</v>
      </c>
      <c r="G1189" s="266"/>
      <c r="H1189" s="269">
        <v>438.00200000000001</v>
      </c>
      <c r="I1189" s="270"/>
      <c r="J1189" s="266"/>
      <c r="K1189" s="266"/>
      <c r="L1189" s="271"/>
      <c r="M1189" s="272"/>
      <c r="N1189" s="273"/>
      <c r="O1189" s="273"/>
      <c r="P1189" s="273"/>
      <c r="Q1189" s="273"/>
      <c r="R1189" s="273"/>
      <c r="S1189" s="273"/>
      <c r="T1189" s="274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T1189" s="275" t="s">
        <v>171</v>
      </c>
      <c r="AU1189" s="275" t="s">
        <v>83</v>
      </c>
      <c r="AV1189" s="15" t="s">
        <v>181</v>
      </c>
      <c r="AW1189" s="15" t="s">
        <v>35</v>
      </c>
      <c r="AX1189" s="15" t="s">
        <v>73</v>
      </c>
      <c r="AY1189" s="275" t="s">
        <v>160</v>
      </c>
    </row>
    <row r="1190" s="13" customFormat="1">
      <c r="A1190" s="13"/>
      <c r="B1190" s="232"/>
      <c r="C1190" s="233"/>
      <c r="D1190" s="234" t="s">
        <v>171</v>
      </c>
      <c r="E1190" s="235" t="s">
        <v>19</v>
      </c>
      <c r="F1190" s="236" t="s">
        <v>1214</v>
      </c>
      <c r="G1190" s="233"/>
      <c r="H1190" s="237">
        <v>6.6600000000000001</v>
      </c>
      <c r="I1190" s="238"/>
      <c r="J1190" s="233"/>
      <c r="K1190" s="233"/>
      <c r="L1190" s="239"/>
      <c r="M1190" s="240"/>
      <c r="N1190" s="241"/>
      <c r="O1190" s="241"/>
      <c r="P1190" s="241"/>
      <c r="Q1190" s="241"/>
      <c r="R1190" s="241"/>
      <c r="S1190" s="241"/>
      <c r="T1190" s="242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T1190" s="243" t="s">
        <v>171</v>
      </c>
      <c r="AU1190" s="243" t="s">
        <v>83</v>
      </c>
      <c r="AV1190" s="13" t="s">
        <v>83</v>
      </c>
      <c r="AW1190" s="13" t="s">
        <v>35</v>
      </c>
      <c r="AX1190" s="13" t="s">
        <v>73</v>
      </c>
      <c r="AY1190" s="243" t="s">
        <v>160</v>
      </c>
    </row>
    <row r="1191" s="15" customFormat="1">
      <c r="A1191" s="15"/>
      <c r="B1191" s="265"/>
      <c r="C1191" s="266"/>
      <c r="D1191" s="234" t="s">
        <v>171</v>
      </c>
      <c r="E1191" s="267" t="s">
        <v>19</v>
      </c>
      <c r="F1191" s="268" t="s">
        <v>1244</v>
      </c>
      <c r="G1191" s="266"/>
      <c r="H1191" s="269">
        <v>6.6600000000000001</v>
      </c>
      <c r="I1191" s="270"/>
      <c r="J1191" s="266"/>
      <c r="K1191" s="266"/>
      <c r="L1191" s="271"/>
      <c r="M1191" s="272"/>
      <c r="N1191" s="273"/>
      <c r="O1191" s="273"/>
      <c r="P1191" s="273"/>
      <c r="Q1191" s="273"/>
      <c r="R1191" s="273"/>
      <c r="S1191" s="273"/>
      <c r="T1191" s="274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T1191" s="275" t="s">
        <v>171</v>
      </c>
      <c r="AU1191" s="275" t="s">
        <v>83</v>
      </c>
      <c r="AV1191" s="15" t="s">
        <v>181</v>
      </c>
      <c r="AW1191" s="15" t="s">
        <v>35</v>
      </c>
      <c r="AX1191" s="15" t="s">
        <v>73</v>
      </c>
      <c r="AY1191" s="275" t="s">
        <v>160</v>
      </c>
    </row>
    <row r="1192" s="14" customFormat="1">
      <c r="A1192" s="14"/>
      <c r="B1192" s="244"/>
      <c r="C1192" s="245"/>
      <c r="D1192" s="234" t="s">
        <v>171</v>
      </c>
      <c r="E1192" s="246" t="s">
        <v>19</v>
      </c>
      <c r="F1192" s="247" t="s">
        <v>180</v>
      </c>
      <c r="G1192" s="245"/>
      <c r="H1192" s="248">
        <v>1114.9970000000001</v>
      </c>
      <c r="I1192" s="249"/>
      <c r="J1192" s="245"/>
      <c r="K1192" s="245"/>
      <c r="L1192" s="250"/>
      <c r="M1192" s="251"/>
      <c r="N1192" s="252"/>
      <c r="O1192" s="252"/>
      <c r="P1192" s="252"/>
      <c r="Q1192" s="252"/>
      <c r="R1192" s="252"/>
      <c r="S1192" s="252"/>
      <c r="T1192" s="253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54" t="s">
        <v>171</v>
      </c>
      <c r="AU1192" s="254" t="s">
        <v>83</v>
      </c>
      <c r="AV1192" s="14" t="s">
        <v>167</v>
      </c>
      <c r="AW1192" s="14" t="s">
        <v>35</v>
      </c>
      <c r="AX1192" s="14" t="s">
        <v>81</v>
      </c>
      <c r="AY1192" s="254" t="s">
        <v>160</v>
      </c>
    </row>
    <row r="1193" s="2" customFormat="1" ht="24.15" customHeight="1">
      <c r="A1193" s="40"/>
      <c r="B1193" s="41"/>
      <c r="C1193" s="255" t="s">
        <v>1998</v>
      </c>
      <c r="D1193" s="255" t="s">
        <v>242</v>
      </c>
      <c r="E1193" s="256" t="s">
        <v>1999</v>
      </c>
      <c r="F1193" s="257" t="s">
        <v>2000</v>
      </c>
      <c r="G1193" s="258" t="s">
        <v>165</v>
      </c>
      <c r="H1193" s="259">
        <v>1170.7470000000001</v>
      </c>
      <c r="I1193" s="260"/>
      <c r="J1193" s="261">
        <f>ROUND(I1193*H1193,2)</f>
        <v>0</v>
      </c>
      <c r="K1193" s="257" t="s">
        <v>166</v>
      </c>
      <c r="L1193" s="262"/>
      <c r="M1193" s="263" t="s">
        <v>19</v>
      </c>
      <c r="N1193" s="264" t="s">
        <v>44</v>
      </c>
      <c r="O1193" s="86"/>
      <c r="P1193" s="223">
        <f>O1193*H1193</f>
        <v>0</v>
      </c>
      <c r="Q1193" s="223">
        <v>0.0070000000000000001</v>
      </c>
      <c r="R1193" s="223">
        <f>Q1193*H1193</f>
        <v>8.1952290000000012</v>
      </c>
      <c r="S1193" s="223">
        <v>0</v>
      </c>
      <c r="T1193" s="224">
        <f>S1193*H1193</f>
        <v>0</v>
      </c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40"/>
      <c r="AE1193" s="40"/>
      <c r="AR1193" s="225" t="s">
        <v>368</v>
      </c>
      <c r="AT1193" s="225" t="s">
        <v>242</v>
      </c>
      <c r="AU1193" s="225" t="s">
        <v>83</v>
      </c>
      <c r="AY1193" s="19" t="s">
        <v>160</v>
      </c>
      <c r="BE1193" s="226">
        <f>IF(N1193="základní",J1193,0)</f>
        <v>0</v>
      </c>
      <c r="BF1193" s="226">
        <f>IF(N1193="snížená",J1193,0)</f>
        <v>0</v>
      </c>
      <c r="BG1193" s="226">
        <f>IF(N1193="zákl. přenesená",J1193,0)</f>
        <v>0</v>
      </c>
      <c r="BH1193" s="226">
        <f>IF(N1193="sníž. přenesená",J1193,0)</f>
        <v>0</v>
      </c>
      <c r="BI1193" s="226">
        <f>IF(N1193="nulová",J1193,0)</f>
        <v>0</v>
      </c>
      <c r="BJ1193" s="19" t="s">
        <v>81</v>
      </c>
      <c r="BK1193" s="226">
        <f>ROUND(I1193*H1193,2)</f>
        <v>0</v>
      </c>
      <c r="BL1193" s="19" t="s">
        <v>263</v>
      </c>
      <c r="BM1193" s="225" t="s">
        <v>2001</v>
      </c>
    </row>
    <row r="1194" s="13" customFormat="1">
      <c r="A1194" s="13"/>
      <c r="B1194" s="232"/>
      <c r="C1194" s="233"/>
      <c r="D1194" s="234" t="s">
        <v>171</v>
      </c>
      <c r="E1194" s="233"/>
      <c r="F1194" s="236" t="s">
        <v>2002</v>
      </c>
      <c r="G1194" s="233"/>
      <c r="H1194" s="237">
        <v>1170.7470000000001</v>
      </c>
      <c r="I1194" s="238"/>
      <c r="J1194" s="233"/>
      <c r="K1194" s="233"/>
      <c r="L1194" s="239"/>
      <c r="M1194" s="240"/>
      <c r="N1194" s="241"/>
      <c r="O1194" s="241"/>
      <c r="P1194" s="241"/>
      <c r="Q1194" s="241"/>
      <c r="R1194" s="241"/>
      <c r="S1194" s="241"/>
      <c r="T1194" s="242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43" t="s">
        <v>171</v>
      </c>
      <c r="AU1194" s="243" t="s">
        <v>83</v>
      </c>
      <c r="AV1194" s="13" t="s">
        <v>83</v>
      </c>
      <c r="AW1194" s="13" t="s">
        <v>4</v>
      </c>
      <c r="AX1194" s="13" t="s">
        <v>81</v>
      </c>
      <c r="AY1194" s="243" t="s">
        <v>160</v>
      </c>
    </row>
    <row r="1195" s="2" customFormat="1" ht="24.15" customHeight="1">
      <c r="A1195" s="40"/>
      <c r="B1195" s="41"/>
      <c r="C1195" s="214" t="s">
        <v>2003</v>
      </c>
      <c r="D1195" s="214" t="s">
        <v>162</v>
      </c>
      <c r="E1195" s="215" t="s">
        <v>2004</v>
      </c>
      <c r="F1195" s="216" t="s">
        <v>2005</v>
      </c>
      <c r="G1195" s="217" t="s">
        <v>165</v>
      </c>
      <c r="H1195" s="218">
        <v>26.808</v>
      </c>
      <c r="I1195" s="219"/>
      <c r="J1195" s="220">
        <f>ROUND(I1195*H1195,2)</f>
        <v>0</v>
      </c>
      <c r="K1195" s="216" t="s">
        <v>166</v>
      </c>
      <c r="L1195" s="46"/>
      <c r="M1195" s="221" t="s">
        <v>19</v>
      </c>
      <c r="N1195" s="222" t="s">
        <v>44</v>
      </c>
      <c r="O1195" s="86"/>
      <c r="P1195" s="223">
        <f>O1195*H1195</f>
        <v>0</v>
      </c>
      <c r="Q1195" s="223">
        <v>0</v>
      </c>
      <c r="R1195" s="223">
        <f>Q1195*H1195</f>
        <v>0</v>
      </c>
      <c r="S1195" s="223">
        <v>0</v>
      </c>
      <c r="T1195" s="224">
        <f>S1195*H1195</f>
        <v>0</v>
      </c>
      <c r="U1195" s="40"/>
      <c r="V1195" s="40"/>
      <c r="W1195" s="40"/>
      <c r="X1195" s="40"/>
      <c r="Y1195" s="40"/>
      <c r="Z1195" s="40"/>
      <c r="AA1195" s="40"/>
      <c r="AB1195" s="40"/>
      <c r="AC1195" s="40"/>
      <c r="AD1195" s="40"/>
      <c r="AE1195" s="40"/>
      <c r="AR1195" s="225" t="s">
        <v>263</v>
      </c>
      <c r="AT1195" s="225" t="s">
        <v>162</v>
      </c>
      <c r="AU1195" s="225" t="s">
        <v>83</v>
      </c>
      <c r="AY1195" s="19" t="s">
        <v>160</v>
      </c>
      <c r="BE1195" s="226">
        <f>IF(N1195="základní",J1195,0)</f>
        <v>0</v>
      </c>
      <c r="BF1195" s="226">
        <f>IF(N1195="snížená",J1195,0)</f>
        <v>0</v>
      </c>
      <c r="BG1195" s="226">
        <f>IF(N1195="zákl. přenesená",J1195,0)</f>
        <v>0</v>
      </c>
      <c r="BH1195" s="226">
        <f>IF(N1195="sníž. přenesená",J1195,0)</f>
        <v>0</v>
      </c>
      <c r="BI1195" s="226">
        <f>IF(N1195="nulová",J1195,0)</f>
        <v>0</v>
      </c>
      <c r="BJ1195" s="19" t="s">
        <v>81</v>
      </c>
      <c r="BK1195" s="226">
        <f>ROUND(I1195*H1195,2)</f>
        <v>0</v>
      </c>
      <c r="BL1195" s="19" t="s">
        <v>263</v>
      </c>
      <c r="BM1195" s="225" t="s">
        <v>2006</v>
      </c>
    </row>
    <row r="1196" s="2" customFormat="1">
      <c r="A1196" s="40"/>
      <c r="B1196" s="41"/>
      <c r="C1196" s="42"/>
      <c r="D1196" s="227" t="s">
        <v>169</v>
      </c>
      <c r="E1196" s="42"/>
      <c r="F1196" s="228" t="s">
        <v>2007</v>
      </c>
      <c r="G1196" s="42"/>
      <c r="H1196" s="42"/>
      <c r="I1196" s="229"/>
      <c r="J1196" s="42"/>
      <c r="K1196" s="42"/>
      <c r="L1196" s="46"/>
      <c r="M1196" s="230"/>
      <c r="N1196" s="231"/>
      <c r="O1196" s="86"/>
      <c r="P1196" s="86"/>
      <c r="Q1196" s="86"/>
      <c r="R1196" s="86"/>
      <c r="S1196" s="86"/>
      <c r="T1196" s="87"/>
      <c r="U1196" s="40"/>
      <c r="V1196" s="40"/>
      <c r="W1196" s="40"/>
      <c r="X1196" s="40"/>
      <c r="Y1196" s="40"/>
      <c r="Z1196" s="40"/>
      <c r="AA1196" s="40"/>
      <c r="AB1196" s="40"/>
      <c r="AC1196" s="40"/>
      <c r="AD1196" s="40"/>
      <c r="AE1196" s="40"/>
      <c r="AT1196" s="19" t="s">
        <v>169</v>
      </c>
      <c r="AU1196" s="19" t="s">
        <v>83</v>
      </c>
    </row>
    <row r="1197" s="13" customFormat="1">
      <c r="A1197" s="13"/>
      <c r="B1197" s="232"/>
      <c r="C1197" s="233"/>
      <c r="D1197" s="234" t="s">
        <v>171</v>
      </c>
      <c r="E1197" s="235" t="s">
        <v>19</v>
      </c>
      <c r="F1197" s="236" t="s">
        <v>1574</v>
      </c>
      <c r="G1197" s="233"/>
      <c r="H1197" s="237">
        <v>7.3230000000000004</v>
      </c>
      <c r="I1197" s="238"/>
      <c r="J1197" s="233"/>
      <c r="K1197" s="233"/>
      <c r="L1197" s="239"/>
      <c r="M1197" s="240"/>
      <c r="N1197" s="241"/>
      <c r="O1197" s="241"/>
      <c r="P1197" s="241"/>
      <c r="Q1197" s="241"/>
      <c r="R1197" s="241"/>
      <c r="S1197" s="241"/>
      <c r="T1197" s="242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43" t="s">
        <v>171</v>
      </c>
      <c r="AU1197" s="243" t="s">
        <v>83</v>
      </c>
      <c r="AV1197" s="13" t="s">
        <v>83</v>
      </c>
      <c r="AW1197" s="13" t="s">
        <v>35</v>
      </c>
      <c r="AX1197" s="13" t="s">
        <v>73</v>
      </c>
      <c r="AY1197" s="243" t="s">
        <v>160</v>
      </c>
    </row>
    <row r="1198" s="15" customFormat="1">
      <c r="A1198" s="15"/>
      <c r="B1198" s="265"/>
      <c r="C1198" s="266"/>
      <c r="D1198" s="234" t="s">
        <v>171</v>
      </c>
      <c r="E1198" s="267" t="s">
        <v>19</v>
      </c>
      <c r="F1198" s="268" t="s">
        <v>1575</v>
      </c>
      <c r="G1198" s="266"/>
      <c r="H1198" s="269">
        <v>7.3230000000000004</v>
      </c>
      <c r="I1198" s="270"/>
      <c r="J1198" s="266"/>
      <c r="K1198" s="266"/>
      <c r="L1198" s="271"/>
      <c r="M1198" s="272"/>
      <c r="N1198" s="273"/>
      <c r="O1198" s="273"/>
      <c r="P1198" s="273"/>
      <c r="Q1198" s="273"/>
      <c r="R1198" s="273"/>
      <c r="S1198" s="273"/>
      <c r="T1198" s="274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T1198" s="275" t="s">
        <v>171</v>
      </c>
      <c r="AU1198" s="275" t="s">
        <v>83</v>
      </c>
      <c r="AV1198" s="15" t="s">
        <v>181</v>
      </c>
      <c r="AW1198" s="15" t="s">
        <v>35</v>
      </c>
      <c r="AX1198" s="15" t="s">
        <v>73</v>
      </c>
      <c r="AY1198" s="275" t="s">
        <v>160</v>
      </c>
    </row>
    <row r="1199" s="13" customFormat="1">
      <c r="A1199" s="13"/>
      <c r="B1199" s="232"/>
      <c r="C1199" s="233"/>
      <c r="D1199" s="234" t="s">
        <v>171</v>
      </c>
      <c r="E1199" s="235" t="s">
        <v>19</v>
      </c>
      <c r="F1199" s="236" t="s">
        <v>2008</v>
      </c>
      <c r="G1199" s="233"/>
      <c r="H1199" s="237">
        <v>5.798</v>
      </c>
      <c r="I1199" s="238"/>
      <c r="J1199" s="233"/>
      <c r="K1199" s="233"/>
      <c r="L1199" s="239"/>
      <c r="M1199" s="240"/>
      <c r="N1199" s="241"/>
      <c r="O1199" s="241"/>
      <c r="P1199" s="241"/>
      <c r="Q1199" s="241"/>
      <c r="R1199" s="241"/>
      <c r="S1199" s="241"/>
      <c r="T1199" s="242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43" t="s">
        <v>171</v>
      </c>
      <c r="AU1199" s="243" t="s">
        <v>83</v>
      </c>
      <c r="AV1199" s="13" t="s">
        <v>83</v>
      </c>
      <c r="AW1199" s="13" t="s">
        <v>35</v>
      </c>
      <c r="AX1199" s="13" t="s">
        <v>73</v>
      </c>
      <c r="AY1199" s="243" t="s">
        <v>160</v>
      </c>
    </row>
    <row r="1200" s="13" customFormat="1">
      <c r="A1200" s="13"/>
      <c r="B1200" s="232"/>
      <c r="C1200" s="233"/>
      <c r="D1200" s="234" t="s">
        <v>171</v>
      </c>
      <c r="E1200" s="235" t="s">
        <v>19</v>
      </c>
      <c r="F1200" s="236" t="s">
        <v>2009</v>
      </c>
      <c r="G1200" s="233"/>
      <c r="H1200" s="237">
        <v>13.686999999999999</v>
      </c>
      <c r="I1200" s="238"/>
      <c r="J1200" s="233"/>
      <c r="K1200" s="233"/>
      <c r="L1200" s="239"/>
      <c r="M1200" s="240"/>
      <c r="N1200" s="241"/>
      <c r="O1200" s="241"/>
      <c r="P1200" s="241"/>
      <c r="Q1200" s="241"/>
      <c r="R1200" s="241"/>
      <c r="S1200" s="241"/>
      <c r="T1200" s="242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43" t="s">
        <v>171</v>
      </c>
      <c r="AU1200" s="243" t="s">
        <v>83</v>
      </c>
      <c r="AV1200" s="13" t="s">
        <v>83</v>
      </c>
      <c r="AW1200" s="13" t="s">
        <v>35</v>
      </c>
      <c r="AX1200" s="13" t="s">
        <v>73</v>
      </c>
      <c r="AY1200" s="243" t="s">
        <v>160</v>
      </c>
    </row>
    <row r="1201" s="15" customFormat="1">
      <c r="A1201" s="15"/>
      <c r="B1201" s="265"/>
      <c r="C1201" s="266"/>
      <c r="D1201" s="234" t="s">
        <v>171</v>
      </c>
      <c r="E1201" s="267" t="s">
        <v>19</v>
      </c>
      <c r="F1201" s="268" t="s">
        <v>1387</v>
      </c>
      <c r="G1201" s="266"/>
      <c r="H1201" s="269">
        <v>19.484999999999999</v>
      </c>
      <c r="I1201" s="270"/>
      <c r="J1201" s="266"/>
      <c r="K1201" s="266"/>
      <c r="L1201" s="271"/>
      <c r="M1201" s="272"/>
      <c r="N1201" s="273"/>
      <c r="O1201" s="273"/>
      <c r="P1201" s="273"/>
      <c r="Q1201" s="273"/>
      <c r="R1201" s="273"/>
      <c r="S1201" s="273"/>
      <c r="T1201" s="274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T1201" s="275" t="s">
        <v>171</v>
      </c>
      <c r="AU1201" s="275" t="s">
        <v>83</v>
      </c>
      <c r="AV1201" s="15" t="s">
        <v>181</v>
      </c>
      <c r="AW1201" s="15" t="s">
        <v>35</v>
      </c>
      <c r="AX1201" s="15" t="s">
        <v>73</v>
      </c>
      <c r="AY1201" s="275" t="s">
        <v>160</v>
      </c>
    </row>
    <row r="1202" s="14" customFormat="1">
      <c r="A1202" s="14"/>
      <c r="B1202" s="244"/>
      <c r="C1202" s="245"/>
      <c r="D1202" s="234" t="s">
        <v>171</v>
      </c>
      <c r="E1202" s="246" t="s">
        <v>19</v>
      </c>
      <c r="F1202" s="247" t="s">
        <v>180</v>
      </c>
      <c r="G1202" s="245"/>
      <c r="H1202" s="248">
        <v>26.808</v>
      </c>
      <c r="I1202" s="249"/>
      <c r="J1202" s="245"/>
      <c r="K1202" s="245"/>
      <c r="L1202" s="250"/>
      <c r="M1202" s="251"/>
      <c r="N1202" s="252"/>
      <c r="O1202" s="252"/>
      <c r="P1202" s="252"/>
      <c r="Q1202" s="252"/>
      <c r="R1202" s="252"/>
      <c r="S1202" s="252"/>
      <c r="T1202" s="253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54" t="s">
        <v>171</v>
      </c>
      <c r="AU1202" s="254" t="s">
        <v>83</v>
      </c>
      <c r="AV1202" s="14" t="s">
        <v>167</v>
      </c>
      <c r="AW1202" s="14" t="s">
        <v>35</v>
      </c>
      <c r="AX1202" s="14" t="s">
        <v>81</v>
      </c>
      <c r="AY1202" s="254" t="s">
        <v>160</v>
      </c>
    </row>
    <row r="1203" s="2" customFormat="1" ht="24.15" customHeight="1">
      <c r="A1203" s="40"/>
      <c r="B1203" s="41"/>
      <c r="C1203" s="255" t="s">
        <v>2010</v>
      </c>
      <c r="D1203" s="255" t="s">
        <v>242</v>
      </c>
      <c r="E1203" s="256" t="s">
        <v>2011</v>
      </c>
      <c r="F1203" s="257" t="s">
        <v>2012</v>
      </c>
      <c r="G1203" s="258" t="s">
        <v>165</v>
      </c>
      <c r="H1203" s="259">
        <v>56.296999999999997</v>
      </c>
      <c r="I1203" s="260"/>
      <c r="J1203" s="261">
        <f>ROUND(I1203*H1203,2)</f>
        <v>0</v>
      </c>
      <c r="K1203" s="257" t="s">
        <v>166</v>
      </c>
      <c r="L1203" s="262"/>
      <c r="M1203" s="263" t="s">
        <v>19</v>
      </c>
      <c r="N1203" s="264" t="s">
        <v>44</v>
      </c>
      <c r="O1203" s="86"/>
      <c r="P1203" s="223">
        <f>O1203*H1203</f>
        <v>0</v>
      </c>
      <c r="Q1203" s="223">
        <v>0.0041000000000000003</v>
      </c>
      <c r="R1203" s="223">
        <f>Q1203*H1203</f>
        <v>0.23081770000000002</v>
      </c>
      <c r="S1203" s="223">
        <v>0</v>
      </c>
      <c r="T1203" s="224">
        <f>S1203*H1203</f>
        <v>0</v>
      </c>
      <c r="U1203" s="40"/>
      <c r="V1203" s="40"/>
      <c r="W1203" s="40"/>
      <c r="X1203" s="40"/>
      <c r="Y1203" s="40"/>
      <c r="Z1203" s="40"/>
      <c r="AA1203" s="40"/>
      <c r="AB1203" s="40"/>
      <c r="AC1203" s="40"/>
      <c r="AD1203" s="40"/>
      <c r="AE1203" s="40"/>
      <c r="AR1203" s="225" t="s">
        <v>368</v>
      </c>
      <c r="AT1203" s="225" t="s">
        <v>242</v>
      </c>
      <c r="AU1203" s="225" t="s">
        <v>83</v>
      </c>
      <c r="AY1203" s="19" t="s">
        <v>160</v>
      </c>
      <c r="BE1203" s="226">
        <f>IF(N1203="základní",J1203,0)</f>
        <v>0</v>
      </c>
      <c r="BF1203" s="226">
        <f>IF(N1203="snížená",J1203,0)</f>
        <v>0</v>
      </c>
      <c r="BG1203" s="226">
        <f>IF(N1203="zákl. přenesená",J1203,0)</f>
        <v>0</v>
      </c>
      <c r="BH1203" s="226">
        <f>IF(N1203="sníž. přenesená",J1203,0)</f>
        <v>0</v>
      </c>
      <c r="BI1203" s="226">
        <f>IF(N1203="nulová",J1203,0)</f>
        <v>0</v>
      </c>
      <c r="BJ1203" s="19" t="s">
        <v>81</v>
      </c>
      <c r="BK1203" s="226">
        <f>ROUND(I1203*H1203,2)</f>
        <v>0</v>
      </c>
      <c r="BL1203" s="19" t="s">
        <v>263</v>
      </c>
      <c r="BM1203" s="225" t="s">
        <v>2013</v>
      </c>
    </row>
    <row r="1204" s="13" customFormat="1">
      <c r="A1204" s="13"/>
      <c r="B1204" s="232"/>
      <c r="C1204" s="233"/>
      <c r="D1204" s="234" t="s">
        <v>171</v>
      </c>
      <c r="E1204" s="233"/>
      <c r="F1204" s="236" t="s">
        <v>2014</v>
      </c>
      <c r="G1204" s="233"/>
      <c r="H1204" s="237">
        <v>56.296999999999997</v>
      </c>
      <c r="I1204" s="238"/>
      <c r="J1204" s="233"/>
      <c r="K1204" s="233"/>
      <c r="L1204" s="239"/>
      <c r="M1204" s="240"/>
      <c r="N1204" s="241"/>
      <c r="O1204" s="241"/>
      <c r="P1204" s="241"/>
      <c r="Q1204" s="241"/>
      <c r="R1204" s="241"/>
      <c r="S1204" s="241"/>
      <c r="T1204" s="242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43" t="s">
        <v>171</v>
      </c>
      <c r="AU1204" s="243" t="s">
        <v>83</v>
      </c>
      <c r="AV1204" s="13" t="s">
        <v>83</v>
      </c>
      <c r="AW1204" s="13" t="s">
        <v>4</v>
      </c>
      <c r="AX1204" s="13" t="s">
        <v>81</v>
      </c>
      <c r="AY1204" s="243" t="s">
        <v>160</v>
      </c>
    </row>
    <row r="1205" s="2" customFormat="1" ht="24.15" customHeight="1">
      <c r="A1205" s="40"/>
      <c r="B1205" s="41"/>
      <c r="C1205" s="214" t="s">
        <v>2015</v>
      </c>
      <c r="D1205" s="214" t="s">
        <v>162</v>
      </c>
      <c r="E1205" s="215" t="s">
        <v>2016</v>
      </c>
      <c r="F1205" s="216" t="s">
        <v>2017</v>
      </c>
      <c r="G1205" s="217" t="s">
        <v>165</v>
      </c>
      <c r="H1205" s="218">
        <v>1108.337</v>
      </c>
      <c r="I1205" s="219"/>
      <c r="J1205" s="220">
        <f>ROUND(I1205*H1205,2)</f>
        <v>0</v>
      </c>
      <c r="K1205" s="216" t="s">
        <v>166</v>
      </c>
      <c r="L1205" s="46"/>
      <c r="M1205" s="221" t="s">
        <v>19</v>
      </c>
      <c r="N1205" s="222" t="s">
        <v>44</v>
      </c>
      <c r="O1205" s="86"/>
      <c r="P1205" s="223">
        <f>O1205*H1205</f>
        <v>0</v>
      </c>
      <c r="Q1205" s="223">
        <v>4.0000000000000003E-05</v>
      </c>
      <c r="R1205" s="223">
        <f>Q1205*H1205</f>
        <v>0.044333480000000001</v>
      </c>
      <c r="S1205" s="223">
        <v>0</v>
      </c>
      <c r="T1205" s="224">
        <f>S1205*H1205</f>
        <v>0</v>
      </c>
      <c r="U1205" s="40"/>
      <c r="V1205" s="40"/>
      <c r="W1205" s="40"/>
      <c r="X1205" s="40"/>
      <c r="Y1205" s="40"/>
      <c r="Z1205" s="40"/>
      <c r="AA1205" s="40"/>
      <c r="AB1205" s="40"/>
      <c r="AC1205" s="40"/>
      <c r="AD1205" s="40"/>
      <c r="AE1205" s="40"/>
      <c r="AR1205" s="225" t="s">
        <v>263</v>
      </c>
      <c r="AT1205" s="225" t="s">
        <v>162</v>
      </c>
      <c r="AU1205" s="225" t="s">
        <v>83</v>
      </c>
      <c r="AY1205" s="19" t="s">
        <v>160</v>
      </c>
      <c r="BE1205" s="226">
        <f>IF(N1205="základní",J1205,0)</f>
        <v>0</v>
      </c>
      <c r="BF1205" s="226">
        <f>IF(N1205="snížená",J1205,0)</f>
        <v>0</v>
      </c>
      <c r="BG1205" s="226">
        <f>IF(N1205="zákl. přenesená",J1205,0)</f>
        <v>0</v>
      </c>
      <c r="BH1205" s="226">
        <f>IF(N1205="sníž. přenesená",J1205,0)</f>
        <v>0</v>
      </c>
      <c r="BI1205" s="226">
        <f>IF(N1205="nulová",J1205,0)</f>
        <v>0</v>
      </c>
      <c r="BJ1205" s="19" t="s">
        <v>81</v>
      </c>
      <c r="BK1205" s="226">
        <f>ROUND(I1205*H1205,2)</f>
        <v>0</v>
      </c>
      <c r="BL1205" s="19" t="s">
        <v>263</v>
      </c>
      <c r="BM1205" s="225" t="s">
        <v>2018</v>
      </c>
    </row>
    <row r="1206" s="2" customFormat="1">
      <c r="A1206" s="40"/>
      <c r="B1206" s="41"/>
      <c r="C1206" s="42"/>
      <c r="D1206" s="227" t="s">
        <v>169</v>
      </c>
      <c r="E1206" s="42"/>
      <c r="F1206" s="228" t="s">
        <v>2019</v>
      </c>
      <c r="G1206" s="42"/>
      <c r="H1206" s="42"/>
      <c r="I1206" s="229"/>
      <c r="J1206" s="42"/>
      <c r="K1206" s="42"/>
      <c r="L1206" s="46"/>
      <c r="M1206" s="230"/>
      <c r="N1206" s="231"/>
      <c r="O1206" s="86"/>
      <c r="P1206" s="86"/>
      <c r="Q1206" s="86"/>
      <c r="R1206" s="86"/>
      <c r="S1206" s="86"/>
      <c r="T1206" s="87"/>
      <c r="U1206" s="40"/>
      <c r="V1206" s="40"/>
      <c r="W1206" s="40"/>
      <c r="X1206" s="40"/>
      <c r="Y1206" s="40"/>
      <c r="Z1206" s="40"/>
      <c r="AA1206" s="40"/>
      <c r="AB1206" s="40"/>
      <c r="AC1206" s="40"/>
      <c r="AD1206" s="40"/>
      <c r="AE1206" s="40"/>
      <c r="AT1206" s="19" t="s">
        <v>169</v>
      </c>
      <c r="AU1206" s="19" t="s">
        <v>83</v>
      </c>
    </row>
    <row r="1207" s="13" customFormat="1">
      <c r="A1207" s="13"/>
      <c r="B1207" s="232"/>
      <c r="C1207" s="233"/>
      <c r="D1207" s="234" t="s">
        <v>171</v>
      </c>
      <c r="E1207" s="235" t="s">
        <v>19</v>
      </c>
      <c r="F1207" s="236" t="s">
        <v>1997</v>
      </c>
      <c r="G1207" s="233"/>
      <c r="H1207" s="237">
        <v>626.66399999999999</v>
      </c>
      <c r="I1207" s="238"/>
      <c r="J1207" s="233"/>
      <c r="K1207" s="233"/>
      <c r="L1207" s="239"/>
      <c r="M1207" s="240"/>
      <c r="N1207" s="241"/>
      <c r="O1207" s="241"/>
      <c r="P1207" s="241"/>
      <c r="Q1207" s="241"/>
      <c r="R1207" s="241"/>
      <c r="S1207" s="241"/>
      <c r="T1207" s="242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43" t="s">
        <v>171</v>
      </c>
      <c r="AU1207" s="243" t="s">
        <v>83</v>
      </c>
      <c r="AV1207" s="13" t="s">
        <v>83</v>
      </c>
      <c r="AW1207" s="13" t="s">
        <v>35</v>
      </c>
      <c r="AX1207" s="13" t="s">
        <v>73</v>
      </c>
      <c r="AY1207" s="243" t="s">
        <v>160</v>
      </c>
    </row>
    <row r="1208" s="15" customFormat="1">
      <c r="A1208" s="15"/>
      <c r="B1208" s="265"/>
      <c r="C1208" s="266"/>
      <c r="D1208" s="234" t="s">
        <v>171</v>
      </c>
      <c r="E1208" s="267" t="s">
        <v>19</v>
      </c>
      <c r="F1208" s="268" t="s">
        <v>1180</v>
      </c>
      <c r="G1208" s="266"/>
      <c r="H1208" s="269">
        <v>626.66399999999999</v>
      </c>
      <c r="I1208" s="270"/>
      <c r="J1208" s="266"/>
      <c r="K1208" s="266"/>
      <c r="L1208" s="271"/>
      <c r="M1208" s="272"/>
      <c r="N1208" s="273"/>
      <c r="O1208" s="273"/>
      <c r="P1208" s="273"/>
      <c r="Q1208" s="273"/>
      <c r="R1208" s="273"/>
      <c r="S1208" s="273"/>
      <c r="T1208" s="274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T1208" s="275" t="s">
        <v>171</v>
      </c>
      <c r="AU1208" s="275" t="s">
        <v>83</v>
      </c>
      <c r="AV1208" s="15" t="s">
        <v>181</v>
      </c>
      <c r="AW1208" s="15" t="s">
        <v>35</v>
      </c>
      <c r="AX1208" s="15" t="s">
        <v>73</v>
      </c>
      <c r="AY1208" s="275" t="s">
        <v>160</v>
      </c>
    </row>
    <row r="1209" s="13" customFormat="1">
      <c r="A1209" s="13"/>
      <c r="B1209" s="232"/>
      <c r="C1209" s="233"/>
      <c r="D1209" s="234" t="s">
        <v>171</v>
      </c>
      <c r="E1209" s="235" t="s">
        <v>19</v>
      </c>
      <c r="F1209" s="236" t="s">
        <v>1181</v>
      </c>
      <c r="G1209" s="233"/>
      <c r="H1209" s="237">
        <v>4.5490000000000004</v>
      </c>
      <c r="I1209" s="238"/>
      <c r="J1209" s="233"/>
      <c r="K1209" s="233"/>
      <c r="L1209" s="239"/>
      <c r="M1209" s="240"/>
      <c r="N1209" s="241"/>
      <c r="O1209" s="241"/>
      <c r="P1209" s="241"/>
      <c r="Q1209" s="241"/>
      <c r="R1209" s="241"/>
      <c r="S1209" s="241"/>
      <c r="T1209" s="242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43" t="s">
        <v>171</v>
      </c>
      <c r="AU1209" s="243" t="s">
        <v>83</v>
      </c>
      <c r="AV1209" s="13" t="s">
        <v>83</v>
      </c>
      <c r="AW1209" s="13" t="s">
        <v>35</v>
      </c>
      <c r="AX1209" s="13" t="s">
        <v>73</v>
      </c>
      <c r="AY1209" s="243" t="s">
        <v>160</v>
      </c>
    </row>
    <row r="1210" s="13" customFormat="1">
      <c r="A1210" s="13"/>
      <c r="B1210" s="232"/>
      <c r="C1210" s="233"/>
      <c r="D1210" s="234" t="s">
        <v>171</v>
      </c>
      <c r="E1210" s="235" t="s">
        <v>19</v>
      </c>
      <c r="F1210" s="236" t="s">
        <v>1182</v>
      </c>
      <c r="G1210" s="233"/>
      <c r="H1210" s="237">
        <v>8.1679999999999993</v>
      </c>
      <c r="I1210" s="238"/>
      <c r="J1210" s="233"/>
      <c r="K1210" s="233"/>
      <c r="L1210" s="239"/>
      <c r="M1210" s="240"/>
      <c r="N1210" s="241"/>
      <c r="O1210" s="241"/>
      <c r="P1210" s="241"/>
      <c r="Q1210" s="241"/>
      <c r="R1210" s="241"/>
      <c r="S1210" s="241"/>
      <c r="T1210" s="242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43" t="s">
        <v>171</v>
      </c>
      <c r="AU1210" s="243" t="s">
        <v>83</v>
      </c>
      <c r="AV1210" s="13" t="s">
        <v>83</v>
      </c>
      <c r="AW1210" s="13" t="s">
        <v>35</v>
      </c>
      <c r="AX1210" s="13" t="s">
        <v>73</v>
      </c>
      <c r="AY1210" s="243" t="s">
        <v>160</v>
      </c>
    </row>
    <row r="1211" s="13" customFormat="1">
      <c r="A1211" s="13"/>
      <c r="B1211" s="232"/>
      <c r="C1211" s="233"/>
      <c r="D1211" s="234" t="s">
        <v>171</v>
      </c>
      <c r="E1211" s="235" t="s">
        <v>19</v>
      </c>
      <c r="F1211" s="236" t="s">
        <v>1183</v>
      </c>
      <c r="G1211" s="233"/>
      <c r="H1211" s="237">
        <v>2.6030000000000002</v>
      </c>
      <c r="I1211" s="238"/>
      <c r="J1211" s="233"/>
      <c r="K1211" s="233"/>
      <c r="L1211" s="239"/>
      <c r="M1211" s="240"/>
      <c r="N1211" s="241"/>
      <c r="O1211" s="241"/>
      <c r="P1211" s="241"/>
      <c r="Q1211" s="241"/>
      <c r="R1211" s="241"/>
      <c r="S1211" s="241"/>
      <c r="T1211" s="242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43" t="s">
        <v>171</v>
      </c>
      <c r="AU1211" s="243" t="s">
        <v>83</v>
      </c>
      <c r="AV1211" s="13" t="s">
        <v>83</v>
      </c>
      <c r="AW1211" s="13" t="s">
        <v>35</v>
      </c>
      <c r="AX1211" s="13" t="s">
        <v>73</v>
      </c>
      <c r="AY1211" s="243" t="s">
        <v>160</v>
      </c>
    </row>
    <row r="1212" s="13" customFormat="1">
      <c r="A1212" s="13"/>
      <c r="B1212" s="232"/>
      <c r="C1212" s="233"/>
      <c r="D1212" s="234" t="s">
        <v>171</v>
      </c>
      <c r="E1212" s="235" t="s">
        <v>19</v>
      </c>
      <c r="F1212" s="236" t="s">
        <v>1184</v>
      </c>
      <c r="G1212" s="233"/>
      <c r="H1212" s="237">
        <v>4.4269999999999996</v>
      </c>
      <c r="I1212" s="238"/>
      <c r="J1212" s="233"/>
      <c r="K1212" s="233"/>
      <c r="L1212" s="239"/>
      <c r="M1212" s="240"/>
      <c r="N1212" s="241"/>
      <c r="O1212" s="241"/>
      <c r="P1212" s="241"/>
      <c r="Q1212" s="241"/>
      <c r="R1212" s="241"/>
      <c r="S1212" s="241"/>
      <c r="T1212" s="242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43" t="s">
        <v>171</v>
      </c>
      <c r="AU1212" s="243" t="s">
        <v>83</v>
      </c>
      <c r="AV1212" s="13" t="s">
        <v>83</v>
      </c>
      <c r="AW1212" s="13" t="s">
        <v>35</v>
      </c>
      <c r="AX1212" s="13" t="s">
        <v>73</v>
      </c>
      <c r="AY1212" s="243" t="s">
        <v>160</v>
      </c>
    </row>
    <row r="1213" s="13" customFormat="1">
      <c r="A1213" s="13"/>
      <c r="B1213" s="232"/>
      <c r="C1213" s="233"/>
      <c r="D1213" s="234" t="s">
        <v>171</v>
      </c>
      <c r="E1213" s="235" t="s">
        <v>19</v>
      </c>
      <c r="F1213" s="236" t="s">
        <v>1185</v>
      </c>
      <c r="G1213" s="233"/>
      <c r="H1213" s="237">
        <v>3.48</v>
      </c>
      <c r="I1213" s="238"/>
      <c r="J1213" s="233"/>
      <c r="K1213" s="233"/>
      <c r="L1213" s="239"/>
      <c r="M1213" s="240"/>
      <c r="N1213" s="241"/>
      <c r="O1213" s="241"/>
      <c r="P1213" s="241"/>
      <c r="Q1213" s="241"/>
      <c r="R1213" s="241"/>
      <c r="S1213" s="241"/>
      <c r="T1213" s="242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43" t="s">
        <v>171</v>
      </c>
      <c r="AU1213" s="243" t="s">
        <v>83</v>
      </c>
      <c r="AV1213" s="13" t="s">
        <v>83</v>
      </c>
      <c r="AW1213" s="13" t="s">
        <v>35</v>
      </c>
      <c r="AX1213" s="13" t="s">
        <v>73</v>
      </c>
      <c r="AY1213" s="243" t="s">
        <v>160</v>
      </c>
    </row>
    <row r="1214" s="13" customFormat="1">
      <c r="A1214" s="13"/>
      <c r="B1214" s="232"/>
      <c r="C1214" s="233"/>
      <c r="D1214" s="234" t="s">
        <v>171</v>
      </c>
      <c r="E1214" s="235" t="s">
        <v>19</v>
      </c>
      <c r="F1214" s="236" t="s">
        <v>1186</v>
      </c>
      <c r="G1214" s="233"/>
      <c r="H1214" s="237">
        <v>9.9199999999999999</v>
      </c>
      <c r="I1214" s="238"/>
      <c r="J1214" s="233"/>
      <c r="K1214" s="233"/>
      <c r="L1214" s="239"/>
      <c r="M1214" s="240"/>
      <c r="N1214" s="241"/>
      <c r="O1214" s="241"/>
      <c r="P1214" s="241"/>
      <c r="Q1214" s="241"/>
      <c r="R1214" s="241"/>
      <c r="S1214" s="241"/>
      <c r="T1214" s="242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43" t="s">
        <v>171</v>
      </c>
      <c r="AU1214" s="243" t="s">
        <v>83</v>
      </c>
      <c r="AV1214" s="13" t="s">
        <v>83</v>
      </c>
      <c r="AW1214" s="13" t="s">
        <v>35</v>
      </c>
      <c r="AX1214" s="13" t="s">
        <v>73</v>
      </c>
      <c r="AY1214" s="243" t="s">
        <v>160</v>
      </c>
    </row>
    <row r="1215" s="13" customFormat="1">
      <c r="A1215" s="13"/>
      <c r="B1215" s="232"/>
      <c r="C1215" s="233"/>
      <c r="D1215" s="234" t="s">
        <v>171</v>
      </c>
      <c r="E1215" s="235" t="s">
        <v>19</v>
      </c>
      <c r="F1215" s="236" t="s">
        <v>1187</v>
      </c>
      <c r="G1215" s="233"/>
      <c r="H1215" s="237">
        <v>10.523999999999999</v>
      </c>
      <c r="I1215" s="238"/>
      <c r="J1215" s="233"/>
      <c r="K1215" s="233"/>
      <c r="L1215" s="239"/>
      <c r="M1215" s="240"/>
      <c r="N1215" s="241"/>
      <c r="O1215" s="241"/>
      <c r="P1215" s="241"/>
      <c r="Q1215" s="241"/>
      <c r="R1215" s="241"/>
      <c r="S1215" s="241"/>
      <c r="T1215" s="242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43" t="s">
        <v>171</v>
      </c>
      <c r="AU1215" s="243" t="s">
        <v>83</v>
      </c>
      <c r="AV1215" s="13" t="s">
        <v>83</v>
      </c>
      <c r="AW1215" s="13" t="s">
        <v>35</v>
      </c>
      <c r="AX1215" s="13" t="s">
        <v>73</v>
      </c>
      <c r="AY1215" s="243" t="s">
        <v>160</v>
      </c>
    </row>
    <row r="1216" s="15" customFormat="1">
      <c r="A1216" s="15"/>
      <c r="B1216" s="265"/>
      <c r="C1216" s="266"/>
      <c r="D1216" s="234" t="s">
        <v>171</v>
      </c>
      <c r="E1216" s="267" t="s">
        <v>19</v>
      </c>
      <c r="F1216" s="268" t="s">
        <v>1188</v>
      </c>
      <c r="G1216" s="266"/>
      <c r="H1216" s="269">
        <v>43.670999999999999</v>
      </c>
      <c r="I1216" s="270"/>
      <c r="J1216" s="266"/>
      <c r="K1216" s="266"/>
      <c r="L1216" s="271"/>
      <c r="M1216" s="272"/>
      <c r="N1216" s="273"/>
      <c r="O1216" s="273"/>
      <c r="P1216" s="273"/>
      <c r="Q1216" s="273"/>
      <c r="R1216" s="273"/>
      <c r="S1216" s="273"/>
      <c r="T1216" s="274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T1216" s="275" t="s">
        <v>171</v>
      </c>
      <c r="AU1216" s="275" t="s">
        <v>83</v>
      </c>
      <c r="AV1216" s="15" t="s">
        <v>181</v>
      </c>
      <c r="AW1216" s="15" t="s">
        <v>35</v>
      </c>
      <c r="AX1216" s="15" t="s">
        <v>73</v>
      </c>
      <c r="AY1216" s="275" t="s">
        <v>160</v>
      </c>
    </row>
    <row r="1217" s="13" customFormat="1">
      <c r="A1217" s="13"/>
      <c r="B1217" s="232"/>
      <c r="C1217" s="233"/>
      <c r="D1217" s="234" t="s">
        <v>171</v>
      </c>
      <c r="E1217" s="235" t="s">
        <v>19</v>
      </c>
      <c r="F1217" s="236" t="s">
        <v>1189</v>
      </c>
      <c r="G1217" s="233"/>
      <c r="H1217" s="237">
        <v>27.434000000000001</v>
      </c>
      <c r="I1217" s="238"/>
      <c r="J1217" s="233"/>
      <c r="K1217" s="233"/>
      <c r="L1217" s="239"/>
      <c r="M1217" s="240"/>
      <c r="N1217" s="241"/>
      <c r="O1217" s="241"/>
      <c r="P1217" s="241"/>
      <c r="Q1217" s="241"/>
      <c r="R1217" s="241"/>
      <c r="S1217" s="241"/>
      <c r="T1217" s="242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43" t="s">
        <v>171</v>
      </c>
      <c r="AU1217" s="243" t="s">
        <v>83</v>
      </c>
      <c r="AV1217" s="13" t="s">
        <v>83</v>
      </c>
      <c r="AW1217" s="13" t="s">
        <v>35</v>
      </c>
      <c r="AX1217" s="13" t="s">
        <v>73</v>
      </c>
      <c r="AY1217" s="243" t="s">
        <v>160</v>
      </c>
    </row>
    <row r="1218" s="13" customFormat="1">
      <c r="A1218" s="13"/>
      <c r="B1218" s="232"/>
      <c r="C1218" s="233"/>
      <c r="D1218" s="234" t="s">
        <v>171</v>
      </c>
      <c r="E1218" s="235" t="s">
        <v>19</v>
      </c>
      <c r="F1218" s="236" t="s">
        <v>1190</v>
      </c>
      <c r="G1218" s="233"/>
      <c r="H1218" s="237">
        <v>17.013999999999999</v>
      </c>
      <c r="I1218" s="238"/>
      <c r="J1218" s="233"/>
      <c r="K1218" s="233"/>
      <c r="L1218" s="239"/>
      <c r="M1218" s="240"/>
      <c r="N1218" s="241"/>
      <c r="O1218" s="241"/>
      <c r="P1218" s="241"/>
      <c r="Q1218" s="241"/>
      <c r="R1218" s="241"/>
      <c r="S1218" s="241"/>
      <c r="T1218" s="242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43" t="s">
        <v>171</v>
      </c>
      <c r="AU1218" s="243" t="s">
        <v>83</v>
      </c>
      <c r="AV1218" s="13" t="s">
        <v>83</v>
      </c>
      <c r="AW1218" s="13" t="s">
        <v>35</v>
      </c>
      <c r="AX1218" s="13" t="s">
        <v>73</v>
      </c>
      <c r="AY1218" s="243" t="s">
        <v>160</v>
      </c>
    </row>
    <row r="1219" s="13" customFormat="1">
      <c r="A1219" s="13"/>
      <c r="B1219" s="232"/>
      <c r="C1219" s="233"/>
      <c r="D1219" s="234" t="s">
        <v>171</v>
      </c>
      <c r="E1219" s="235" t="s">
        <v>19</v>
      </c>
      <c r="F1219" s="236" t="s">
        <v>1191</v>
      </c>
      <c r="G1219" s="233"/>
      <c r="H1219" s="237">
        <v>34.332000000000001</v>
      </c>
      <c r="I1219" s="238"/>
      <c r="J1219" s="233"/>
      <c r="K1219" s="233"/>
      <c r="L1219" s="239"/>
      <c r="M1219" s="240"/>
      <c r="N1219" s="241"/>
      <c r="O1219" s="241"/>
      <c r="P1219" s="241"/>
      <c r="Q1219" s="241"/>
      <c r="R1219" s="241"/>
      <c r="S1219" s="241"/>
      <c r="T1219" s="242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43" t="s">
        <v>171</v>
      </c>
      <c r="AU1219" s="243" t="s">
        <v>83</v>
      </c>
      <c r="AV1219" s="13" t="s">
        <v>83</v>
      </c>
      <c r="AW1219" s="13" t="s">
        <v>35</v>
      </c>
      <c r="AX1219" s="13" t="s">
        <v>73</v>
      </c>
      <c r="AY1219" s="243" t="s">
        <v>160</v>
      </c>
    </row>
    <row r="1220" s="13" customFormat="1">
      <c r="A1220" s="13"/>
      <c r="B1220" s="232"/>
      <c r="C1220" s="233"/>
      <c r="D1220" s="234" t="s">
        <v>171</v>
      </c>
      <c r="E1220" s="235" t="s">
        <v>19</v>
      </c>
      <c r="F1220" s="236" t="s">
        <v>1192</v>
      </c>
      <c r="G1220" s="233"/>
      <c r="H1220" s="237">
        <v>50.231999999999999</v>
      </c>
      <c r="I1220" s="238"/>
      <c r="J1220" s="233"/>
      <c r="K1220" s="233"/>
      <c r="L1220" s="239"/>
      <c r="M1220" s="240"/>
      <c r="N1220" s="241"/>
      <c r="O1220" s="241"/>
      <c r="P1220" s="241"/>
      <c r="Q1220" s="241"/>
      <c r="R1220" s="241"/>
      <c r="S1220" s="241"/>
      <c r="T1220" s="242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43" t="s">
        <v>171</v>
      </c>
      <c r="AU1220" s="243" t="s">
        <v>83</v>
      </c>
      <c r="AV1220" s="13" t="s">
        <v>83</v>
      </c>
      <c r="AW1220" s="13" t="s">
        <v>35</v>
      </c>
      <c r="AX1220" s="13" t="s">
        <v>73</v>
      </c>
      <c r="AY1220" s="243" t="s">
        <v>160</v>
      </c>
    </row>
    <row r="1221" s="13" customFormat="1">
      <c r="A1221" s="13"/>
      <c r="B1221" s="232"/>
      <c r="C1221" s="233"/>
      <c r="D1221" s="234" t="s">
        <v>171</v>
      </c>
      <c r="E1221" s="235" t="s">
        <v>19</v>
      </c>
      <c r="F1221" s="236" t="s">
        <v>1193</v>
      </c>
      <c r="G1221" s="233"/>
      <c r="H1221" s="237">
        <v>45.936</v>
      </c>
      <c r="I1221" s="238"/>
      <c r="J1221" s="233"/>
      <c r="K1221" s="233"/>
      <c r="L1221" s="239"/>
      <c r="M1221" s="240"/>
      <c r="N1221" s="241"/>
      <c r="O1221" s="241"/>
      <c r="P1221" s="241"/>
      <c r="Q1221" s="241"/>
      <c r="R1221" s="241"/>
      <c r="S1221" s="241"/>
      <c r="T1221" s="242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43" t="s">
        <v>171</v>
      </c>
      <c r="AU1221" s="243" t="s">
        <v>83</v>
      </c>
      <c r="AV1221" s="13" t="s">
        <v>83</v>
      </c>
      <c r="AW1221" s="13" t="s">
        <v>35</v>
      </c>
      <c r="AX1221" s="13" t="s">
        <v>73</v>
      </c>
      <c r="AY1221" s="243" t="s">
        <v>160</v>
      </c>
    </row>
    <row r="1222" s="13" customFormat="1">
      <c r="A1222" s="13"/>
      <c r="B1222" s="232"/>
      <c r="C1222" s="233"/>
      <c r="D1222" s="234" t="s">
        <v>171</v>
      </c>
      <c r="E1222" s="235" t="s">
        <v>19</v>
      </c>
      <c r="F1222" s="236" t="s">
        <v>1194</v>
      </c>
      <c r="G1222" s="233"/>
      <c r="H1222" s="237">
        <v>12.505000000000001</v>
      </c>
      <c r="I1222" s="238"/>
      <c r="J1222" s="233"/>
      <c r="K1222" s="233"/>
      <c r="L1222" s="239"/>
      <c r="M1222" s="240"/>
      <c r="N1222" s="241"/>
      <c r="O1222" s="241"/>
      <c r="P1222" s="241"/>
      <c r="Q1222" s="241"/>
      <c r="R1222" s="241"/>
      <c r="S1222" s="241"/>
      <c r="T1222" s="242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43" t="s">
        <v>171</v>
      </c>
      <c r="AU1222" s="243" t="s">
        <v>83</v>
      </c>
      <c r="AV1222" s="13" t="s">
        <v>83</v>
      </c>
      <c r="AW1222" s="13" t="s">
        <v>35</v>
      </c>
      <c r="AX1222" s="13" t="s">
        <v>73</v>
      </c>
      <c r="AY1222" s="243" t="s">
        <v>160</v>
      </c>
    </row>
    <row r="1223" s="13" customFormat="1">
      <c r="A1223" s="13"/>
      <c r="B1223" s="232"/>
      <c r="C1223" s="233"/>
      <c r="D1223" s="234" t="s">
        <v>171</v>
      </c>
      <c r="E1223" s="235" t="s">
        <v>19</v>
      </c>
      <c r="F1223" s="236" t="s">
        <v>1195</v>
      </c>
      <c r="G1223" s="233"/>
      <c r="H1223" s="237">
        <v>19.635000000000002</v>
      </c>
      <c r="I1223" s="238"/>
      <c r="J1223" s="233"/>
      <c r="K1223" s="233"/>
      <c r="L1223" s="239"/>
      <c r="M1223" s="240"/>
      <c r="N1223" s="241"/>
      <c r="O1223" s="241"/>
      <c r="P1223" s="241"/>
      <c r="Q1223" s="241"/>
      <c r="R1223" s="241"/>
      <c r="S1223" s="241"/>
      <c r="T1223" s="242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43" t="s">
        <v>171</v>
      </c>
      <c r="AU1223" s="243" t="s">
        <v>83</v>
      </c>
      <c r="AV1223" s="13" t="s">
        <v>83</v>
      </c>
      <c r="AW1223" s="13" t="s">
        <v>35</v>
      </c>
      <c r="AX1223" s="13" t="s">
        <v>73</v>
      </c>
      <c r="AY1223" s="243" t="s">
        <v>160</v>
      </c>
    </row>
    <row r="1224" s="13" customFormat="1">
      <c r="A1224" s="13"/>
      <c r="B1224" s="232"/>
      <c r="C1224" s="233"/>
      <c r="D1224" s="234" t="s">
        <v>171</v>
      </c>
      <c r="E1224" s="235" t="s">
        <v>19</v>
      </c>
      <c r="F1224" s="236" t="s">
        <v>1196</v>
      </c>
      <c r="G1224" s="233"/>
      <c r="H1224" s="237">
        <v>4.9509999999999996</v>
      </c>
      <c r="I1224" s="238"/>
      <c r="J1224" s="233"/>
      <c r="K1224" s="233"/>
      <c r="L1224" s="239"/>
      <c r="M1224" s="240"/>
      <c r="N1224" s="241"/>
      <c r="O1224" s="241"/>
      <c r="P1224" s="241"/>
      <c r="Q1224" s="241"/>
      <c r="R1224" s="241"/>
      <c r="S1224" s="241"/>
      <c r="T1224" s="242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43" t="s">
        <v>171</v>
      </c>
      <c r="AU1224" s="243" t="s">
        <v>83</v>
      </c>
      <c r="AV1224" s="13" t="s">
        <v>83</v>
      </c>
      <c r="AW1224" s="13" t="s">
        <v>35</v>
      </c>
      <c r="AX1224" s="13" t="s">
        <v>73</v>
      </c>
      <c r="AY1224" s="243" t="s">
        <v>160</v>
      </c>
    </row>
    <row r="1225" s="13" customFormat="1">
      <c r="A1225" s="13"/>
      <c r="B1225" s="232"/>
      <c r="C1225" s="233"/>
      <c r="D1225" s="234" t="s">
        <v>171</v>
      </c>
      <c r="E1225" s="235" t="s">
        <v>19</v>
      </c>
      <c r="F1225" s="236" t="s">
        <v>1197</v>
      </c>
      <c r="G1225" s="233"/>
      <c r="H1225" s="237">
        <v>2.794</v>
      </c>
      <c r="I1225" s="238"/>
      <c r="J1225" s="233"/>
      <c r="K1225" s="233"/>
      <c r="L1225" s="239"/>
      <c r="M1225" s="240"/>
      <c r="N1225" s="241"/>
      <c r="O1225" s="241"/>
      <c r="P1225" s="241"/>
      <c r="Q1225" s="241"/>
      <c r="R1225" s="241"/>
      <c r="S1225" s="241"/>
      <c r="T1225" s="242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T1225" s="243" t="s">
        <v>171</v>
      </c>
      <c r="AU1225" s="243" t="s">
        <v>83</v>
      </c>
      <c r="AV1225" s="13" t="s">
        <v>83</v>
      </c>
      <c r="AW1225" s="13" t="s">
        <v>35</v>
      </c>
      <c r="AX1225" s="13" t="s">
        <v>73</v>
      </c>
      <c r="AY1225" s="243" t="s">
        <v>160</v>
      </c>
    </row>
    <row r="1226" s="13" customFormat="1">
      <c r="A1226" s="13"/>
      <c r="B1226" s="232"/>
      <c r="C1226" s="233"/>
      <c r="D1226" s="234" t="s">
        <v>171</v>
      </c>
      <c r="E1226" s="235" t="s">
        <v>19</v>
      </c>
      <c r="F1226" s="236" t="s">
        <v>1198</v>
      </c>
      <c r="G1226" s="233"/>
      <c r="H1226" s="237">
        <v>13.932</v>
      </c>
      <c r="I1226" s="238"/>
      <c r="J1226" s="233"/>
      <c r="K1226" s="233"/>
      <c r="L1226" s="239"/>
      <c r="M1226" s="240"/>
      <c r="N1226" s="241"/>
      <c r="O1226" s="241"/>
      <c r="P1226" s="241"/>
      <c r="Q1226" s="241"/>
      <c r="R1226" s="241"/>
      <c r="S1226" s="241"/>
      <c r="T1226" s="242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T1226" s="243" t="s">
        <v>171</v>
      </c>
      <c r="AU1226" s="243" t="s">
        <v>83</v>
      </c>
      <c r="AV1226" s="13" t="s">
        <v>83</v>
      </c>
      <c r="AW1226" s="13" t="s">
        <v>35</v>
      </c>
      <c r="AX1226" s="13" t="s">
        <v>73</v>
      </c>
      <c r="AY1226" s="243" t="s">
        <v>160</v>
      </c>
    </row>
    <row r="1227" s="13" customFormat="1">
      <c r="A1227" s="13"/>
      <c r="B1227" s="232"/>
      <c r="C1227" s="233"/>
      <c r="D1227" s="234" t="s">
        <v>171</v>
      </c>
      <c r="E1227" s="235" t="s">
        <v>19</v>
      </c>
      <c r="F1227" s="236" t="s">
        <v>1199</v>
      </c>
      <c r="G1227" s="233"/>
      <c r="H1227" s="237">
        <v>11.811</v>
      </c>
      <c r="I1227" s="238"/>
      <c r="J1227" s="233"/>
      <c r="K1227" s="233"/>
      <c r="L1227" s="239"/>
      <c r="M1227" s="240"/>
      <c r="N1227" s="241"/>
      <c r="O1227" s="241"/>
      <c r="P1227" s="241"/>
      <c r="Q1227" s="241"/>
      <c r="R1227" s="241"/>
      <c r="S1227" s="241"/>
      <c r="T1227" s="242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43" t="s">
        <v>171</v>
      </c>
      <c r="AU1227" s="243" t="s">
        <v>83</v>
      </c>
      <c r="AV1227" s="13" t="s">
        <v>83</v>
      </c>
      <c r="AW1227" s="13" t="s">
        <v>35</v>
      </c>
      <c r="AX1227" s="13" t="s">
        <v>73</v>
      </c>
      <c r="AY1227" s="243" t="s">
        <v>160</v>
      </c>
    </row>
    <row r="1228" s="13" customFormat="1">
      <c r="A1228" s="13"/>
      <c r="B1228" s="232"/>
      <c r="C1228" s="233"/>
      <c r="D1228" s="234" t="s">
        <v>171</v>
      </c>
      <c r="E1228" s="235" t="s">
        <v>19</v>
      </c>
      <c r="F1228" s="236" t="s">
        <v>1200</v>
      </c>
      <c r="G1228" s="233"/>
      <c r="H1228" s="237">
        <v>10.298</v>
      </c>
      <c r="I1228" s="238"/>
      <c r="J1228" s="233"/>
      <c r="K1228" s="233"/>
      <c r="L1228" s="239"/>
      <c r="M1228" s="240"/>
      <c r="N1228" s="241"/>
      <c r="O1228" s="241"/>
      <c r="P1228" s="241"/>
      <c r="Q1228" s="241"/>
      <c r="R1228" s="241"/>
      <c r="S1228" s="241"/>
      <c r="T1228" s="242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43" t="s">
        <v>171</v>
      </c>
      <c r="AU1228" s="243" t="s">
        <v>83</v>
      </c>
      <c r="AV1228" s="13" t="s">
        <v>83</v>
      </c>
      <c r="AW1228" s="13" t="s">
        <v>35</v>
      </c>
      <c r="AX1228" s="13" t="s">
        <v>73</v>
      </c>
      <c r="AY1228" s="243" t="s">
        <v>160</v>
      </c>
    </row>
    <row r="1229" s="13" customFormat="1">
      <c r="A1229" s="13"/>
      <c r="B1229" s="232"/>
      <c r="C1229" s="233"/>
      <c r="D1229" s="234" t="s">
        <v>171</v>
      </c>
      <c r="E1229" s="235" t="s">
        <v>19</v>
      </c>
      <c r="F1229" s="236" t="s">
        <v>1201</v>
      </c>
      <c r="G1229" s="233"/>
      <c r="H1229" s="237">
        <v>9.8059999999999992</v>
      </c>
      <c r="I1229" s="238"/>
      <c r="J1229" s="233"/>
      <c r="K1229" s="233"/>
      <c r="L1229" s="239"/>
      <c r="M1229" s="240"/>
      <c r="N1229" s="241"/>
      <c r="O1229" s="241"/>
      <c r="P1229" s="241"/>
      <c r="Q1229" s="241"/>
      <c r="R1229" s="241"/>
      <c r="S1229" s="241"/>
      <c r="T1229" s="242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43" t="s">
        <v>171</v>
      </c>
      <c r="AU1229" s="243" t="s">
        <v>83</v>
      </c>
      <c r="AV1229" s="13" t="s">
        <v>83</v>
      </c>
      <c r="AW1229" s="13" t="s">
        <v>35</v>
      </c>
      <c r="AX1229" s="13" t="s">
        <v>73</v>
      </c>
      <c r="AY1229" s="243" t="s">
        <v>160</v>
      </c>
    </row>
    <row r="1230" s="13" customFormat="1">
      <c r="A1230" s="13"/>
      <c r="B1230" s="232"/>
      <c r="C1230" s="233"/>
      <c r="D1230" s="234" t="s">
        <v>171</v>
      </c>
      <c r="E1230" s="235" t="s">
        <v>19</v>
      </c>
      <c r="F1230" s="236" t="s">
        <v>1202</v>
      </c>
      <c r="G1230" s="233"/>
      <c r="H1230" s="237">
        <v>33.149000000000001</v>
      </c>
      <c r="I1230" s="238"/>
      <c r="J1230" s="233"/>
      <c r="K1230" s="233"/>
      <c r="L1230" s="239"/>
      <c r="M1230" s="240"/>
      <c r="N1230" s="241"/>
      <c r="O1230" s="241"/>
      <c r="P1230" s="241"/>
      <c r="Q1230" s="241"/>
      <c r="R1230" s="241"/>
      <c r="S1230" s="241"/>
      <c r="T1230" s="242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43" t="s">
        <v>171</v>
      </c>
      <c r="AU1230" s="243" t="s">
        <v>83</v>
      </c>
      <c r="AV1230" s="13" t="s">
        <v>83</v>
      </c>
      <c r="AW1230" s="13" t="s">
        <v>35</v>
      </c>
      <c r="AX1230" s="13" t="s">
        <v>73</v>
      </c>
      <c r="AY1230" s="243" t="s">
        <v>160</v>
      </c>
    </row>
    <row r="1231" s="13" customFormat="1">
      <c r="A1231" s="13"/>
      <c r="B1231" s="232"/>
      <c r="C1231" s="233"/>
      <c r="D1231" s="234" t="s">
        <v>171</v>
      </c>
      <c r="E1231" s="235" t="s">
        <v>19</v>
      </c>
      <c r="F1231" s="236" t="s">
        <v>1203</v>
      </c>
      <c r="G1231" s="233"/>
      <c r="H1231" s="237">
        <v>48.780999999999999</v>
      </c>
      <c r="I1231" s="238"/>
      <c r="J1231" s="233"/>
      <c r="K1231" s="233"/>
      <c r="L1231" s="239"/>
      <c r="M1231" s="240"/>
      <c r="N1231" s="241"/>
      <c r="O1231" s="241"/>
      <c r="P1231" s="241"/>
      <c r="Q1231" s="241"/>
      <c r="R1231" s="241"/>
      <c r="S1231" s="241"/>
      <c r="T1231" s="242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43" t="s">
        <v>171</v>
      </c>
      <c r="AU1231" s="243" t="s">
        <v>83</v>
      </c>
      <c r="AV1231" s="13" t="s">
        <v>83</v>
      </c>
      <c r="AW1231" s="13" t="s">
        <v>35</v>
      </c>
      <c r="AX1231" s="13" t="s">
        <v>73</v>
      </c>
      <c r="AY1231" s="243" t="s">
        <v>160</v>
      </c>
    </row>
    <row r="1232" s="13" customFormat="1">
      <c r="A1232" s="13"/>
      <c r="B1232" s="232"/>
      <c r="C1232" s="233"/>
      <c r="D1232" s="234" t="s">
        <v>171</v>
      </c>
      <c r="E1232" s="235" t="s">
        <v>19</v>
      </c>
      <c r="F1232" s="236" t="s">
        <v>1204</v>
      </c>
      <c r="G1232" s="233"/>
      <c r="H1232" s="237">
        <v>45.039000000000001</v>
      </c>
      <c r="I1232" s="238"/>
      <c r="J1232" s="233"/>
      <c r="K1232" s="233"/>
      <c r="L1232" s="239"/>
      <c r="M1232" s="240"/>
      <c r="N1232" s="241"/>
      <c r="O1232" s="241"/>
      <c r="P1232" s="241"/>
      <c r="Q1232" s="241"/>
      <c r="R1232" s="241"/>
      <c r="S1232" s="241"/>
      <c r="T1232" s="242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43" t="s">
        <v>171</v>
      </c>
      <c r="AU1232" s="243" t="s">
        <v>83</v>
      </c>
      <c r="AV1232" s="13" t="s">
        <v>83</v>
      </c>
      <c r="AW1232" s="13" t="s">
        <v>35</v>
      </c>
      <c r="AX1232" s="13" t="s">
        <v>73</v>
      </c>
      <c r="AY1232" s="243" t="s">
        <v>160</v>
      </c>
    </row>
    <row r="1233" s="13" customFormat="1">
      <c r="A1233" s="13"/>
      <c r="B1233" s="232"/>
      <c r="C1233" s="233"/>
      <c r="D1233" s="234" t="s">
        <v>171</v>
      </c>
      <c r="E1233" s="235" t="s">
        <v>19</v>
      </c>
      <c r="F1233" s="236" t="s">
        <v>1205</v>
      </c>
      <c r="G1233" s="233"/>
      <c r="H1233" s="237">
        <v>50.353000000000002</v>
      </c>
      <c r="I1233" s="238"/>
      <c r="J1233" s="233"/>
      <c r="K1233" s="233"/>
      <c r="L1233" s="239"/>
      <c r="M1233" s="240"/>
      <c r="N1233" s="241"/>
      <c r="O1233" s="241"/>
      <c r="P1233" s="241"/>
      <c r="Q1233" s="241"/>
      <c r="R1233" s="241"/>
      <c r="S1233" s="241"/>
      <c r="T1233" s="242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43" t="s">
        <v>171</v>
      </c>
      <c r="AU1233" s="243" t="s">
        <v>83</v>
      </c>
      <c r="AV1233" s="13" t="s">
        <v>83</v>
      </c>
      <c r="AW1233" s="13" t="s">
        <v>35</v>
      </c>
      <c r="AX1233" s="13" t="s">
        <v>73</v>
      </c>
      <c r="AY1233" s="243" t="s">
        <v>160</v>
      </c>
    </row>
    <row r="1234" s="15" customFormat="1">
      <c r="A1234" s="15"/>
      <c r="B1234" s="265"/>
      <c r="C1234" s="266"/>
      <c r="D1234" s="234" t="s">
        <v>171</v>
      </c>
      <c r="E1234" s="267" t="s">
        <v>19</v>
      </c>
      <c r="F1234" s="268" t="s">
        <v>1206</v>
      </c>
      <c r="G1234" s="266"/>
      <c r="H1234" s="269">
        <v>438.00200000000001</v>
      </c>
      <c r="I1234" s="270"/>
      <c r="J1234" s="266"/>
      <c r="K1234" s="266"/>
      <c r="L1234" s="271"/>
      <c r="M1234" s="272"/>
      <c r="N1234" s="273"/>
      <c r="O1234" s="273"/>
      <c r="P1234" s="273"/>
      <c r="Q1234" s="273"/>
      <c r="R1234" s="273"/>
      <c r="S1234" s="273"/>
      <c r="T1234" s="274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T1234" s="275" t="s">
        <v>171</v>
      </c>
      <c r="AU1234" s="275" t="s">
        <v>83</v>
      </c>
      <c r="AV1234" s="15" t="s">
        <v>181</v>
      </c>
      <c r="AW1234" s="15" t="s">
        <v>35</v>
      </c>
      <c r="AX1234" s="15" t="s">
        <v>73</v>
      </c>
      <c r="AY1234" s="275" t="s">
        <v>160</v>
      </c>
    </row>
    <row r="1235" s="14" customFormat="1">
      <c r="A1235" s="14"/>
      <c r="B1235" s="244"/>
      <c r="C1235" s="245"/>
      <c r="D1235" s="234" t="s">
        <v>171</v>
      </c>
      <c r="E1235" s="246" t="s">
        <v>19</v>
      </c>
      <c r="F1235" s="247" t="s">
        <v>180</v>
      </c>
      <c r="G1235" s="245"/>
      <c r="H1235" s="248">
        <v>1108.337</v>
      </c>
      <c r="I1235" s="249"/>
      <c r="J1235" s="245"/>
      <c r="K1235" s="245"/>
      <c r="L1235" s="250"/>
      <c r="M1235" s="251"/>
      <c r="N1235" s="252"/>
      <c r="O1235" s="252"/>
      <c r="P1235" s="252"/>
      <c r="Q1235" s="252"/>
      <c r="R1235" s="252"/>
      <c r="S1235" s="252"/>
      <c r="T1235" s="253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4" t="s">
        <v>171</v>
      </c>
      <c r="AU1235" s="254" t="s">
        <v>83</v>
      </c>
      <c r="AV1235" s="14" t="s">
        <v>167</v>
      </c>
      <c r="AW1235" s="14" t="s">
        <v>35</v>
      </c>
      <c r="AX1235" s="14" t="s">
        <v>81</v>
      </c>
      <c r="AY1235" s="254" t="s">
        <v>160</v>
      </c>
    </row>
    <row r="1236" s="2" customFormat="1" ht="24.15" customHeight="1">
      <c r="A1236" s="40"/>
      <c r="B1236" s="41"/>
      <c r="C1236" s="255" t="s">
        <v>2020</v>
      </c>
      <c r="D1236" s="255" t="s">
        <v>242</v>
      </c>
      <c r="E1236" s="256" t="s">
        <v>2021</v>
      </c>
      <c r="F1236" s="257" t="s">
        <v>2022</v>
      </c>
      <c r="G1236" s="258" t="s">
        <v>165</v>
      </c>
      <c r="H1236" s="259">
        <v>1163.7539999999999</v>
      </c>
      <c r="I1236" s="260"/>
      <c r="J1236" s="261">
        <f>ROUND(I1236*H1236,2)</f>
        <v>0</v>
      </c>
      <c r="K1236" s="257" t="s">
        <v>166</v>
      </c>
      <c r="L1236" s="262"/>
      <c r="M1236" s="263" t="s">
        <v>19</v>
      </c>
      <c r="N1236" s="264" t="s">
        <v>44</v>
      </c>
      <c r="O1236" s="86"/>
      <c r="P1236" s="223">
        <f>O1236*H1236</f>
        <v>0</v>
      </c>
      <c r="Q1236" s="223">
        <v>0.00019000000000000001</v>
      </c>
      <c r="R1236" s="223">
        <f>Q1236*H1236</f>
        <v>0.22111326000000001</v>
      </c>
      <c r="S1236" s="223">
        <v>0</v>
      </c>
      <c r="T1236" s="224">
        <f>S1236*H1236</f>
        <v>0</v>
      </c>
      <c r="U1236" s="40"/>
      <c r="V1236" s="40"/>
      <c r="W1236" s="40"/>
      <c r="X1236" s="40"/>
      <c r="Y1236" s="40"/>
      <c r="Z1236" s="40"/>
      <c r="AA1236" s="40"/>
      <c r="AB1236" s="40"/>
      <c r="AC1236" s="40"/>
      <c r="AD1236" s="40"/>
      <c r="AE1236" s="40"/>
      <c r="AR1236" s="225" t="s">
        <v>368</v>
      </c>
      <c r="AT1236" s="225" t="s">
        <v>242</v>
      </c>
      <c r="AU1236" s="225" t="s">
        <v>83</v>
      </c>
      <c r="AY1236" s="19" t="s">
        <v>160</v>
      </c>
      <c r="BE1236" s="226">
        <f>IF(N1236="základní",J1236,0)</f>
        <v>0</v>
      </c>
      <c r="BF1236" s="226">
        <f>IF(N1236="snížená",J1236,0)</f>
        <v>0</v>
      </c>
      <c r="BG1236" s="226">
        <f>IF(N1236="zákl. přenesená",J1236,0)</f>
        <v>0</v>
      </c>
      <c r="BH1236" s="226">
        <f>IF(N1236="sníž. přenesená",J1236,0)</f>
        <v>0</v>
      </c>
      <c r="BI1236" s="226">
        <f>IF(N1236="nulová",J1236,0)</f>
        <v>0</v>
      </c>
      <c r="BJ1236" s="19" t="s">
        <v>81</v>
      </c>
      <c r="BK1236" s="226">
        <f>ROUND(I1236*H1236,2)</f>
        <v>0</v>
      </c>
      <c r="BL1236" s="19" t="s">
        <v>263</v>
      </c>
      <c r="BM1236" s="225" t="s">
        <v>2023</v>
      </c>
    </row>
    <row r="1237" s="13" customFormat="1">
      <c r="A1237" s="13"/>
      <c r="B1237" s="232"/>
      <c r="C1237" s="233"/>
      <c r="D1237" s="234" t="s">
        <v>171</v>
      </c>
      <c r="E1237" s="233"/>
      <c r="F1237" s="236" t="s">
        <v>2024</v>
      </c>
      <c r="G1237" s="233"/>
      <c r="H1237" s="237">
        <v>1163.7539999999999</v>
      </c>
      <c r="I1237" s="238"/>
      <c r="J1237" s="233"/>
      <c r="K1237" s="233"/>
      <c r="L1237" s="239"/>
      <c r="M1237" s="240"/>
      <c r="N1237" s="241"/>
      <c r="O1237" s="241"/>
      <c r="P1237" s="241"/>
      <c r="Q1237" s="241"/>
      <c r="R1237" s="241"/>
      <c r="S1237" s="241"/>
      <c r="T1237" s="242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243" t="s">
        <v>171</v>
      </c>
      <c r="AU1237" s="243" t="s">
        <v>83</v>
      </c>
      <c r="AV1237" s="13" t="s">
        <v>83</v>
      </c>
      <c r="AW1237" s="13" t="s">
        <v>4</v>
      </c>
      <c r="AX1237" s="13" t="s">
        <v>81</v>
      </c>
      <c r="AY1237" s="243" t="s">
        <v>160</v>
      </c>
    </row>
    <row r="1238" s="2" customFormat="1" ht="24.15" customHeight="1">
      <c r="A1238" s="40"/>
      <c r="B1238" s="41"/>
      <c r="C1238" s="214" t="s">
        <v>2025</v>
      </c>
      <c r="D1238" s="214" t="s">
        <v>162</v>
      </c>
      <c r="E1238" s="215" t="s">
        <v>2026</v>
      </c>
      <c r="F1238" s="216" t="s">
        <v>2027</v>
      </c>
      <c r="G1238" s="217" t="s">
        <v>165</v>
      </c>
      <c r="H1238" s="218">
        <v>10.275</v>
      </c>
      <c r="I1238" s="219"/>
      <c r="J1238" s="220">
        <f>ROUND(I1238*H1238,2)</f>
        <v>0</v>
      </c>
      <c r="K1238" s="216" t="s">
        <v>166</v>
      </c>
      <c r="L1238" s="46"/>
      <c r="M1238" s="221" t="s">
        <v>19</v>
      </c>
      <c r="N1238" s="222" t="s">
        <v>44</v>
      </c>
      <c r="O1238" s="86"/>
      <c r="P1238" s="223">
        <f>O1238*H1238</f>
        <v>0</v>
      </c>
      <c r="Q1238" s="223">
        <v>0.00029999999999999997</v>
      </c>
      <c r="R1238" s="223">
        <f>Q1238*H1238</f>
        <v>0.0030824999999999997</v>
      </c>
      <c r="S1238" s="223">
        <v>0</v>
      </c>
      <c r="T1238" s="224">
        <f>S1238*H1238</f>
        <v>0</v>
      </c>
      <c r="U1238" s="40"/>
      <c r="V1238" s="40"/>
      <c r="W1238" s="40"/>
      <c r="X1238" s="40"/>
      <c r="Y1238" s="40"/>
      <c r="Z1238" s="40"/>
      <c r="AA1238" s="40"/>
      <c r="AB1238" s="40"/>
      <c r="AC1238" s="40"/>
      <c r="AD1238" s="40"/>
      <c r="AE1238" s="40"/>
      <c r="AR1238" s="225" t="s">
        <v>263</v>
      </c>
      <c r="AT1238" s="225" t="s">
        <v>162</v>
      </c>
      <c r="AU1238" s="225" t="s">
        <v>83</v>
      </c>
      <c r="AY1238" s="19" t="s">
        <v>160</v>
      </c>
      <c r="BE1238" s="226">
        <f>IF(N1238="základní",J1238,0)</f>
        <v>0</v>
      </c>
      <c r="BF1238" s="226">
        <f>IF(N1238="snížená",J1238,0)</f>
        <v>0</v>
      </c>
      <c r="BG1238" s="226">
        <f>IF(N1238="zákl. přenesená",J1238,0)</f>
        <v>0</v>
      </c>
      <c r="BH1238" s="226">
        <f>IF(N1238="sníž. přenesená",J1238,0)</f>
        <v>0</v>
      </c>
      <c r="BI1238" s="226">
        <f>IF(N1238="nulová",J1238,0)</f>
        <v>0</v>
      </c>
      <c r="BJ1238" s="19" t="s">
        <v>81</v>
      </c>
      <c r="BK1238" s="226">
        <f>ROUND(I1238*H1238,2)</f>
        <v>0</v>
      </c>
      <c r="BL1238" s="19" t="s">
        <v>263</v>
      </c>
      <c r="BM1238" s="225" t="s">
        <v>2028</v>
      </c>
    </row>
    <row r="1239" s="2" customFormat="1">
      <c r="A1239" s="40"/>
      <c r="B1239" s="41"/>
      <c r="C1239" s="42"/>
      <c r="D1239" s="227" t="s">
        <v>169</v>
      </c>
      <c r="E1239" s="42"/>
      <c r="F1239" s="228" t="s">
        <v>2029</v>
      </c>
      <c r="G1239" s="42"/>
      <c r="H1239" s="42"/>
      <c r="I1239" s="229"/>
      <c r="J1239" s="42"/>
      <c r="K1239" s="42"/>
      <c r="L1239" s="46"/>
      <c r="M1239" s="230"/>
      <c r="N1239" s="231"/>
      <c r="O1239" s="86"/>
      <c r="P1239" s="86"/>
      <c r="Q1239" s="86"/>
      <c r="R1239" s="86"/>
      <c r="S1239" s="86"/>
      <c r="T1239" s="87"/>
      <c r="U1239" s="40"/>
      <c r="V1239" s="40"/>
      <c r="W1239" s="40"/>
      <c r="X1239" s="40"/>
      <c r="Y1239" s="40"/>
      <c r="Z1239" s="40"/>
      <c r="AA1239" s="40"/>
      <c r="AB1239" s="40"/>
      <c r="AC1239" s="40"/>
      <c r="AD1239" s="40"/>
      <c r="AE1239" s="40"/>
      <c r="AT1239" s="19" t="s">
        <v>169</v>
      </c>
      <c r="AU1239" s="19" t="s">
        <v>83</v>
      </c>
    </row>
    <row r="1240" s="13" customFormat="1">
      <c r="A1240" s="13"/>
      <c r="B1240" s="232"/>
      <c r="C1240" s="233"/>
      <c r="D1240" s="234" t="s">
        <v>171</v>
      </c>
      <c r="E1240" s="235" t="s">
        <v>19</v>
      </c>
      <c r="F1240" s="236" t="s">
        <v>1740</v>
      </c>
      <c r="G1240" s="233"/>
      <c r="H1240" s="237">
        <v>10.275</v>
      </c>
      <c r="I1240" s="238"/>
      <c r="J1240" s="233"/>
      <c r="K1240" s="233"/>
      <c r="L1240" s="239"/>
      <c r="M1240" s="240"/>
      <c r="N1240" s="241"/>
      <c r="O1240" s="241"/>
      <c r="P1240" s="241"/>
      <c r="Q1240" s="241"/>
      <c r="R1240" s="241"/>
      <c r="S1240" s="241"/>
      <c r="T1240" s="242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43" t="s">
        <v>171</v>
      </c>
      <c r="AU1240" s="243" t="s">
        <v>83</v>
      </c>
      <c r="AV1240" s="13" t="s">
        <v>83</v>
      </c>
      <c r="AW1240" s="13" t="s">
        <v>35</v>
      </c>
      <c r="AX1240" s="13" t="s">
        <v>81</v>
      </c>
      <c r="AY1240" s="243" t="s">
        <v>160</v>
      </c>
    </row>
    <row r="1241" s="2" customFormat="1" ht="24.15" customHeight="1">
      <c r="A1241" s="40"/>
      <c r="B1241" s="41"/>
      <c r="C1241" s="255" t="s">
        <v>2030</v>
      </c>
      <c r="D1241" s="255" t="s">
        <v>242</v>
      </c>
      <c r="E1241" s="256" t="s">
        <v>2031</v>
      </c>
      <c r="F1241" s="257" t="s">
        <v>2032</v>
      </c>
      <c r="G1241" s="258" t="s">
        <v>165</v>
      </c>
      <c r="H1241" s="259">
        <v>10.789</v>
      </c>
      <c r="I1241" s="260"/>
      <c r="J1241" s="261">
        <f>ROUND(I1241*H1241,2)</f>
        <v>0</v>
      </c>
      <c r="K1241" s="257" t="s">
        <v>166</v>
      </c>
      <c r="L1241" s="262"/>
      <c r="M1241" s="263" t="s">
        <v>19</v>
      </c>
      <c r="N1241" s="264" t="s">
        <v>44</v>
      </c>
      <c r="O1241" s="86"/>
      <c r="P1241" s="223">
        <f>O1241*H1241</f>
        <v>0</v>
      </c>
      <c r="Q1241" s="223">
        <v>0.021999999999999999</v>
      </c>
      <c r="R1241" s="223">
        <f>Q1241*H1241</f>
        <v>0.23735799999999999</v>
      </c>
      <c r="S1241" s="223">
        <v>0</v>
      </c>
      <c r="T1241" s="224">
        <f>S1241*H1241</f>
        <v>0</v>
      </c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R1241" s="225" t="s">
        <v>368</v>
      </c>
      <c r="AT1241" s="225" t="s">
        <v>242</v>
      </c>
      <c r="AU1241" s="225" t="s">
        <v>83</v>
      </c>
      <c r="AY1241" s="19" t="s">
        <v>160</v>
      </c>
      <c r="BE1241" s="226">
        <f>IF(N1241="základní",J1241,0)</f>
        <v>0</v>
      </c>
      <c r="BF1241" s="226">
        <f>IF(N1241="snížená",J1241,0)</f>
        <v>0</v>
      </c>
      <c r="BG1241" s="226">
        <f>IF(N1241="zákl. přenesená",J1241,0)</f>
        <v>0</v>
      </c>
      <c r="BH1241" s="226">
        <f>IF(N1241="sníž. přenesená",J1241,0)</f>
        <v>0</v>
      </c>
      <c r="BI1241" s="226">
        <f>IF(N1241="nulová",J1241,0)</f>
        <v>0</v>
      </c>
      <c r="BJ1241" s="19" t="s">
        <v>81</v>
      </c>
      <c r="BK1241" s="226">
        <f>ROUND(I1241*H1241,2)</f>
        <v>0</v>
      </c>
      <c r="BL1241" s="19" t="s">
        <v>263</v>
      </c>
      <c r="BM1241" s="225" t="s">
        <v>2033</v>
      </c>
    </row>
    <row r="1242" s="13" customFormat="1">
      <c r="A1242" s="13"/>
      <c r="B1242" s="232"/>
      <c r="C1242" s="233"/>
      <c r="D1242" s="234" t="s">
        <v>171</v>
      </c>
      <c r="E1242" s="233"/>
      <c r="F1242" s="236" t="s">
        <v>2034</v>
      </c>
      <c r="G1242" s="233"/>
      <c r="H1242" s="237">
        <v>10.789</v>
      </c>
      <c r="I1242" s="238"/>
      <c r="J1242" s="233"/>
      <c r="K1242" s="233"/>
      <c r="L1242" s="239"/>
      <c r="M1242" s="240"/>
      <c r="N1242" s="241"/>
      <c r="O1242" s="241"/>
      <c r="P1242" s="241"/>
      <c r="Q1242" s="241"/>
      <c r="R1242" s="241"/>
      <c r="S1242" s="241"/>
      <c r="T1242" s="242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43" t="s">
        <v>171</v>
      </c>
      <c r="AU1242" s="243" t="s">
        <v>83</v>
      </c>
      <c r="AV1242" s="13" t="s">
        <v>83</v>
      </c>
      <c r="AW1242" s="13" t="s">
        <v>4</v>
      </c>
      <c r="AX1242" s="13" t="s">
        <v>81</v>
      </c>
      <c r="AY1242" s="243" t="s">
        <v>160</v>
      </c>
    </row>
    <row r="1243" s="2" customFormat="1" ht="24.15" customHeight="1">
      <c r="A1243" s="40"/>
      <c r="B1243" s="41"/>
      <c r="C1243" s="214" t="s">
        <v>2035</v>
      </c>
      <c r="D1243" s="214" t="s">
        <v>162</v>
      </c>
      <c r="E1243" s="215" t="s">
        <v>2036</v>
      </c>
      <c r="F1243" s="216" t="s">
        <v>2037</v>
      </c>
      <c r="G1243" s="217" t="s">
        <v>165</v>
      </c>
      <c r="H1243" s="218">
        <v>149.88</v>
      </c>
      <c r="I1243" s="219"/>
      <c r="J1243" s="220">
        <f>ROUND(I1243*H1243,2)</f>
        <v>0</v>
      </c>
      <c r="K1243" s="216" t="s">
        <v>166</v>
      </c>
      <c r="L1243" s="46"/>
      <c r="M1243" s="221" t="s">
        <v>19</v>
      </c>
      <c r="N1243" s="222" t="s">
        <v>44</v>
      </c>
      <c r="O1243" s="86"/>
      <c r="P1243" s="223">
        <f>O1243*H1243</f>
        <v>0</v>
      </c>
      <c r="Q1243" s="223">
        <v>0.0060000000000000001</v>
      </c>
      <c r="R1243" s="223">
        <f>Q1243*H1243</f>
        <v>0.89927999999999997</v>
      </c>
      <c r="S1243" s="223">
        <v>0</v>
      </c>
      <c r="T1243" s="224">
        <f>S1243*H1243</f>
        <v>0</v>
      </c>
      <c r="U1243" s="40"/>
      <c r="V1243" s="40"/>
      <c r="W1243" s="40"/>
      <c r="X1243" s="40"/>
      <c r="Y1243" s="40"/>
      <c r="Z1243" s="40"/>
      <c r="AA1243" s="40"/>
      <c r="AB1243" s="40"/>
      <c r="AC1243" s="40"/>
      <c r="AD1243" s="40"/>
      <c r="AE1243" s="40"/>
      <c r="AR1243" s="225" t="s">
        <v>263</v>
      </c>
      <c r="AT1243" s="225" t="s">
        <v>162</v>
      </c>
      <c r="AU1243" s="225" t="s">
        <v>83</v>
      </c>
      <c r="AY1243" s="19" t="s">
        <v>160</v>
      </c>
      <c r="BE1243" s="226">
        <f>IF(N1243="základní",J1243,0)</f>
        <v>0</v>
      </c>
      <c r="BF1243" s="226">
        <f>IF(N1243="snížená",J1243,0)</f>
        <v>0</v>
      </c>
      <c r="BG1243" s="226">
        <f>IF(N1243="zákl. přenesená",J1243,0)</f>
        <v>0</v>
      </c>
      <c r="BH1243" s="226">
        <f>IF(N1243="sníž. přenesená",J1243,0)</f>
        <v>0</v>
      </c>
      <c r="BI1243" s="226">
        <f>IF(N1243="nulová",J1243,0)</f>
        <v>0</v>
      </c>
      <c r="BJ1243" s="19" t="s">
        <v>81</v>
      </c>
      <c r="BK1243" s="226">
        <f>ROUND(I1243*H1243,2)</f>
        <v>0</v>
      </c>
      <c r="BL1243" s="19" t="s">
        <v>263</v>
      </c>
      <c r="BM1243" s="225" t="s">
        <v>2038</v>
      </c>
    </row>
    <row r="1244" s="2" customFormat="1">
      <c r="A1244" s="40"/>
      <c r="B1244" s="41"/>
      <c r="C1244" s="42"/>
      <c r="D1244" s="227" t="s">
        <v>169</v>
      </c>
      <c r="E1244" s="42"/>
      <c r="F1244" s="228" t="s">
        <v>2039</v>
      </c>
      <c r="G1244" s="42"/>
      <c r="H1244" s="42"/>
      <c r="I1244" s="229"/>
      <c r="J1244" s="42"/>
      <c r="K1244" s="42"/>
      <c r="L1244" s="46"/>
      <c r="M1244" s="230"/>
      <c r="N1244" s="231"/>
      <c r="O1244" s="86"/>
      <c r="P1244" s="86"/>
      <c r="Q1244" s="86"/>
      <c r="R1244" s="86"/>
      <c r="S1244" s="86"/>
      <c r="T1244" s="87"/>
      <c r="U1244" s="40"/>
      <c r="V1244" s="40"/>
      <c r="W1244" s="40"/>
      <c r="X1244" s="40"/>
      <c r="Y1244" s="40"/>
      <c r="Z1244" s="40"/>
      <c r="AA1244" s="40"/>
      <c r="AB1244" s="40"/>
      <c r="AC1244" s="40"/>
      <c r="AD1244" s="40"/>
      <c r="AE1244" s="40"/>
      <c r="AT1244" s="19" t="s">
        <v>169</v>
      </c>
      <c r="AU1244" s="19" t="s">
        <v>83</v>
      </c>
    </row>
    <row r="1245" s="13" customFormat="1">
      <c r="A1245" s="13"/>
      <c r="B1245" s="232"/>
      <c r="C1245" s="233"/>
      <c r="D1245" s="234" t="s">
        <v>171</v>
      </c>
      <c r="E1245" s="235" t="s">
        <v>19</v>
      </c>
      <c r="F1245" s="236" t="s">
        <v>2040</v>
      </c>
      <c r="G1245" s="233"/>
      <c r="H1245" s="237">
        <v>14.154</v>
      </c>
      <c r="I1245" s="238"/>
      <c r="J1245" s="233"/>
      <c r="K1245" s="233"/>
      <c r="L1245" s="239"/>
      <c r="M1245" s="240"/>
      <c r="N1245" s="241"/>
      <c r="O1245" s="241"/>
      <c r="P1245" s="241"/>
      <c r="Q1245" s="241"/>
      <c r="R1245" s="241"/>
      <c r="S1245" s="241"/>
      <c r="T1245" s="242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243" t="s">
        <v>171</v>
      </c>
      <c r="AU1245" s="243" t="s">
        <v>83</v>
      </c>
      <c r="AV1245" s="13" t="s">
        <v>83</v>
      </c>
      <c r="AW1245" s="13" t="s">
        <v>35</v>
      </c>
      <c r="AX1245" s="13" t="s">
        <v>73</v>
      </c>
      <c r="AY1245" s="243" t="s">
        <v>160</v>
      </c>
    </row>
    <row r="1246" s="15" customFormat="1">
      <c r="A1246" s="15"/>
      <c r="B1246" s="265"/>
      <c r="C1246" s="266"/>
      <c r="D1246" s="234" t="s">
        <v>171</v>
      </c>
      <c r="E1246" s="267" t="s">
        <v>19</v>
      </c>
      <c r="F1246" s="268" t="s">
        <v>1244</v>
      </c>
      <c r="G1246" s="266"/>
      <c r="H1246" s="269">
        <v>14.154</v>
      </c>
      <c r="I1246" s="270"/>
      <c r="J1246" s="266"/>
      <c r="K1246" s="266"/>
      <c r="L1246" s="271"/>
      <c r="M1246" s="272"/>
      <c r="N1246" s="273"/>
      <c r="O1246" s="273"/>
      <c r="P1246" s="273"/>
      <c r="Q1246" s="273"/>
      <c r="R1246" s="273"/>
      <c r="S1246" s="273"/>
      <c r="T1246" s="274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T1246" s="275" t="s">
        <v>171</v>
      </c>
      <c r="AU1246" s="275" t="s">
        <v>83</v>
      </c>
      <c r="AV1246" s="15" t="s">
        <v>181</v>
      </c>
      <c r="AW1246" s="15" t="s">
        <v>35</v>
      </c>
      <c r="AX1246" s="15" t="s">
        <v>73</v>
      </c>
      <c r="AY1246" s="275" t="s">
        <v>160</v>
      </c>
    </row>
    <row r="1247" s="13" customFormat="1">
      <c r="A1247" s="13"/>
      <c r="B1247" s="232"/>
      <c r="C1247" s="233"/>
      <c r="D1247" s="234" t="s">
        <v>171</v>
      </c>
      <c r="E1247" s="235" t="s">
        <v>19</v>
      </c>
      <c r="F1247" s="236" t="s">
        <v>2041</v>
      </c>
      <c r="G1247" s="233"/>
      <c r="H1247" s="237">
        <v>10.275</v>
      </c>
      <c r="I1247" s="238"/>
      <c r="J1247" s="233"/>
      <c r="K1247" s="233"/>
      <c r="L1247" s="239"/>
      <c r="M1247" s="240"/>
      <c r="N1247" s="241"/>
      <c r="O1247" s="241"/>
      <c r="P1247" s="241"/>
      <c r="Q1247" s="241"/>
      <c r="R1247" s="241"/>
      <c r="S1247" s="241"/>
      <c r="T1247" s="242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43" t="s">
        <v>171</v>
      </c>
      <c r="AU1247" s="243" t="s">
        <v>83</v>
      </c>
      <c r="AV1247" s="13" t="s">
        <v>83</v>
      </c>
      <c r="AW1247" s="13" t="s">
        <v>35</v>
      </c>
      <c r="AX1247" s="13" t="s">
        <v>73</v>
      </c>
      <c r="AY1247" s="243" t="s">
        <v>160</v>
      </c>
    </row>
    <row r="1248" s="15" customFormat="1">
      <c r="A1248" s="15"/>
      <c r="B1248" s="265"/>
      <c r="C1248" s="266"/>
      <c r="D1248" s="234" t="s">
        <v>171</v>
      </c>
      <c r="E1248" s="267" t="s">
        <v>19</v>
      </c>
      <c r="F1248" s="268" t="s">
        <v>2042</v>
      </c>
      <c r="G1248" s="266"/>
      <c r="H1248" s="269">
        <v>10.275</v>
      </c>
      <c r="I1248" s="270"/>
      <c r="J1248" s="266"/>
      <c r="K1248" s="266"/>
      <c r="L1248" s="271"/>
      <c r="M1248" s="272"/>
      <c r="N1248" s="273"/>
      <c r="O1248" s="273"/>
      <c r="P1248" s="273"/>
      <c r="Q1248" s="273"/>
      <c r="R1248" s="273"/>
      <c r="S1248" s="273"/>
      <c r="T1248" s="274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T1248" s="275" t="s">
        <v>171</v>
      </c>
      <c r="AU1248" s="275" t="s">
        <v>83</v>
      </c>
      <c r="AV1248" s="15" t="s">
        <v>181</v>
      </c>
      <c r="AW1248" s="15" t="s">
        <v>35</v>
      </c>
      <c r="AX1248" s="15" t="s">
        <v>73</v>
      </c>
      <c r="AY1248" s="275" t="s">
        <v>160</v>
      </c>
    </row>
    <row r="1249" s="13" customFormat="1">
      <c r="A1249" s="13"/>
      <c r="B1249" s="232"/>
      <c r="C1249" s="233"/>
      <c r="D1249" s="234" t="s">
        <v>171</v>
      </c>
      <c r="E1249" s="235" t="s">
        <v>19</v>
      </c>
      <c r="F1249" s="236" t="s">
        <v>1657</v>
      </c>
      <c r="G1249" s="233"/>
      <c r="H1249" s="237">
        <v>125.45099999999999</v>
      </c>
      <c r="I1249" s="238"/>
      <c r="J1249" s="233"/>
      <c r="K1249" s="233"/>
      <c r="L1249" s="239"/>
      <c r="M1249" s="240"/>
      <c r="N1249" s="241"/>
      <c r="O1249" s="241"/>
      <c r="P1249" s="241"/>
      <c r="Q1249" s="241"/>
      <c r="R1249" s="241"/>
      <c r="S1249" s="241"/>
      <c r="T1249" s="242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43" t="s">
        <v>171</v>
      </c>
      <c r="AU1249" s="243" t="s">
        <v>83</v>
      </c>
      <c r="AV1249" s="13" t="s">
        <v>83</v>
      </c>
      <c r="AW1249" s="13" t="s">
        <v>35</v>
      </c>
      <c r="AX1249" s="13" t="s">
        <v>73</v>
      </c>
      <c r="AY1249" s="243" t="s">
        <v>160</v>
      </c>
    </row>
    <row r="1250" s="15" customFormat="1">
      <c r="A1250" s="15"/>
      <c r="B1250" s="265"/>
      <c r="C1250" s="266"/>
      <c r="D1250" s="234" t="s">
        <v>171</v>
      </c>
      <c r="E1250" s="267" t="s">
        <v>19</v>
      </c>
      <c r="F1250" s="268" t="s">
        <v>1743</v>
      </c>
      <c r="G1250" s="266"/>
      <c r="H1250" s="269">
        <v>125.45099999999999</v>
      </c>
      <c r="I1250" s="270"/>
      <c r="J1250" s="266"/>
      <c r="K1250" s="266"/>
      <c r="L1250" s="271"/>
      <c r="M1250" s="272"/>
      <c r="N1250" s="273"/>
      <c r="O1250" s="273"/>
      <c r="P1250" s="273"/>
      <c r="Q1250" s="273"/>
      <c r="R1250" s="273"/>
      <c r="S1250" s="273"/>
      <c r="T1250" s="274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T1250" s="275" t="s">
        <v>171</v>
      </c>
      <c r="AU1250" s="275" t="s">
        <v>83</v>
      </c>
      <c r="AV1250" s="15" t="s">
        <v>181</v>
      </c>
      <c r="AW1250" s="15" t="s">
        <v>35</v>
      </c>
      <c r="AX1250" s="15" t="s">
        <v>73</v>
      </c>
      <c r="AY1250" s="275" t="s">
        <v>160</v>
      </c>
    </row>
    <row r="1251" s="14" customFormat="1">
      <c r="A1251" s="14"/>
      <c r="B1251" s="244"/>
      <c r="C1251" s="245"/>
      <c r="D1251" s="234" t="s">
        <v>171</v>
      </c>
      <c r="E1251" s="246" t="s">
        <v>19</v>
      </c>
      <c r="F1251" s="247" t="s">
        <v>180</v>
      </c>
      <c r="G1251" s="245"/>
      <c r="H1251" s="248">
        <v>149.88</v>
      </c>
      <c r="I1251" s="249"/>
      <c r="J1251" s="245"/>
      <c r="K1251" s="245"/>
      <c r="L1251" s="250"/>
      <c r="M1251" s="251"/>
      <c r="N1251" s="252"/>
      <c r="O1251" s="252"/>
      <c r="P1251" s="252"/>
      <c r="Q1251" s="252"/>
      <c r="R1251" s="252"/>
      <c r="S1251" s="252"/>
      <c r="T1251" s="253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54" t="s">
        <v>171</v>
      </c>
      <c r="AU1251" s="254" t="s">
        <v>83</v>
      </c>
      <c r="AV1251" s="14" t="s">
        <v>167</v>
      </c>
      <c r="AW1251" s="14" t="s">
        <v>35</v>
      </c>
      <c r="AX1251" s="14" t="s">
        <v>81</v>
      </c>
      <c r="AY1251" s="254" t="s">
        <v>160</v>
      </c>
    </row>
    <row r="1252" s="2" customFormat="1" ht="24.15" customHeight="1">
      <c r="A1252" s="40"/>
      <c r="B1252" s="41"/>
      <c r="C1252" s="255" t="s">
        <v>2043</v>
      </c>
      <c r="D1252" s="255" t="s">
        <v>242</v>
      </c>
      <c r="E1252" s="256" t="s">
        <v>1262</v>
      </c>
      <c r="F1252" s="257" t="s">
        <v>1263</v>
      </c>
      <c r="G1252" s="258" t="s">
        <v>165</v>
      </c>
      <c r="H1252" s="259">
        <v>14.862</v>
      </c>
      <c r="I1252" s="260"/>
      <c r="J1252" s="261">
        <f>ROUND(I1252*H1252,2)</f>
        <v>0</v>
      </c>
      <c r="K1252" s="257" t="s">
        <v>166</v>
      </c>
      <c r="L1252" s="262"/>
      <c r="M1252" s="263" t="s">
        <v>19</v>
      </c>
      <c r="N1252" s="264" t="s">
        <v>44</v>
      </c>
      <c r="O1252" s="86"/>
      <c r="P1252" s="223">
        <f>O1252*H1252</f>
        <v>0</v>
      </c>
      <c r="Q1252" s="223">
        <v>0.0030000000000000001</v>
      </c>
      <c r="R1252" s="223">
        <f>Q1252*H1252</f>
        <v>0.044586000000000001</v>
      </c>
      <c r="S1252" s="223">
        <v>0</v>
      </c>
      <c r="T1252" s="224">
        <f>S1252*H1252</f>
        <v>0</v>
      </c>
      <c r="U1252" s="40"/>
      <c r="V1252" s="40"/>
      <c r="W1252" s="40"/>
      <c r="X1252" s="40"/>
      <c r="Y1252" s="40"/>
      <c r="Z1252" s="40"/>
      <c r="AA1252" s="40"/>
      <c r="AB1252" s="40"/>
      <c r="AC1252" s="40"/>
      <c r="AD1252" s="40"/>
      <c r="AE1252" s="40"/>
      <c r="AR1252" s="225" t="s">
        <v>368</v>
      </c>
      <c r="AT1252" s="225" t="s">
        <v>242</v>
      </c>
      <c r="AU1252" s="225" t="s">
        <v>83</v>
      </c>
      <c r="AY1252" s="19" t="s">
        <v>160</v>
      </c>
      <c r="BE1252" s="226">
        <f>IF(N1252="základní",J1252,0)</f>
        <v>0</v>
      </c>
      <c r="BF1252" s="226">
        <f>IF(N1252="snížená",J1252,0)</f>
        <v>0</v>
      </c>
      <c r="BG1252" s="226">
        <f>IF(N1252="zákl. přenesená",J1252,0)</f>
        <v>0</v>
      </c>
      <c r="BH1252" s="226">
        <f>IF(N1252="sníž. přenesená",J1252,0)</f>
        <v>0</v>
      </c>
      <c r="BI1252" s="226">
        <f>IF(N1252="nulová",J1252,0)</f>
        <v>0</v>
      </c>
      <c r="BJ1252" s="19" t="s">
        <v>81</v>
      </c>
      <c r="BK1252" s="226">
        <f>ROUND(I1252*H1252,2)</f>
        <v>0</v>
      </c>
      <c r="BL1252" s="19" t="s">
        <v>263</v>
      </c>
      <c r="BM1252" s="225" t="s">
        <v>2044</v>
      </c>
    </row>
    <row r="1253" s="13" customFormat="1">
      <c r="A1253" s="13"/>
      <c r="B1253" s="232"/>
      <c r="C1253" s="233"/>
      <c r="D1253" s="234" t="s">
        <v>171</v>
      </c>
      <c r="E1253" s="233"/>
      <c r="F1253" s="236" t="s">
        <v>2045</v>
      </c>
      <c r="G1253" s="233"/>
      <c r="H1253" s="237">
        <v>14.862</v>
      </c>
      <c r="I1253" s="238"/>
      <c r="J1253" s="233"/>
      <c r="K1253" s="233"/>
      <c r="L1253" s="239"/>
      <c r="M1253" s="240"/>
      <c r="N1253" s="241"/>
      <c r="O1253" s="241"/>
      <c r="P1253" s="241"/>
      <c r="Q1253" s="241"/>
      <c r="R1253" s="241"/>
      <c r="S1253" s="241"/>
      <c r="T1253" s="242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43" t="s">
        <v>171</v>
      </c>
      <c r="AU1253" s="243" t="s">
        <v>83</v>
      </c>
      <c r="AV1253" s="13" t="s">
        <v>83</v>
      </c>
      <c r="AW1253" s="13" t="s">
        <v>4</v>
      </c>
      <c r="AX1253" s="13" t="s">
        <v>81</v>
      </c>
      <c r="AY1253" s="243" t="s">
        <v>160</v>
      </c>
    </row>
    <row r="1254" s="2" customFormat="1" ht="24.15" customHeight="1">
      <c r="A1254" s="40"/>
      <c r="B1254" s="41"/>
      <c r="C1254" s="255" t="s">
        <v>2046</v>
      </c>
      <c r="D1254" s="255" t="s">
        <v>242</v>
      </c>
      <c r="E1254" s="256" t="s">
        <v>2047</v>
      </c>
      <c r="F1254" s="257" t="s">
        <v>2048</v>
      </c>
      <c r="G1254" s="258" t="s">
        <v>165</v>
      </c>
      <c r="H1254" s="259">
        <v>10.789</v>
      </c>
      <c r="I1254" s="260"/>
      <c r="J1254" s="261">
        <f>ROUND(I1254*H1254,2)</f>
        <v>0</v>
      </c>
      <c r="K1254" s="257" t="s">
        <v>166</v>
      </c>
      <c r="L1254" s="262"/>
      <c r="M1254" s="263" t="s">
        <v>19</v>
      </c>
      <c r="N1254" s="264" t="s">
        <v>44</v>
      </c>
      <c r="O1254" s="86"/>
      <c r="P1254" s="223">
        <f>O1254*H1254</f>
        <v>0</v>
      </c>
      <c r="Q1254" s="223">
        <v>0.0041000000000000003</v>
      </c>
      <c r="R1254" s="223">
        <f>Q1254*H1254</f>
        <v>0.044234900000000001</v>
      </c>
      <c r="S1254" s="223">
        <v>0</v>
      </c>
      <c r="T1254" s="224">
        <f>S1254*H1254</f>
        <v>0</v>
      </c>
      <c r="U1254" s="40"/>
      <c r="V1254" s="40"/>
      <c r="W1254" s="40"/>
      <c r="X1254" s="40"/>
      <c r="Y1254" s="40"/>
      <c r="Z1254" s="40"/>
      <c r="AA1254" s="40"/>
      <c r="AB1254" s="40"/>
      <c r="AC1254" s="40"/>
      <c r="AD1254" s="40"/>
      <c r="AE1254" s="40"/>
      <c r="AR1254" s="225" t="s">
        <v>368</v>
      </c>
      <c r="AT1254" s="225" t="s">
        <v>242</v>
      </c>
      <c r="AU1254" s="225" t="s">
        <v>83</v>
      </c>
      <c r="AY1254" s="19" t="s">
        <v>160</v>
      </c>
      <c r="BE1254" s="226">
        <f>IF(N1254="základní",J1254,0)</f>
        <v>0</v>
      </c>
      <c r="BF1254" s="226">
        <f>IF(N1254="snížená",J1254,0)</f>
        <v>0</v>
      </c>
      <c r="BG1254" s="226">
        <f>IF(N1254="zákl. přenesená",J1254,0)</f>
        <v>0</v>
      </c>
      <c r="BH1254" s="226">
        <f>IF(N1254="sníž. přenesená",J1254,0)</f>
        <v>0</v>
      </c>
      <c r="BI1254" s="226">
        <f>IF(N1254="nulová",J1254,0)</f>
        <v>0</v>
      </c>
      <c r="BJ1254" s="19" t="s">
        <v>81</v>
      </c>
      <c r="BK1254" s="226">
        <f>ROUND(I1254*H1254,2)</f>
        <v>0</v>
      </c>
      <c r="BL1254" s="19" t="s">
        <v>263</v>
      </c>
      <c r="BM1254" s="225" t="s">
        <v>2049</v>
      </c>
    </row>
    <row r="1255" s="13" customFormat="1">
      <c r="A1255" s="13"/>
      <c r="B1255" s="232"/>
      <c r="C1255" s="233"/>
      <c r="D1255" s="234" t="s">
        <v>171</v>
      </c>
      <c r="E1255" s="233"/>
      <c r="F1255" s="236" t="s">
        <v>2034</v>
      </c>
      <c r="G1255" s="233"/>
      <c r="H1255" s="237">
        <v>10.789</v>
      </c>
      <c r="I1255" s="238"/>
      <c r="J1255" s="233"/>
      <c r="K1255" s="233"/>
      <c r="L1255" s="239"/>
      <c r="M1255" s="240"/>
      <c r="N1255" s="241"/>
      <c r="O1255" s="241"/>
      <c r="P1255" s="241"/>
      <c r="Q1255" s="241"/>
      <c r="R1255" s="241"/>
      <c r="S1255" s="241"/>
      <c r="T1255" s="242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43" t="s">
        <v>171</v>
      </c>
      <c r="AU1255" s="243" t="s">
        <v>83</v>
      </c>
      <c r="AV1255" s="13" t="s">
        <v>83</v>
      </c>
      <c r="AW1255" s="13" t="s">
        <v>4</v>
      </c>
      <c r="AX1255" s="13" t="s">
        <v>81</v>
      </c>
      <c r="AY1255" s="243" t="s">
        <v>160</v>
      </c>
    </row>
    <row r="1256" s="2" customFormat="1" ht="24.15" customHeight="1">
      <c r="A1256" s="40"/>
      <c r="B1256" s="41"/>
      <c r="C1256" s="255" t="s">
        <v>2050</v>
      </c>
      <c r="D1256" s="255" t="s">
        <v>242</v>
      </c>
      <c r="E1256" s="256" t="s">
        <v>2051</v>
      </c>
      <c r="F1256" s="257" t="s">
        <v>2052</v>
      </c>
      <c r="G1256" s="258" t="s">
        <v>165</v>
      </c>
      <c r="H1256" s="259">
        <v>131.72399999999999</v>
      </c>
      <c r="I1256" s="260"/>
      <c r="J1256" s="261">
        <f>ROUND(I1256*H1256,2)</f>
        <v>0</v>
      </c>
      <c r="K1256" s="257" t="s">
        <v>166</v>
      </c>
      <c r="L1256" s="262"/>
      <c r="M1256" s="263" t="s">
        <v>19</v>
      </c>
      <c r="N1256" s="264" t="s">
        <v>44</v>
      </c>
      <c r="O1256" s="86"/>
      <c r="P1256" s="223">
        <f>O1256*H1256</f>
        <v>0</v>
      </c>
      <c r="Q1256" s="223">
        <v>0.0028999999999999998</v>
      </c>
      <c r="R1256" s="223">
        <f>Q1256*H1256</f>
        <v>0.38199959999999994</v>
      </c>
      <c r="S1256" s="223">
        <v>0</v>
      </c>
      <c r="T1256" s="224">
        <f>S1256*H1256</f>
        <v>0</v>
      </c>
      <c r="U1256" s="40"/>
      <c r="V1256" s="40"/>
      <c r="W1256" s="40"/>
      <c r="X1256" s="40"/>
      <c r="Y1256" s="40"/>
      <c r="Z1256" s="40"/>
      <c r="AA1256" s="40"/>
      <c r="AB1256" s="40"/>
      <c r="AC1256" s="40"/>
      <c r="AD1256" s="40"/>
      <c r="AE1256" s="40"/>
      <c r="AR1256" s="225" t="s">
        <v>368</v>
      </c>
      <c r="AT1256" s="225" t="s">
        <v>242</v>
      </c>
      <c r="AU1256" s="225" t="s">
        <v>83</v>
      </c>
      <c r="AY1256" s="19" t="s">
        <v>160</v>
      </c>
      <c r="BE1256" s="226">
        <f>IF(N1256="základní",J1256,0)</f>
        <v>0</v>
      </c>
      <c r="BF1256" s="226">
        <f>IF(N1256="snížená",J1256,0)</f>
        <v>0</v>
      </c>
      <c r="BG1256" s="226">
        <f>IF(N1256="zákl. přenesená",J1256,0)</f>
        <v>0</v>
      </c>
      <c r="BH1256" s="226">
        <f>IF(N1256="sníž. přenesená",J1256,0)</f>
        <v>0</v>
      </c>
      <c r="BI1256" s="226">
        <f>IF(N1256="nulová",J1256,0)</f>
        <v>0</v>
      </c>
      <c r="BJ1256" s="19" t="s">
        <v>81</v>
      </c>
      <c r="BK1256" s="226">
        <f>ROUND(I1256*H1256,2)</f>
        <v>0</v>
      </c>
      <c r="BL1256" s="19" t="s">
        <v>263</v>
      </c>
      <c r="BM1256" s="225" t="s">
        <v>2053</v>
      </c>
    </row>
    <row r="1257" s="13" customFormat="1">
      <c r="A1257" s="13"/>
      <c r="B1257" s="232"/>
      <c r="C1257" s="233"/>
      <c r="D1257" s="234" t="s">
        <v>171</v>
      </c>
      <c r="E1257" s="233"/>
      <c r="F1257" s="236" t="s">
        <v>2054</v>
      </c>
      <c r="G1257" s="233"/>
      <c r="H1257" s="237">
        <v>131.72399999999999</v>
      </c>
      <c r="I1257" s="238"/>
      <c r="J1257" s="233"/>
      <c r="K1257" s="233"/>
      <c r="L1257" s="239"/>
      <c r="M1257" s="240"/>
      <c r="N1257" s="241"/>
      <c r="O1257" s="241"/>
      <c r="P1257" s="241"/>
      <c r="Q1257" s="241"/>
      <c r="R1257" s="241"/>
      <c r="S1257" s="241"/>
      <c r="T1257" s="242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243" t="s">
        <v>171</v>
      </c>
      <c r="AU1257" s="243" t="s">
        <v>83</v>
      </c>
      <c r="AV1257" s="13" t="s">
        <v>83</v>
      </c>
      <c r="AW1257" s="13" t="s">
        <v>4</v>
      </c>
      <c r="AX1257" s="13" t="s">
        <v>81</v>
      </c>
      <c r="AY1257" s="243" t="s">
        <v>160</v>
      </c>
    </row>
    <row r="1258" s="2" customFormat="1" ht="24.15" customHeight="1">
      <c r="A1258" s="40"/>
      <c r="B1258" s="41"/>
      <c r="C1258" s="214" t="s">
        <v>2055</v>
      </c>
      <c r="D1258" s="214" t="s">
        <v>162</v>
      </c>
      <c r="E1258" s="215" t="s">
        <v>2056</v>
      </c>
      <c r="F1258" s="216" t="s">
        <v>2057</v>
      </c>
      <c r="G1258" s="217" t="s">
        <v>165</v>
      </c>
      <c r="H1258" s="218">
        <v>13.835000000000001</v>
      </c>
      <c r="I1258" s="219"/>
      <c r="J1258" s="220">
        <f>ROUND(I1258*H1258,2)</f>
        <v>0</v>
      </c>
      <c r="K1258" s="216" t="s">
        <v>166</v>
      </c>
      <c r="L1258" s="46"/>
      <c r="M1258" s="221" t="s">
        <v>19</v>
      </c>
      <c r="N1258" s="222" t="s">
        <v>44</v>
      </c>
      <c r="O1258" s="86"/>
      <c r="P1258" s="223">
        <f>O1258*H1258</f>
        <v>0</v>
      </c>
      <c r="Q1258" s="223">
        <v>0</v>
      </c>
      <c r="R1258" s="223">
        <f>Q1258*H1258</f>
        <v>0</v>
      </c>
      <c r="S1258" s="223">
        <v>0</v>
      </c>
      <c r="T1258" s="224">
        <f>S1258*H1258</f>
        <v>0</v>
      </c>
      <c r="U1258" s="40"/>
      <c r="V1258" s="40"/>
      <c r="W1258" s="40"/>
      <c r="X1258" s="40"/>
      <c r="Y1258" s="40"/>
      <c r="Z1258" s="40"/>
      <c r="AA1258" s="40"/>
      <c r="AB1258" s="40"/>
      <c r="AC1258" s="40"/>
      <c r="AD1258" s="40"/>
      <c r="AE1258" s="40"/>
      <c r="AR1258" s="225" t="s">
        <v>263</v>
      </c>
      <c r="AT1258" s="225" t="s">
        <v>162</v>
      </c>
      <c r="AU1258" s="225" t="s">
        <v>83</v>
      </c>
      <c r="AY1258" s="19" t="s">
        <v>160</v>
      </c>
      <c r="BE1258" s="226">
        <f>IF(N1258="základní",J1258,0)</f>
        <v>0</v>
      </c>
      <c r="BF1258" s="226">
        <f>IF(N1258="snížená",J1258,0)</f>
        <v>0</v>
      </c>
      <c r="BG1258" s="226">
        <f>IF(N1258="zákl. přenesená",J1258,0)</f>
        <v>0</v>
      </c>
      <c r="BH1258" s="226">
        <f>IF(N1258="sníž. přenesená",J1258,0)</f>
        <v>0</v>
      </c>
      <c r="BI1258" s="226">
        <f>IF(N1258="nulová",J1258,0)</f>
        <v>0</v>
      </c>
      <c r="BJ1258" s="19" t="s">
        <v>81</v>
      </c>
      <c r="BK1258" s="226">
        <f>ROUND(I1258*H1258,2)</f>
        <v>0</v>
      </c>
      <c r="BL1258" s="19" t="s">
        <v>263</v>
      </c>
      <c r="BM1258" s="225" t="s">
        <v>2058</v>
      </c>
    </row>
    <row r="1259" s="2" customFormat="1">
      <c r="A1259" s="40"/>
      <c r="B1259" s="41"/>
      <c r="C1259" s="42"/>
      <c r="D1259" s="227" t="s">
        <v>169</v>
      </c>
      <c r="E1259" s="42"/>
      <c r="F1259" s="228" t="s">
        <v>2059</v>
      </c>
      <c r="G1259" s="42"/>
      <c r="H1259" s="42"/>
      <c r="I1259" s="229"/>
      <c r="J1259" s="42"/>
      <c r="K1259" s="42"/>
      <c r="L1259" s="46"/>
      <c r="M1259" s="230"/>
      <c r="N1259" s="231"/>
      <c r="O1259" s="86"/>
      <c r="P1259" s="86"/>
      <c r="Q1259" s="86"/>
      <c r="R1259" s="86"/>
      <c r="S1259" s="86"/>
      <c r="T1259" s="87"/>
      <c r="U1259" s="40"/>
      <c r="V1259" s="40"/>
      <c r="W1259" s="40"/>
      <c r="X1259" s="40"/>
      <c r="Y1259" s="40"/>
      <c r="Z1259" s="40"/>
      <c r="AA1259" s="40"/>
      <c r="AB1259" s="40"/>
      <c r="AC1259" s="40"/>
      <c r="AD1259" s="40"/>
      <c r="AE1259" s="40"/>
      <c r="AT1259" s="19" t="s">
        <v>169</v>
      </c>
      <c r="AU1259" s="19" t="s">
        <v>83</v>
      </c>
    </row>
    <row r="1260" s="13" customFormat="1">
      <c r="A1260" s="13"/>
      <c r="B1260" s="232"/>
      <c r="C1260" s="233"/>
      <c r="D1260" s="234" t="s">
        <v>171</v>
      </c>
      <c r="E1260" s="235" t="s">
        <v>19</v>
      </c>
      <c r="F1260" s="236" t="s">
        <v>2060</v>
      </c>
      <c r="G1260" s="233"/>
      <c r="H1260" s="237">
        <v>3.2549999999999999</v>
      </c>
      <c r="I1260" s="238"/>
      <c r="J1260" s="233"/>
      <c r="K1260" s="233"/>
      <c r="L1260" s="239"/>
      <c r="M1260" s="240"/>
      <c r="N1260" s="241"/>
      <c r="O1260" s="241"/>
      <c r="P1260" s="241"/>
      <c r="Q1260" s="241"/>
      <c r="R1260" s="241"/>
      <c r="S1260" s="241"/>
      <c r="T1260" s="242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43" t="s">
        <v>171</v>
      </c>
      <c r="AU1260" s="243" t="s">
        <v>83</v>
      </c>
      <c r="AV1260" s="13" t="s">
        <v>83</v>
      </c>
      <c r="AW1260" s="13" t="s">
        <v>35</v>
      </c>
      <c r="AX1260" s="13" t="s">
        <v>73</v>
      </c>
      <c r="AY1260" s="243" t="s">
        <v>160</v>
      </c>
    </row>
    <row r="1261" s="13" customFormat="1">
      <c r="A1261" s="13"/>
      <c r="B1261" s="232"/>
      <c r="C1261" s="233"/>
      <c r="D1261" s="234" t="s">
        <v>171</v>
      </c>
      <c r="E1261" s="235" t="s">
        <v>19</v>
      </c>
      <c r="F1261" s="236" t="s">
        <v>2061</v>
      </c>
      <c r="G1261" s="233"/>
      <c r="H1261" s="237">
        <v>0.182</v>
      </c>
      <c r="I1261" s="238"/>
      <c r="J1261" s="233"/>
      <c r="K1261" s="233"/>
      <c r="L1261" s="239"/>
      <c r="M1261" s="240"/>
      <c r="N1261" s="241"/>
      <c r="O1261" s="241"/>
      <c r="P1261" s="241"/>
      <c r="Q1261" s="241"/>
      <c r="R1261" s="241"/>
      <c r="S1261" s="241"/>
      <c r="T1261" s="242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43" t="s">
        <v>171</v>
      </c>
      <c r="AU1261" s="243" t="s">
        <v>83</v>
      </c>
      <c r="AV1261" s="13" t="s">
        <v>83</v>
      </c>
      <c r="AW1261" s="13" t="s">
        <v>35</v>
      </c>
      <c r="AX1261" s="13" t="s">
        <v>73</v>
      </c>
      <c r="AY1261" s="243" t="s">
        <v>160</v>
      </c>
    </row>
    <row r="1262" s="13" customFormat="1">
      <c r="A1262" s="13"/>
      <c r="B1262" s="232"/>
      <c r="C1262" s="233"/>
      <c r="D1262" s="234" t="s">
        <v>171</v>
      </c>
      <c r="E1262" s="235" t="s">
        <v>19</v>
      </c>
      <c r="F1262" s="236" t="s">
        <v>2062</v>
      </c>
      <c r="G1262" s="233"/>
      <c r="H1262" s="237">
        <v>6.4859999999999998</v>
      </c>
      <c r="I1262" s="238"/>
      <c r="J1262" s="233"/>
      <c r="K1262" s="233"/>
      <c r="L1262" s="239"/>
      <c r="M1262" s="240"/>
      <c r="N1262" s="241"/>
      <c r="O1262" s="241"/>
      <c r="P1262" s="241"/>
      <c r="Q1262" s="241"/>
      <c r="R1262" s="241"/>
      <c r="S1262" s="241"/>
      <c r="T1262" s="242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43" t="s">
        <v>171</v>
      </c>
      <c r="AU1262" s="243" t="s">
        <v>83</v>
      </c>
      <c r="AV1262" s="13" t="s">
        <v>83</v>
      </c>
      <c r="AW1262" s="13" t="s">
        <v>35</v>
      </c>
      <c r="AX1262" s="13" t="s">
        <v>73</v>
      </c>
      <c r="AY1262" s="243" t="s">
        <v>160</v>
      </c>
    </row>
    <row r="1263" s="13" customFormat="1">
      <c r="A1263" s="13"/>
      <c r="B1263" s="232"/>
      <c r="C1263" s="233"/>
      <c r="D1263" s="234" t="s">
        <v>171</v>
      </c>
      <c r="E1263" s="235" t="s">
        <v>19</v>
      </c>
      <c r="F1263" s="236" t="s">
        <v>2063</v>
      </c>
      <c r="G1263" s="233"/>
      <c r="H1263" s="237">
        <v>3.9119999999999999</v>
      </c>
      <c r="I1263" s="238"/>
      <c r="J1263" s="233"/>
      <c r="K1263" s="233"/>
      <c r="L1263" s="239"/>
      <c r="M1263" s="240"/>
      <c r="N1263" s="241"/>
      <c r="O1263" s="241"/>
      <c r="P1263" s="241"/>
      <c r="Q1263" s="241"/>
      <c r="R1263" s="241"/>
      <c r="S1263" s="241"/>
      <c r="T1263" s="242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43" t="s">
        <v>171</v>
      </c>
      <c r="AU1263" s="243" t="s">
        <v>83</v>
      </c>
      <c r="AV1263" s="13" t="s">
        <v>83</v>
      </c>
      <c r="AW1263" s="13" t="s">
        <v>35</v>
      </c>
      <c r="AX1263" s="13" t="s">
        <v>73</v>
      </c>
      <c r="AY1263" s="243" t="s">
        <v>160</v>
      </c>
    </row>
    <row r="1264" s="14" customFormat="1">
      <c r="A1264" s="14"/>
      <c r="B1264" s="244"/>
      <c r="C1264" s="245"/>
      <c r="D1264" s="234" t="s">
        <v>171</v>
      </c>
      <c r="E1264" s="246" t="s">
        <v>19</v>
      </c>
      <c r="F1264" s="247" t="s">
        <v>180</v>
      </c>
      <c r="G1264" s="245"/>
      <c r="H1264" s="248">
        <v>13.835000000000001</v>
      </c>
      <c r="I1264" s="249"/>
      <c r="J1264" s="245"/>
      <c r="K1264" s="245"/>
      <c r="L1264" s="250"/>
      <c r="M1264" s="251"/>
      <c r="N1264" s="252"/>
      <c r="O1264" s="252"/>
      <c r="P1264" s="252"/>
      <c r="Q1264" s="252"/>
      <c r="R1264" s="252"/>
      <c r="S1264" s="252"/>
      <c r="T1264" s="253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T1264" s="254" t="s">
        <v>171</v>
      </c>
      <c r="AU1264" s="254" t="s">
        <v>83</v>
      </c>
      <c r="AV1264" s="14" t="s">
        <v>167</v>
      </c>
      <c r="AW1264" s="14" t="s">
        <v>35</v>
      </c>
      <c r="AX1264" s="14" t="s">
        <v>81</v>
      </c>
      <c r="AY1264" s="254" t="s">
        <v>160</v>
      </c>
    </row>
    <row r="1265" s="2" customFormat="1" ht="24.15" customHeight="1">
      <c r="A1265" s="40"/>
      <c r="B1265" s="41"/>
      <c r="C1265" s="255" t="s">
        <v>2064</v>
      </c>
      <c r="D1265" s="255" t="s">
        <v>242</v>
      </c>
      <c r="E1265" s="256" t="s">
        <v>2065</v>
      </c>
      <c r="F1265" s="257" t="s">
        <v>2066</v>
      </c>
      <c r="G1265" s="258" t="s">
        <v>165</v>
      </c>
      <c r="H1265" s="259">
        <v>16.602</v>
      </c>
      <c r="I1265" s="260"/>
      <c r="J1265" s="261">
        <f>ROUND(I1265*H1265,2)</f>
        <v>0</v>
      </c>
      <c r="K1265" s="257" t="s">
        <v>166</v>
      </c>
      <c r="L1265" s="262"/>
      <c r="M1265" s="263" t="s">
        <v>19</v>
      </c>
      <c r="N1265" s="264" t="s">
        <v>44</v>
      </c>
      <c r="O1265" s="86"/>
      <c r="P1265" s="223">
        <f>O1265*H1265</f>
        <v>0</v>
      </c>
      <c r="Q1265" s="223">
        <v>0.0018</v>
      </c>
      <c r="R1265" s="223">
        <f>Q1265*H1265</f>
        <v>0.0298836</v>
      </c>
      <c r="S1265" s="223">
        <v>0</v>
      </c>
      <c r="T1265" s="224">
        <f>S1265*H1265</f>
        <v>0</v>
      </c>
      <c r="U1265" s="40"/>
      <c r="V1265" s="40"/>
      <c r="W1265" s="40"/>
      <c r="X1265" s="40"/>
      <c r="Y1265" s="40"/>
      <c r="Z1265" s="40"/>
      <c r="AA1265" s="40"/>
      <c r="AB1265" s="40"/>
      <c r="AC1265" s="40"/>
      <c r="AD1265" s="40"/>
      <c r="AE1265" s="40"/>
      <c r="AR1265" s="225" t="s">
        <v>368</v>
      </c>
      <c r="AT1265" s="225" t="s">
        <v>242</v>
      </c>
      <c r="AU1265" s="225" t="s">
        <v>83</v>
      </c>
      <c r="AY1265" s="19" t="s">
        <v>160</v>
      </c>
      <c r="BE1265" s="226">
        <f>IF(N1265="základní",J1265,0)</f>
        <v>0</v>
      </c>
      <c r="BF1265" s="226">
        <f>IF(N1265="snížená",J1265,0)</f>
        <v>0</v>
      </c>
      <c r="BG1265" s="226">
        <f>IF(N1265="zákl. přenesená",J1265,0)</f>
        <v>0</v>
      </c>
      <c r="BH1265" s="226">
        <f>IF(N1265="sníž. přenesená",J1265,0)</f>
        <v>0</v>
      </c>
      <c r="BI1265" s="226">
        <f>IF(N1265="nulová",J1265,0)</f>
        <v>0</v>
      </c>
      <c r="BJ1265" s="19" t="s">
        <v>81</v>
      </c>
      <c r="BK1265" s="226">
        <f>ROUND(I1265*H1265,2)</f>
        <v>0</v>
      </c>
      <c r="BL1265" s="19" t="s">
        <v>263</v>
      </c>
      <c r="BM1265" s="225" t="s">
        <v>2067</v>
      </c>
    </row>
    <row r="1266" s="2" customFormat="1">
      <c r="A1266" s="40"/>
      <c r="B1266" s="41"/>
      <c r="C1266" s="42"/>
      <c r="D1266" s="234" t="s">
        <v>449</v>
      </c>
      <c r="E1266" s="42"/>
      <c r="F1266" s="276" t="s">
        <v>2068</v>
      </c>
      <c r="G1266" s="42"/>
      <c r="H1266" s="42"/>
      <c r="I1266" s="229"/>
      <c r="J1266" s="42"/>
      <c r="K1266" s="42"/>
      <c r="L1266" s="46"/>
      <c r="M1266" s="230"/>
      <c r="N1266" s="231"/>
      <c r="O1266" s="86"/>
      <c r="P1266" s="86"/>
      <c r="Q1266" s="86"/>
      <c r="R1266" s="86"/>
      <c r="S1266" s="86"/>
      <c r="T1266" s="87"/>
      <c r="U1266" s="40"/>
      <c r="V1266" s="40"/>
      <c r="W1266" s="40"/>
      <c r="X1266" s="40"/>
      <c r="Y1266" s="40"/>
      <c r="Z1266" s="40"/>
      <c r="AA1266" s="40"/>
      <c r="AB1266" s="40"/>
      <c r="AC1266" s="40"/>
      <c r="AD1266" s="40"/>
      <c r="AE1266" s="40"/>
      <c r="AT1266" s="19" t="s">
        <v>449</v>
      </c>
      <c r="AU1266" s="19" t="s">
        <v>83</v>
      </c>
    </row>
    <row r="1267" s="13" customFormat="1">
      <c r="A1267" s="13"/>
      <c r="B1267" s="232"/>
      <c r="C1267" s="233"/>
      <c r="D1267" s="234" t="s">
        <v>171</v>
      </c>
      <c r="E1267" s="233"/>
      <c r="F1267" s="236" t="s">
        <v>2069</v>
      </c>
      <c r="G1267" s="233"/>
      <c r="H1267" s="237">
        <v>16.602</v>
      </c>
      <c r="I1267" s="238"/>
      <c r="J1267" s="233"/>
      <c r="K1267" s="233"/>
      <c r="L1267" s="239"/>
      <c r="M1267" s="240"/>
      <c r="N1267" s="241"/>
      <c r="O1267" s="241"/>
      <c r="P1267" s="241"/>
      <c r="Q1267" s="241"/>
      <c r="R1267" s="241"/>
      <c r="S1267" s="241"/>
      <c r="T1267" s="242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3" t="s">
        <v>171</v>
      </c>
      <c r="AU1267" s="243" t="s">
        <v>83</v>
      </c>
      <c r="AV1267" s="13" t="s">
        <v>83</v>
      </c>
      <c r="AW1267" s="13" t="s">
        <v>4</v>
      </c>
      <c r="AX1267" s="13" t="s">
        <v>81</v>
      </c>
      <c r="AY1267" s="243" t="s">
        <v>160</v>
      </c>
    </row>
    <row r="1268" s="2" customFormat="1" ht="24.15" customHeight="1">
      <c r="A1268" s="40"/>
      <c r="B1268" s="41"/>
      <c r="C1268" s="214" t="s">
        <v>2070</v>
      </c>
      <c r="D1268" s="214" t="s">
        <v>162</v>
      </c>
      <c r="E1268" s="215" t="s">
        <v>2071</v>
      </c>
      <c r="F1268" s="216" t="s">
        <v>2072</v>
      </c>
      <c r="G1268" s="217" t="s">
        <v>165</v>
      </c>
      <c r="H1268" s="218">
        <v>598.90499999999997</v>
      </c>
      <c r="I1268" s="219"/>
      <c r="J1268" s="220">
        <f>ROUND(I1268*H1268,2)</f>
        <v>0</v>
      </c>
      <c r="K1268" s="216" t="s">
        <v>166</v>
      </c>
      <c r="L1268" s="46"/>
      <c r="M1268" s="221" t="s">
        <v>19</v>
      </c>
      <c r="N1268" s="222" t="s">
        <v>44</v>
      </c>
      <c r="O1268" s="86"/>
      <c r="P1268" s="223">
        <f>O1268*H1268</f>
        <v>0</v>
      </c>
      <c r="Q1268" s="223">
        <v>0</v>
      </c>
      <c r="R1268" s="223">
        <f>Q1268*H1268</f>
        <v>0</v>
      </c>
      <c r="S1268" s="223">
        <v>0</v>
      </c>
      <c r="T1268" s="224">
        <f>S1268*H1268</f>
        <v>0</v>
      </c>
      <c r="U1268" s="40"/>
      <c r="V1268" s="40"/>
      <c r="W1268" s="40"/>
      <c r="X1268" s="40"/>
      <c r="Y1268" s="40"/>
      <c r="Z1268" s="40"/>
      <c r="AA1268" s="40"/>
      <c r="AB1268" s="40"/>
      <c r="AC1268" s="40"/>
      <c r="AD1268" s="40"/>
      <c r="AE1268" s="40"/>
      <c r="AR1268" s="225" t="s">
        <v>263</v>
      </c>
      <c r="AT1268" s="225" t="s">
        <v>162</v>
      </c>
      <c r="AU1268" s="225" t="s">
        <v>83</v>
      </c>
      <c r="AY1268" s="19" t="s">
        <v>160</v>
      </c>
      <c r="BE1268" s="226">
        <f>IF(N1268="základní",J1268,0)</f>
        <v>0</v>
      </c>
      <c r="BF1268" s="226">
        <f>IF(N1268="snížená",J1268,0)</f>
        <v>0</v>
      </c>
      <c r="BG1268" s="226">
        <f>IF(N1268="zákl. přenesená",J1268,0)</f>
        <v>0</v>
      </c>
      <c r="BH1268" s="226">
        <f>IF(N1268="sníž. přenesená",J1268,0)</f>
        <v>0</v>
      </c>
      <c r="BI1268" s="226">
        <f>IF(N1268="nulová",J1268,0)</f>
        <v>0</v>
      </c>
      <c r="BJ1268" s="19" t="s">
        <v>81</v>
      </c>
      <c r="BK1268" s="226">
        <f>ROUND(I1268*H1268,2)</f>
        <v>0</v>
      </c>
      <c r="BL1268" s="19" t="s">
        <v>263</v>
      </c>
      <c r="BM1268" s="225" t="s">
        <v>2073</v>
      </c>
    </row>
    <row r="1269" s="2" customFormat="1">
      <c r="A1269" s="40"/>
      <c r="B1269" s="41"/>
      <c r="C1269" s="42"/>
      <c r="D1269" s="227" t="s">
        <v>169</v>
      </c>
      <c r="E1269" s="42"/>
      <c r="F1269" s="228" t="s">
        <v>2074</v>
      </c>
      <c r="G1269" s="42"/>
      <c r="H1269" s="42"/>
      <c r="I1269" s="229"/>
      <c r="J1269" s="42"/>
      <c r="K1269" s="42"/>
      <c r="L1269" s="46"/>
      <c r="M1269" s="230"/>
      <c r="N1269" s="231"/>
      <c r="O1269" s="86"/>
      <c r="P1269" s="86"/>
      <c r="Q1269" s="86"/>
      <c r="R1269" s="86"/>
      <c r="S1269" s="86"/>
      <c r="T1269" s="87"/>
      <c r="U1269" s="40"/>
      <c r="V1269" s="40"/>
      <c r="W1269" s="40"/>
      <c r="X1269" s="40"/>
      <c r="Y1269" s="40"/>
      <c r="Z1269" s="40"/>
      <c r="AA1269" s="40"/>
      <c r="AB1269" s="40"/>
      <c r="AC1269" s="40"/>
      <c r="AD1269" s="40"/>
      <c r="AE1269" s="40"/>
      <c r="AT1269" s="19" t="s">
        <v>169</v>
      </c>
      <c r="AU1269" s="19" t="s">
        <v>83</v>
      </c>
    </row>
    <row r="1270" s="13" customFormat="1">
      <c r="A1270" s="13"/>
      <c r="B1270" s="232"/>
      <c r="C1270" s="233"/>
      <c r="D1270" s="234" t="s">
        <v>171</v>
      </c>
      <c r="E1270" s="235" t="s">
        <v>19</v>
      </c>
      <c r="F1270" s="236" t="s">
        <v>2075</v>
      </c>
      <c r="G1270" s="233"/>
      <c r="H1270" s="237">
        <v>17.802</v>
      </c>
      <c r="I1270" s="238"/>
      <c r="J1270" s="233"/>
      <c r="K1270" s="233"/>
      <c r="L1270" s="239"/>
      <c r="M1270" s="240"/>
      <c r="N1270" s="241"/>
      <c r="O1270" s="241"/>
      <c r="P1270" s="241"/>
      <c r="Q1270" s="241"/>
      <c r="R1270" s="241"/>
      <c r="S1270" s="241"/>
      <c r="T1270" s="242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43" t="s">
        <v>171</v>
      </c>
      <c r="AU1270" s="243" t="s">
        <v>83</v>
      </c>
      <c r="AV1270" s="13" t="s">
        <v>83</v>
      </c>
      <c r="AW1270" s="13" t="s">
        <v>35</v>
      </c>
      <c r="AX1270" s="13" t="s">
        <v>73</v>
      </c>
      <c r="AY1270" s="243" t="s">
        <v>160</v>
      </c>
    </row>
    <row r="1271" s="13" customFormat="1">
      <c r="A1271" s="13"/>
      <c r="B1271" s="232"/>
      <c r="C1271" s="233"/>
      <c r="D1271" s="234" t="s">
        <v>171</v>
      </c>
      <c r="E1271" s="235" t="s">
        <v>19</v>
      </c>
      <c r="F1271" s="236" t="s">
        <v>2076</v>
      </c>
      <c r="G1271" s="233"/>
      <c r="H1271" s="237">
        <v>42.109000000000002</v>
      </c>
      <c r="I1271" s="238"/>
      <c r="J1271" s="233"/>
      <c r="K1271" s="233"/>
      <c r="L1271" s="239"/>
      <c r="M1271" s="240"/>
      <c r="N1271" s="241"/>
      <c r="O1271" s="241"/>
      <c r="P1271" s="241"/>
      <c r="Q1271" s="241"/>
      <c r="R1271" s="241"/>
      <c r="S1271" s="241"/>
      <c r="T1271" s="242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243" t="s">
        <v>171</v>
      </c>
      <c r="AU1271" s="243" t="s">
        <v>83</v>
      </c>
      <c r="AV1271" s="13" t="s">
        <v>83</v>
      </c>
      <c r="AW1271" s="13" t="s">
        <v>35</v>
      </c>
      <c r="AX1271" s="13" t="s">
        <v>73</v>
      </c>
      <c r="AY1271" s="243" t="s">
        <v>160</v>
      </c>
    </row>
    <row r="1272" s="13" customFormat="1">
      <c r="A1272" s="13"/>
      <c r="B1272" s="232"/>
      <c r="C1272" s="233"/>
      <c r="D1272" s="234" t="s">
        <v>171</v>
      </c>
      <c r="E1272" s="235" t="s">
        <v>19</v>
      </c>
      <c r="F1272" s="236" t="s">
        <v>2077</v>
      </c>
      <c r="G1272" s="233"/>
      <c r="H1272" s="237">
        <v>49.103000000000002</v>
      </c>
      <c r="I1272" s="238"/>
      <c r="J1272" s="233"/>
      <c r="K1272" s="233"/>
      <c r="L1272" s="239"/>
      <c r="M1272" s="240"/>
      <c r="N1272" s="241"/>
      <c r="O1272" s="241"/>
      <c r="P1272" s="241"/>
      <c r="Q1272" s="241"/>
      <c r="R1272" s="241"/>
      <c r="S1272" s="241"/>
      <c r="T1272" s="242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43" t="s">
        <v>171</v>
      </c>
      <c r="AU1272" s="243" t="s">
        <v>83</v>
      </c>
      <c r="AV1272" s="13" t="s">
        <v>83</v>
      </c>
      <c r="AW1272" s="13" t="s">
        <v>35</v>
      </c>
      <c r="AX1272" s="13" t="s">
        <v>73</v>
      </c>
      <c r="AY1272" s="243" t="s">
        <v>160</v>
      </c>
    </row>
    <row r="1273" s="13" customFormat="1">
      <c r="A1273" s="13"/>
      <c r="B1273" s="232"/>
      <c r="C1273" s="233"/>
      <c r="D1273" s="234" t="s">
        <v>171</v>
      </c>
      <c r="E1273" s="235" t="s">
        <v>19</v>
      </c>
      <c r="F1273" s="236" t="s">
        <v>2078</v>
      </c>
      <c r="G1273" s="233"/>
      <c r="H1273" s="237">
        <v>24.199999999999999</v>
      </c>
      <c r="I1273" s="238"/>
      <c r="J1273" s="233"/>
      <c r="K1273" s="233"/>
      <c r="L1273" s="239"/>
      <c r="M1273" s="240"/>
      <c r="N1273" s="241"/>
      <c r="O1273" s="241"/>
      <c r="P1273" s="241"/>
      <c r="Q1273" s="241"/>
      <c r="R1273" s="241"/>
      <c r="S1273" s="241"/>
      <c r="T1273" s="242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43" t="s">
        <v>171</v>
      </c>
      <c r="AU1273" s="243" t="s">
        <v>83</v>
      </c>
      <c r="AV1273" s="13" t="s">
        <v>83</v>
      </c>
      <c r="AW1273" s="13" t="s">
        <v>35</v>
      </c>
      <c r="AX1273" s="13" t="s">
        <v>73</v>
      </c>
      <c r="AY1273" s="243" t="s">
        <v>160</v>
      </c>
    </row>
    <row r="1274" s="13" customFormat="1">
      <c r="A1274" s="13"/>
      <c r="B1274" s="232"/>
      <c r="C1274" s="233"/>
      <c r="D1274" s="234" t="s">
        <v>171</v>
      </c>
      <c r="E1274" s="235" t="s">
        <v>19</v>
      </c>
      <c r="F1274" s="236" t="s">
        <v>2079</v>
      </c>
      <c r="G1274" s="233"/>
      <c r="H1274" s="237">
        <v>27.027000000000001</v>
      </c>
      <c r="I1274" s="238"/>
      <c r="J1274" s="233"/>
      <c r="K1274" s="233"/>
      <c r="L1274" s="239"/>
      <c r="M1274" s="240"/>
      <c r="N1274" s="241"/>
      <c r="O1274" s="241"/>
      <c r="P1274" s="241"/>
      <c r="Q1274" s="241"/>
      <c r="R1274" s="241"/>
      <c r="S1274" s="241"/>
      <c r="T1274" s="242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43" t="s">
        <v>171</v>
      </c>
      <c r="AU1274" s="243" t="s">
        <v>83</v>
      </c>
      <c r="AV1274" s="13" t="s">
        <v>83</v>
      </c>
      <c r="AW1274" s="13" t="s">
        <v>35</v>
      </c>
      <c r="AX1274" s="13" t="s">
        <v>73</v>
      </c>
      <c r="AY1274" s="243" t="s">
        <v>160</v>
      </c>
    </row>
    <row r="1275" s="13" customFormat="1">
      <c r="A1275" s="13"/>
      <c r="B1275" s="232"/>
      <c r="C1275" s="233"/>
      <c r="D1275" s="234" t="s">
        <v>171</v>
      </c>
      <c r="E1275" s="235" t="s">
        <v>19</v>
      </c>
      <c r="F1275" s="236" t="s">
        <v>2080</v>
      </c>
      <c r="G1275" s="233"/>
      <c r="H1275" s="237">
        <v>55.262999999999998</v>
      </c>
      <c r="I1275" s="238"/>
      <c r="J1275" s="233"/>
      <c r="K1275" s="233"/>
      <c r="L1275" s="239"/>
      <c r="M1275" s="240"/>
      <c r="N1275" s="241"/>
      <c r="O1275" s="241"/>
      <c r="P1275" s="241"/>
      <c r="Q1275" s="241"/>
      <c r="R1275" s="241"/>
      <c r="S1275" s="241"/>
      <c r="T1275" s="242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43" t="s">
        <v>171</v>
      </c>
      <c r="AU1275" s="243" t="s">
        <v>83</v>
      </c>
      <c r="AV1275" s="13" t="s">
        <v>83</v>
      </c>
      <c r="AW1275" s="13" t="s">
        <v>35</v>
      </c>
      <c r="AX1275" s="13" t="s">
        <v>73</v>
      </c>
      <c r="AY1275" s="243" t="s">
        <v>160</v>
      </c>
    </row>
    <row r="1276" s="13" customFormat="1">
      <c r="A1276" s="13"/>
      <c r="B1276" s="232"/>
      <c r="C1276" s="233"/>
      <c r="D1276" s="234" t="s">
        <v>171</v>
      </c>
      <c r="E1276" s="235" t="s">
        <v>19</v>
      </c>
      <c r="F1276" s="236" t="s">
        <v>2081</v>
      </c>
      <c r="G1276" s="233"/>
      <c r="H1276" s="237">
        <v>22.568000000000001</v>
      </c>
      <c r="I1276" s="238"/>
      <c r="J1276" s="233"/>
      <c r="K1276" s="233"/>
      <c r="L1276" s="239"/>
      <c r="M1276" s="240"/>
      <c r="N1276" s="241"/>
      <c r="O1276" s="241"/>
      <c r="P1276" s="241"/>
      <c r="Q1276" s="241"/>
      <c r="R1276" s="241"/>
      <c r="S1276" s="241"/>
      <c r="T1276" s="242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43" t="s">
        <v>171</v>
      </c>
      <c r="AU1276" s="243" t="s">
        <v>83</v>
      </c>
      <c r="AV1276" s="13" t="s">
        <v>83</v>
      </c>
      <c r="AW1276" s="13" t="s">
        <v>35</v>
      </c>
      <c r="AX1276" s="13" t="s">
        <v>73</v>
      </c>
      <c r="AY1276" s="243" t="s">
        <v>160</v>
      </c>
    </row>
    <row r="1277" s="13" customFormat="1">
      <c r="A1277" s="13"/>
      <c r="B1277" s="232"/>
      <c r="C1277" s="233"/>
      <c r="D1277" s="234" t="s">
        <v>171</v>
      </c>
      <c r="E1277" s="235" t="s">
        <v>19</v>
      </c>
      <c r="F1277" s="236" t="s">
        <v>2082</v>
      </c>
      <c r="G1277" s="233"/>
      <c r="H1277" s="237">
        <v>27.734999999999999</v>
      </c>
      <c r="I1277" s="238"/>
      <c r="J1277" s="233"/>
      <c r="K1277" s="233"/>
      <c r="L1277" s="239"/>
      <c r="M1277" s="240"/>
      <c r="N1277" s="241"/>
      <c r="O1277" s="241"/>
      <c r="P1277" s="241"/>
      <c r="Q1277" s="241"/>
      <c r="R1277" s="241"/>
      <c r="S1277" s="241"/>
      <c r="T1277" s="242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43" t="s">
        <v>171</v>
      </c>
      <c r="AU1277" s="243" t="s">
        <v>83</v>
      </c>
      <c r="AV1277" s="13" t="s">
        <v>83</v>
      </c>
      <c r="AW1277" s="13" t="s">
        <v>35</v>
      </c>
      <c r="AX1277" s="13" t="s">
        <v>73</v>
      </c>
      <c r="AY1277" s="243" t="s">
        <v>160</v>
      </c>
    </row>
    <row r="1278" s="13" customFormat="1">
      <c r="A1278" s="13"/>
      <c r="B1278" s="232"/>
      <c r="C1278" s="233"/>
      <c r="D1278" s="234" t="s">
        <v>171</v>
      </c>
      <c r="E1278" s="235" t="s">
        <v>19</v>
      </c>
      <c r="F1278" s="236" t="s">
        <v>2083</v>
      </c>
      <c r="G1278" s="233"/>
      <c r="H1278" s="237">
        <v>26.247</v>
      </c>
      <c r="I1278" s="238"/>
      <c r="J1278" s="233"/>
      <c r="K1278" s="233"/>
      <c r="L1278" s="239"/>
      <c r="M1278" s="240"/>
      <c r="N1278" s="241"/>
      <c r="O1278" s="241"/>
      <c r="P1278" s="241"/>
      <c r="Q1278" s="241"/>
      <c r="R1278" s="241"/>
      <c r="S1278" s="241"/>
      <c r="T1278" s="242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43" t="s">
        <v>171</v>
      </c>
      <c r="AU1278" s="243" t="s">
        <v>83</v>
      </c>
      <c r="AV1278" s="13" t="s">
        <v>83</v>
      </c>
      <c r="AW1278" s="13" t="s">
        <v>35</v>
      </c>
      <c r="AX1278" s="13" t="s">
        <v>73</v>
      </c>
      <c r="AY1278" s="243" t="s">
        <v>160</v>
      </c>
    </row>
    <row r="1279" s="13" customFormat="1">
      <c r="A1279" s="13"/>
      <c r="B1279" s="232"/>
      <c r="C1279" s="233"/>
      <c r="D1279" s="234" t="s">
        <v>171</v>
      </c>
      <c r="E1279" s="235" t="s">
        <v>19</v>
      </c>
      <c r="F1279" s="236" t="s">
        <v>2084</v>
      </c>
      <c r="G1279" s="233"/>
      <c r="H1279" s="237">
        <v>13.257999999999999</v>
      </c>
      <c r="I1279" s="238"/>
      <c r="J1279" s="233"/>
      <c r="K1279" s="233"/>
      <c r="L1279" s="239"/>
      <c r="M1279" s="240"/>
      <c r="N1279" s="241"/>
      <c r="O1279" s="241"/>
      <c r="P1279" s="241"/>
      <c r="Q1279" s="241"/>
      <c r="R1279" s="241"/>
      <c r="S1279" s="241"/>
      <c r="T1279" s="242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43" t="s">
        <v>171</v>
      </c>
      <c r="AU1279" s="243" t="s">
        <v>83</v>
      </c>
      <c r="AV1279" s="13" t="s">
        <v>83</v>
      </c>
      <c r="AW1279" s="13" t="s">
        <v>35</v>
      </c>
      <c r="AX1279" s="13" t="s">
        <v>73</v>
      </c>
      <c r="AY1279" s="243" t="s">
        <v>160</v>
      </c>
    </row>
    <row r="1280" s="13" customFormat="1">
      <c r="A1280" s="13"/>
      <c r="B1280" s="232"/>
      <c r="C1280" s="233"/>
      <c r="D1280" s="234" t="s">
        <v>171</v>
      </c>
      <c r="E1280" s="235" t="s">
        <v>19</v>
      </c>
      <c r="F1280" s="236" t="s">
        <v>2085</v>
      </c>
      <c r="G1280" s="233"/>
      <c r="H1280" s="237">
        <v>26.117999999999999</v>
      </c>
      <c r="I1280" s="238"/>
      <c r="J1280" s="233"/>
      <c r="K1280" s="233"/>
      <c r="L1280" s="239"/>
      <c r="M1280" s="240"/>
      <c r="N1280" s="241"/>
      <c r="O1280" s="241"/>
      <c r="P1280" s="241"/>
      <c r="Q1280" s="241"/>
      <c r="R1280" s="241"/>
      <c r="S1280" s="241"/>
      <c r="T1280" s="242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243" t="s">
        <v>171</v>
      </c>
      <c r="AU1280" s="243" t="s">
        <v>83</v>
      </c>
      <c r="AV1280" s="13" t="s">
        <v>83</v>
      </c>
      <c r="AW1280" s="13" t="s">
        <v>35</v>
      </c>
      <c r="AX1280" s="13" t="s">
        <v>73</v>
      </c>
      <c r="AY1280" s="243" t="s">
        <v>160</v>
      </c>
    </row>
    <row r="1281" s="15" customFormat="1">
      <c r="A1281" s="15"/>
      <c r="B1281" s="265"/>
      <c r="C1281" s="266"/>
      <c r="D1281" s="234" t="s">
        <v>171</v>
      </c>
      <c r="E1281" s="267" t="s">
        <v>19</v>
      </c>
      <c r="F1281" s="268" t="s">
        <v>1180</v>
      </c>
      <c r="G1281" s="266"/>
      <c r="H1281" s="269">
        <v>331.43000000000001</v>
      </c>
      <c r="I1281" s="270"/>
      <c r="J1281" s="266"/>
      <c r="K1281" s="266"/>
      <c r="L1281" s="271"/>
      <c r="M1281" s="272"/>
      <c r="N1281" s="273"/>
      <c r="O1281" s="273"/>
      <c r="P1281" s="273"/>
      <c r="Q1281" s="273"/>
      <c r="R1281" s="273"/>
      <c r="S1281" s="273"/>
      <c r="T1281" s="274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T1281" s="275" t="s">
        <v>171</v>
      </c>
      <c r="AU1281" s="275" t="s">
        <v>83</v>
      </c>
      <c r="AV1281" s="15" t="s">
        <v>181</v>
      </c>
      <c r="AW1281" s="15" t="s">
        <v>35</v>
      </c>
      <c r="AX1281" s="15" t="s">
        <v>73</v>
      </c>
      <c r="AY1281" s="275" t="s">
        <v>160</v>
      </c>
    </row>
    <row r="1282" s="13" customFormat="1">
      <c r="A1282" s="13"/>
      <c r="B1282" s="232"/>
      <c r="C1282" s="233"/>
      <c r="D1282" s="234" t="s">
        <v>171</v>
      </c>
      <c r="E1282" s="235" t="s">
        <v>19</v>
      </c>
      <c r="F1282" s="236" t="s">
        <v>2086</v>
      </c>
      <c r="G1282" s="233"/>
      <c r="H1282" s="237">
        <v>25.579999999999998</v>
      </c>
      <c r="I1282" s="238"/>
      <c r="J1282" s="233"/>
      <c r="K1282" s="233"/>
      <c r="L1282" s="239"/>
      <c r="M1282" s="240"/>
      <c r="N1282" s="241"/>
      <c r="O1282" s="241"/>
      <c r="P1282" s="241"/>
      <c r="Q1282" s="241"/>
      <c r="R1282" s="241"/>
      <c r="S1282" s="241"/>
      <c r="T1282" s="242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43" t="s">
        <v>171</v>
      </c>
      <c r="AU1282" s="243" t="s">
        <v>83</v>
      </c>
      <c r="AV1282" s="13" t="s">
        <v>83</v>
      </c>
      <c r="AW1282" s="13" t="s">
        <v>35</v>
      </c>
      <c r="AX1282" s="13" t="s">
        <v>73</v>
      </c>
      <c r="AY1282" s="243" t="s">
        <v>160</v>
      </c>
    </row>
    <row r="1283" s="13" customFormat="1">
      <c r="A1283" s="13"/>
      <c r="B1283" s="232"/>
      <c r="C1283" s="233"/>
      <c r="D1283" s="234" t="s">
        <v>171</v>
      </c>
      <c r="E1283" s="235" t="s">
        <v>19</v>
      </c>
      <c r="F1283" s="236" t="s">
        <v>2087</v>
      </c>
      <c r="G1283" s="233"/>
      <c r="H1283" s="237">
        <v>32.191000000000003</v>
      </c>
      <c r="I1283" s="238"/>
      <c r="J1283" s="233"/>
      <c r="K1283" s="233"/>
      <c r="L1283" s="239"/>
      <c r="M1283" s="240"/>
      <c r="N1283" s="241"/>
      <c r="O1283" s="241"/>
      <c r="P1283" s="241"/>
      <c r="Q1283" s="241"/>
      <c r="R1283" s="241"/>
      <c r="S1283" s="241"/>
      <c r="T1283" s="242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43" t="s">
        <v>171</v>
      </c>
      <c r="AU1283" s="243" t="s">
        <v>83</v>
      </c>
      <c r="AV1283" s="13" t="s">
        <v>83</v>
      </c>
      <c r="AW1283" s="13" t="s">
        <v>35</v>
      </c>
      <c r="AX1283" s="13" t="s">
        <v>73</v>
      </c>
      <c r="AY1283" s="243" t="s">
        <v>160</v>
      </c>
    </row>
    <row r="1284" s="13" customFormat="1">
      <c r="A1284" s="13"/>
      <c r="B1284" s="232"/>
      <c r="C1284" s="233"/>
      <c r="D1284" s="234" t="s">
        <v>171</v>
      </c>
      <c r="E1284" s="235" t="s">
        <v>19</v>
      </c>
      <c r="F1284" s="236" t="s">
        <v>2088</v>
      </c>
      <c r="G1284" s="233"/>
      <c r="H1284" s="237">
        <v>42.57</v>
      </c>
      <c r="I1284" s="238"/>
      <c r="J1284" s="233"/>
      <c r="K1284" s="233"/>
      <c r="L1284" s="239"/>
      <c r="M1284" s="240"/>
      <c r="N1284" s="241"/>
      <c r="O1284" s="241"/>
      <c r="P1284" s="241"/>
      <c r="Q1284" s="241"/>
      <c r="R1284" s="241"/>
      <c r="S1284" s="241"/>
      <c r="T1284" s="242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43" t="s">
        <v>171</v>
      </c>
      <c r="AU1284" s="243" t="s">
        <v>83</v>
      </c>
      <c r="AV1284" s="13" t="s">
        <v>83</v>
      </c>
      <c r="AW1284" s="13" t="s">
        <v>35</v>
      </c>
      <c r="AX1284" s="13" t="s">
        <v>73</v>
      </c>
      <c r="AY1284" s="243" t="s">
        <v>160</v>
      </c>
    </row>
    <row r="1285" s="13" customFormat="1">
      <c r="A1285" s="13"/>
      <c r="B1285" s="232"/>
      <c r="C1285" s="233"/>
      <c r="D1285" s="234" t="s">
        <v>171</v>
      </c>
      <c r="E1285" s="235" t="s">
        <v>19</v>
      </c>
      <c r="F1285" s="236" t="s">
        <v>2089</v>
      </c>
      <c r="G1285" s="233"/>
      <c r="H1285" s="237">
        <v>25.716000000000001</v>
      </c>
      <c r="I1285" s="238"/>
      <c r="J1285" s="233"/>
      <c r="K1285" s="233"/>
      <c r="L1285" s="239"/>
      <c r="M1285" s="240"/>
      <c r="N1285" s="241"/>
      <c r="O1285" s="241"/>
      <c r="P1285" s="241"/>
      <c r="Q1285" s="241"/>
      <c r="R1285" s="241"/>
      <c r="S1285" s="241"/>
      <c r="T1285" s="242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43" t="s">
        <v>171</v>
      </c>
      <c r="AU1285" s="243" t="s">
        <v>83</v>
      </c>
      <c r="AV1285" s="13" t="s">
        <v>83</v>
      </c>
      <c r="AW1285" s="13" t="s">
        <v>35</v>
      </c>
      <c r="AX1285" s="13" t="s">
        <v>73</v>
      </c>
      <c r="AY1285" s="243" t="s">
        <v>160</v>
      </c>
    </row>
    <row r="1286" s="13" customFormat="1">
      <c r="A1286" s="13"/>
      <c r="B1286" s="232"/>
      <c r="C1286" s="233"/>
      <c r="D1286" s="234" t="s">
        <v>171</v>
      </c>
      <c r="E1286" s="235" t="s">
        <v>19</v>
      </c>
      <c r="F1286" s="236" t="s">
        <v>2090</v>
      </c>
      <c r="G1286" s="233"/>
      <c r="H1286" s="237">
        <v>25.579999999999998</v>
      </c>
      <c r="I1286" s="238"/>
      <c r="J1286" s="233"/>
      <c r="K1286" s="233"/>
      <c r="L1286" s="239"/>
      <c r="M1286" s="240"/>
      <c r="N1286" s="241"/>
      <c r="O1286" s="241"/>
      <c r="P1286" s="241"/>
      <c r="Q1286" s="241"/>
      <c r="R1286" s="241"/>
      <c r="S1286" s="241"/>
      <c r="T1286" s="242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43" t="s">
        <v>171</v>
      </c>
      <c r="AU1286" s="243" t="s">
        <v>83</v>
      </c>
      <c r="AV1286" s="13" t="s">
        <v>83</v>
      </c>
      <c r="AW1286" s="13" t="s">
        <v>35</v>
      </c>
      <c r="AX1286" s="13" t="s">
        <v>73</v>
      </c>
      <c r="AY1286" s="243" t="s">
        <v>160</v>
      </c>
    </row>
    <row r="1287" s="13" customFormat="1">
      <c r="A1287" s="13"/>
      <c r="B1287" s="232"/>
      <c r="C1287" s="233"/>
      <c r="D1287" s="234" t="s">
        <v>171</v>
      </c>
      <c r="E1287" s="235" t="s">
        <v>19</v>
      </c>
      <c r="F1287" s="236" t="s">
        <v>2091</v>
      </c>
      <c r="G1287" s="233"/>
      <c r="H1287" s="237">
        <v>23.861000000000001</v>
      </c>
      <c r="I1287" s="238"/>
      <c r="J1287" s="233"/>
      <c r="K1287" s="233"/>
      <c r="L1287" s="239"/>
      <c r="M1287" s="240"/>
      <c r="N1287" s="241"/>
      <c r="O1287" s="241"/>
      <c r="P1287" s="241"/>
      <c r="Q1287" s="241"/>
      <c r="R1287" s="241"/>
      <c r="S1287" s="241"/>
      <c r="T1287" s="242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243" t="s">
        <v>171</v>
      </c>
      <c r="AU1287" s="243" t="s">
        <v>83</v>
      </c>
      <c r="AV1287" s="13" t="s">
        <v>83</v>
      </c>
      <c r="AW1287" s="13" t="s">
        <v>35</v>
      </c>
      <c r="AX1287" s="13" t="s">
        <v>73</v>
      </c>
      <c r="AY1287" s="243" t="s">
        <v>160</v>
      </c>
    </row>
    <row r="1288" s="13" customFormat="1">
      <c r="A1288" s="13"/>
      <c r="B1288" s="232"/>
      <c r="C1288" s="233"/>
      <c r="D1288" s="234" t="s">
        <v>171</v>
      </c>
      <c r="E1288" s="235" t="s">
        <v>19</v>
      </c>
      <c r="F1288" s="236" t="s">
        <v>2092</v>
      </c>
      <c r="G1288" s="233"/>
      <c r="H1288" s="237">
        <v>17.564</v>
      </c>
      <c r="I1288" s="238"/>
      <c r="J1288" s="233"/>
      <c r="K1288" s="233"/>
      <c r="L1288" s="239"/>
      <c r="M1288" s="240"/>
      <c r="N1288" s="241"/>
      <c r="O1288" s="241"/>
      <c r="P1288" s="241"/>
      <c r="Q1288" s="241"/>
      <c r="R1288" s="241"/>
      <c r="S1288" s="241"/>
      <c r="T1288" s="242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43" t="s">
        <v>171</v>
      </c>
      <c r="AU1288" s="243" t="s">
        <v>83</v>
      </c>
      <c r="AV1288" s="13" t="s">
        <v>83</v>
      </c>
      <c r="AW1288" s="13" t="s">
        <v>35</v>
      </c>
      <c r="AX1288" s="13" t="s">
        <v>73</v>
      </c>
      <c r="AY1288" s="243" t="s">
        <v>160</v>
      </c>
    </row>
    <row r="1289" s="13" customFormat="1">
      <c r="A1289" s="13"/>
      <c r="B1289" s="232"/>
      <c r="C1289" s="233"/>
      <c r="D1289" s="234" t="s">
        <v>171</v>
      </c>
      <c r="E1289" s="235" t="s">
        <v>19</v>
      </c>
      <c r="F1289" s="236" t="s">
        <v>2093</v>
      </c>
      <c r="G1289" s="233"/>
      <c r="H1289" s="237">
        <v>24.158000000000001</v>
      </c>
      <c r="I1289" s="238"/>
      <c r="J1289" s="233"/>
      <c r="K1289" s="233"/>
      <c r="L1289" s="239"/>
      <c r="M1289" s="240"/>
      <c r="N1289" s="241"/>
      <c r="O1289" s="241"/>
      <c r="P1289" s="241"/>
      <c r="Q1289" s="241"/>
      <c r="R1289" s="241"/>
      <c r="S1289" s="241"/>
      <c r="T1289" s="242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243" t="s">
        <v>171</v>
      </c>
      <c r="AU1289" s="243" t="s">
        <v>83</v>
      </c>
      <c r="AV1289" s="13" t="s">
        <v>83</v>
      </c>
      <c r="AW1289" s="13" t="s">
        <v>35</v>
      </c>
      <c r="AX1289" s="13" t="s">
        <v>73</v>
      </c>
      <c r="AY1289" s="243" t="s">
        <v>160</v>
      </c>
    </row>
    <row r="1290" s="13" customFormat="1">
      <c r="A1290" s="13"/>
      <c r="B1290" s="232"/>
      <c r="C1290" s="233"/>
      <c r="D1290" s="234" t="s">
        <v>171</v>
      </c>
      <c r="E1290" s="235" t="s">
        <v>19</v>
      </c>
      <c r="F1290" s="236" t="s">
        <v>2094</v>
      </c>
      <c r="G1290" s="233"/>
      <c r="H1290" s="237">
        <v>12.119999999999999</v>
      </c>
      <c r="I1290" s="238"/>
      <c r="J1290" s="233"/>
      <c r="K1290" s="233"/>
      <c r="L1290" s="239"/>
      <c r="M1290" s="240"/>
      <c r="N1290" s="241"/>
      <c r="O1290" s="241"/>
      <c r="P1290" s="241"/>
      <c r="Q1290" s="241"/>
      <c r="R1290" s="241"/>
      <c r="S1290" s="241"/>
      <c r="T1290" s="242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43" t="s">
        <v>171</v>
      </c>
      <c r="AU1290" s="243" t="s">
        <v>83</v>
      </c>
      <c r="AV1290" s="13" t="s">
        <v>83</v>
      </c>
      <c r="AW1290" s="13" t="s">
        <v>35</v>
      </c>
      <c r="AX1290" s="13" t="s">
        <v>73</v>
      </c>
      <c r="AY1290" s="243" t="s">
        <v>160</v>
      </c>
    </row>
    <row r="1291" s="13" customFormat="1">
      <c r="A1291" s="13"/>
      <c r="B1291" s="232"/>
      <c r="C1291" s="233"/>
      <c r="D1291" s="234" t="s">
        <v>171</v>
      </c>
      <c r="E1291" s="235" t="s">
        <v>19</v>
      </c>
      <c r="F1291" s="236" t="s">
        <v>2095</v>
      </c>
      <c r="G1291" s="233"/>
      <c r="H1291" s="237">
        <v>38.134999999999998</v>
      </c>
      <c r="I1291" s="238"/>
      <c r="J1291" s="233"/>
      <c r="K1291" s="233"/>
      <c r="L1291" s="239"/>
      <c r="M1291" s="240"/>
      <c r="N1291" s="241"/>
      <c r="O1291" s="241"/>
      <c r="P1291" s="241"/>
      <c r="Q1291" s="241"/>
      <c r="R1291" s="241"/>
      <c r="S1291" s="241"/>
      <c r="T1291" s="242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243" t="s">
        <v>171</v>
      </c>
      <c r="AU1291" s="243" t="s">
        <v>83</v>
      </c>
      <c r="AV1291" s="13" t="s">
        <v>83</v>
      </c>
      <c r="AW1291" s="13" t="s">
        <v>35</v>
      </c>
      <c r="AX1291" s="13" t="s">
        <v>73</v>
      </c>
      <c r="AY1291" s="243" t="s">
        <v>160</v>
      </c>
    </row>
    <row r="1292" s="15" customFormat="1">
      <c r="A1292" s="15"/>
      <c r="B1292" s="265"/>
      <c r="C1292" s="266"/>
      <c r="D1292" s="234" t="s">
        <v>171</v>
      </c>
      <c r="E1292" s="267" t="s">
        <v>19</v>
      </c>
      <c r="F1292" s="268" t="s">
        <v>2096</v>
      </c>
      <c r="G1292" s="266"/>
      <c r="H1292" s="269">
        <v>267.47500000000002</v>
      </c>
      <c r="I1292" s="270"/>
      <c r="J1292" s="266"/>
      <c r="K1292" s="266"/>
      <c r="L1292" s="271"/>
      <c r="M1292" s="272"/>
      <c r="N1292" s="273"/>
      <c r="O1292" s="273"/>
      <c r="P1292" s="273"/>
      <c r="Q1292" s="273"/>
      <c r="R1292" s="273"/>
      <c r="S1292" s="273"/>
      <c r="T1292" s="274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T1292" s="275" t="s">
        <v>171</v>
      </c>
      <c r="AU1292" s="275" t="s">
        <v>83</v>
      </c>
      <c r="AV1292" s="15" t="s">
        <v>181</v>
      </c>
      <c r="AW1292" s="15" t="s">
        <v>35</v>
      </c>
      <c r="AX1292" s="15" t="s">
        <v>73</v>
      </c>
      <c r="AY1292" s="275" t="s">
        <v>160</v>
      </c>
    </row>
    <row r="1293" s="14" customFormat="1">
      <c r="A1293" s="14"/>
      <c r="B1293" s="244"/>
      <c r="C1293" s="245"/>
      <c r="D1293" s="234" t="s">
        <v>171</v>
      </c>
      <c r="E1293" s="246" t="s">
        <v>19</v>
      </c>
      <c r="F1293" s="247" t="s">
        <v>180</v>
      </c>
      <c r="G1293" s="245"/>
      <c r="H1293" s="248">
        <v>598.90499999999997</v>
      </c>
      <c r="I1293" s="249"/>
      <c r="J1293" s="245"/>
      <c r="K1293" s="245"/>
      <c r="L1293" s="250"/>
      <c r="M1293" s="251"/>
      <c r="N1293" s="252"/>
      <c r="O1293" s="252"/>
      <c r="P1293" s="252"/>
      <c r="Q1293" s="252"/>
      <c r="R1293" s="252"/>
      <c r="S1293" s="252"/>
      <c r="T1293" s="253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54" t="s">
        <v>171</v>
      </c>
      <c r="AU1293" s="254" t="s">
        <v>83</v>
      </c>
      <c r="AV1293" s="14" t="s">
        <v>167</v>
      </c>
      <c r="AW1293" s="14" t="s">
        <v>35</v>
      </c>
      <c r="AX1293" s="14" t="s">
        <v>81</v>
      </c>
      <c r="AY1293" s="254" t="s">
        <v>160</v>
      </c>
    </row>
    <row r="1294" s="2" customFormat="1" ht="24.15" customHeight="1">
      <c r="A1294" s="40"/>
      <c r="B1294" s="41"/>
      <c r="C1294" s="255" t="s">
        <v>2097</v>
      </c>
      <c r="D1294" s="255" t="s">
        <v>242</v>
      </c>
      <c r="E1294" s="256" t="s">
        <v>2098</v>
      </c>
      <c r="F1294" s="257" t="s">
        <v>2099</v>
      </c>
      <c r="G1294" s="258" t="s">
        <v>165</v>
      </c>
      <c r="H1294" s="259">
        <v>628.85000000000002</v>
      </c>
      <c r="I1294" s="260"/>
      <c r="J1294" s="261">
        <f>ROUND(I1294*H1294,2)</f>
        <v>0</v>
      </c>
      <c r="K1294" s="257" t="s">
        <v>166</v>
      </c>
      <c r="L1294" s="262"/>
      <c r="M1294" s="263" t="s">
        <v>19</v>
      </c>
      <c r="N1294" s="264" t="s">
        <v>44</v>
      </c>
      <c r="O1294" s="86"/>
      <c r="P1294" s="223">
        <f>O1294*H1294</f>
        <v>0</v>
      </c>
      <c r="Q1294" s="223">
        <v>0.0077499999999999999</v>
      </c>
      <c r="R1294" s="223">
        <f>Q1294*H1294</f>
        <v>4.8735875000000002</v>
      </c>
      <c r="S1294" s="223">
        <v>0</v>
      </c>
      <c r="T1294" s="224">
        <f>S1294*H1294</f>
        <v>0</v>
      </c>
      <c r="U1294" s="40"/>
      <c r="V1294" s="40"/>
      <c r="W1294" s="40"/>
      <c r="X1294" s="40"/>
      <c r="Y1294" s="40"/>
      <c r="Z1294" s="40"/>
      <c r="AA1294" s="40"/>
      <c r="AB1294" s="40"/>
      <c r="AC1294" s="40"/>
      <c r="AD1294" s="40"/>
      <c r="AE1294" s="40"/>
      <c r="AR1294" s="225" t="s">
        <v>368</v>
      </c>
      <c r="AT1294" s="225" t="s">
        <v>242</v>
      </c>
      <c r="AU1294" s="225" t="s">
        <v>83</v>
      </c>
      <c r="AY1294" s="19" t="s">
        <v>160</v>
      </c>
      <c r="BE1294" s="226">
        <f>IF(N1294="základní",J1294,0)</f>
        <v>0</v>
      </c>
      <c r="BF1294" s="226">
        <f>IF(N1294="snížená",J1294,0)</f>
        <v>0</v>
      </c>
      <c r="BG1294" s="226">
        <f>IF(N1294="zákl. přenesená",J1294,0)</f>
        <v>0</v>
      </c>
      <c r="BH1294" s="226">
        <f>IF(N1294="sníž. přenesená",J1294,0)</f>
        <v>0</v>
      </c>
      <c r="BI1294" s="226">
        <f>IF(N1294="nulová",J1294,0)</f>
        <v>0</v>
      </c>
      <c r="BJ1294" s="19" t="s">
        <v>81</v>
      </c>
      <c r="BK1294" s="226">
        <f>ROUND(I1294*H1294,2)</f>
        <v>0</v>
      </c>
      <c r="BL1294" s="19" t="s">
        <v>263</v>
      </c>
      <c r="BM1294" s="225" t="s">
        <v>2100</v>
      </c>
    </row>
    <row r="1295" s="13" customFormat="1">
      <c r="A1295" s="13"/>
      <c r="B1295" s="232"/>
      <c r="C1295" s="233"/>
      <c r="D1295" s="234" t="s">
        <v>171</v>
      </c>
      <c r="E1295" s="233"/>
      <c r="F1295" s="236" t="s">
        <v>2101</v>
      </c>
      <c r="G1295" s="233"/>
      <c r="H1295" s="237">
        <v>628.85000000000002</v>
      </c>
      <c r="I1295" s="238"/>
      <c r="J1295" s="233"/>
      <c r="K1295" s="233"/>
      <c r="L1295" s="239"/>
      <c r="M1295" s="240"/>
      <c r="N1295" s="241"/>
      <c r="O1295" s="241"/>
      <c r="P1295" s="241"/>
      <c r="Q1295" s="241"/>
      <c r="R1295" s="241"/>
      <c r="S1295" s="241"/>
      <c r="T1295" s="242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43" t="s">
        <v>171</v>
      </c>
      <c r="AU1295" s="243" t="s">
        <v>83</v>
      </c>
      <c r="AV1295" s="13" t="s">
        <v>83</v>
      </c>
      <c r="AW1295" s="13" t="s">
        <v>4</v>
      </c>
      <c r="AX1295" s="13" t="s">
        <v>81</v>
      </c>
      <c r="AY1295" s="243" t="s">
        <v>160</v>
      </c>
    </row>
    <row r="1296" s="2" customFormat="1" ht="24.15" customHeight="1">
      <c r="A1296" s="40"/>
      <c r="B1296" s="41"/>
      <c r="C1296" s="255" t="s">
        <v>2102</v>
      </c>
      <c r="D1296" s="255" t="s">
        <v>242</v>
      </c>
      <c r="E1296" s="256" t="s">
        <v>2103</v>
      </c>
      <c r="F1296" s="257" t="s">
        <v>2104</v>
      </c>
      <c r="G1296" s="258" t="s">
        <v>165</v>
      </c>
      <c r="H1296" s="259">
        <v>610.40800000000002</v>
      </c>
      <c r="I1296" s="260"/>
      <c r="J1296" s="261">
        <f>ROUND(I1296*H1296,2)</f>
        <v>0</v>
      </c>
      <c r="K1296" s="257" t="s">
        <v>166</v>
      </c>
      <c r="L1296" s="262"/>
      <c r="M1296" s="263" t="s">
        <v>19</v>
      </c>
      <c r="N1296" s="264" t="s">
        <v>44</v>
      </c>
      <c r="O1296" s="86"/>
      <c r="P1296" s="223">
        <f>O1296*H1296</f>
        <v>0</v>
      </c>
      <c r="Q1296" s="223">
        <v>0.0155</v>
      </c>
      <c r="R1296" s="223">
        <f>Q1296*H1296</f>
        <v>9.4613239999999994</v>
      </c>
      <c r="S1296" s="223">
        <v>0</v>
      </c>
      <c r="T1296" s="224">
        <f>S1296*H1296</f>
        <v>0</v>
      </c>
      <c r="U1296" s="40"/>
      <c r="V1296" s="40"/>
      <c r="W1296" s="40"/>
      <c r="X1296" s="40"/>
      <c r="Y1296" s="40"/>
      <c r="Z1296" s="40"/>
      <c r="AA1296" s="40"/>
      <c r="AB1296" s="40"/>
      <c r="AC1296" s="40"/>
      <c r="AD1296" s="40"/>
      <c r="AE1296" s="40"/>
      <c r="AR1296" s="225" t="s">
        <v>368</v>
      </c>
      <c r="AT1296" s="225" t="s">
        <v>242</v>
      </c>
      <c r="AU1296" s="225" t="s">
        <v>83</v>
      </c>
      <c r="AY1296" s="19" t="s">
        <v>160</v>
      </c>
      <c r="BE1296" s="226">
        <f>IF(N1296="základní",J1296,0)</f>
        <v>0</v>
      </c>
      <c r="BF1296" s="226">
        <f>IF(N1296="snížená",J1296,0)</f>
        <v>0</v>
      </c>
      <c r="BG1296" s="226">
        <f>IF(N1296="zákl. přenesená",J1296,0)</f>
        <v>0</v>
      </c>
      <c r="BH1296" s="226">
        <f>IF(N1296="sníž. přenesená",J1296,0)</f>
        <v>0</v>
      </c>
      <c r="BI1296" s="226">
        <f>IF(N1296="nulová",J1296,0)</f>
        <v>0</v>
      </c>
      <c r="BJ1296" s="19" t="s">
        <v>81</v>
      </c>
      <c r="BK1296" s="226">
        <f>ROUND(I1296*H1296,2)</f>
        <v>0</v>
      </c>
      <c r="BL1296" s="19" t="s">
        <v>263</v>
      </c>
      <c r="BM1296" s="225" t="s">
        <v>2105</v>
      </c>
    </row>
    <row r="1297" s="13" customFormat="1">
      <c r="A1297" s="13"/>
      <c r="B1297" s="232"/>
      <c r="C1297" s="233"/>
      <c r="D1297" s="234" t="s">
        <v>171</v>
      </c>
      <c r="E1297" s="235" t="s">
        <v>19</v>
      </c>
      <c r="F1297" s="236" t="s">
        <v>2106</v>
      </c>
      <c r="G1297" s="233"/>
      <c r="H1297" s="237">
        <v>581.34100000000001</v>
      </c>
      <c r="I1297" s="238"/>
      <c r="J1297" s="233"/>
      <c r="K1297" s="233"/>
      <c r="L1297" s="239"/>
      <c r="M1297" s="240"/>
      <c r="N1297" s="241"/>
      <c r="O1297" s="241"/>
      <c r="P1297" s="241"/>
      <c r="Q1297" s="241"/>
      <c r="R1297" s="241"/>
      <c r="S1297" s="241"/>
      <c r="T1297" s="242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43" t="s">
        <v>171</v>
      </c>
      <c r="AU1297" s="243" t="s">
        <v>83</v>
      </c>
      <c r="AV1297" s="13" t="s">
        <v>83</v>
      </c>
      <c r="AW1297" s="13" t="s">
        <v>35</v>
      </c>
      <c r="AX1297" s="13" t="s">
        <v>81</v>
      </c>
      <c r="AY1297" s="243" t="s">
        <v>160</v>
      </c>
    </row>
    <row r="1298" s="13" customFormat="1">
      <c r="A1298" s="13"/>
      <c r="B1298" s="232"/>
      <c r="C1298" s="233"/>
      <c r="D1298" s="234" t="s">
        <v>171</v>
      </c>
      <c r="E1298" s="233"/>
      <c r="F1298" s="236" t="s">
        <v>2107</v>
      </c>
      <c r="G1298" s="233"/>
      <c r="H1298" s="237">
        <v>610.40800000000002</v>
      </c>
      <c r="I1298" s="238"/>
      <c r="J1298" s="233"/>
      <c r="K1298" s="233"/>
      <c r="L1298" s="239"/>
      <c r="M1298" s="240"/>
      <c r="N1298" s="241"/>
      <c r="O1298" s="241"/>
      <c r="P1298" s="241"/>
      <c r="Q1298" s="241"/>
      <c r="R1298" s="241"/>
      <c r="S1298" s="241"/>
      <c r="T1298" s="242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43" t="s">
        <v>171</v>
      </c>
      <c r="AU1298" s="243" t="s">
        <v>83</v>
      </c>
      <c r="AV1298" s="13" t="s">
        <v>83</v>
      </c>
      <c r="AW1298" s="13" t="s">
        <v>4</v>
      </c>
      <c r="AX1298" s="13" t="s">
        <v>81</v>
      </c>
      <c r="AY1298" s="243" t="s">
        <v>160</v>
      </c>
    </row>
    <row r="1299" s="2" customFormat="1" ht="24.15" customHeight="1">
      <c r="A1299" s="40"/>
      <c r="B1299" s="41"/>
      <c r="C1299" s="255" t="s">
        <v>2108</v>
      </c>
      <c r="D1299" s="255" t="s">
        <v>242</v>
      </c>
      <c r="E1299" s="256" t="s">
        <v>2109</v>
      </c>
      <c r="F1299" s="257" t="s">
        <v>2110</v>
      </c>
      <c r="G1299" s="258" t="s">
        <v>165</v>
      </c>
      <c r="H1299" s="259">
        <v>18.442</v>
      </c>
      <c r="I1299" s="260"/>
      <c r="J1299" s="261">
        <f>ROUND(I1299*H1299,2)</f>
        <v>0</v>
      </c>
      <c r="K1299" s="257" t="s">
        <v>166</v>
      </c>
      <c r="L1299" s="262"/>
      <c r="M1299" s="263" t="s">
        <v>19</v>
      </c>
      <c r="N1299" s="264" t="s">
        <v>44</v>
      </c>
      <c r="O1299" s="86"/>
      <c r="P1299" s="223">
        <f>O1299*H1299</f>
        <v>0</v>
      </c>
      <c r="Q1299" s="223">
        <v>0.031</v>
      </c>
      <c r="R1299" s="223">
        <f>Q1299*H1299</f>
        <v>0.57170200000000004</v>
      </c>
      <c r="S1299" s="223">
        <v>0</v>
      </c>
      <c r="T1299" s="224">
        <f>S1299*H1299</f>
        <v>0</v>
      </c>
      <c r="U1299" s="40"/>
      <c r="V1299" s="40"/>
      <c r="W1299" s="40"/>
      <c r="X1299" s="40"/>
      <c r="Y1299" s="40"/>
      <c r="Z1299" s="40"/>
      <c r="AA1299" s="40"/>
      <c r="AB1299" s="40"/>
      <c r="AC1299" s="40"/>
      <c r="AD1299" s="40"/>
      <c r="AE1299" s="40"/>
      <c r="AR1299" s="225" t="s">
        <v>368</v>
      </c>
      <c r="AT1299" s="225" t="s">
        <v>242</v>
      </c>
      <c r="AU1299" s="225" t="s">
        <v>83</v>
      </c>
      <c r="AY1299" s="19" t="s">
        <v>160</v>
      </c>
      <c r="BE1299" s="226">
        <f>IF(N1299="základní",J1299,0)</f>
        <v>0</v>
      </c>
      <c r="BF1299" s="226">
        <f>IF(N1299="snížená",J1299,0)</f>
        <v>0</v>
      </c>
      <c r="BG1299" s="226">
        <f>IF(N1299="zákl. přenesená",J1299,0)</f>
        <v>0</v>
      </c>
      <c r="BH1299" s="226">
        <f>IF(N1299="sníž. přenesená",J1299,0)</f>
        <v>0</v>
      </c>
      <c r="BI1299" s="226">
        <f>IF(N1299="nulová",J1299,0)</f>
        <v>0</v>
      </c>
      <c r="BJ1299" s="19" t="s">
        <v>81</v>
      </c>
      <c r="BK1299" s="226">
        <f>ROUND(I1299*H1299,2)</f>
        <v>0</v>
      </c>
      <c r="BL1299" s="19" t="s">
        <v>263</v>
      </c>
      <c r="BM1299" s="225" t="s">
        <v>2111</v>
      </c>
    </row>
    <row r="1300" s="13" customFormat="1">
      <c r="A1300" s="13"/>
      <c r="B1300" s="232"/>
      <c r="C1300" s="233"/>
      <c r="D1300" s="234" t="s">
        <v>171</v>
      </c>
      <c r="E1300" s="233"/>
      <c r="F1300" s="236" t="s">
        <v>2112</v>
      </c>
      <c r="G1300" s="233"/>
      <c r="H1300" s="237">
        <v>18.442</v>
      </c>
      <c r="I1300" s="238"/>
      <c r="J1300" s="233"/>
      <c r="K1300" s="233"/>
      <c r="L1300" s="239"/>
      <c r="M1300" s="240"/>
      <c r="N1300" s="241"/>
      <c r="O1300" s="241"/>
      <c r="P1300" s="241"/>
      <c r="Q1300" s="241"/>
      <c r="R1300" s="241"/>
      <c r="S1300" s="241"/>
      <c r="T1300" s="242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43" t="s">
        <v>171</v>
      </c>
      <c r="AU1300" s="243" t="s">
        <v>83</v>
      </c>
      <c r="AV1300" s="13" t="s">
        <v>83</v>
      </c>
      <c r="AW1300" s="13" t="s">
        <v>4</v>
      </c>
      <c r="AX1300" s="13" t="s">
        <v>81</v>
      </c>
      <c r="AY1300" s="243" t="s">
        <v>160</v>
      </c>
    </row>
    <row r="1301" s="2" customFormat="1" ht="24.15" customHeight="1">
      <c r="A1301" s="40"/>
      <c r="B1301" s="41"/>
      <c r="C1301" s="214" t="s">
        <v>2113</v>
      </c>
      <c r="D1301" s="214" t="s">
        <v>162</v>
      </c>
      <c r="E1301" s="215" t="s">
        <v>2114</v>
      </c>
      <c r="F1301" s="216" t="s">
        <v>2115</v>
      </c>
      <c r="G1301" s="217" t="s">
        <v>165</v>
      </c>
      <c r="H1301" s="218">
        <v>69.084000000000003</v>
      </c>
      <c r="I1301" s="219"/>
      <c r="J1301" s="220">
        <f>ROUND(I1301*H1301,2)</f>
        <v>0</v>
      </c>
      <c r="K1301" s="216" t="s">
        <v>166</v>
      </c>
      <c r="L1301" s="46"/>
      <c r="M1301" s="221" t="s">
        <v>19</v>
      </c>
      <c r="N1301" s="222" t="s">
        <v>44</v>
      </c>
      <c r="O1301" s="86"/>
      <c r="P1301" s="223">
        <f>O1301*H1301</f>
        <v>0</v>
      </c>
      <c r="Q1301" s="223">
        <v>0.00024000000000000001</v>
      </c>
      <c r="R1301" s="223">
        <f>Q1301*H1301</f>
        <v>0.01658016</v>
      </c>
      <c r="S1301" s="223">
        <v>0</v>
      </c>
      <c r="T1301" s="224">
        <f>S1301*H1301</f>
        <v>0</v>
      </c>
      <c r="U1301" s="40"/>
      <c r="V1301" s="40"/>
      <c r="W1301" s="40"/>
      <c r="X1301" s="40"/>
      <c r="Y1301" s="40"/>
      <c r="Z1301" s="40"/>
      <c r="AA1301" s="40"/>
      <c r="AB1301" s="40"/>
      <c r="AC1301" s="40"/>
      <c r="AD1301" s="40"/>
      <c r="AE1301" s="40"/>
      <c r="AR1301" s="225" t="s">
        <v>263</v>
      </c>
      <c r="AT1301" s="225" t="s">
        <v>162</v>
      </c>
      <c r="AU1301" s="225" t="s">
        <v>83</v>
      </c>
      <c r="AY1301" s="19" t="s">
        <v>160</v>
      </c>
      <c r="BE1301" s="226">
        <f>IF(N1301="základní",J1301,0)</f>
        <v>0</v>
      </c>
      <c r="BF1301" s="226">
        <f>IF(N1301="snížená",J1301,0)</f>
        <v>0</v>
      </c>
      <c r="BG1301" s="226">
        <f>IF(N1301="zákl. přenesená",J1301,0)</f>
        <v>0</v>
      </c>
      <c r="BH1301" s="226">
        <f>IF(N1301="sníž. přenesená",J1301,0)</f>
        <v>0</v>
      </c>
      <c r="BI1301" s="226">
        <f>IF(N1301="nulová",J1301,0)</f>
        <v>0</v>
      </c>
      <c r="BJ1301" s="19" t="s">
        <v>81</v>
      </c>
      <c r="BK1301" s="226">
        <f>ROUND(I1301*H1301,2)</f>
        <v>0</v>
      </c>
      <c r="BL1301" s="19" t="s">
        <v>263</v>
      </c>
      <c r="BM1301" s="225" t="s">
        <v>2116</v>
      </c>
    </row>
    <row r="1302" s="2" customFormat="1">
      <c r="A1302" s="40"/>
      <c r="B1302" s="41"/>
      <c r="C1302" s="42"/>
      <c r="D1302" s="227" t="s">
        <v>169</v>
      </c>
      <c r="E1302" s="42"/>
      <c r="F1302" s="228" t="s">
        <v>2117</v>
      </c>
      <c r="G1302" s="42"/>
      <c r="H1302" s="42"/>
      <c r="I1302" s="229"/>
      <c r="J1302" s="42"/>
      <c r="K1302" s="42"/>
      <c r="L1302" s="46"/>
      <c r="M1302" s="230"/>
      <c r="N1302" s="231"/>
      <c r="O1302" s="86"/>
      <c r="P1302" s="86"/>
      <c r="Q1302" s="86"/>
      <c r="R1302" s="86"/>
      <c r="S1302" s="86"/>
      <c r="T1302" s="87"/>
      <c r="U1302" s="40"/>
      <c r="V1302" s="40"/>
      <c r="W1302" s="40"/>
      <c r="X1302" s="40"/>
      <c r="Y1302" s="40"/>
      <c r="Z1302" s="40"/>
      <c r="AA1302" s="40"/>
      <c r="AB1302" s="40"/>
      <c r="AC1302" s="40"/>
      <c r="AD1302" s="40"/>
      <c r="AE1302" s="40"/>
      <c r="AT1302" s="19" t="s">
        <v>169</v>
      </c>
      <c r="AU1302" s="19" t="s">
        <v>83</v>
      </c>
    </row>
    <row r="1303" s="13" customFormat="1">
      <c r="A1303" s="13"/>
      <c r="B1303" s="232"/>
      <c r="C1303" s="233"/>
      <c r="D1303" s="234" t="s">
        <v>171</v>
      </c>
      <c r="E1303" s="235" t="s">
        <v>19</v>
      </c>
      <c r="F1303" s="236" t="s">
        <v>2118</v>
      </c>
      <c r="G1303" s="233"/>
      <c r="H1303" s="237">
        <v>5.0510000000000002</v>
      </c>
      <c r="I1303" s="238"/>
      <c r="J1303" s="233"/>
      <c r="K1303" s="233"/>
      <c r="L1303" s="239"/>
      <c r="M1303" s="240"/>
      <c r="N1303" s="241"/>
      <c r="O1303" s="241"/>
      <c r="P1303" s="241"/>
      <c r="Q1303" s="241"/>
      <c r="R1303" s="241"/>
      <c r="S1303" s="241"/>
      <c r="T1303" s="242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43" t="s">
        <v>171</v>
      </c>
      <c r="AU1303" s="243" t="s">
        <v>83</v>
      </c>
      <c r="AV1303" s="13" t="s">
        <v>83</v>
      </c>
      <c r="AW1303" s="13" t="s">
        <v>35</v>
      </c>
      <c r="AX1303" s="13" t="s">
        <v>73</v>
      </c>
      <c r="AY1303" s="243" t="s">
        <v>160</v>
      </c>
    </row>
    <row r="1304" s="13" customFormat="1">
      <c r="A1304" s="13"/>
      <c r="B1304" s="232"/>
      <c r="C1304" s="233"/>
      <c r="D1304" s="234" t="s">
        <v>171</v>
      </c>
      <c r="E1304" s="235" t="s">
        <v>19</v>
      </c>
      <c r="F1304" s="236" t="s">
        <v>2119</v>
      </c>
      <c r="G1304" s="233"/>
      <c r="H1304" s="237">
        <v>3.157</v>
      </c>
      <c r="I1304" s="238"/>
      <c r="J1304" s="233"/>
      <c r="K1304" s="233"/>
      <c r="L1304" s="239"/>
      <c r="M1304" s="240"/>
      <c r="N1304" s="241"/>
      <c r="O1304" s="241"/>
      <c r="P1304" s="241"/>
      <c r="Q1304" s="241"/>
      <c r="R1304" s="241"/>
      <c r="S1304" s="241"/>
      <c r="T1304" s="242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43" t="s">
        <v>171</v>
      </c>
      <c r="AU1304" s="243" t="s">
        <v>83</v>
      </c>
      <c r="AV1304" s="13" t="s">
        <v>83</v>
      </c>
      <c r="AW1304" s="13" t="s">
        <v>35</v>
      </c>
      <c r="AX1304" s="13" t="s">
        <v>73</v>
      </c>
      <c r="AY1304" s="243" t="s">
        <v>160</v>
      </c>
    </row>
    <row r="1305" s="13" customFormat="1">
      <c r="A1305" s="13"/>
      <c r="B1305" s="232"/>
      <c r="C1305" s="233"/>
      <c r="D1305" s="234" t="s">
        <v>171</v>
      </c>
      <c r="E1305" s="235" t="s">
        <v>19</v>
      </c>
      <c r="F1305" s="236" t="s">
        <v>2120</v>
      </c>
      <c r="G1305" s="233"/>
      <c r="H1305" s="237">
        <v>1.478</v>
      </c>
      <c r="I1305" s="238"/>
      <c r="J1305" s="233"/>
      <c r="K1305" s="233"/>
      <c r="L1305" s="239"/>
      <c r="M1305" s="240"/>
      <c r="N1305" s="241"/>
      <c r="O1305" s="241"/>
      <c r="P1305" s="241"/>
      <c r="Q1305" s="241"/>
      <c r="R1305" s="241"/>
      <c r="S1305" s="241"/>
      <c r="T1305" s="242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43" t="s">
        <v>171</v>
      </c>
      <c r="AU1305" s="243" t="s">
        <v>83</v>
      </c>
      <c r="AV1305" s="13" t="s">
        <v>83</v>
      </c>
      <c r="AW1305" s="13" t="s">
        <v>35</v>
      </c>
      <c r="AX1305" s="13" t="s">
        <v>73</v>
      </c>
      <c r="AY1305" s="243" t="s">
        <v>160</v>
      </c>
    </row>
    <row r="1306" s="13" customFormat="1">
      <c r="A1306" s="13"/>
      <c r="B1306" s="232"/>
      <c r="C1306" s="233"/>
      <c r="D1306" s="234" t="s">
        <v>171</v>
      </c>
      <c r="E1306" s="235" t="s">
        <v>19</v>
      </c>
      <c r="F1306" s="236" t="s">
        <v>2121</v>
      </c>
      <c r="G1306" s="233"/>
      <c r="H1306" s="237">
        <v>2.5099999999999998</v>
      </c>
      <c r="I1306" s="238"/>
      <c r="J1306" s="233"/>
      <c r="K1306" s="233"/>
      <c r="L1306" s="239"/>
      <c r="M1306" s="240"/>
      <c r="N1306" s="241"/>
      <c r="O1306" s="241"/>
      <c r="P1306" s="241"/>
      <c r="Q1306" s="241"/>
      <c r="R1306" s="241"/>
      <c r="S1306" s="241"/>
      <c r="T1306" s="242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43" t="s">
        <v>171</v>
      </c>
      <c r="AU1306" s="243" t="s">
        <v>83</v>
      </c>
      <c r="AV1306" s="13" t="s">
        <v>83</v>
      </c>
      <c r="AW1306" s="13" t="s">
        <v>35</v>
      </c>
      <c r="AX1306" s="13" t="s">
        <v>73</v>
      </c>
      <c r="AY1306" s="243" t="s">
        <v>160</v>
      </c>
    </row>
    <row r="1307" s="13" customFormat="1">
      <c r="A1307" s="13"/>
      <c r="B1307" s="232"/>
      <c r="C1307" s="233"/>
      <c r="D1307" s="234" t="s">
        <v>171</v>
      </c>
      <c r="E1307" s="235" t="s">
        <v>19</v>
      </c>
      <c r="F1307" s="236" t="s">
        <v>2122</v>
      </c>
      <c r="G1307" s="233"/>
      <c r="H1307" s="237">
        <v>7.1299999999999999</v>
      </c>
      <c r="I1307" s="238"/>
      <c r="J1307" s="233"/>
      <c r="K1307" s="233"/>
      <c r="L1307" s="239"/>
      <c r="M1307" s="240"/>
      <c r="N1307" s="241"/>
      <c r="O1307" s="241"/>
      <c r="P1307" s="241"/>
      <c r="Q1307" s="241"/>
      <c r="R1307" s="241"/>
      <c r="S1307" s="241"/>
      <c r="T1307" s="242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43" t="s">
        <v>171</v>
      </c>
      <c r="AU1307" s="243" t="s">
        <v>83</v>
      </c>
      <c r="AV1307" s="13" t="s">
        <v>83</v>
      </c>
      <c r="AW1307" s="13" t="s">
        <v>35</v>
      </c>
      <c r="AX1307" s="13" t="s">
        <v>73</v>
      </c>
      <c r="AY1307" s="243" t="s">
        <v>160</v>
      </c>
    </row>
    <row r="1308" s="13" customFormat="1">
      <c r="A1308" s="13"/>
      <c r="B1308" s="232"/>
      <c r="C1308" s="233"/>
      <c r="D1308" s="234" t="s">
        <v>171</v>
      </c>
      <c r="E1308" s="235" t="s">
        <v>19</v>
      </c>
      <c r="F1308" s="236" t="s">
        <v>2123</v>
      </c>
      <c r="G1308" s="233"/>
      <c r="H1308" s="237">
        <v>3.6339999999999999</v>
      </c>
      <c r="I1308" s="238"/>
      <c r="J1308" s="233"/>
      <c r="K1308" s="233"/>
      <c r="L1308" s="239"/>
      <c r="M1308" s="240"/>
      <c r="N1308" s="241"/>
      <c r="O1308" s="241"/>
      <c r="P1308" s="241"/>
      <c r="Q1308" s="241"/>
      <c r="R1308" s="241"/>
      <c r="S1308" s="241"/>
      <c r="T1308" s="242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43" t="s">
        <v>171</v>
      </c>
      <c r="AU1308" s="243" t="s">
        <v>83</v>
      </c>
      <c r="AV1308" s="13" t="s">
        <v>83</v>
      </c>
      <c r="AW1308" s="13" t="s">
        <v>35</v>
      </c>
      <c r="AX1308" s="13" t="s">
        <v>73</v>
      </c>
      <c r="AY1308" s="243" t="s">
        <v>160</v>
      </c>
    </row>
    <row r="1309" s="13" customFormat="1">
      <c r="A1309" s="13"/>
      <c r="B1309" s="232"/>
      <c r="C1309" s="233"/>
      <c r="D1309" s="234" t="s">
        <v>171</v>
      </c>
      <c r="E1309" s="235" t="s">
        <v>19</v>
      </c>
      <c r="F1309" s="236" t="s">
        <v>2124</v>
      </c>
      <c r="G1309" s="233"/>
      <c r="H1309" s="237">
        <v>1.294</v>
      </c>
      <c r="I1309" s="238"/>
      <c r="J1309" s="233"/>
      <c r="K1309" s="233"/>
      <c r="L1309" s="239"/>
      <c r="M1309" s="240"/>
      <c r="N1309" s="241"/>
      <c r="O1309" s="241"/>
      <c r="P1309" s="241"/>
      <c r="Q1309" s="241"/>
      <c r="R1309" s="241"/>
      <c r="S1309" s="241"/>
      <c r="T1309" s="242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43" t="s">
        <v>171</v>
      </c>
      <c r="AU1309" s="243" t="s">
        <v>83</v>
      </c>
      <c r="AV1309" s="13" t="s">
        <v>83</v>
      </c>
      <c r="AW1309" s="13" t="s">
        <v>35</v>
      </c>
      <c r="AX1309" s="13" t="s">
        <v>73</v>
      </c>
      <c r="AY1309" s="243" t="s">
        <v>160</v>
      </c>
    </row>
    <row r="1310" s="13" customFormat="1">
      <c r="A1310" s="13"/>
      <c r="B1310" s="232"/>
      <c r="C1310" s="233"/>
      <c r="D1310" s="234" t="s">
        <v>171</v>
      </c>
      <c r="E1310" s="235" t="s">
        <v>19</v>
      </c>
      <c r="F1310" s="236" t="s">
        <v>2125</v>
      </c>
      <c r="G1310" s="233"/>
      <c r="H1310" s="237">
        <v>2.0169999999999999</v>
      </c>
      <c r="I1310" s="238"/>
      <c r="J1310" s="233"/>
      <c r="K1310" s="233"/>
      <c r="L1310" s="239"/>
      <c r="M1310" s="240"/>
      <c r="N1310" s="241"/>
      <c r="O1310" s="241"/>
      <c r="P1310" s="241"/>
      <c r="Q1310" s="241"/>
      <c r="R1310" s="241"/>
      <c r="S1310" s="241"/>
      <c r="T1310" s="242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243" t="s">
        <v>171</v>
      </c>
      <c r="AU1310" s="243" t="s">
        <v>83</v>
      </c>
      <c r="AV1310" s="13" t="s">
        <v>83</v>
      </c>
      <c r="AW1310" s="13" t="s">
        <v>35</v>
      </c>
      <c r="AX1310" s="13" t="s">
        <v>73</v>
      </c>
      <c r="AY1310" s="243" t="s">
        <v>160</v>
      </c>
    </row>
    <row r="1311" s="15" customFormat="1">
      <c r="A1311" s="15"/>
      <c r="B1311" s="265"/>
      <c r="C1311" s="266"/>
      <c r="D1311" s="234" t="s">
        <v>171</v>
      </c>
      <c r="E1311" s="267" t="s">
        <v>19</v>
      </c>
      <c r="F1311" s="268" t="s">
        <v>2126</v>
      </c>
      <c r="G1311" s="266"/>
      <c r="H1311" s="269">
        <v>26.271000000000001</v>
      </c>
      <c r="I1311" s="270"/>
      <c r="J1311" s="266"/>
      <c r="K1311" s="266"/>
      <c r="L1311" s="271"/>
      <c r="M1311" s="272"/>
      <c r="N1311" s="273"/>
      <c r="O1311" s="273"/>
      <c r="P1311" s="273"/>
      <c r="Q1311" s="273"/>
      <c r="R1311" s="273"/>
      <c r="S1311" s="273"/>
      <c r="T1311" s="274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T1311" s="275" t="s">
        <v>171</v>
      </c>
      <c r="AU1311" s="275" t="s">
        <v>83</v>
      </c>
      <c r="AV1311" s="15" t="s">
        <v>181</v>
      </c>
      <c r="AW1311" s="15" t="s">
        <v>35</v>
      </c>
      <c r="AX1311" s="15" t="s">
        <v>73</v>
      </c>
      <c r="AY1311" s="275" t="s">
        <v>160</v>
      </c>
    </row>
    <row r="1312" s="13" customFormat="1">
      <c r="A1312" s="13"/>
      <c r="B1312" s="232"/>
      <c r="C1312" s="233"/>
      <c r="D1312" s="234" t="s">
        <v>171</v>
      </c>
      <c r="E1312" s="235" t="s">
        <v>19</v>
      </c>
      <c r="F1312" s="236" t="s">
        <v>2127</v>
      </c>
      <c r="G1312" s="233"/>
      <c r="H1312" s="237">
        <v>12.597</v>
      </c>
      <c r="I1312" s="238"/>
      <c r="J1312" s="233"/>
      <c r="K1312" s="233"/>
      <c r="L1312" s="239"/>
      <c r="M1312" s="240"/>
      <c r="N1312" s="241"/>
      <c r="O1312" s="241"/>
      <c r="P1312" s="241"/>
      <c r="Q1312" s="241"/>
      <c r="R1312" s="241"/>
      <c r="S1312" s="241"/>
      <c r="T1312" s="242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43" t="s">
        <v>171</v>
      </c>
      <c r="AU1312" s="243" t="s">
        <v>83</v>
      </c>
      <c r="AV1312" s="13" t="s">
        <v>83</v>
      </c>
      <c r="AW1312" s="13" t="s">
        <v>35</v>
      </c>
      <c r="AX1312" s="13" t="s">
        <v>73</v>
      </c>
      <c r="AY1312" s="243" t="s">
        <v>160</v>
      </c>
    </row>
    <row r="1313" s="13" customFormat="1">
      <c r="A1313" s="13"/>
      <c r="B1313" s="232"/>
      <c r="C1313" s="233"/>
      <c r="D1313" s="234" t="s">
        <v>171</v>
      </c>
      <c r="E1313" s="235" t="s">
        <v>19</v>
      </c>
      <c r="F1313" s="236" t="s">
        <v>2128</v>
      </c>
      <c r="G1313" s="233"/>
      <c r="H1313" s="237">
        <v>2.2949999999999999</v>
      </c>
      <c r="I1313" s="238"/>
      <c r="J1313" s="233"/>
      <c r="K1313" s="233"/>
      <c r="L1313" s="239"/>
      <c r="M1313" s="240"/>
      <c r="N1313" s="241"/>
      <c r="O1313" s="241"/>
      <c r="P1313" s="241"/>
      <c r="Q1313" s="241"/>
      <c r="R1313" s="241"/>
      <c r="S1313" s="241"/>
      <c r="T1313" s="242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43" t="s">
        <v>171</v>
      </c>
      <c r="AU1313" s="243" t="s">
        <v>83</v>
      </c>
      <c r="AV1313" s="13" t="s">
        <v>83</v>
      </c>
      <c r="AW1313" s="13" t="s">
        <v>35</v>
      </c>
      <c r="AX1313" s="13" t="s">
        <v>73</v>
      </c>
      <c r="AY1313" s="243" t="s">
        <v>160</v>
      </c>
    </row>
    <row r="1314" s="13" customFormat="1">
      <c r="A1314" s="13"/>
      <c r="B1314" s="232"/>
      <c r="C1314" s="233"/>
      <c r="D1314" s="234" t="s">
        <v>171</v>
      </c>
      <c r="E1314" s="235" t="s">
        <v>19</v>
      </c>
      <c r="F1314" s="236" t="s">
        <v>2129</v>
      </c>
      <c r="G1314" s="233"/>
      <c r="H1314" s="237">
        <v>6.1449999999999996</v>
      </c>
      <c r="I1314" s="238"/>
      <c r="J1314" s="233"/>
      <c r="K1314" s="233"/>
      <c r="L1314" s="239"/>
      <c r="M1314" s="240"/>
      <c r="N1314" s="241"/>
      <c r="O1314" s="241"/>
      <c r="P1314" s="241"/>
      <c r="Q1314" s="241"/>
      <c r="R1314" s="241"/>
      <c r="S1314" s="241"/>
      <c r="T1314" s="242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243" t="s">
        <v>171</v>
      </c>
      <c r="AU1314" s="243" t="s">
        <v>83</v>
      </c>
      <c r="AV1314" s="13" t="s">
        <v>83</v>
      </c>
      <c r="AW1314" s="13" t="s">
        <v>35</v>
      </c>
      <c r="AX1314" s="13" t="s">
        <v>73</v>
      </c>
      <c r="AY1314" s="243" t="s">
        <v>160</v>
      </c>
    </row>
    <row r="1315" s="13" customFormat="1">
      <c r="A1315" s="13"/>
      <c r="B1315" s="232"/>
      <c r="C1315" s="233"/>
      <c r="D1315" s="234" t="s">
        <v>171</v>
      </c>
      <c r="E1315" s="235" t="s">
        <v>19</v>
      </c>
      <c r="F1315" s="236" t="s">
        <v>2130</v>
      </c>
      <c r="G1315" s="233"/>
      <c r="H1315" s="237">
        <v>2.8340000000000001</v>
      </c>
      <c r="I1315" s="238"/>
      <c r="J1315" s="233"/>
      <c r="K1315" s="233"/>
      <c r="L1315" s="239"/>
      <c r="M1315" s="240"/>
      <c r="N1315" s="241"/>
      <c r="O1315" s="241"/>
      <c r="P1315" s="241"/>
      <c r="Q1315" s="241"/>
      <c r="R1315" s="241"/>
      <c r="S1315" s="241"/>
      <c r="T1315" s="242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43" t="s">
        <v>171</v>
      </c>
      <c r="AU1315" s="243" t="s">
        <v>83</v>
      </c>
      <c r="AV1315" s="13" t="s">
        <v>83</v>
      </c>
      <c r="AW1315" s="13" t="s">
        <v>35</v>
      </c>
      <c r="AX1315" s="13" t="s">
        <v>73</v>
      </c>
      <c r="AY1315" s="243" t="s">
        <v>160</v>
      </c>
    </row>
    <row r="1316" s="13" customFormat="1">
      <c r="A1316" s="13"/>
      <c r="B1316" s="232"/>
      <c r="C1316" s="233"/>
      <c r="D1316" s="234" t="s">
        <v>171</v>
      </c>
      <c r="E1316" s="235" t="s">
        <v>19</v>
      </c>
      <c r="F1316" s="236" t="s">
        <v>2131</v>
      </c>
      <c r="G1316" s="233"/>
      <c r="H1316" s="237">
        <v>3.1419999999999999</v>
      </c>
      <c r="I1316" s="238"/>
      <c r="J1316" s="233"/>
      <c r="K1316" s="233"/>
      <c r="L1316" s="239"/>
      <c r="M1316" s="240"/>
      <c r="N1316" s="241"/>
      <c r="O1316" s="241"/>
      <c r="P1316" s="241"/>
      <c r="Q1316" s="241"/>
      <c r="R1316" s="241"/>
      <c r="S1316" s="241"/>
      <c r="T1316" s="242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243" t="s">
        <v>171</v>
      </c>
      <c r="AU1316" s="243" t="s">
        <v>83</v>
      </c>
      <c r="AV1316" s="13" t="s">
        <v>83</v>
      </c>
      <c r="AW1316" s="13" t="s">
        <v>35</v>
      </c>
      <c r="AX1316" s="13" t="s">
        <v>73</v>
      </c>
      <c r="AY1316" s="243" t="s">
        <v>160</v>
      </c>
    </row>
    <row r="1317" s="13" customFormat="1">
      <c r="A1317" s="13"/>
      <c r="B1317" s="232"/>
      <c r="C1317" s="233"/>
      <c r="D1317" s="234" t="s">
        <v>171</v>
      </c>
      <c r="E1317" s="235" t="s">
        <v>19</v>
      </c>
      <c r="F1317" s="236" t="s">
        <v>2132</v>
      </c>
      <c r="G1317" s="233"/>
      <c r="H1317" s="237">
        <v>10.179</v>
      </c>
      <c r="I1317" s="238"/>
      <c r="J1317" s="233"/>
      <c r="K1317" s="233"/>
      <c r="L1317" s="239"/>
      <c r="M1317" s="240"/>
      <c r="N1317" s="241"/>
      <c r="O1317" s="241"/>
      <c r="P1317" s="241"/>
      <c r="Q1317" s="241"/>
      <c r="R1317" s="241"/>
      <c r="S1317" s="241"/>
      <c r="T1317" s="242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243" t="s">
        <v>171</v>
      </c>
      <c r="AU1317" s="243" t="s">
        <v>83</v>
      </c>
      <c r="AV1317" s="13" t="s">
        <v>83</v>
      </c>
      <c r="AW1317" s="13" t="s">
        <v>35</v>
      </c>
      <c r="AX1317" s="13" t="s">
        <v>73</v>
      </c>
      <c r="AY1317" s="243" t="s">
        <v>160</v>
      </c>
    </row>
    <row r="1318" s="13" customFormat="1">
      <c r="A1318" s="13"/>
      <c r="B1318" s="232"/>
      <c r="C1318" s="233"/>
      <c r="D1318" s="234" t="s">
        <v>171</v>
      </c>
      <c r="E1318" s="235" t="s">
        <v>19</v>
      </c>
      <c r="F1318" s="236" t="s">
        <v>2133</v>
      </c>
      <c r="G1318" s="233"/>
      <c r="H1318" s="237">
        <v>5.6210000000000004</v>
      </c>
      <c r="I1318" s="238"/>
      <c r="J1318" s="233"/>
      <c r="K1318" s="233"/>
      <c r="L1318" s="239"/>
      <c r="M1318" s="240"/>
      <c r="N1318" s="241"/>
      <c r="O1318" s="241"/>
      <c r="P1318" s="241"/>
      <c r="Q1318" s="241"/>
      <c r="R1318" s="241"/>
      <c r="S1318" s="241"/>
      <c r="T1318" s="242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43" t="s">
        <v>171</v>
      </c>
      <c r="AU1318" s="243" t="s">
        <v>83</v>
      </c>
      <c r="AV1318" s="13" t="s">
        <v>83</v>
      </c>
      <c r="AW1318" s="13" t="s">
        <v>35</v>
      </c>
      <c r="AX1318" s="13" t="s">
        <v>73</v>
      </c>
      <c r="AY1318" s="243" t="s">
        <v>160</v>
      </c>
    </row>
    <row r="1319" s="15" customFormat="1">
      <c r="A1319" s="15"/>
      <c r="B1319" s="265"/>
      <c r="C1319" s="266"/>
      <c r="D1319" s="234" t="s">
        <v>171</v>
      </c>
      <c r="E1319" s="267" t="s">
        <v>19</v>
      </c>
      <c r="F1319" s="268" t="s">
        <v>2134</v>
      </c>
      <c r="G1319" s="266"/>
      <c r="H1319" s="269">
        <v>42.813000000000002</v>
      </c>
      <c r="I1319" s="270"/>
      <c r="J1319" s="266"/>
      <c r="K1319" s="266"/>
      <c r="L1319" s="271"/>
      <c r="M1319" s="272"/>
      <c r="N1319" s="273"/>
      <c r="O1319" s="273"/>
      <c r="P1319" s="273"/>
      <c r="Q1319" s="273"/>
      <c r="R1319" s="273"/>
      <c r="S1319" s="273"/>
      <c r="T1319" s="274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T1319" s="275" t="s">
        <v>171</v>
      </c>
      <c r="AU1319" s="275" t="s">
        <v>83</v>
      </c>
      <c r="AV1319" s="15" t="s">
        <v>181</v>
      </c>
      <c r="AW1319" s="15" t="s">
        <v>35</v>
      </c>
      <c r="AX1319" s="15" t="s">
        <v>73</v>
      </c>
      <c r="AY1319" s="275" t="s">
        <v>160</v>
      </c>
    </row>
    <row r="1320" s="14" customFormat="1">
      <c r="A1320" s="14"/>
      <c r="B1320" s="244"/>
      <c r="C1320" s="245"/>
      <c r="D1320" s="234" t="s">
        <v>171</v>
      </c>
      <c r="E1320" s="246" t="s">
        <v>19</v>
      </c>
      <c r="F1320" s="247" t="s">
        <v>180</v>
      </c>
      <c r="G1320" s="245"/>
      <c r="H1320" s="248">
        <v>69.084000000000003</v>
      </c>
      <c r="I1320" s="249"/>
      <c r="J1320" s="245"/>
      <c r="K1320" s="245"/>
      <c r="L1320" s="250"/>
      <c r="M1320" s="251"/>
      <c r="N1320" s="252"/>
      <c r="O1320" s="252"/>
      <c r="P1320" s="252"/>
      <c r="Q1320" s="252"/>
      <c r="R1320" s="252"/>
      <c r="S1320" s="252"/>
      <c r="T1320" s="253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T1320" s="254" t="s">
        <v>171</v>
      </c>
      <c r="AU1320" s="254" t="s">
        <v>83</v>
      </c>
      <c r="AV1320" s="14" t="s">
        <v>167</v>
      </c>
      <c r="AW1320" s="14" t="s">
        <v>35</v>
      </c>
      <c r="AX1320" s="14" t="s">
        <v>81</v>
      </c>
      <c r="AY1320" s="254" t="s">
        <v>160</v>
      </c>
    </row>
    <row r="1321" s="2" customFormat="1" ht="24.15" customHeight="1">
      <c r="A1321" s="40"/>
      <c r="B1321" s="41"/>
      <c r="C1321" s="255" t="s">
        <v>2135</v>
      </c>
      <c r="D1321" s="255" t="s">
        <v>242</v>
      </c>
      <c r="E1321" s="256" t="s">
        <v>2136</v>
      </c>
      <c r="F1321" s="257" t="s">
        <v>2137</v>
      </c>
      <c r="G1321" s="258" t="s">
        <v>165</v>
      </c>
      <c r="H1321" s="259">
        <v>72.537999999999997</v>
      </c>
      <c r="I1321" s="260"/>
      <c r="J1321" s="261">
        <f>ROUND(I1321*H1321,2)</f>
        <v>0</v>
      </c>
      <c r="K1321" s="257" t="s">
        <v>166</v>
      </c>
      <c r="L1321" s="262"/>
      <c r="M1321" s="263" t="s">
        <v>19</v>
      </c>
      <c r="N1321" s="264" t="s">
        <v>44</v>
      </c>
      <c r="O1321" s="86"/>
      <c r="P1321" s="223">
        <f>O1321*H1321</f>
        <v>0</v>
      </c>
      <c r="Q1321" s="223">
        <v>0.0025000000000000001</v>
      </c>
      <c r="R1321" s="223">
        <f>Q1321*H1321</f>
        <v>0.18134500000000001</v>
      </c>
      <c r="S1321" s="223">
        <v>0</v>
      </c>
      <c r="T1321" s="224">
        <f>S1321*H1321</f>
        <v>0</v>
      </c>
      <c r="U1321" s="40"/>
      <c r="V1321" s="40"/>
      <c r="W1321" s="40"/>
      <c r="X1321" s="40"/>
      <c r="Y1321" s="40"/>
      <c r="Z1321" s="40"/>
      <c r="AA1321" s="40"/>
      <c r="AB1321" s="40"/>
      <c r="AC1321" s="40"/>
      <c r="AD1321" s="40"/>
      <c r="AE1321" s="40"/>
      <c r="AR1321" s="225" t="s">
        <v>368</v>
      </c>
      <c r="AT1321" s="225" t="s">
        <v>242</v>
      </c>
      <c r="AU1321" s="225" t="s">
        <v>83</v>
      </c>
      <c r="AY1321" s="19" t="s">
        <v>160</v>
      </c>
      <c r="BE1321" s="226">
        <f>IF(N1321="základní",J1321,0)</f>
        <v>0</v>
      </c>
      <c r="BF1321" s="226">
        <f>IF(N1321="snížená",J1321,0)</f>
        <v>0</v>
      </c>
      <c r="BG1321" s="226">
        <f>IF(N1321="zákl. přenesená",J1321,0)</f>
        <v>0</v>
      </c>
      <c r="BH1321" s="226">
        <f>IF(N1321="sníž. přenesená",J1321,0)</f>
        <v>0</v>
      </c>
      <c r="BI1321" s="226">
        <f>IF(N1321="nulová",J1321,0)</f>
        <v>0</v>
      </c>
      <c r="BJ1321" s="19" t="s">
        <v>81</v>
      </c>
      <c r="BK1321" s="226">
        <f>ROUND(I1321*H1321,2)</f>
        <v>0</v>
      </c>
      <c r="BL1321" s="19" t="s">
        <v>263</v>
      </c>
      <c r="BM1321" s="225" t="s">
        <v>2138</v>
      </c>
    </row>
    <row r="1322" s="13" customFormat="1">
      <c r="A1322" s="13"/>
      <c r="B1322" s="232"/>
      <c r="C1322" s="233"/>
      <c r="D1322" s="234" t="s">
        <v>171</v>
      </c>
      <c r="E1322" s="233"/>
      <c r="F1322" s="236" t="s">
        <v>2139</v>
      </c>
      <c r="G1322" s="233"/>
      <c r="H1322" s="237">
        <v>72.537999999999997</v>
      </c>
      <c r="I1322" s="238"/>
      <c r="J1322" s="233"/>
      <c r="K1322" s="233"/>
      <c r="L1322" s="239"/>
      <c r="M1322" s="240"/>
      <c r="N1322" s="241"/>
      <c r="O1322" s="241"/>
      <c r="P1322" s="241"/>
      <c r="Q1322" s="241"/>
      <c r="R1322" s="241"/>
      <c r="S1322" s="241"/>
      <c r="T1322" s="242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43" t="s">
        <v>171</v>
      </c>
      <c r="AU1322" s="243" t="s">
        <v>83</v>
      </c>
      <c r="AV1322" s="13" t="s">
        <v>83</v>
      </c>
      <c r="AW1322" s="13" t="s">
        <v>4</v>
      </c>
      <c r="AX1322" s="13" t="s">
        <v>81</v>
      </c>
      <c r="AY1322" s="243" t="s">
        <v>160</v>
      </c>
    </row>
    <row r="1323" s="2" customFormat="1" ht="24.15" customHeight="1">
      <c r="A1323" s="40"/>
      <c r="B1323" s="41"/>
      <c r="C1323" s="214" t="s">
        <v>2140</v>
      </c>
      <c r="D1323" s="214" t="s">
        <v>162</v>
      </c>
      <c r="E1323" s="215" t="s">
        <v>2141</v>
      </c>
      <c r="F1323" s="216" t="s">
        <v>2142</v>
      </c>
      <c r="G1323" s="217" t="s">
        <v>165</v>
      </c>
      <c r="H1323" s="218">
        <v>135.22</v>
      </c>
      <c r="I1323" s="219"/>
      <c r="J1323" s="220">
        <f>ROUND(I1323*H1323,2)</f>
        <v>0</v>
      </c>
      <c r="K1323" s="216" t="s">
        <v>166</v>
      </c>
      <c r="L1323" s="46"/>
      <c r="M1323" s="221" t="s">
        <v>19</v>
      </c>
      <c r="N1323" s="222" t="s">
        <v>44</v>
      </c>
      <c r="O1323" s="86"/>
      <c r="P1323" s="223">
        <f>O1323*H1323</f>
        <v>0</v>
      </c>
      <c r="Q1323" s="223">
        <v>0</v>
      </c>
      <c r="R1323" s="223">
        <f>Q1323*H1323</f>
        <v>0</v>
      </c>
      <c r="S1323" s="223">
        <v>0</v>
      </c>
      <c r="T1323" s="224">
        <f>S1323*H1323</f>
        <v>0</v>
      </c>
      <c r="U1323" s="40"/>
      <c r="V1323" s="40"/>
      <c r="W1323" s="40"/>
      <c r="X1323" s="40"/>
      <c r="Y1323" s="40"/>
      <c r="Z1323" s="40"/>
      <c r="AA1323" s="40"/>
      <c r="AB1323" s="40"/>
      <c r="AC1323" s="40"/>
      <c r="AD1323" s="40"/>
      <c r="AE1323" s="40"/>
      <c r="AR1323" s="225" t="s">
        <v>263</v>
      </c>
      <c r="AT1323" s="225" t="s">
        <v>162</v>
      </c>
      <c r="AU1323" s="225" t="s">
        <v>83</v>
      </c>
      <c r="AY1323" s="19" t="s">
        <v>160</v>
      </c>
      <c r="BE1323" s="226">
        <f>IF(N1323="základní",J1323,0)</f>
        <v>0</v>
      </c>
      <c r="BF1323" s="226">
        <f>IF(N1323="snížená",J1323,0)</f>
        <v>0</v>
      </c>
      <c r="BG1323" s="226">
        <f>IF(N1323="zákl. přenesená",J1323,0)</f>
        <v>0</v>
      </c>
      <c r="BH1323" s="226">
        <f>IF(N1323="sníž. přenesená",J1323,0)</f>
        <v>0</v>
      </c>
      <c r="BI1323" s="226">
        <f>IF(N1323="nulová",J1323,0)</f>
        <v>0</v>
      </c>
      <c r="BJ1323" s="19" t="s">
        <v>81</v>
      </c>
      <c r="BK1323" s="226">
        <f>ROUND(I1323*H1323,2)</f>
        <v>0</v>
      </c>
      <c r="BL1323" s="19" t="s">
        <v>263</v>
      </c>
      <c r="BM1323" s="225" t="s">
        <v>2143</v>
      </c>
    </row>
    <row r="1324" s="2" customFormat="1">
      <c r="A1324" s="40"/>
      <c r="B1324" s="41"/>
      <c r="C1324" s="42"/>
      <c r="D1324" s="227" t="s">
        <v>169</v>
      </c>
      <c r="E1324" s="42"/>
      <c r="F1324" s="228" t="s">
        <v>2144</v>
      </c>
      <c r="G1324" s="42"/>
      <c r="H1324" s="42"/>
      <c r="I1324" s="229"/>
      <c r="J1324" s="42"/>
      <c r="K1324" s="42"/>
      <c r="L1324" s="46"/>
      <c r="M1324" s="230"/>
      <c r="N1324" s="231"/>
      <c r="O1324" s="86"/>
      <c r="P1324" s="86"/>
      <c r="Q1324" s="86"/>
      <c r="R1324" s="86"/>
      <c r="S1324" s="86"/>
      <c r="T1324" s="87"/>
      <c r="U1324" s="40"/>
      <c r="V1324" s="40"/>
      <c r="W1324" s="40"/>
      <c r="X1324" s="40"/>
      <c r="Y1324" s="40"/>
      <c r="Z1324" s="40"/>
      <c r="AA1324" s="40"/>
      <c r="AB1324" s="40"/>
      <c r="AC1324" s="40"/>
      <c r="AD1324" s="40"/>
      <c r="AE1324" s="40"/>
      <c r="AT1324" s="19" t="s">
        <v>169</v>
      </c>
      <c r="AU1324" s="19" t="s">
        <v>83</v>
      </c>
    </row>
    <row r="1325" s="13" customFormat="1">
      <c r="A1325" s="13"/>
      <c r="B1325" s="232"/>
      <c r="C1325" s="233"/>
      <c r="D1325" s="234" t="s">
        <v>171</v>
      </c>
      <c r="E1325" s="235" t="s">
        <v>19</v>
      </c>
      <c r="F1325" s="236" t="s">
        <v>1405</v>
      </c>
      <c r="G1325" s="233"/>
      <c r="H1325" s="237">
        <v>49.872999999999998</v>
      </c>
      <c r="I1325" s="238"/>
      <c r="J1325" s="233"/>
      <c r="K1325" s="233"/>
      <c r="L1325" s="239"/>
      <c r="M1325" s="240"/>
      <c r="N1325" s="241"/>
      <c r="O1325" s="241"/>
      <c r="P1325" s="241"/>
      <c r="Q1325" s="241"/>
      <c r="R1325" s="241"/>
      <c r="S1325" s="241"/>
      <c r="T1325" s="242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43" t="s">
        <v>171</v>
      </c>
      <c r="AU1325" s="243" t="s">
        <v>83</v>
      </c>
      <c r="AV1325" s="13" t="s">
        <v>83</v>
      </c>
      <c r="AW1325" s="13" t="s">
        <v>35</v>
      </c>
      <c r="AX1325" s="13" t="s">
        <v>73</v>
      </c>
      <c r="AY1325" s="243" t="s">
        <v>160</v>
      </c>
    </row>
    <row r="1326" s="13" customFormat="1">
      <c r="A1326" s="13"/>
      <c r="B1326" s="232"/>
      <c r="C1326" s="233"/>
      <c r="D1326" s="234" t="s">
        <v>171</v>
      </c>
      <c r="E1326" s="235" t="s">
        <v>19</v>
      </c>
      <c r="F1326" s="236" t="s">
        <v>1677</v>
      </c>
      <c r="G1326" s="233"/>
      <c r="H1326" s="237">
        <v>70.344999999999999</v>
      </c>
      <c r="I1326" s="238"/>
      <c r="J1326" s="233"/>
      <c r="K1326" s="233"/>
      <c r="L1326" s="239"/>
      <c r="M1326" s="240"/>
      <c r="N1326" s="241"/>
      <c r="O1326" s="241"/>
      <c r="P1326" s="241"/>
      <c r="Q1326" s="241"/>
      <c r="R1326" s="241"/>
      <c r="S1326" s="241"/>
      <c r="T1326" s="242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43" t="s">
        <v>171</v>
      </c>
      <c r="AU1326" s="243" t="s">
        <v>83</v>
      </c>
      <c r="AV1326" s="13" t="s">
        <v>83</v>
      </c>
      <c r="AW1326" s="13" t="s">
        <v>35</v>
      </c>
      <c r="AX1326" s="13" t="s">
        <v>73</v>
      </c>
      <c r="AY1326" s="243" t="s">
        <v>160</v>
      </c>
    </row>
    <row r="1327" s="13" customFormat="1">
      <c r="A1327" s="13"/>
      <c r="B1327" s="232"/>
      <c r="C1327" s="233"/>
      <c r="D1327" s="234" t="s">
        <v>171</v>
      </c>
      <c r="E1327" s="235" t="s">
        <v>19</v>
      </c>
      <c r="F1327" s="236" t="s">
        <v>1679</v>
      </c>
      <c r="G1327" s="233"/>
      <c r="H1327" s="237">
        <v>15.002000000000001</v>
      </c>
      <c r="I1327" s="238"/>
      <c r="J1327" s="233"/>
      <c r="K1327" s="233"/>
      <c r="L1327" s="239"/>
      <c r="M1327" s="240"/>
      <c r="N1327" s="241"/>
      <c r="O1327" s="241"/>
      <c r="P1327" s="241"/>
      <c r="Q1327" s="241"/>
      <c r="R1327" s="241"/>
      <c r="S1327" s="241"/>
      <c r="T1327" s="242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43" t="s">
        <v>171</v>
      </c>
      <c r="AU1327" s="243" t="s">
        <v>83</v>
      </c>
      <c r="AV1327" s="13" t="s">
        <v>83</v>
      </c>
      <c r="AW1327" s="13" t="s">
        <v>35</v>
      </c>
      <c r="AX1327" s="13" t="s">
        <v>73</v>
      </c>
      <c r="AY1327" s="243" t="s">
        <v>160</v>
      </c>
    </row>
    <row r="1328" s="14" customFormat="1">
      <c r="A1328" s="14"/>
      <c r="B1328" s="244"/>
      <c r="C1328" s="245"/>
      <c r="D1328" s="234" t="s">
        <v>171</v>
      </c>
      <c r="E1328" s="246" t="s">
        <v>19</v>
      </c>
      <c r="F1328" s="247" t="s">
        <v>180</v>
      </c>
      <c r="G1328" s="245"/>
      <c r="H1328" s="248">
        <v>135.22</v>
      </c>
      <c r="I1328" s="249"/>
      <c r="J1328" s="245"/>
      <c r="K1328" s="245"/>
      <c r="L1328" s="250"/>
      <c r="M1328" s="251"/>
      <c r="N1328" s="252"/>
      <c r="O1328" s="252"/>
      <c r="P1328" s="252"/>
      <c r="Q1328" s="252"/>
      <c r="R1328" s="252"/>
      <c r="S1328" s="252"/>
      <c r="T1328" s="253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54" t="s">
        <v>171</v>
      </c>
      <c r="AU1328" s="254" t="s">
        <v>83</v>
      </c>
      <c r="AV1328" s="14" t="s">
        <v>167</v>
      </c>
      <c r="AW1328" s="14" t="s">
        <v>35</v>
      </c>
      <c r="AX1328" s="14" t="s">
        <v>81</v>
      </c>
      <c r="AY1328" s="254" t="s">
        <v>160</v>
      </c>
    </row>
    <row r="1329" s="2" customFormat="1" ht="16.5" customHeight="1">
      <c r="A1329" s="40"/>
      <c r="B1329" s="41"/>
      <c r="C1329" s="255" t="s">
        <v>2145</v>
      </c>
      <c r="D1329" s="255" t="s">
        <v>242</v>
      </c>
      <c r="E1329" s="256" t="s">
        <v>2146</v>
      </c>
      <c r="F1329" s="257" t="s">
        <v>2147</v>
      </c>
      <c r="G1329" s="258" t="s">
        <v>175</v>
      </c>
      <c r="H1329" s="259">
        <v>22.221</v>
      </c>
      <c r="I1329" s="260"/>
      <c r="J1329" s="261">
        <f>ROUND(I1329*H1329,2)</f>
        <v>0</v>
      </c>
      <c r="K1329" s="257" t="s">
        <v>166</v>
      </c>
      <c r="L1329" s="262"/>
      <c r="M1329" s="263" t="s">
        <v>19</v>
      </c>
      <c r="N1329" s="264" t="s">
        <v>44</v>
      </c>
      <c r="O1329" s="86"/>
      <c r="P1329" s="223">
        <f>O1329*H1329</f>
        <v>0</v>
      </c>
      <c r="Q1329" s="223">
        <v>0.025000000000000001</v>
      </c>
      <c r="R1329" s="223">
        <f>Q1329*H1329</f>
        <v>0.55552500000000005</v>
      </c>
      <c r="S1329" s="223">
        <v>0</v>
      </c>
      <c r="T1329" s="224">
        <f>S1329*H1329</f>
        <v>0</v>
      </c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R1329" s="225" t="s">
        <v>368</v>
      </c>
      <c r="AT1329" s="225" t="s">
        <v>242</v>
      </c>
      <c r="AU1329" s="225" t="s">
        <v>83</v>
      </c>
      <c r="AY1329" s="19" t="s">
        <v>160</v>
      </c>
      <c r="BE1329" s="226">
        <f>IF(N1329="základní",J1329,0)</f>
        <v>0</v>
      </c>
      <c r="BF1329" s="226">
        <f>IF(N1329="snížená",J1329,0)</f>
        <v>0</v>
      </c>
      <c r="BG1329" s="226">
        <f>IF(N1329="zákl. přenesená",J1329,0)</f>
        <v>0</v>
      </c>
      <c r="BH1329" s="226">
        <f>IF(N1329="sníž. přenesená",J1329,0)</f>
        <v>0</v>
      </c>
      <c r="BI1329" s="226">
        <f>IF(N1329="nulová",J1329,0)</f>
        <v>0</v>
      </c>
      <c r="BJ1329" s="19" t="s">
        <v>81</v>
      </c>
      <c r="BK1329" s="226">
        <f>ROUND(I1329*H1329,2)</f>
        <v>0</v>
      </c>
      <c r="BL1329" s="19" t="s">
        <v>263</v>
      </c>
      <c r="BM1329" s="225" t="s">
        <v>2148</v>
      </c>
    </row>
    <row r="1330" s="13" customFormat="1">
      <c r="A1330" s="13"/>
      <c r="B1330" s="232"/>
      <c r="C1330" s="233"/>
      <c r="D1330" s="234" t="s">
        <v>171</v>
      </c>
      <c r="E1330" s="235" t="s">
        <v>19</v>
      </c>
      <c r="F1330" s="236" t="s">
        <v>2149</v>
      </c>
      <c r="G1330" s="233"/>
      <c r="H1330" s="237">
        <v>10.273999999999999</v>
      </c>
      <c r="I1330" s="238"/>
      <c r="J1330" s="233"/>
      <c r="K1330" s="233"/>
      <c r="L1330" s="239"/>
      <c r="M1330" s="240"/>
      <c r="N1330" s="241"/>
      <c r="O1330" s="241"/>
      <c r="P1330" s="241"/>
      <c r="Q1330" s="241"/>
      <c r="R1330" s="241"/>
      <c r="S1330" s="241"/>
      <c r="T1330" s="242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43" t="s">
        <v>171</v>
      </c>
      <c r="AU1330" s="243" t="s">
        <v>83</v>
      </c>
      <c r="AV1330" s="13" t="s">
        <v>83</v>
      </c>
      <c r="AW1330" s="13" t="s">
        <v>35</v>
      </c>
      <c r="AX1330" s="13" t="s">
        <v>73</v>
      </c>
      <c r="AY1330" s="243" t="s">
        <v>160</v>
      </c>
    </row>
    <row r="1331" s="13" customFormat="1">
      <c r="A1331" s="13"/>
      <c r="B1331" s="232"/>
      <c r="C1331" s="233"/>
      <c r="D1331" s="234" t="s">
        <v>171</v>
      </c>
      <c r="E1331" s="235" t="s">
        <v>19</v>
      </c>
      <c r="F1331" s="236" t="s">
        <v>2150</v>
      </c>
      <c r="G1331" s="233"/>
      <c r="H1331" s="237">
        <v>7.7380000000000004</v>
      </c>
      <c r="I1331" s="238"/>
      <c r="J1331" s="233"/>
      <c r="K1331" s="233"/>
      <c r="L1331" s="239"/>
      <c r="M1331" s="240"/>
      <c r="N1331" s="241"/>
      <c r="O1331" s="241"/>
      <c r="P1331" s="241"/>
      <c r="Q1331" s="241"/>
      <c r="R1331" s="241"/>
      <c r="S1331" s="241"/>
      <c r="T1331" s="242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43" t="s">
        <v>171</v>
      </c>
      <c r="AU1331" s="243" t="s">
        <v>83</v>
      </c>
      <c r="AV1331" s="13" t="s">
        <v>83</v>
      </c>
      <c r="AW1331" s="13" t="s">
        <v>35</v>
      </c>
      <c r="AX1331" s="13" t="s">
        <v>73</v>
      </c>
      <c r="AY1331" s="243" t="s">
        <v>160</v>
      </c>
    </row>
    <row r="1332" s="13" customFormat="1">
      <c r="A1332" s="13"/>
      <c r="B1332" s="232"/>
      <c r="C1332" s="233"/>
      <c r="D1332" s="234" t="s">
        <v>171</v>
      </c>
      <c r="E1332" s="235" t="s">
        <v>19</v>
      </c>
      <c r="F1332" s="236" t="s">
        <v>2151</v>
      </c>
      <c r="G1332" s="233"/>
      <c r="H1332" s="237">
        <v>3.1509999999999998</v>
      </c>
      <c r="I1332" s="238"/>
      <c r="J1332" s="233"/>
      <c r="K1332" s="233"/>
      <c r="L1332" s="239"/>
      <c r="M1332" s="240"/>
      <c r="N1332" s="241"/>
      <c r="O1332" s="241"/>
      <c r="P1332" s="241"/>
      <c r="Q1332" s="241"/>
      <c r="R1332" s="241"/>
      <c r="S1332" s="241"/>
      <c r="T1332" s="242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43" t="s">
        <v>171</v>
      </c>
      <c r="AU1332" s="243" t="s">
        <v>83</v>
      </c>
      <c r="AV1332" s="13" t="s">
        <v>83</v>
      </c>
      <c r="AW1332" s="13" t="s">
        <v>35</v>
      </c>
      <c r="AX1332" s="13" t="s">
        <v>73</v>
      </c>
      <c r="AY1332" s="243" t="s">
        <v>160</v>
      </c>
    </row>
    <row r="1333" s="14" customFormat="1">
      <c r="A1333" s="14"/>
      <c r="B1333" s="244"/>
      <c r="C1333" s="245"/>
      <c r="D1333" s="234" t="s">
        <v>171</v>
      </c>
      <c r="E1333" s="246" t="s">
        <v>19</v>
      </c>
      <c r="F1333" s="247" t="s">
        <v>180</v>
      </c>
      <c r="G1333" s="245"/>
      <c r="H1333" s="248">
        <v>21.163</v>
      </c>
      <c r="I1333" s="249"/>
      <c r="J1333" s="245"/>
      <c r="K1333" s="245"/>
      <c r="L1333" s="250"/>
      <c r="M1333" s="251"/>
      <c r="N1333" s="252"/>
      <c r="O1333" s="252"/>
      <c r="P1333" s="252"/>
      <c r="Q1333" s="252"/>
      <c r="R1333" s="252"/>
      <c r="S1333" s="252"/>
      <c r="T1333" s="253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T1333" s="254" t="s">
        <v>171</v>
      </c>
      <c r="AU1333" s="254" t="s">
        <v>83</v>
      </c>
      <c r="AV1333" s="14" t="s">
        <v>167</v>
      </c>
      <c r="AW1333" s="14" t="s">
        <v>35</v>
      </c>
      <c r="AX1333" s="14" t="s">
        <v>81</v>
      </c>
      <c r="AY1333" s="254" t="s">
        <v>160</v>
      </c>
    </row>
    <row r="1334" s="13" customFormat="1">
      <c r="A1334" s="13"/>
      <c r="B1334" s="232"/>
      <c r="C1334" s="233"/>
      <c r="D1334" s="234" t="s">
        <v>171</v>
      </c>
      <c r="E1334" s="233"/>
      <c r="F1334" s="236" t="s">
        <v>2152</v>
      </c>
      <c r="G1334" s="233"/>
      <c r="H1334" s="237">
        <v>22.221</v>
      </c>
      <c r="I1334" s="238"/>
      <c r="J1334" s="233"/>
      <c r="K1334" s="233"/>
      <c r="L1334" s="239"/>
      <c r="M1334" s="240"/>
      <c r="N1334" s="241"/>
      <c r="O1334" s="241"/>
      <c r="P1334" s="241"/>
      <c r="Q1334" s="241"/>
      <c r="R1334" s="241"/>
      <c r="S1334" s="241"/>
      <c r="T1334" s="242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43" t="s">
        <v>171</v>
      </c>
      <c r="AU1334" s="243" t="s">
        <v>83</v>
      </c>
      <c r="AV1334" s="13" t="s">
        <v>83</v>
      </c>
      <c r="AW1334" s="13" t="s">
        <v>4</v>
      </c>
      <c r="AX1334" s="13" t="s">
        <v>81</v>
      </c>
      <c r="AY1334" s="243" t="s">
        <v>160</v>
      </c>
    </row>
    <row r="1335" s="2" customFormat="1" ht="24.15" customHeight="1">
      <c r="A1335" s="40"/>
      <c r="B1335" s="41"/>
      <c r="C1335" s="214" t="s">
        <v>2153</v>
      </c>
      <c r="D1335" s="214" t="s">
        <v>162</v>
      </c>
      <c r="E1335" s="215" t="s">
        <v>2154</v>
      </c>
      <c r="F1335" s="216" t="s">
        <v>2155</v>
      </c>
      <c r="G1335" s="217" t="s">
        <v>165</v>
      </c>
      <c r="H1335" s="218">
        <v>442.57400000000001</v>
      </c>
      <c r="I1335" s="219"/>
      <c r="J1335" s="220">
        <f>ROUND(I1335*H1335,2)</f>
        <v>0</v>
      </c>
      <c r="K1335" s="216" t="s">
        <v>166</v>
      </c>
      <c r="L1335" s="46"/>
      <c r="M1335" s="221" t="s">
        <v>19</v>
      </c>
      <c r="N1335" s="222" t="s">
        <v>44</v>
      </c>
      <c r="O1335" s="86"/>
      <c r="P1335" s="223">
        <f>O1335*H1335</f>
        <v>0</v>
      </c>
      <c r="Q1335" s="223">
        <v>0</v>
      </c>
      <c r="R1335" s="223">
        <f>Q1335*H1335</f>
        <v>0</v>
      </c>
      <c r="S1335" s="223">
        <v>0</v>
      </c>
      <c r="T1335" s="224">
        <f>S1335*H1335</f>
        <v>0</v>
      </c>
      <c r="U1335" s="40"/>
      <c r="V1335" s="40"/>
      <c r="W1335" s="40"/>
      <c r="X1335" s="40"/>
      <c r="Y1335" s="40"/>
      <c r="Z1335" s="40"/>
      <c r="AA1335" s="40"/>
      <c r="AB1335" s="40"/>
      <c r="AC1335" s="40"/>
      <c r="AD1335" s="40"/>
      <c r="AE1335" s="40"/>
      <c r="AR1335" s="225" t="s">
        <v>263</v>
      </c>
      <c r="AT1335" s="225" t="s">
        <v>162</v>
      </c>
      <c r="AU1335" s="225" t="s">
        <v>83</v>
      </c>
      <c r="AY1335" s="19" t="s">
        <v>160</v>
      </c>
      <c r="BE1335" s="226">
        <f>IF(N1335="základní",J1335,0)</f>
        <v>0</v>
      </c>
      <c r="BF1335" s="226">
        <f>IF(N1335="snížená",J1335,0)</f>
        <v>0</v>
      </c>
      <c r="BG1335" s="226">
        <f>IF(N1335="zákl. přenesená",J1335,0)</f>
        <v>0</v>
      </c>
      <c r="BH1335" s="226">
        <f>IF(N1335="sníž. přenesená",J1335,0)</f>
        <v>0</v>
      </c>
      <c r="BI1335" s="226">
        <f>IF(N1335="nulová",J1335,0)</f>
        <v>0</v>
      </c>
      <c r="BJ1335" s="19" t="s">
        <v>81</v>
      </c>
      <c r="BK1335" s="226">
        <f>ROUND(I1335*H1335,2)</f>
        <v>0</v>
      </c>
      <c r="BL1335" s="19" t="s">
        <v>263</v>
      </c>
      <c r="BM1335" s="225" t="s">
        <v>2156</v>
      </c>
    </row>
    <row r="1336" s="2" customFormat="1">
      <c r="A1336" s="40"/>
      <c r="B1336" s="41"/>
      <c r="C1336" s="42"/>
      <c r="D1336" s="227" t="s">
        <v>169</v>
      </c>
      <c r="E1336" s="42"/>
      <c r="F1336" s="228" t="s">
        <v>2157</v>
      </c>
      <c r="G1336" s="42"/>
      <c r="H1336" s="42"/>
      <c r="I1336" s="229"/>
      <c r="J1336" s="42"/>
      <c r="K1336" s="42"/>
      <c r="L1336" s="46"/>
      <c r="M1336" s="230"/>
      <c r="N1336" s="231"/>
      <c r="O1336" s="86"/>
      <c r="P1336" s="86"/>
      <c r="Q1336" s="86"/>
      <c r="R1336" s="86"/>
      <c r="S1336" s="86"/>
      <c r="T1336" s="87"/>
      <c r="U1336" s="40"/>
      <c r="V1336" s="40"/>
      <c r="W1336" s="40"/>
      <c r="X1336" s="40"/>
      <c r="Y1336" s="40"/>
      <c r="Z1336" s="40"/>
      <c r="AA1336" s="40"/>
      <c r="AB1336" s="40"/>
      <c r="AC1336" s="40"/>
      <c r="AD1336" s="40"/>
      <c r="AE1336" s="40"/>
      <c r="AT1336" s="19" t="s">
        <v>169</v>
      </c>
      <c r="AU1336" s="19" t="s">
        <v>83</v>
      </c>
    </row>
    <row r="1337" s="13" customFormat="1">
      <c r="A1337" s="13"/>
      <c r="B1337" s="232"/>
      <c r="C1337" s="233"/>
      <c r="D1337" s="234" t="s">
        <v>171</v>
      </c>
      <c r="E1337" s="235" t="s">
        <v>19</v>
      </c>
      <c r="F1337" s="236" t="s">
        <v>1673</v>
      </c>
      <c r="G1337" s="233"/>
      <c r="H1337" s="237">
        <v>67.504999999999995</v>
      </c>
      <c r="I1337" s="238"/>
      <c r="J1337" s="233"/>
      <c r="K1337" s="233"/>
      <c r="L1337" s="239"/>
      <c r="M1337" s="240"/>
      <c r="N1337" s="241"/>
      <c r="O1337" s="241"/>
      <c r="P1337" s="241"/>
      <c r="Q1337" s="241"/>
      <c r="R1337" s="241"/>
      <c r="S1337" s="241"/>
      <c r="T1337" s="242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43" t="s">
        <v>171</v>
      </c>
      <c r="AU1337" s="243" t="s">
        <v>83</v>
      </c>
      <c r="AV1337" s="13" t="s">
        <v>83</v>
      </c>
      <c r="AW1337" s="13" t="s">
        <v>35</v>
      </c>
      <c r="AX1337" s="13" t="s">
        <v>73</v>
      </c>
      <c r="AY1337" s="243" t="s">
        <v>160</v>
      </c>
    </row>
    <row r="1338" s="13" customFormat="1">
      <c r="A1338" s="13"/>
      <c r="B1338" s="232"/>
      <c r="C1338" s="233"/>
      <c r="D1338" s="234" t="s">
        <v>171</v>
      </c>
      <c r="E1338" s="235" t="s">
        <v>19</v>
      </c>
      <c r="F1338" s="236" t="s">
        <v>1674</v>
      </c>
      <c r="G1338" s="233"/>
      <c r="H1338" s="237">
        <v>169.977</v>
      </c>
      <c r="I1338" s="238"/>
      <c r="J1338" s="233"/>
      <c r="K1338" s="233"/>
      <c r="L1338" s="239"/>
      <c r="M1338" s="240"/>
      <c r="N1338" s="241"/>
      <c r="O1338" s="241"/>
      <c r="P1338" s="241"/>
      <c r="Q1338" s="241"/>
      <c r="R1338" s="241"/>
      <c r="S1338" s="241"/>
      <c r="T1338" s="242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43" t="s">
        <v>171</v>
      </c>
      <c r="AU1338" s="243" t="s">
        <v>83</v>
      </c>
      <c r="AV1338" s="13" t="s">
        <v>83</v>
      </c>
      <c r="AW1338" s="13" t="s">
        <v>35</v>
      </c>
      <c r="AX1338" s="13" t="s">
        <v>73</v>
      </c>
      <c r="AY1338" s="243" t="s">
        <v>160</v>
      </c>
    </row>
    <row r="1339" s="13" customFormat="1">
      <c r="A1339" s="13"/>
      <c r="B1339" s="232"/>
      <c r="C1339" s="233"/>
      <c r="D1339" s="234" t="s">
        <v>171</v>
      </c>
      <c r="E1339" s="235" t="s">
        <v>19</v>
      </c>
      <c r="F1339" s="236" t="s">
        <v>1675</v>
      </c>
      <c r="G1339" s="233"/>
      <c r="H1339" s="237">
        <v>97.197000000000003</v>
      </c>
      <c r="I1339" s="238"/>
      <c r="J1339" s="233"/>
      <c r="K1339" s="233"/>
      <c r="L1339" s="239"/>
      <c r="M1339" s="240"/>
      <c r="N1339" s="241"/>
      <c r="O1339" s="241"/>
      <c r="P1339" s="241"/>
      <c r="Q1339" s="241"/>
      <c r="R1339" s="241"/>
      <c r="S1339" s="241"/>
      <c r="T1339" s="242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43" t="s">
        <v>171</v>
      </c>
      <c r="AU1339" s="243" t="s">
        <v>83</v>
      </c>
      <c r="AV1339" s="13" t="s">
        <v>83</v>
      </c>
      <c r="AW1339" s="13" t="s">
        <v>35</v>
      </c>
      <c r="AX1339" s="13" t="s">
        <v>73</v>
      </c>
      <c r="AY1339" s="243" t="s">
        <v>160</v>
      </c>
    </row>
    <row r="1340" s="13" customFormat="1">
      <c r="A1340" s="13"/>
      <c r="B1340" s="232"/>
      <c r="C1340" s="233"/>
      <c r="D1340" s="234" t="s">
        <v>171</v>
      </c>
      <c r="E1340" s="235" t="s">
        <v>19</v>
      </c>
      <c r="F1340" s="236" t="s">
        <v>1676</v>
      </c>
      <c r="G1340" s="233"/>
      <c r="H1340" s="237">
        <v>98.802999999999997</v>
      </c>
      <c r="I1340" s="238"/>
      <c r="J1340" s="233"/>
      <c r="K1340" s="233"/>
      <c r="L1340" s="239"/>
      <c r="M1340" s="240"/>
      <c r="N1340" s="241"/>
      <c r="O1340" s="241"/>
      <c r="P1340" s="241"/>
      <c r="Q1340" s="241"/>
      <c r="R1340" s="241"/>
      <c r="S1340" s="241"/>
      <c r="T1340" s="242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43" t="s">
        <v>171</v>
      </c>
      <c r="AU1340" s="243" t="s">
        <v>83</v>
      </c>
      <c r="AV1340" s="13" t="s">
        <v>83</v>
      </c>
      <c r="AW1340" s="13" t="s">
        <v>35</v>
      </c>
      <c r="AX1340" s="13" t="s">
        <v>73</v>
      </c>
      <c r="AY1340" s="243" t="s">
        <v>160</v>
      </c>
    </row>
    <row r="1341" s="15" customFormat="1">
      <c r="A1341" s="15"/>
      <c r="B1341" s="265"/>
      <c r="C1341" s="266"/>
      <c r="D1341" s="234" t="s">
        <v>171</v>
      </c>
      <c r="E1341" s="267" t="s">
        <v>19</v>
      </c>
      <c r="F1341" s="268" t="s">
        <v>2158</v>
      </c>
      <c r="G1341" s="266"/>
      <c r="H1341" s="269">
        <v>433.48200000000003</v>
      </c>
      <c r="I1341" s="270"/>
      <c r="J1341" s="266"/>
      <c r="K1341" s="266"/>
      <c r="L1341" s="271"/>
      <c r="M1341" s="272"/>
      <c r="N1341" s="273"/>
      <c r="O1341" s="273"/>
      <c r="P1341" s="273"/>
      <c r="Q1341" s="273"/>
      <c r="R1341" s="273"/>
      <c r="S1341" s="273"/>
      <c r="T1341" s="274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T1341" s="275" t="s">
        <v>171</v>
      </c>
      <c r="AU1341" s="275" t="s">
        <v>83</v>
      </c>
      <c r="AV1341" s="15" t="s">
        <v>181</v>
      </c>
      <c r="AW1341" s="15" t="s">
        <v>35</v>
      </c>
      <c r="AX1341" s="15" t="s">
        <v>73</v>
      </c>
      <c r="AY1341" s="275" t="s">
        <v>160</v>
      </c>
    </row>
    <row r="1342" s="13" customFormat="1">
      <c r="A1342" s="13"/>
      <c r="B1342" s="232"/>
      <c r="C1342" s="233"/>
      <c r="D1342" s="234" t="s">
        <v>171</v>
      </c>
      <c r="E1342" s="235" t="s">
        <v>19</v>
      </c>
      <c r="F1342" s="236" t="s">
        <v>2159</v>
      </c>
      <c r="G1342" s="233"/>
      <c r="H1342" s="237">
        <v>9.0920000000000005</v>
      </c>
      <c r="I1342" s="238"/>
      <c r="J1342" s="233"/>
      <c r="K1342" s="233"/>
      <c r="L1342" s="239"/>
      <c r="M1342" s="240"/>
      <c r="N1342" s="241"/>
      <c r="O1342" s="241"/>
      <c r="P1342" s="241"/>
      <c r="Q1342" s="241"/>
      <c r="R1342" s="241"/>
      <c r="S1342" s="241"/>
      <c r="T1342" s="242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43" t="s">
        <v>171</v>
      </c>
      <c r="AU1342" s="243" t="s">
        <v>83</v>
      </c>
      <c r="AV1342" s="13" t="s">
        <v>83</v>
      </c>
      <c r="AW1342" s="13" t="s">
        <v>35</v>
      </c>
      <c r="AX1342" s="13" t="s">
        <v>73</v>
      </c>
      <c r="AY1342" s="243" t="s">
        <v>160</v>
      </c>
    </row>
    <row r="1343" s="15" customFormat="1">
      <c r="A1343" s="15"/>
      <c r="B1343" s="265"/>
      <c r="C1343" s="266"/>
      <c r="D1343" s="234" t="s">
        <v>171</v>
      </c>
      <c r="E1343" s="267" t="s">
        <v>19</v>
      </c>
      <c r="F1343" s="268" t="s">
        <v>1738</v>
      </c>
      <c r="G1343" s="266"/>
      <c r="H1343" s="269">
        <v>9.0920000000000005</v>
      </c>
      <c r="I1343" s="270"/>
      <c r="J1343" s="266"/>
      <c r="K1343" s="266"/>
      <c r="L1343" s="271"/>
      <c r="M1343" s="272"/>
      <c r="N1343" s="273"/>
      <c r="O1343" s="273"/>
      <c r="P1343" s="273"/>
      <c r="Q1343" s="273"/>
      <c r="R1343" s="273"/>
      <c r="S1343" s="273"/>
      <c r="T1343" s="274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T1343" s="275" t="s">
        <v>171</v>
      </c>
      <c r="AU1343" s="275" t="s">
        <v>83</v>
      </c>
      <c r="AV1343" s="15" t="s">
        <v>181</v>
      </c>
      <c r="AW1343" s="15" t="s">
        <v>35</v>
      </c>
      <c r="AX1343" s="15" t="s">
        <v>73</v>
      </c>
      <c r="AY1343" s="275" t="s">
        <v>160</v>
      </c>
    </row>
    <row r="1344" s="14" customFormat="1">
      <c r="A1344" s="14"/>
      <c r="B1344" s="244"/>
      <c r="C1344" s="245"/>
      <c r="D1344" s="234" t="s">
        <v>171</v>
      </c>
      <c r="E1344" s="246" t="s">
        <v>19</v>
      </c>
      <c r="F1344" s="247" t="s">
        <v>180</v>
      </c>
      <c r="G1344" s="245"/>
      <c r="H1344" s="248">
        <v>442.57400000000001</v>
      </c>
      <c r="I1344" s="249"/>
      <c r="J1344" s="245"/>
      <c r="K1344" s="245"/>
      <c r="L1344" s="250"/>
      <c r="M1344" s="251"/>
      <c r="N1344" s="252"/>
      <c r="O1344" s="252"/>
      <c r="P1344" s="252"/>
      <c r="Q1344" s="252"/>
      <c r="R1344" s="252"/>
      <c r="S1344" s="252"/>
      <c r="T1344" s="253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T1344" s="254" t="s">
        <v>171</v>
      </c>
      <c r="AU1344" s="254" t="s">
        <v>83</v>
      </c>
      <c r="AV1344" s="14" t="s">
        <v>167</v>
      </c>
      <c r="AW1344" s="14" t="s">
        <v>35</v>
      </c>
      <c r="AX1344" s="14" t="s">
        <v>81</v>
      </c>
      <c r="AY1344" s="254" t="s">
        <v>160</v>
      </c>
    </row>
    <row r="1345" s="2" customFormat="1" ht="16.5" customHeight="1">
      <c r="A1345" s="40"/>
      <c r="B1345" s="41"/>
      <c r="C1345" s="255" t="s">
        <v>2160</v>
      </c>
      <c r="D1345" s="255" t="s">
        <v>242</v>
      </c>
      <c r="E1345" s="256" t="s">
        <v>2146</v>
      </c>
      <c r="F1345" s="257" t="s">
        <v>2147</v>
      </c>
      <c r="G1345" s="258" t="s">
        <v>175</v>
      </c>
      <c r="H1345" s="259">
        <v>41.345999999999997</v>
      </c>
      <c r="I1345" s="260"/>
      <c r="J1345" s="261">
        <f>ROUND(I1345*H1345,2)</f>
        <v>0</v>
      </c>
      <c r="K1345" s="257" t="s">
        <v>166</v>
      </c>
      <c r="L1345" s="262"/>
      <c r="M1345" s="263" t="s">
        <v>19</v>
      </c>
      <c r="N1345" s="264" t="s">
        <v>44</v>
      </c>
      <c r="O1345" s="86"/>
      <c r="P1345" s="223">
        <f>O1345*H1345</f>
        <v>0</v>
      </c>
      <c r="Q1345" s="223">
        <v>0.025000000000000001</v>
      </c>
      <c r="R1345" s="223">
        <f>Q1345*H1345</f>
        <v>1.03365</v>
      </c>
      <c r="S1345" s="223">
        <v>0</v>
      </c>
      <c r="T1345" s="224">
        <f>S1345*H1345</f>
        <v>0</v>
      </c>
      <c r="U1345" s="40"/>
      <c r="V1345" s="40"/>
      <c r="W1345" s="40"/>
      <c r="X1345" s="40"/>
      <c r="Y1345" s="40"/>
      <c r="Z1345" s="40"/>
      <c r="AA1345" s="40"/>
      <c r="AB1345" s="40"/>
      <c r="AC1345" s="40"/>
      <c r="AD1345" s="40"/>
      <c r="AE1345" s="40"/>
      <c r="AR1345" s="225" t="s">
        <v>368</v>
      </c>
      <c r="AT1345" s="225" t="s">
        <v>242</v>
      </c>
      <c r="AU1345" s="225" t="s">
        <v>83</v>
      </c>
      <c r="AY1345" s="19" t="s">
        <v>160</v>
      </c>
      <c r="BE1345" s="226">
        <f>IF(N1345="základní",J1345,0)</f>
        <v>0</v>
      </c>
      <c r="BF1345" s="226">
        <f>IF(N1345="snížená",J1345,0)</f>
        <v>0</v>
      </c>
      <c r="BG1345" s="226">
        <f>IF(N1345="zákl. přenesená",J1345,0)</f>
        <v>0</v>
      </c>
      <c r="BH1345" s="226">
        <f>IF(N1345="sníž. přenesená",J1345,0)</f>
        <v>0</v>
      </c>
      <c r="BI1345" s="226">
        <f>IF(N1345="nulová",J1345,0)</f>
        <v>0</v>
      </c>
      <c r="BJ1345" s="19" t="s">
        <v>81</v>
      </c>
      <c r="BK1345" s="226">
        <f>ROUND(I1345*H1345,2)</f>
        <v>0</v>
      </c>
      <c r="BL1345" s="19" t="s">
        <v>263</v>
      </c>
      <c r="BM1345" s="225" t="s">
        <v>2161</v>
      </c>
    </row>
    <row r="1346" s="13" customFormat="1">
      <c r="A1346" s="13"/>
      <c r="B1346" s="232"/>
      <c r="C1346" s="233"/>
      <c r="D1346" s="234" t="s">
        <v>171</v>
      </c>
      <c r="E1346" s="235" t="s">
        <v>19</v>
      </c>
      <c r="F1346" s="236" t="s">
        <v>2162</v>
      </c>
      <c r="G1346" s="233"/>
      <c r="H1346" s="237">
        <v>39.012999999999998</v>
      </c>
      <c r="I1346" s="238"/>
      <c r="J1346" s="233"/>
      <c r="K1346" s="233"/>
      <c r="L1346" s="239"/>
      <c r="M1346" s="240"/>
      <c r="N1346" s="241"/>
      <c r="O1346" s="241"/>
      <c r="P1346" s="241"/>
      <c r="Q1346" s="241"/>
      <c r="R1346" s="241"/>
      <c r="S1346" s="241"/>
      <c r="T1346" s="242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43" t="s">
        <v>171</v>
      </c>
      <c r="AU1346" s="243" t="s">
        <v>83</v>
      </c>
      <c r="AV1346" s="13" t="s">
        <v>83</v>
      </c>
      <c r="AW1346" s="13" t="s">
        <v>35</v>
      </c>
      <c r="AX1346" s="13" t="s">
        <v>73</v>
      </c>
      <c r="AY1346" s="243" t="s">
        <v>160</v>
      </c>
    </row>
    <row r="1347" s="13" customFormat="1">
      <c r="A1347" s="13"/>
      <c r="B1347" s="232"/>
      <c r="C1347" s="233"/>
      <c r="D1347" s="234" t="s">
        <v>171</v>
      </c>
      <c r="E1347" s="235" t="s">
        <v>19</v>
      </c>
      <c r="F1347" s="236" t="s">
        <v>2163</v>
      </c>
      <c r="G1347" s="233"/>
      <c r="H1347" s="237">
        <v>0.36399999999999999</v>
      </c>
      <c r="I1347" s="238"/>
      <c r="J1347" s="233"/>
      <c r="K1347" s="233"/>
      <c r="L1347" s="239"/>
      <c r="M1347" s="240"/>
      <c r="N1347" s="241"/>
      <c r="O1347" s="241"/>
      <c r="P1347" s="241"/>
      <c r="Q1347" s="241"/>
      <c r="R1347" s="241"/>
      <c r="S1347" s="241"/>
      <c r="T1347" s="242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243" t="s">
        <v>171</v>
      </c>
      <c r="AU1347" s="243" t="s">
        <v>83</v>
      </c>
      <c r="AV1347" s="13" t="s">
        <v>83</v>
      </c>
      <c r="AW1347" s="13" t="s">
        <v>35</v>
      </c>
      <c r="AX1347" s="13" t="s">
        <v>73</v>
      </c>
      <c r="AY1347" s="243" t="s">
        <v>160</v>
      </c>
    </row>
    <row r="1348" s="14" customFormat="1">
      <c r="A1348" s="14"/>
      <c r="B1348" s="244"/>
      <c r="C1348" s="245"/>
      <c r="D1348" s="234" t="s">
        <v>171</v>
      </c>
      <c r="E1348" s="246" t="s">
        <v>19</v>
      </c>
      <c r="F1348" s="247" t="s">
        <v>180</v>
      </c>
      <c r="G1348" s="245"/>
      <c r="H1348" s="248">
        <v>39.377000000000002</v>
      </c>
      <c r="I1348" s="249"/>
      <c r="J1348" s="245"/>
      <c r="K1348" s="245"/>
      <c r="L1348" s="250"/>
      <c r="M1348" s="251"/>
      <c r="N1348" s="252"/>
      <c r="O1348" s="252"/>
      <c r="P1348" s="252"/>
      <c r="Q1348" s="252"/>
      <c r="R1348" s="252"/>
      <c r="S1348" s="252"/>
      <c r="T1348" s="253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T1348" s="254" t="s">
        <v>171</v>
      </c>
      <c r="AU1348" s="254" t="s">
        <v>83</v>
      </c>
      <c r="AV1348" s="14" t="s">
        <v>167</v>
      </c>
      <c r="AW1348" s="14" t="s">
        <v>35</v>
      </c>
      <c r="AX1348" s="14" t="s">
        <v>81</v>
      </c>
      <c r="AY1348" s="254" t="s">
        <v>160</v>
      </c>
    </row>
    <row r="1349" s="13" customFormat="1">
      <c r="A1349" s="13"/>
      <c r="B1349" s="232"/>
      <c r="C1349" s="233"/>
      <c r="D1349" s="234" t="s">
        <v>171</v>
      </c>
      <c r="E1349" s="233"/>
      <c r="F1349" s="236" t="s">
        <v>2164</v>
      </c>
      <c r="G1349" s="233"/>
      <c r="H1349" s="237">
        <v>41.345999999999997</v>
      </c>
      <c r="I1349" s="238"/>
      <c r="J1349" s="233"/>
      <c r="K1349" s="233"/>
      <c r="L1349" s="239"/>
      <c r="M1349" s="240"/>
      <c r="N1349" s="241"/>
      <c r="O1349" s="241"/>
      <c r="P1349" s="241"/>
      <c r="Q1349" s="241"/>
      <c r="R1349" s="241"/>
      <c r="S1349" s="241"/>
      <c r="T1349" s="242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43" t="s">
        <v>171</v>
      </c>
      <c r="AU1349" s="243" t="s">
        <v>83</v>
      </c>
      <c r="AV1349" s="13" t="s">
        <v>83</v>
      </c>
      <c r="AW1349" s="13" t="s">
        <v>4</v>
      </c>
      <c r="AX1349" s="13" t="s">
        <v>81</v>
      </c>
      <c r="AY1349" s="243" t="s">
        <v>160</v>
      </c>
    </row>
    <row r="1350" s="2" customFormat="1" ht="24.15" customHeight="1">
      <c r="A1350" s="40"/>
      <c r="B1350" s="41"/>
      <c r="C1350" s="255" t="s">
        <v>2165</v>
      </c>
      <c r="D1350" s="255" t="s">
        <v>242</v>
      </c>
      <c r="E1350" s="256" t="s">
        <v>2047</v>
      </c>
      <c r="F1350" s="257" t="s">
        <v>2048</v>
      </c>
      <c r="G1350" s="258" t="s">
        <v>165</v>
      </c>
      <c r="H1350" s="259">
        <v>464.70299999999997</v>
      </c>
      <c r="I1350" s="260"/>
      <c r="J1350" s="261">
        <f>ROUND(I1350*H1350,2)</f>
        <v>0</v>
      </c>
      <c r="K1350" s="257" t="s">
        <v>166</v>
      </c>
      <c r="L1350" s="262"/>
      <c r="M1350" s="263" t="s">
        <v>19</v>
      </c>
      <c r="N1350" s="264" t="s">
        <v>44</v>
      </c>
      <c r="O1350" s="86"/>
      <c r="P1350" s="223">
        <f>O1350*H1350</f>
        <v>0</v>
      </c>
      <c r="Q1350" s="223">
        <v>0.0041000000000000003</v>
      </c>
      <c r="R1350" s="223">
        <f>Q1350*H1350</f>
        <v>1.9052823000000001</v>
      </c>
      <c r="S1350" s="223">
        <v>0</v>
      </c>
      <c r="T1350" s="224">
        <f>S1350*H1350</f>
        <v>0</v>
      </c>
      <c r="U1350" s="40"/>
      <c r="V1350" s="40"/>
      <c r="W1350" s="40"/>
      <c r="X1350" s="40"/>
      <c r="Y1350" s="40"/>
      <c r="Z1350" s="40"/>
      <c r="AA1350" s="40"/>
      <c r="AB1350" s="40"/>
      <c r="AC1350" s="40"/>
      <c r="AD1350" s="40"/>
      <c r="AE1350" s="40"/>
      <c r="AR1350" s="225" t="s">
        <v>368</v>
      </c>
      <c r="AT1350" s="225" t="s">
        <v>242</v>
      </c>
      <c r="AU1350" s="225" t="s">
        <v>83</v>
      </c>
      <c r="AY1350" s="19" t="s">
        <v>160</v>
      </c>
      <c r="BE1350" s="226">
        <f>IF(N1350="základní",J1350,0)</f>
        <v>0</v>
      </c>
      <c r="BF1350" s="226">
        <f>IF(N1350="snížená",J1350,0)</f>
        <v>0</v>
      </c>
      <c r="BG1350" s="226">
        <f>IF(N1350="zákl. přenesená",J1350,0)</f>
        <v>0</v>
      </c>
      <c r="BH1350" s="226">
        <f>IF(N1350="sníž. přenesená",J1350,0)</f>
        <v>0</v>
      </c>
      <c r="BI1350" s="226">
        <f>IF(N1350="nulová",J1350,0)</f>
        <v>0</v>
      </c>
      <c r="BJ1350" s="19" t="s">
        <v>81</v>
      </c>
      <c r="BK1350" s="226">
        <f>ROUND(I1350*H1350,2)</f>
        <v>0</v>
      </c>
      <c r="BL1350" s="19" t="s">
        <v>263</v>
      </c>
      <c r="BM1350" s="225" t="s">
        <v>2166</v>
      </c>
    </row>
    <row r="1351" s="13" customFormat="1">
      <c r="A1351" s="13"/>
      <c r="B1351" s="232"/>
      <c r="C1351" s="233"/>
      <c r="D1351" s="234" t="s">
        <v>171</v>
      </c>
      <c r="E1351" s="233"/>
      <c r="F1351" s="236" t="s">
        <v>2167</v>
      </c>
      <c r="G1351" s="233"/>
      <c r="H1351" s="237">
        <v>464.70299999999997</v>
      </c>
      <c r="I1351" s="238"/>
      <c r="J1351" s="233"/>
      <c r="K1351" s="233"/>
      <c r="L1351" s="239"/>
      <c r="M1351" s="240"/>
      <c r="N1351" s="241"/>
      <c r="O1351" s="241"/>
      <c r="P1351" s="241"/>
      <c r="Q1351" s="241"/>
      <c r="R1351" s="241"/>
      <c r="S1351" s="241"/>
      <c r="T1351" s="242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243" t="s">
        <v>171</v>
      </c>
      <c r="AU1351" s="243" t="s">
        <v>83</v>
      </c>
      <c r="AV1351" s="13" t="s">
        <v>83</v>
      </c>
      <c r="AW1351" s="13" t="s">
        <v>4</v>
      </c>
      <c r="AX1351" s="13" t="s">
        <v>81</v>
      </c>
      <c r="AY1351" s="243" t="s">
        <v>160</v>
      </c>
    </row>
    <row r="1352" s="2" customFormat="1" ht="33" customHeight="1">
      <c r="A1352" s="40"/>
      <c r="B1352" s="41"/>
      <c r="C1352" s="214" t="s">
        <v>2168</v>
      </c>
      <c r="D1352" s="214" t="s">
        <v>162</v>
      </c>
      <c r="E1352" s="215" t="s">
        <v>2169</v>
      </c>
      <c r="F1352" s="216" t="s">
        <v>2170</v>
      </c>
      <c r="G1352" s="217" t="s">
        <v>165</v>
      </c>
      <c r="H1352" s="218">
        <v>1122.451</v>
      </c>
      <c r="I1352" s="219"/>
      <c r="J1352" s="220">
        <f>ROUND(I1352*H1352,2)</f>
        <v>0</v>
      </c>
      <c r="K1352" s="216" t="s">
        <v>166</v>
      </c>
      <c r="L1352" s="46"/>
      <c r="M1352" s="221" t="s">
        <v>19</v>
      </c>
      <c r="N1352" s="222" t="s">
        <v>44</v>
      </c>
      <c r="O1352" s="86"/>
      <c r="P1352" s="223">
        <f>O1352*H1352</f>
        <v>0</v>
      </c>
      <c r="Q1352" s="223">
        <v>6.9999999999999994E-05</v>
      </c>
      <c r="R1352" s="223">
        <f>Q1352*H1352</f>
        <v>0.078571569999999993</v>
      </c>
      <c r="S1352" s="223">
        <v>0</v>
      </c>
      <c r="T1352" s="224">
        <f>S1352*H1352</f>
        <v>0</v>
      </c>
      <c r="U1352" s="40"/>
      <c r="V1352" s="40"/>
      <c r="W1352" s="40"/>
      <c r="X1352" s="40"/>
      <c r="Y1352" s="40"/>
      <c r="Z1352" s="40"/>
      <c r="AA1352" s="40"/>
      <c r="AB1352" s="40"/>
      <c r="AC1352" s="40"/>
      <c r="AD1352" s="40"/>
      <c r="AE1352" s="40"/>
      <c r="AR1352" s="225" t="s">
        <v>263</v>
      </c>
      <c r="AT1352" s="225" t="s">
        <v>162</v>
      </c>
      <c r="AU1352" s="225" t="s">
        <v>83</v>
      </c>
      <c r="AY1352" s="19" t="s">
        <v>160</v>
      </c>
      <c r="BE1352" s="226">
        <f>IF(N1352="základní",J1352,0)</f>
        <v>0</v>
      </c>
      <c r="BF1352" s="226">
        <f>IF(N1352="snížená",J1352,0)</f>
        <v>0</v>
      </c>
      <c r="BG1352" s="226">
        <f>IF(N1352="zákl. přenesená",J1352,0)</f>
        <v>0</v>
      </c>
      <c r="BH1352" s="226">
        <f>IF(N1352="sníž. přenesená",J1352,0)</f>
        <v>0</v>
      </c>
      <c r="BI1352" s="226">
        <f>IF(N1352="nulová",J1352,0)</f>
        <v>0</v>
      </c>
      <c r="BJ1352" s="19" t="s">
        <v>81</v>
      </c>
      <c r="BK1352" s="226">
        <f>ROUND(I1352*H1352,2)</f>
        <v>0</v>
      </c>
      <c r="BL1352" s="19" t="s">
        <v>263</v>
      </c>
      <c r="BM1352" s="225" t="s">
        <v>2171</v>
      </c>
    </row>
    <row r="1353" s="2" customFormat="1">
      <c r="A1353" s="40"/>
      <c r="B1353" s="41"/>
      <c r="C1353" s="42"/>
      <c r="D1353" s="227" t="s">
        <v>169</v>
      </c>
      <c r="E1353" s="42"/>
      <c r="F1353" s="228" t="s">
        <v>2172</v>
      </c>
      <c r="G1353" s="42"/>
      <c r="H1353" s="42"/>
      <c r="I1353" s="229"/>
      <c r="J1353" s="42"/>
      <c r="K1353" s="42"/>
      <c r="L1353" s="46"/>
      <c r="M1353" s="230"/>
      <c r="N1353" s="231"/>
      <c r="O1353" s="86"/>
      <c r="P1353" s="86"/>
      <c r="Q1353" s="86"/>
      <c r="R1353" s="86"/>
      <c r="S1353" s="86"/>
      <c r="T1353" s="87"/>
      <c r="U1353" s="40"/>
      <c r="V1353" s="40"/>
      <c r="W1353" s="40"/>
      <c r="X1353" s="40"/>
      <c r="Y1353" s="40"/>
      <c r="Z1353" s="40"/>
      <c r="AA1353" s="40"/>
      <c r="AB1353" s="40"/>
      <c r="AC1353" s="40"/>
      <c r="AD1353" s="40"/>
      <c r="AE1353" s="40"/>
      <c r="AT1353" s="19" t="s">
        <v>169</v>
      </c>
      <c r="AU1353" s="19" t="s">
        <v>83</v>
      </c>
    </row>
    <row r="1354" s="13" customFormat="1">
      <c r="A1354" s="13"/>
      <c r="B1354" s="232"/>
      <c r="C1354" s="233"/>
      <c r="D1354" s="234" t="s">
        <v>171</v>
      </c>
      <c r="E1354" s="235" t="s">
        <v>19</v>
      </c>
      <c r="F1354" s="236" t="s">
        <v>1578</v>
      </c>
      <c r="G1354" s="233"/>
      <c r="H1354" s="237">
        <v>14.114000000000001</v>
      </c>
      <c r="I1354" s="238"/>
      <c r="J1354" s="233"/>
      <c r="K1354" s="233"/>
      <c r="L1354" s="239"/>
      <c r="M1354" s="240"/>
      <c r="N1354" s="241"/>
      <c r="O1354" s="241"/>
      <c r="P1354" s="241"/>
      <c r="Q1354" s="241"/>
      <c r="R1354" s="241"/>
      <c r="S1354" s="241"/>
      <c r="T1354" s="242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43" t="s">
        <v>171</v>
      </c>
      <c r="AU1354" s="243" t="s">
        <v>83</v>
      </c>
      <c r="AV1354" s="13" t="s">
        <v>83</v>
      </c>
      <c r="AW1354" s="13" t="s">
        <v>35</v>
      </c>
      <c r="AX1354" s="13" t="s">
        <v>73</v>
      </c>
      <c r="AY1354" s="243" t="s">
        <v>160</v>
      </c>
    </row>
    <row r="1355" s="15" customFormat="1">
      <c r="A1355" s="15"/>
      <c r="B1355" s="265"/>
      <c r="C1355" s="266"/>
      <c r="D1355" s="234" t="s">
        <v>171</v>
      </c>
      <c r="E1355" s="267" t="s">
        <v>19</v>
      </c>
      <c r="F1355" s="268" t="s">
        <v>1579</v>
      </c>
      <c r="G1355" s="266"/>
      <c r="H1355" s="269">
        <v>14.114000000000001</v>
      </c>
      <c r="I1355" s="270"/>
      <c r="J1355" s="266"/>
      <c r="K1355" s="266"/>
      <c r="L1355" s="271"/>
      <c r="M1355" s="272"/>
      <c r="N1355" s="273"/>
      <c r="O1355" s="273"/>
      <c r="P1355" s="273"/>
      <c r="Q1355" s="273"/>
      <c r="R1355" s="273"/>
      <c r="S1355" s="273"/>
      <c r="T1355" s="274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T1355" s="275" t="s">
        <v>171</v>
      </c>
      <c r="AU1355" s="275" t="s">
        <v>83</v>
      </c>
      <c r="AV1355" s="15" t="s">
        <v>181</v>
      </c>
      <c r="AW1355" s="15" t="s">
        <v>35</v>
      </c>
      <c r="AX1355" s="15" t="s">
        <v>73</v>
      </c>
      <c r="AY1355" s="275" t="s">
        <v>160</v>
      </c>
    </row>
    <row r="1356" s="13" customFormat="1">
      <c r="A1356" s="13"/>
      <c r="B1356" s="232"/>
      <c r="C1356" s="233"/>
      <c r="D1356" s="234" t="s">
        <v>171</v>
      </c>
      <c r="E1356" s="235" t="s">
        <v>19</v>
      </c>
      <c r="F1356" s="236" t="s">
        <v>2173</v>
      </c>
      <c r="G1356" s="233"/>
      <c r="H1356" s="237">
        <v>626.66399999999999</v>
      </c>
      <c r="I1356" s="238"/>
      <c r="J1356" s="233"/>
      <c r="K1356" s="233"/>
      <c r="L1356" s="239"/>
      <c r="M1356" s="240"/>
      <c r="N1356" s="241"/>
      <c r="O1356" s="241"/>
      <c r="P1356" s="241"/>
      <c r="Q1356" s="241"/>
      <c r="R1356" s="241"/>
      <c r="S1356" s="241"/>
      <c r="T1356" s="242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43" t="s">
        <v>171</v>
      </c>
      <c r="AU1356" s="243" t="s">
        <v>83</v>
      </c>
      <c r="AV1356" s="13" t="s">
        <v>83</v>
      </c>
      <c r="AW1356" s="13" t="s">
        <v>35</v>
      </c>
      <c r="AX1356" s="13" t="s">
        <v>73</v>
      </c>
      <c r="AY1356" s="243" t="s">
        <v>160</v>
      </c>
    </row>
    <row r="1357" s="15" customFormat="1">
      <c r="A1357" s="15"/>
      <c r="B1357" s="265"/>
      <c r="C1357" s="266"/>
      <c r="D1357" s="234" t="s">
        <v>171</v>
      </c>
      <c r="E1357" s="267" t="s">
        <v>19</v>
      </c>
      <c r="F1357" s="268" t="s">
        <v>1180</v>
      </c>
      <c r="G1357" s="266"/>
      <c r="H1357" s="269">
        <v>626.66399999999999</v>
      </c>
      <c r="I1357" s="270"/>
      <c r="J1357" s="266"/>
      <c r="K1357" s="266"/>
      <c r="L1357" s="271"/>
      <c r="M1357" s="272"/>
      <c r="N1357" s="273"/>
      <c r="O1357" s="273"/>
      <c r="P1357" s="273"/>
      <c r="Q1357" s="273"/>
      <c r="R1357" s="273"/>
      <c r="S1357" s="273"/>
      <c r="T1357" s="274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T1357" s="275" t="s">
        <v>171</v>
      </c>
      <c r="AU1357" s="275" t="s">
        <v>83</v>
      </c>
      <c r="AV1357" s="15" t="s">
        <v>181</v>
      </c>
      <c r="AW1357" s="15" t="s">
        <v>35</v>
      </c>
      <c r="AX1357" s="15" t="s">
        <v>73</v>
      </c>
      <c r="AY1357" s="275" t="s">
        <v>160</v>
      </c>
    </row>
    <row r="1358" s="13" customFormat="1">
      <c r="A1358" s="13"/>
      <c r="B1358" s="232"/>
      <c r="C1358" s="233"/>
      <c r="D1358" s="234" t="s">
        <v>171</v>
      </c>
      <c r="E1358" s="235" t="s">
        <v>19</v>
      </c>
      <c r="F1358" s="236" t="s">
        <v>1181</v>
      </c>
      <c r="G1358" s="233"/>
      <c r="H1358" s="237">
        <v>4.5490000000000004</v>
      </c>
      <c r="I1358" s="238"/>
      <c r="J1358" s="233"/>
      <c r="K1358" s="233"/>
      <c r="L1358" s="239"/>
      <c r="M1358" s="240"/>
      <c r="N1358" s="241"/>
      <c r="O1358" s="241"/>
      <c r="P1358" s="241"/>
      <c r="Q1358" s="241"/>
      <c r="R1358" s="241"/>
      <c r="S1358" s="241"/>
      <c r="T1358" s="242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43" t="s">
        <v>171</v>
      </c>
      <c r="AU1358" s="243" t="s">
        <v>83</v>
      </c>
      <c r="AV1358" s="13" t="s">
        <v>83</v>
      </c>
      <c r="AW1358" s="13" t="s">
        <v>35</v>
      </c>
      <c r="AX1358" s="13" t="s">
        <v>73</v>
      </c>
      <c r="AY1358" s="243" t="s">
        <v>160</v>
      </c>
    </row>
    <row r="1359" s="13" customFormat="1">
      <c r="A1359" s="13"/>
      <c r="B1359" s="232"/>
      <c r="C1359" s="233"/>
      <c r="D1359" s="234" t="s">
        <v>171</v>
      </c>
      <c r="E1359" s="235" t="s">
        <v>19</v>
      </c>
      <c r="F1359" s="236" t="s">
        <v>1182</v>
      </c>
      <c r="G1359" s="233"/>
      <c r="H1359" s="237">
        <v>8.1679999999999993</v>
      </c>
      <c r="I1359" s="238"/>
      <c r="J1359" s="233"/>
      <c r="K1359" s="233"/>
      <c r="L1359" s="239"/>
      <c r="M1359" s="240"/>
      <c r="N1359" s="241"/>
      <c r="O1359" s="241"/>
      <c r="P1359" s="241"/>
      <c r="Q1359" s="241"/>
      <c r="R1359" s="241"/>
      <c r="S1359" s="241"/>
      <c r="T1359" s="242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43" t="s">
        <v>171</v>
      </c>
      <c r="AU1359" s="243" t="s">
        <v>83</v>
      </c>
      <c r="AV1359" s="13" t="s">
        <v>83</v>
      </c>
      <c r="AW1359" s="13" t="s">
        <v>35</v>
      </c>
      <c r="AX1359" s="13" t="s">
        <v>73</v>
      </c>
      <c r="AY1359" s="243" t="s">
        <v>160</v>
      </c>
    </row>
    <row r="1360" s="13" customFormat="1">
      <c r="A1360" s="13"/>
      <c r="B1360" s="232"/>
      <c r="C1360" s="233"/>
      <c r="D1360" s="234" t="s">
        <v>171</v>
      </c>
      <c r="E1360" s="235" t="s">
        <v>19</v>
      </c>
      <c r="F1360" s="236" t="s">
        <v>1183</v>
      </c>
      <c r="G1360" s="233"/>
      <c r="H1360" s="237">
        <v>2.6030000000000002</v>
      </c>
      <c r="I1360" s="238"/>
      <c r="J1360" s="233"/>
      <c r="K1360" s="233"/>
      <c r="L1360" s="239"/>
      <c r="M1360" s="240"/>
      <c r="N1360" s="241"/>
      <c r="O1360" s="241"/>
      <c r="P1360" s="241"/>
      <c r="Q1360" s="241"/>
      <c r="R1360" s="241"/>
      <c r="S1360" s="241"/>
      <c r="T1360" s="242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43" t="s">
        <v>171</v>
      </c>
      <c r="AU1360" s="243" t="s">
        <v>83</v>
      </c>
      <c r="AV1360" s="13" t="s">
        <v>83</v>
      </c>
      <c r="AW1360" s="13" t="s">
        <v>35</v>
      </c>
      <c r="AX1360" s="13" t="s">
        <v>73</v>
      </c>
      <c r="AY1360" s="243" t="s">
        <v>160</v>
      </c>
    </row>
    <row r="1361" s="13" customFormat="1">
      <c r="A1361" s="13"/>
      <c r="B1361" s="232"/>
      <c r="C1361" s="233"/>
      <c r="D1361" s="234" t="s">
        <v>171</v>
      </c>
      <c r="E1361" s="235" t="s">
        <v>19</v>
      </c>
      <c r="F1361" s="236" t="s">
        <v>1184</v>
      </c>
      <c r="G1361" s="233"/>
      <c r="H1361" s="237">
        <v>4.4269999999999996</v>
      </c>
      <c r="I1361" s="238"/>
      <c r="J1361" s="233"/>
      <c r="K1361" s="233"/>
      <c r="L1361" s="239"/>
      <c r="M1361" s="240"/>
      <c r="N1361" s="241"/>
      <c r="O1361" s="241"/>
      <c r="P1361" s="241"/>
      <c r="Q1361" s="241"/>
      <c r="R1361" s="241"/>
      <c r="S1361" s="241"/>
      <c r="T1361" s="242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43" t="s">
        <v>171</v>
      </c>
      <c r="AU1361" s="243" t="s">
        <v>83</v>
      </c>
      <c r="AV1361" s="13" t="s">
        <v>83</v>
      </c>
      <c r="AW1361" s="13" t="s">
        <v>35</v>
      </c>
      <c r="AX1361" s="13" t="s">
        <v>73</v>
      </c>
      <c r="AY1361" s="243" t="s">
        <v>160</v>
      </c>
    </row>
    <row r="1362" s="13" customFormat="1">
      <c r="A1362" s="13"/>
      <c r="B1362" s="232"/>
      <c r="C1362" s="233"/>
      <c r="D1362" s="234" t="s">
        <v>171</v>
      </c>
      <c r="E1362" s="235" t="s">
        <v>19</v>
      </c>
      <c r="F1362" s="236" t="s">
        <v>1185</v>
      </c>
      <c r="G1362" s="233"/>
      <c r="H1362" s="237">
        <v>3.48</v>
      </c>
      <c r="I1362" s="238"/>
      <c r="J1362" s="233"/>
      <c r="K1362" s="233"/>
      <c r="L1362" s="239"/>
      <c r="M1362" s="240"/>
      <c r="N1362" s="241"/>
      <c r="O1362" s="241"/>
      <c r="P1362" s="241"/>
      <c r="Q1362" s="241"/>
      <c r="R1362" s="241"/>
      <c r="S1362" s="241"/>
      <c r="T1362" s="242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43" t="s">
        <v>171</v>
      </c>
      <c r="AU1362" s="243" t="s">
        <v>83</v>
      </c>
      <c r="AV1362" s="13" t="s">
        <v>83</v>
      </c>
      <c r="AW1362" s="13" t="s">
        <v>35</v>
      </c>
      <c r="AX1362" s="13" t="s">
        <v>73</v>
      </c>
      <c r="AY1362" s="243" t="s">
        <v>160</v>
      </c>
    </row>
    <row r="1363" s="13" customFormat="1">
      <c r="A1363" s="13"/>
      <c r="B1363" s="232"/>
      <c r="C1363" s="233"/>
      <c r="D1363" s="234" t="s">
        <v>171</v>
      </c>
      <c r="E1363" s="235" t="s">
        <v>19</v>
      </c>
      <c r="F1363" s="236" t="s">
        <v>1186</v>
      </c>
      <c r="G1363" s="233"/>
      <c r="H1363" s="237">
        <v>9.9199999999999999</v>
      </c>
      <c r="I1363" s="238"/>
      <c r="J1363" s="233"/>
      <c r="K1363" s="233"/>
      <c r="L1363" s="239"/>
      <c r="M1363" s="240"/>
      <c r="N1363" s="241"/>
      <c r="O1363" s="241"/>
      <c r="P1363" s="241"/>
      <c r="Q1363" s="241"/>
      <c r="R1363" s="241"/>
      <c r="S1363" s="241"/>
      <c r="T1363" s="242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43" t="s">
        <v>171</v>
      </c>
      <c r="AU1363" s="243" t="s">
        <v>83</v>
      </c>
      <c r="AV1363" s="13" t="s">
        <v>83</v>
      </c>
      <c r="AW1363" s="13" t="s">
        <v>35</v>
      </c>
      <c r="AX1363" s="13" t="s">
        <v>73</v>
      </c>
      <c r="AY1363" s="243" t="s">
        <v>160</v>
      </c>
    </row>
    <row r="1364" s="13" customFormat="1">
      <c r="A1364" s="13"/>
      <c r="B1364" s="232"/>
      <c r="C1364" s="233"/>
      <c r="D1364" s="234" t="s">
        <v>171</v>
      </c>
      <c r="E1364" s="235" t="s">
        <v>19</v>
      </c>
      <c r="F1364" s="236" t="s">
        <v>1187</v>
      </c>
      <c r="G1364" s="233"/>
      <c r="H1364" s="237">
        <v>10.523999999999999</v>
      </c>
      <c r="I1364" s="238"/>
      <c r="J1364" s="233"/>
      <c r="K1364" s="233"/>
      <c r="L1364" s="239"/>
      <c r="M1364" s="240"/>
      <c r="N1364" s="241"/>
      <c r="O1364" s="241"/>
      <c r="P1364" s="241"/>
      <c r="Q1364" s="241"/>
      <c r="R1364" s="241"/>
      <c r="S1364" s="241"/>
      <c r="T1364" s="242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43" t="s">
        <v>171</v>
      </c>
      <c r="AU1364" s="243" t="s">
        <v>83</v>
      </c>
      <c r="AV1364" s="13" t="s">
        <v>83</v>
      </c>
      <c r="AW1364" s="13" t="s">
        <v>35</v>
      </c>
      <c r="AX1364" s="13" t="s">
        <v>73</v>
      </c>
      <c r="AY1364" s="243" t="s">
        <v>160</v>
      </c>
    </row>
    <row r="1365" s="15" customFormat="1">
      <c r="A1365" s="15"/>
      <c r="B1365" s="265"/>
      <c r="C1365" s="266"/>
      <c r="D1365" s="234" t="s">
        <v>171</v>
      </c>
      <c r="E1365" s="267" t="s">
        <v>19</v>
      </c>
      <c r="F1365" s="268" t="s">
        <v>1188</v>
      </c>
      <c r="G1365" s="266"/>
      <c r="H1365" s="269">
        <v>43.670999999999999</v>
      </c>
      <c r="I1365" s="270"/>
      <c r="J1365" s="266"/>
      <c r="K1365" s="266"/>
      <c r="L1365" s="271"/>
      <c r="M1365" s="272"/>
      <c r="N1365" s="273"/>
      <c r="O1365" s="273"/>
      <c r="P1365" s="273"/>
      <c r="Q1365" s="273"/>
      <c r="R1365" s="273"/>
      <c r="S1365" s="273"/>
      <c r="T1365" s="274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T1365" s="275" t="s">
        <v>171</v>
      </c>
      <c r="AU1365" s="275" t="s">
        <v>83</v>
      </c>
      <c r="AV1365" s="15" t="s">
        <v>181</v>
      </c>
      <c r="AW1365" s="15" t="s">
        <v>35</v>
      </c>
      <c r="AX1365" s="15" t="s">
        <v>73</v>
      </c>
      <c r="AY1365" s="275" t="s">
        <v>160</v>
      </c>
    </row>
    <row r="1366" s="13" customFormat="1">
      <c r="A1366" s="13"/>
      <c r="B1366" s="232"/>
      <c r="C1366" s="233"/>
      <c r="D1366" s="234" t="s">
        <v>171</v>
      </c>
      <c r="E1366" s="235" t="s">
        <v>19</v>
      </c>
      <c r="F1366" s="236" t="s">
        <v>1189</v>
      </c>
      <c r="G1366" s="233"/>
      <c r="H1366" s="237">
        <v>27.434000000000001</v>
      </c>
      <c r="I1366" s="238"/>
      <c r="J1366" s="233"/>
      <c r="K1366" s="233"/>
      <c r="L1366" s="239"/>
      <c r="M1366" s="240"/>
      <c r="N1366" s="241"/>
      <c r="O1366" s="241"/>
      <c r="P1366" s="241"/>
      <c r="Q1366" s="241"/>
      <c r="R1366" s="241"/>
      <c r="S1366" s="241"/>
      <c r="T1366" s="242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3" t="s">
        <v>171</v>
      </c>
      <c r="AU1366" s="243" t="s">
        <v>83</v>
      </c>
      <c r="AV1366" s="13" t="s">
        <v>83</v>
      </c>
      <c r="AW1366" s="13" t="s">
        <v>35</v>
      </c>
      <c r="AX1366" s="13" t="s">
        <v>73</v>
      </c>
      <c r="AY1366" s="243" t="s">
        <v>160</v>
      </c>
    </row>
    <row r="1367" s="13" customFormat="1">
      <c r="A1367" s="13"/>
      <c r="B1367" s="232"/>
      <c r="C1367" s="233"/>
      <c r="D1367" s="234" t="s">
        <v>171</v>
      </c>
      <c r="E1367" s="235" t="s">
        <v>19</v>
      </c>
      <c r="F1367" s="236" t="s">
        <v>1190</v>
      </c>
      <c r="G1367" s="233"/>
      <c r="H1367" s="237">
        <v>17.013999999999999</v>
      </c>
      <c r="I1367" s="238"/>
      <c r="J1367" s="233"/>
      <c r="K1367" s="233"/>
      <c r="L1367" s="239"/>
      <c r="M1367" s="240"/>
      <c r="N1367" s="241"/>
      <c r="O1367" s="241"/>
      <c r="P1367" s="241"/>
      <c r="Q1367" s="241"/>
      <c r="R1367" s="241"/>
      <c r="S1367" s="241"/>
      <c r="T1367" s="242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243" t="s">
        <v>171</v>
      </c>
      <c r="AU1367" s="243" t="s">
        <v>83</v>
      </c>
      <c r="AV1367" s="13" t="s">
        <v>83</v>
      </c>
      <c r="AW1367" s="13" t="s">
        <v>35</v>
      </c>
      <c r="AX1367" s="13" t="s">
        <v>73</v>
      </c>
      <c r="AY1367" s="243" t="s">
        <v>160</v>
      </c>
    </row>
    <row r="1368" s="13" customFormat="1">
      <c r="A1368" s="13"/>
      <c r="B1368" s="232"/>
      <c r="C1368" s="233"/>
      <c r="D1368" s="234" t="s">
        <v>171</v>
      </c>
      <c r="E1368" s="235" t="s">
        <v>19</v>
      </c>
      <c r="F1368" s="236" t="s">
        <v>1191</v>
      </c>
      <c r="G1368" s="233"/>
      <c r="H1368" s="237">
        <v>34.332000000000001</v>
      </c>
      <c r="I1368" s="238"/>
      <c r="J1368" s="233"/>
      <c r="K1368" s="233"/>
      <c r="L1368" s="239"/>
      <c r="M1368" s="240"/>
      <c r="N1368" s="241"/>
      <c r="O1368" s="241"/>
      <c r="P1368" s="241"/>
      <c r="Q1368" s="241"/>
      <c r="R1368" s="241"/>
      <c r="S1368" s="241"/>
      <c r="T1368" s="242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43" t="s">
        <v>171</v>
      </c>
      <c r="AU1368" s="243" t="s">
        <v>83</v>
      </c>
      <c r="AV1368" s="13" t="s">
        <v>83</v>
      </c>
      <c r="AW1368" s="13" t="s">
        <v>35</v>
      </c>
      <c r="AX1368" s="13" t="s">
        <v>73</v>
      </c>
      <c r="AY1368" s="243" t="s">
        <v>160</v>
      </c>
    </row>
    <row r="1369" s="13" customFormat="1">
      <c r="A1369" s="13"/>
      <c r="B1369" s="232"/>
      <c r="C1369" s="233"/>
      <c r="D1369" s="234" t="s">
        <v>171</v>
      </c>
      <c r="E1369" s="235" t="s">
        <v>19</v>
      </c>
      <c r="F1369" s="236" t="s">
        <v>1192</v>
      </c>
      <c r="G1369" s="233"/>
      <c r="H1369" s="237">
        <v>50.231999999999999</v>
      </c>
      <c r="I1369" s="238"/>
      <c r="J1369" s="233"/>
      <c r="K1369" s="233"/>
      <c r="L1369" s="239"/>
      <c r="M1369" s="240"/>
      <c r="N1369" s="241"/>
      <c r="O1369" s="241"/>
      <c r="P1369" s="241"/>
      <c r="Q1369" s="241"/>
      <c r="R1369" s="241"/>
      <c r="S1369" s="241"/>
      <c r="T1369" s="242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243" t="s">
        <v>171</v>
      </c>
      <c r="AU1369" s="243" t="s">
        <v>83</v>
      </c>
      <c r="AV1369" s="13" t="s">
        <v>83</v>
      </c>
      <c r="AW1369" s="13" t="s">
        <v>35</v>
      </c>
      <c r="AX1369" s="13" t="s">
        <v>73</v>
      </c>
      <c r="AY1369" s="243" t="s">
        <v>160</v>
      </c>
    </row>
    <row r="1370" s="13" customFormat="1">
      <c r="A1370" s="13"/>
      <c r="B1370" s="232"/>
      <c r="C1370" s="233"/>
      <c r="D1370" s="234" t="s">
        <v>171</v>
      </c>
      <c r="E1370" s="235" t="s">
        <v>19</v>
      </c>
      <c r="F1370" s="236" t="s">
        <v>1193</v>
      </c>
      <c r="G1370" s="233"/>
      <c r="H1370" s="237">
        <v>45.936</v>
      </c>
      <c r="I1370" s="238"/>
      <c r="J1370" s="233"/>
      <c r="K1370" s="233"/>
      <c r="L1370" s="239"/>
      <c r="M1370" s="240"/>
      <c r="N1370" s="241"/>
      <c r="O1370" s="241"/>
      <c r="P1370" s="241"/>
      <c r="Q1370" s="241"/>
      <c r="R1370" s="241"/>
      <c r="S1370" s="241"/>
      <c r="T1370" s="242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243" t="s">
        <v>171</v>
      </c>
      <c r="AU1370" s="243" t="s">
        <v>83</v>
      </c>
      <c r="AV1370" s="13" t="s">
        <v>83</v>
      </c>
      <c r="AW1370" s="13" t="s">
        <v>35</v>
      </c>
      <c r="AX1370" s="13" t="s">
        <v>73</v>
      </c>
      <c r="AY1370" s="243" t="s">
        <v>160</v>
      </c>
    </row>
    <row r="1371" s="13" customFormat="1">
      <c r="A1371" s="13"/>
      <c r="B1371" s="232"/>
      <c r="C1371" s="233"/>
      <c r="D1371" s="234" t="s">
        <v>171</v>
      </c>
      <c r="E1371" s="235" t="s">
        <v>19</v>
      </c>
      <c r="F1371" s="236" t="s">
        <v>1194</v>
      </c>
      <c r="G1371" s="233"/>
      <c r="H1371" s="237">
        <v>12.505000000000001</v>
      </c>
      <c r="I1371" s="238"/>
      <c r="J1371" s="233"/>
      <c r="K1371" s="233"/>
      <c r="L1371" s="239"/>
      <c r="M1371" s="240"/>
      <c r="N1371" s="241"/>
      <c r="O1371" s="241"/>
      <c r="P1371" s="241"/>
      <c r="Q1371" s="241"/>
      <c r="R1371" s="241"/>
      <c r="S1371" s="241"/>
      <c r="T1371" s="242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43" t="s">
        <v>171</v>
      </c>
      <c r="AU1371" s="243" t="s">
        <v>83</v>
      </c>
      <c r="AV1371" s="13" t="s">
        <v>83</v>
      </c>
      <c r="AW1371" s="13" t="s">
        <v>35</v>
      </c>
      <c r="AX1371" s="13" t="s">
        <v>73</v>
      </c>
      <c r="AY1371" s="243" t="s">
        <v>160</v>
      </c>
    </row>
    <row r="1372" s="13" customFormat="1">
      <c r="A1372" s="13"/>
      <c r="B1372" s="232"/>
      <c r="C1372" s="233"/>
      <c r="D1372" s="234" t="s">
        <v>171</v>
      </c>
      <c r="E1372" s="235" t="s">
        <v>19</v>
      </c>
      <c r="F1372" s="236" t="s">
        <v>1195</v>
      </c>
      <c r="G1372" s="233"/>
      <c r="H1372" s="237">
        <v>19.635000000000002</v>
      </c>
      <c r="I1372" s="238"/>
      <c r="J1372" s="233"/>
      <c r="K1372" s="233"/>
      <c r="L1372" s="239"/>
      <c r="M1372" s="240"/>
      <c r="N1372" s="241"/>
      <c r="O1372" s="241"/>
      <c r="P1372" s="241"/>
      <c r="Q1372" s="241"/>
      <c r="R1372" s="241"/>
      <c r="S1372" s="241"/>
      <c r="T1372" s="242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43" t="s">
        <v>171</v>
      </c>
      <c r="AU1372" s="243" t="s">
        <v>83</v>
      </c>
      <c r="AV1372" s="13" t="s">
        <v>83</v>
      </c>
      <c r="AW1372" s="13" t="s">
        <v>35</v>
      </c>
      <c r="AX1372" s="13" t="s">
        <v>73</v>
      </c>
      <c r="AY1372" s="243" t="s">
        <v>160</v>
      </c>
    </row>
    <row r="1373" s="13" customFormat="1">
      <c r="A1373" s="13"/>
      <c r="B1373" s="232"/>
      <c r="C1373" s="233"/>
      <c r="D1373" s="234" t="s">
        <v>171</v>
      </c>
      <c r="E1373" s="235" t="s">
        <v>19</v>
      </c>
      <c r="F1373" s="236" t="s">
        <v>1196</v>
      </c>
      <c r="G1373" s="233"/>
      <c r="H1373" s="237">
        <v>4.9509999999999996</v>
      </c>
      <c r="I1373" s="238"/>
      <c r="J1373" s="233"/>
      <c r="K1373" s="233"/>
      <c r="L1373" s="239"/>
      <c r="M1373" s="240"/>
      <c r="N1373" s="241"/>
      <c r="O1373" s="241"/>
      <c r="P1373" s="241"/>
      <c r="Q1373" s="241"/>
      <c r="R1373" s="241"/>
      <c r="S1373" s="241"/>
      <c r="T1373" s="242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43" t="s">
        <v>171</v>
      </c>
      <c r="AU1373" s="243" t="s">
        <v>83</v>
      </c>
      <c r="AV1373" s="13" t="s">
        <v>83</v>
      </c>
      <c r="AW1373" s="13" t="s">
        <v>35</v>
      </c>
      <c r="AX1373" s="13" t="s">
        <v>73</v>
      </c>
      <c r="AY1373" s="243" t="s">
        <v>160</v>
      </c>
    </row>
    <row r="1374" s="13" customFormat="1">
      <c r="A1374" s="13"/>
      <c r="B1374" s="232"/>
      <c r="C1374" s="233"/>
      <c r="D1374" s="234" t="s">
        <v>171</v>
      </c>
      <c r="E1374" s="235" t="s">
        <v>19</v>
      </c>
      <c r="F1374" s="236" t="s">
        <v>1197</v>
      </c>
      <c r="G1374" s="233"/>
      <c r="H1374" s="237">
        <v>2.794</v>
      </c>
      <c r="I1374" s="238"/>
      <c r="J1374" s="233"/>
      <c r="K1374" s="233"/>
      <c r="L1374" s="239"/>
      <c r="M1374" s="240"/>
      <c r="N1374" s="241"/>
      <c r="O1374" s="241"/>
      <c r="P1374" s="241"/>
      <c r="Q1374" s="241"/>
      <c r="R1374" s="241"/>
      <c r="S1374" s="241"/>
      <c r="T1374" s="242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43" t="s">
        <v>171</v>
      </c>
      <c r="AU1374" s="243" t="s">
        <v>83</v>
      </c>
      <c r="AV1374" s="13" t="s">
        <v>83</v>
      </c>
      <c r="AW1374" s="13" t="s">
        <v>35</v>
      </c>
      <c r="AX1374" s="13" t="s">
        <v>73</v>
      </c>
      <c r="AY1374" s="243" t="s">
        <v>160</v>
      </c>
    </row>
    <row r="1375" s="13" customFormat="1">
      <c r="A1375" s="13"/>
      <c r="B1375" s="232"/>
      <c r="C1375" s="233"/>
      <c r="D1375" s="234" t="s">
        <v>171</v>
      </c>
      <c r="E1375" s="235" t="s">
        <v>19</v>
      </c>
      <c r="F1375" s="236" t="s">
        <v>1198</v>
      </c>
      <c r="G1375" s="233"/>
      <c r="H1375" s="237">
        <v>13.932</v>
      </c>
      <c r="I1375" s="238"/>
      <c r="J1375" s="233"/>
      <c r="K1375" s="233"/>
      <c r="L1375" s="239"/>
      <c r="M1375" s="240"/>
      <c r="N1375" s="241"/>
      <c r="O1375" s="241"/>
      <c r="P1375" s="241"/>
      <c r="Q1375" s="241"/>
      <c r="R1375" s="241"/>
      <c r="S1375" s="241"/>
      <c r="T1375" s="242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43" t="s">
        <v>171</v>
      </c>
      <c r="AU1375" s="243" t="s">
        <v>83</v>
      </c>
      <c r="AV1375" s="13" t="s">
        <v>83</v>
      </c>
      <c r="AW1375" s="13" t="s">
        <v>35</v>
      </c>
      <c r="AX1375" s="13" t="s">
        <v>73</v>
      </c>
      <c r="AY1375" s="243" t="s">
        <v>160</v>
      </c>
    </row>
    <row r="1376" s="13" customFormat="1">
      <c r="A1376" s="13"/>
      <c r="B1376" s="232"/>
      <c r="C1376" s="233"/>
      <c r="D1376" s="234" t="s">
        <v>171</v>
      </c>
      <c r="E1376" s="235" t="s">
        <v>19</v>
      </c>
      <c r="F1376" s="236" t="s">
        <v>1199</v>
      </c>
      <c r="G1376" s="233"/>
      <c r="H1376" s="237">
        <v>11.811</v>
      </c>
      <c r="I1376" s="238"/>
      <c r="J1376" s="233"/>
      <c r="K1376" s="233"/>
      <c r="L1376" s="239"/>
      <c r="M1376" s="240"/>
      <c r="N1376" s="241"/>
      <c r="O1376" s="241"/>
      <c r="P1376" s="241"/>
      <c r="Q1376" s="241"/>
      <c r="R1376" s="241"/>
      <c r="S1376" s="241"/>
      <c r="T1376" s="242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43" t="s">
        <v>171</v>
      </c>
      <c r="AU1376" s="243" t="s">
        <v>83</v>
      </c>
      <c r="AV1376" s="13" t="s">
        <v>83</v>
      </c>
      <c r="AW1376" s="13" t="s">
        <v>35</v>
      </c>
      <c r="AX1376" s="13" t="s">
        <v>73</v>
      </c>
      <c r="AY1376" s="243" t="s">
        <v>160</v>
      </c>
    </row>
    <row r="1377" s="13" customFormat="1">
      <c r="A1377" s="13"/>
      <c r="B1377" s="232"/>
      <c r="C1377" s="233"/>
      <c r="D1377" s="234" t="s">
        <v>171</v>
      </c>
      <c r="E1377" s="235" t="s">
        <v>19</v>
      </c>
      <c r="F1377" s="236" t="s">
        <v>1200</v>
      </c>
      <c r="G1377" s="233"/>
      <c r="H1377" s="237">
        <v>10.298</v>
      </c>
      <c r="I1377" s="238"/>
      <c r="J1377" s="233"/>
      <c r="K1377" s="233"/>
      <c r="L1377" s="239"/>
      <c r="M1377" s="240"/>
      <c r="N1377" s="241"/>
      <c r="O1377" s="241"/>
      <c r="P1377" s="241"/>
      <c r="Q1377" s="241"/>
      <c r="R1377" s="241"/>
      <c r="S1377" s="241"/>
      <c r="T1377" s="242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43" t="s">
        <v>171</v>
      </c>
      <c r="AU1377" s="243" t="s">
        <v>83</v>
      </c>
      <c r="AV1377" s="13" t="s">
        <v>83</v>
      </c>
      <c r="AW1377" s="13" t="s">
        <v>35</v>
      </c>
      <c r="AX1377" s="13" t="s">
        <v>73</v>
      </c>
      <c r="AY1377" s="243" t="s">
        <v>160</v>
      </c>
    </row>
    <row r="1378" s="13" customFormat="1">
      <c r="A1378" s="13"/>
      <c r="B1378" s="232"/>
      <c r="C1378" s="233"/>
      <c r="D1378" s="234" t="s">
        <v>171</v>
      </c>
      <c r="E1378" s="235" t="s">
        <v>19</v>
      </c>
      <c r="F1378" s="236" t="s">
        <v>1201</v>
      </c>
      <c r="G1378" s="233"/>
      <c r="H1378" s="237">
        <v>9.8059999999999992</v>
      </c>
      <c r="I1378" s="238"/>
      <c r="J1378" s="233"/>
      <c r="K1378" s="233"/>
      <c r="L1378" s="239"/>
      <c r="M1378" s="240"/>
      <c r="N1378" s="241"/>
      <c r="O1378" s="241"/>
      <c r="P1378" s="241"/>
      <c r="Q1378" s="241"/>
      <c r="R1378" s="241"/>
      <c r="S1378" s="241"/>
      <c r="T1378" s="242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43" t="s">
        <v>171</v>
      </c>
      <c r="AU1378" s="243" t="s">
        <v>83</v>
      </c>
      <c r="AV1378" s="13" t="s">
        <v>83</v>
      </c>
      <c r="AW1378" s="13" t="s">
        <v>35</v>
      </c>
      <c r="AX1378" s="13" t="s">
        <v>73</v>
      </c>
      <c r="AY1378" s="243" t="s">
        <v>160</v>
      </c>
    </row>
    <row r="1379" s="13" customFormat="1">
      <c r="A1379" s="13"/>
      <c r="B1379" s="232"/>
      <c r="C1379" s="233"/>
      <c r="D1379" s="234" t="s">
        <v>171</v>
      </c>
      <c r="E1379" s="235" t="s">
        <v>19</v>
      </c>
      <c r="F1379" s="236" t="s">
        <v>1202</v>
      </c>
      <c r="G1379" s="233"/>
      <c r="H1379" s="237">
        <v>33.149000000000001</v>
      </c>
      <c r="I1379" s="238"/>
      <c r="J1379" s="233"/>
      <c r="K1379" s="233"/>
      <c r="L1379" s="239"/>
      <c r="M1379" s="240"/>
      <c r="N1379" s="241"/>
      <c r="O1379" s="241"/>
      <c r="P1379" s="241"/>
      <c r="Q1379" s="241"/>
      <c r="R1379" s="241"/>
      <c r="S1379" s="241"/>
      <c r="T1379" s="242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43" t="s">
        <v>171</v>
      </c>
      <c r="AU1379" s="243" t="s">
        <v>83</v>
      </c>
      <c r="AV1379" s="13" t="s">
        <v>83</v>
      </c>
      <c r="AW1379" s="13" t="s">
        <v>35</v>
      </c>
      <c r="AX1379" s="13" t="s">
        <v>73</v>
      </c>
      <c r="AY1379" s="243" t="s">
        <v>160</v>
      </c>
    </row>
    <row r="1380" s="13" customFormat="1">
      <c r="A1380" s="13"/>
      <c r="B1380" s="232"/>
      <c r="C1380" s="233"/>
      <c r="D1380" s="234" t="s">
        <v>171</v>
      </c>
      <c r="E1380" s="235" t="s">
        <v>19</v>
      </c>
      <c r="F1380" s="236" t="s">
        <v>1203</v>
      </c>
      <c r="G1380" s="233"/>
      <c r="H1380" s="237">
        <v>48.780999999999999</v>
      </c>
      <c r="I1380" s="238"/>
      <c r="J1380" s="233"/>
      <c r="K1380" s="233"/>
      <c r="L1380" s="239"/>
      <c r="M1380" s="240"/>
      <c r="N1380" s="241"/>
      <c r="O1380" s="241"/>
      <c r="P1380" s="241"/>
      <c r="Q1380" s="241"/>
      <c r="R1380" s="241"/>
      <c r="S1380" s="241"/>
      <c r="T1380" s="242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43" t="s">
        <v>171</v>
      </c>
      <c r="AU1380" s="243" t="s">
        <v>83</v>
      </c>
      <c r="AV1380" s="13" t="s">
        <v>83</v>
      </c>
      <c r="AW1380" s="13" t="s">
        <v>35</v>
      </c>
      <c r="AX1380" s="13" t="s">
        <v>73</v>
      </c>
      <c r="AY1380" s="243" t="s">
        <v>160</v>
      </c>
    </row>
    <row r="1381" s="13" customFormat="1">
      <c r="A1381" s="13"/>
      <c r="B1381" s="232"/>
      <c r="C1381" s="233"/>
      <c r="D1381" s="234" t="s">
        <v>171</v>
      </c>
      <c r="E1381" s="235" t="s">
        <v>19</v>
      </c>
      <c r="F1381" s="236" t="s">
        <v>1204</v>
      </c>
      <c r="G1381" s="233"/>
      <c r="H1381" s="237">
        <v>45.039000000000001</v>
      </c>
      <c r="I1381" s="238"/>
      <c r="J1381" s="233"/>
      <c r="K1381" s="233"/>
      <c r="L1381" s="239"/>
      <c r="M1381" s="240"/>
      <c r="N1381" s="241"/>
      <c r="O1381" s="241"/>
      <c r="P1381" s="241"/>
      <c r="Q1381" s="241"/>
      <c r="R1381" s="241"/>
      <c r="S1381" s="241"/>
      <c r="T1381" s="242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43" t="s">
        <v>171</v>
      </c>
      <c r="AU1381" s="243" t="s">
        <v>83</v>
      </c>
      <c r="AV1381" s="13" t="s">
        <v>83</v>
      </c>
      <c r="AW1381" s="13" t="s">
        <v>35</v>
      </c>
      <c r="AX1381" s="13" t="s">
        <v>73</v>
      </c>
      <c r="AY1381" s="243" t="s">
        <v>160</v>
      </c>
    </row>
    <row r="1382" s="13" customFormat="1">
      <c r="A1382" s="13"/>
      <c r="B1382" s="232"/>
      <c r="C1382" s="233"/>
      <c r="D1382" s="234" t="s">
        <v>171</v>
      </c>
      <c r="E1382" s="235" t="s">
        <v>19</v>
      </c>
      <c r="F1382" s="236" t="s">
        <v>1205</v>
      </c>
      <c r="G1382" s="233"/>
      <c r="H1382" s="237">
        <v>50.353000000000002</v>
      </c>
      <c r="I1382" s="238"/>
      <c r="J1382" s="233"/>
      <c r="K1382" s="233"/>
      <c r="L1382" s="239"/>
      <c r="M1382" s="240"/>
      <c r="N1382" s="241"/>
      <c r="O1382" s="241"/>
      <c r="P1382" s="241"/>
      <c r="Q1382" s="241"/>
      <c r="R1382" s="241"/>
      <c r="S1382" s="241"/>
      <c r="T1382" s="242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43" t="s">
        <v>171</v>
      </c>
      <c r="AU1382" s="243" t="s">
        <v>83</v>
      </c>
      <c r="AV1382" s="13" t="s">
        <v>83</v>
      </c>
      <c r="AW1382" s="13" t="s">
        <v>35</v>
      </c>
      <c r="AX1382" s="13" t="s">
        <v>73</v>
      </c>
      <c r="AY1382" s="243" t="s">
        <v>160</v>
      </c>
    </row>
    <row r="1383" s="15" customFormat="1">
      <c r="A1383" s="15"/>
      <c r="B1383" s="265"/>
      <c r="C1383" s="266"/>
      <c r="D1383" s="234" t="s">
        <v>171</v>
      </c>
      <c r="E1383" s="267" t="s">
        <v>19</v>
      </c>
      <c r="F1383" s="268" t="s">
        <v>1206</v>
      </c>
      <c r="G1383" s="266"/>
      <c r="H1383" s="269">
        <v>438.00200000000001</v>
      </c>
      <c r="I1383" s="270"/>
      <c r="J1383" s="266"/>
      <c r="K1383" s="266"/>
      <c r="L1383" s="271"/>
      <c r="M1383" s="272"/>
      <c r="N1383" s="273"/>
      <c r="O1383" s="273"/>
      <c r="P1383" s="273"/>
      <c r="Q1383" s="273"/>
      <c r="R1383" s="273"/>
      <c r="S1383" s="273"/>
      <c r="T1383" s="274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T1383" s="275" t="s">
        <v>171</v>
      </c>
      <c r="AU1383" s="275" t="s">
        <v>83</v>
      </c>
      <c r="AV1383" s="15" t="s">
        <v>181</v>
      </c>
      <c r="AW1383" s="15" t="s">
        <v>35</v>
      </c>
      <c r="AX1383" s="15" t="s">
        <v>73</v>
      </c>
      <c r="AY1383" s="275" t="s">
        <v>160</v>
      </c>
    </row>
    <row r="1384" s="14" customFormat="1">
      <c r="A1384" s="14"/>
      <c r="B1384" s="244"/>
      <c r="C1384" s="245"/>
      <c r="D1384" s="234" t="s">
        <v>171</v>
      </c>
      <c r="E1384" s="246" t="s">
        <v>19</v>
      </c>
      <c r="F1384" s="247" t="s">
        <v>180</v>
      </c>
      <c r="G1384" s="245"/>
      <c r="H1384" s="248">
        <v>1122.451</v>
      </c>
      <c r="I1384" s="249"/>
      <c r="J1384" s="245"/>
      <c r="K1384" s="245"/>
      <c r="L1384" s="250"/>
      <c r="M1384" s="251"/>
      <c r="N1384" s="252"/>
      <c r="O1384" s="252"/>
      <c r="P1384" s="252"/>
      <c r="Q1384" s="252"/>
      <c r="R1384" s="252"/>
      <c r="S1384" s="252"/>
      <c r="T1384" s="253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T1384" s="254" t="s">
        <v>171</v>
      </c>
      <c r="AU1384" s="254" t="s">
        <v>83</v>
      </c>
      <c r="AV1384" s="14" t="s">
        <v>167</v>
      </c>
      <c r="AW1384" s="14" t="s">
        <v>35</v>
      </c>
      <c r="AX1384" s="14" t="s">
        <v>81</v>
      </c>
      <c r="AY1384" s="254" t="s">
        <v>160</v>
      </c>
    </row>
    <row r="1385" s="2" customFormat="1" ht="37.8" customHeight="1">
      <c r="A1385" s="40"/>
      <c r="B1385" s="41"/>
      <c r="C1385" s="214" t="s">
        <v>2174</v>
      </c>
      <c r="D1385" s="214" t="s">
        <v>162</v>
      </c>
      <c r="E1385" s="215" t="s">
        <v>2175</v>
      </c>
      <c r="F1385" s="216" t="s">
        <v>2176</v>
      </c>
      <c r="G1385" s="217" t="s">
        <v>165</v>
      </c>
      <c r="H1385" s="218">
        <v>16.068000000000001</v>
      </c>
      <c r="I1385" s="219"/>
      <c r="J1385" s="220">
        <f>ROUND(I1385*H1385,2)</f>
        <v>0</v>
      </c>
      <c r="K1385" s="216" t="s">
        <v>166</v>
      </c>
      <c r="L1385" s="46"/>
      <c r="M1385" s="221" t="s">
        <v>19</v>
      </c>
      <c r="N1385" s="222" t="s">
        <v>44</v>
      </c>
      <c r="O1385" s="86"/>
      <c r="P1385" s="223">
        <f>O1385*H1385</f>
        <v>0</v>
      </c>
      <c r="Q1385" s="223">
        <v>9.0000000000000006E-05</v>
      </c>
      <c r="R1385" s="223">
        <f>Q1385*H1385</f>
        <v>0.0014461200000000002</v>
      </c>
      <c r="S1385" s="223">
        <v>0</v>
      </c>
      <c r="T1385" s="224">
        <f>S1385*H1385</f>
        <v>0</v>
      </c>
      <c r="U1385" s="40"/>
      <c r="V1385" s="40"/>
      <c r="W1385" s="40"/>
      <c r="X1385" s="40"/>
      <c r="Y1385" s="40"/>
      <c r="Z1385" s="40"/>
      <c r="AA1385" s="40"/>
      <c r="AB1385" s="40"/>
      <c r="AC1385" s="40"/>
      <c r="AD1385" s="40"/>
      <c r="AE1385" s="40"/>
      <c r="AR1385" s="225" t="s">
        <v>263</v>
      </c>
      <c r="AT1385" s="225" t="s">
        <v>162</v>
      </c>
      <c r="AU1385" s="225" t="s">
        <v>83</v>
      </c>
      <c r="AY1385" s="19" t="s">
        <v>160</v>
      </c>
      <c r="BE1385" s="226">
        <f>IF(N1385="základní",J1385,0)</f>
        <v>0</v>
      </c>
      <c r="BF1385" s="226">
        <f>IF(N1385="snížená",J1385,0)</f>
        <v>0</v>
      </c>
      <c r="BG1385" s="226">
        <f>IF(N1385="zákl. přenesená",J1385,0)</f>
        <v>0</v>
      </c>
      <c r="BH1385" s="226">
        <f>IF(N1385="sníž. přenesená",J1385,0)</f>
        <v>0</v>
      </c>
      <c r="BI1385" s="226">
        <f>IF(N1385="nulová",J1385,0)</f>
        <v>0</v>
      </c>
      <c r="BJ1385" s="19" t="s">
        <v>81</v>
      </c>
      <c r="BK1385" s="226">
        <f>ROUND(I1385*H1385,2)</f>
        <v>0</v>
      </c>
      <c r="BL1385" s="19" t="s">
        <v>263</v>
      </c>
      <c r="BM1385" s="225" t="s">
        <v>2177</v>
      </c>
    </row>
    <row r="1386" s="2" customFormat="1">
      <c r="A1386" s="40"/>
      <c r="B1386" s="41"/>
      <c r="C1386" s="42"/>
      <c r="D1386" s="227" t="s">
        <v>169</v>
      </c>
      <c r="E1386" s="42"/>
      <c r="F1386" s="228" t="s">
        <v>2178</v>
      </c>
      <c r="G1386" s="42"/>
      <c r="H1386" s="42"/>
      <c r="I1386" s="229"/>
      <c r="J1386" s="42"/>
      <c r="K1386" s="42"/>
      <c r="L1386" s="46"/>
      <c r="M1386" s="230"/>
      <c r="N1386" s="231"/>
      <c r="O1386" s="86"/>
      <c r="P1386" s="86"/>
      <c r="Q1386" s="86"/>
      <c r="R1386" s="86"/>
      <c r="S1386" s="86"/>
      <c r="T1386" s="87"/>
      <c r="U1386" s="40"/>
      <c r="V1386" s="40"/>
      <c r="W1386" s="40"/>
      <c r="X1386" s="40"/>
      <c r="Y1386" s="40"/>
      <c r="Z1386" s="40"/>
      <c r="AA1386" s="40"/>
      <c r="AB1386" s="40"/>
      <c r="AC1386" s="40"/>
      <c r="AD1386" s="40"/>
      <c r="AE1386" s="40"/>
      <c r="AT1386" s="19" t="s">
        <v>169</v>
      </c>
      <c r="AU1386" s="19" t="s">
        <v>83</v>
      </c>
    </row>
    <row r="1387" s="13" customFormat="1">
      <c r="A1387" s="13"/>
      <c r="B1387" s="232"/>
      <c r="C1387" s="233"/>
      <c r="D1387" s="234" t="s">
        <v>171</v>
      </c>
      <c r="E1387" s="235" t="s">
        <v>19</v>
      </c>
      <c r="F1387" s="236" t="s">
        <v>2179</v>
      </c>
      <c r="G1387" s="233"/>
      <c r="H1387" s="237">
        <v>16.068000000000001</v>
      </c>
      <c r="I1387" s="238"/>
      <c r="J1387" s="233"/>
      <c r="K1387" s="233"/>
      <c r="L1387" s="239"/>
      <c r="M1387" s="240"/>
      <c r="N1387" s="241"/>
      <c r="O1387" s="241"/>
      <c r="P1387" s="241"/>
      <c r="Q1387" s="241"/>
      <c r="R1387" s="241"/>
      <c r="S1387" s="241"/>
      <c r="T1387" s="242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T1387" s="243" t="s">
        <v>171</v>
      </c>
      <c r="AU1387" s="243" t="s">
        <v>83</v>
      </c>
      <c r="AV1387" s="13" t="s">
        <v>83</v>
      </c>
      <c r="AW1387" s="13" t="s">
        <v>35</v>
      </c>
      <c r="AX1387" s="13" t="s">
        <v>81</v>
      </c>
      <c r="AY1387" s="243" t="s">
        <v>160</v>
      </c>
    </row>
    <row r="1388" s="2" customFormat="1" ht="37.8" customHeight="1">
      <c r="A1388" s="40"/>
      <c r="B1388" s="41"/>
      <c r="C1388" s="214" t="s">
        <v>2180</v>
      </c>
      <c r="D1388" s="214" t="s">
        <v>162</v>
      </c>
      <c r="E1388" s="215" t="s">
        <v>2181</v>
      </c>
      <c r="F1388" s="216" t="s">
        <v>2182</v>
      </c>
      <c r="G1388" s="217" t="s">
        <v>165</v>
      </c>
      <c r="H1388" s="218">
        <v>79.436999999999998</v>
      </c>
      <c r="I1388" s="219"/>
      <c r="J1388" s="220">
        <f>ROUND(I1388*H1388,2)</f>
        <v>0</v>
      </c>
      <c r="K1388" s="216" t="s">
        <v>166</v>
      </c>
      <c r="L1388" s="46"/>
      <c r="M1388" s="221" t="s">
        <v>19</v>
      </c>
      <c r="N1388" s="222" t="s">
        <v>44</v>
      </c>
      <c r="O1388" s="86"/>
      <c r="P1388" s="223">
        <f>O1388*H1388</f>
        <v>0</v>
      </c>
      <c r="Q1388" s="223">
        <v>9.0000000000000006E-05</v>
      </c>
      <c r="R1388" s="223">
        <f>Q1388*H1388</f>
        <v>0.0071493300000000006</v>
      </c>
      <c r="S1388" s="223">
        <v>0</v>
      </c>
      <c r="T1388" s="224">
        <f>S1388*H1388</f>
        <v>0</v>
      </c>
      <c r="U1388" s="40"/>
      <c r="V1388" s="40"/>
      <c r="W1388" s="40"/>
      <c r="X1388" s="40"/>
      <c r="Y1388" s="40"/>
      <c r="Z1388" s="40"/>
      <c r="AA1388" s="40"/>
      <c r="AB1388" s="40"/>
      <c r="AC1388" s="40"/>
      <c r="AD1388" s="40"/>
      <c r="AE1388" s="40"/>
      <c r="AR1388" s="225" t="s">
        <v>263</v>
      </c>
      <c r="AT1388" s="225" t="s">
        <v>162</v>
      </c>
      <c r="AU1388" s="225" t="s">
        <v>83</v>
      </c>
      <c r="AY1388" s="19" t="s">
        <v>160</v>
      </c>
      <c r="BE1388" s="226">
        <f>IF(N1388="základní",J1388,0)</f>
        <v>0</v>
      </c>
      <c r="BF1388" s="226">
        <f>IF(N1388="snížená",J1388,0)</f>
        <v>0</v>
      </c>
      <c r="BG1388" s="226">
        <f>IF(N1388="zákl. přenesená",J1388,0)</f>
        <v>0</v>
      </c>
      <c r="BH1388" s="226">
        <f>IF(N1388="sníž. přenesená",J1388,0)</f>
        <v>0</v>
      </c>
      <c r="BI1388" s="226">
        <f>IF(N1388="nulová",J1388,0)</f>
        <v>0</v>
      </c>
      <c r="BJ1388" s="19" t="s">
        <v>81</v>
      </c>
      <c r="BK1388" s="226">
        <f>ROUND(I1388*H1388,2)</f>
        <v>0</v>
      </c>
      <c r="BL1388" s="19" t="s">
        <v>263</v>
      </c>
      <c r="BM1388" s="225" t="s">
        <v>2183</v>
      </c>
    </row>
    <row r="1389" s="2" customFormat="1">
      <c r="A1389" s="40"/>
      <c r="B1389" s="41"/>
      <c r="C1389" s="42"/>
      <c r="D1389" s="227" t="s">
        <v>169</v>
      </c>
      <c r="E1389" s="42"/>
      <c r="F1389" s="228" t="s">
        <v>2184</v>
      </c>
      <c r="G1389" s="42"/>
      <c r="H1389" s="42"/>
      <c r="I1389" s="229"/>
      <c r="J1389" s="42"/>
      <c r="K1389" s="42"/>
      <c r="L1389" s="46"/>
      <c r="M1389" s="230"/>
      <c r="N1389" s="231"/>
      <c r="O1389" s="86"/>
      <c r="P1389" s="86"/>
      <c r="Q1389" s="86"/>
      <c r="R1389" s="86"/>
      <c r="S1389" s="86"/>
      <c r="T1389" s="87"/>
      <c r="U1389" s="40"/>
      <c r="V1389" s="40"/>
      <c r="W1389" s="40"/>
      <c r="X1389" s="40"/>
      <c r="Y1389" s="40"/>
      <c r="Z1389" s="40"/>
      <c r="AA1389" s="40"/>
      <c r="AB1389" s="40"/>
      <c r="AC1389" s="40"/>
      <c r="AD1389" s="40"/>
      <c r="AE1389" s="40"/>
      <c r="AT1389" s="19" t="s">
        <v>169</v>
      </c>
      <c r="AU1389" s="19" t="s">
        <v>83</v>
      </c>
    </row>
    <row r="1390" s="13" customFormat="1">
      <c r="A1390" s="13"/>
      <c r="B1390" s="232"/>
      <c r="C1390" s="233"/>
      <c r="D1390" s="234" t="s">
        <v>171</v>
      </c>
      <c r="E1390" s="235" t="s">
        <v>19</v>
      </c>
      <c r="F1390" s="236" t="s">
        <v>1677</v>
      </c>
      <c r="G1390" s="233"/>
      <c r="H1390" s="237">
        <v>70.344999999999999</v>
      </c>
      <c r="I1390" s="238"/>
      <c r="J1390" s="233"/>
      <c r="K1390" s="233"/>
      <c r="L1390" s="239"/>
      <c r="M1390" s="240"/>
      <c r="N1390" s="241"/>
      <c r="O1390" s="241"/>
      <c r="P1390" s="241"/>
      <c r="Q1390" s="241"/>
      <c r="R1390" s="241"/>
      <c r="S1390" s="241"/>
      <c r="T1390" s="242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43" t="s">
        <v>171</v>
      </c>
      <c r="AU1390" s="243" t="s">
        <v>83</v>
      </c>
      <c r="AV1390" s="13" t="s">
        <v>83</v>
      </c>
      <c r="AW1390" s="13" t="s">
        <v>35</v>
      </c>
      <c r="AX1390" s="13" t="s">
        <v>73</v>
      </c>
      <c r="AY1390" s="243" t="s">
        <v>160</v>
      </c>
    </row>
    <row r="1391" s="13" customFormat="1">
      <c r="A1391" s="13"/>
      <c r="B1391" s="232"/>
      <c r="C1391" s="233"/>
      <c r="D1391" s="234" t="s">
        <v>171</v>
      </c>
      <c r="E1391" s="235" t="s">
        <v>19</v>
      </c>
      <c r="F1391" s="236" t="s">
        <v>2159</v>
      </c>
      <c r="G1391" s="233"/>
      <c r="H1391" s="237">
        <v>9.0920000000000005</v>
      </c>
      <c r="I1391" s="238"/>
      <c r="J1391" s="233"/>
      <c r="K1391" s="233"/>
      <c r="L1391" s="239"/>
      <c r="M1391" s="240"/>
      <c r="N1391" s="241"/>
      <c r="O1391" s="241"/>
      <c r="P1391" s="241"/>
      <c r="Q1391" s="241"/>
      <c r="R1391" s="241"/>
      <c r="S1391" s="241"/>
      <c r="T1391" s="242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T1391" s="243" t="s">
        <v>171</v>
      </c>
      <c r="AU1391" s="243" t="s">
        <v>83</v>
      </c>
      <c r="AV1391" s="13" t="s">
        <v>83</v>
      </c>
      <c r="AW1391" s="13" t="s">
        <v>35</v>
      </c>
      <c r="AX1391" s="13" t="s">
        <v>73</v>
      </c>
      <c r="AY1391" s="243" t="s">
        <v>160</v>
      </c>
    </row>
    <row r="1392" s="14" customFormat="1">
      <c r="A1392" s="14"/>
      <c r="B1392" s="244"/>
      <c r="C1392" s="245"/>
      <c r="D1392" s="234" t="s">
        <v>171</v>
      </c>
      <c r="E1392" s="246" t="s">
        <v>19</v>
      </c>
      <c r="F1392" s="247" t="s">
        <v>180</v>
      </c>
      <c r="G1392" s="245"/>
      <c r="H1392" s="248">
        <v>79.436999999999998</v>
      </c>
      <c r="I1392" s="249"/>
      <c r="J1392" s="245"/>
      <c r="K1392" s="245"/>
      <c r="L1392" s="250"/>
      <c r="M1392" s="251"/>
      <c r="N1392" s="252"/>
      <c r="O1392" s="252"/>
      <c r="P1392" s="252"/>
      <c r="Q1392" s="252"/>
      <c r="R1392" s="252"/>
      <c r="S1392" s="252"/>
      <c r="T1392" s="253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T1392" s="254" t="s">
        <v>171</v>
      </c>
      <c r="AU1392" s="254" t="s">
        <v>83</v>
      </c>
      <c r="AV1392" s="14" t="s">
        <v>167</v>
      </c>
      <c r="AW1392" s="14" t="s">
        <v>35</v>
      </c>
      <c r="AX1392" s="14" t="s">
        <v>81</v>
      </c>
      <c r="AY1392" s="254" t="s">
        <v>160</v>
      </c>
    </row>
    <row r="1393" s="2" customFormat="1" ht="33" customHeight="1">
      <c r="A1393" s="40"/>
      <c r="B1393" s="41"/>
      <c r="C1393" s="214" t="s">
        <v>2185</v>
      </c>
      <c r="D1393" s="214" t="s">
        <v>162</v>
      </c>
      <c r="E1393" s="215" t="s">
        <v>2186</v>
      </c>
      <c r="F1393" s="216" t="s">
        <v>2187</v>
      </c>
      <c r="G1393" s="217" t="s">
        <v>165</v>
      </c>
      <c r="H1393" s="218">
        <v>498.35700000000003</v>
      </c>
      <c r="I1393" s="219"/>
      <c r="J1393" s="220">
        <f>ROUND(I1393*H1393,2)</f>
        <v>0</v>
      </c>
      <c r="K1393" s="216" t="s">
        <v>166</v>
      </c>
      <c r="L1393" s="46"/>
      <c r="M1393" s="221" t="s">
        <v>19</v>
      </c>
      <c r="N1393" s="222" t="s">
        <v>44</v>
      </c>
      <c r="O1393" s="86"/>
      <c r="P1393" s="223">
        <f>O1393*H1393</f>
        <v>0</v>
      </c>
      <c r="Q1393" s="223">
        <v>0.00011</v>
      </c>
      <c r="R1393" s="223">
        <f>Q1393*H1393</f>
        <v>0.054819270000000003</v>
      </c>
      <c r="S1393" s="223">
        <v>0</v>
      </c>
      <c r="T1393" s="224">
        <f>S1393*H1393</f>
        <v>0</v>
      </c>
      <c r="U1393" s="40"/>
      <c r="V1393" s="40"/>
      <c r="W1393" s="40"/>
      <c r="X1393" s="40"/>
      <c r="Y1393" s="40"/>
      <c r="Z1393" s="40"/>
      <c r="AA1393" s="40"/>
      <c r="AB1393" s="40"/>
      <c r="AC1393" s="40"/>
      <c r="AD1393" s="40"/>
      <c r="AE1393" s="40"/>
      <c r="AR1393" s="225" t="s">
        <v>263</v>
      </c>
      <c r="AT1393" s="225" t="s">
        <v>162</v>
      </c>
      <c r="AU1393" s="225" t="s">
        <v>83</v>
      </c>
      <c r="AY1393" s="19" t="s">
        <v>160</v>
      </c>
      <c r="BE1393" s="226">
        <f>IF(N1393="základní",J1393,0)</f>
        <v>0</v>
      </c>
      <c r="BF1393" s="226">
        <f>IF(N1393="snížená",J1393,0)</f>
        <v>0</v>
      </c>
      <c r="BG1393" s="226">
        <f>IF(N1393="zákl. přenesená",J1393,0)</f>
        <v>0</v>
      </c>
      <c r="BH1393" s="226">
        <f>IF(N1393="sníž. přenesená",J1393,0)</f>
        <v>0</v>
      </c>
      <c r="BI1393" s="226">
        <f>IF(N1393="nulová",J1393,0)</f>
        <v>0</v>
      </c>
      <c r="BJ1393" s="19" t="s">
        <v>81</v>
      </c>
      <c r="BK1393" s="226">
        <f>ROUND(I1393*H1393,2)</f>
        <v>0</v>
      </c>
      <c r="BL1393" s="19" t="s">
        <v>263</v>
      </c>
      <c r="BM1393" s="225" t="s">
        <v>2188</v>
      </c>
    </row>
    <row r="1394" s="2" customFormat="1">
      <c r="A1394" s="40"/>
      <c r="B1394" s="41"/>
      <c r="C1394" s="42"/>
      <c r="D1394" s="227" t="s">
        <v>169</v>
      </c>
      <c r="E1394" s="42"/>
      <c r="F1394" s="228" t="s">
        <v>2189</v>
      </c>
      <c r="G1394" s="42"/>
      <c r="H1394" s="42"/>
      <c r="I1394" s="229"/>
      <c r="J1394" s="42"/>
      <c r="K1394" s="42"/>
      <c r="L1394" s="46"/>
      <c r="M1394" s="230"/>
      <c r="N1394" s="231"/>
      <c r="O1394" s="86"/>
      <c r="P1394" s="86"/>
      <c r="Q1394" s="86"/>
      <c r="R1394" s="86"/>
      <c r="S1394" s="86"/>
      <c r="T1394" s="87"/>
      <c r="U1394" s="40"/>
      <c r="V1394" s="40"/>
      <c r="W1394" s="40"/>
      <c r="X1394" s="40"/>
      <c r="Y1394" s="40"/>
      <c r="Z1394" s="40"/>
      <c r="AA1394" s="40"/>
      <c r="AB1394" s="40"/>
      <c r="AC1394" s="40"/>
      <c r="AD1394" s="40"/>
      <c r="AE1394" s="40"/>
      <c r="AT1394" s="19" t="s">
        <v>169</v>
      </c>
      <c r="AU1394" s="19" t="s">
        <v>83</v>
      </c>
    </row>
    <row r="1395" s="13" customFormat="1">
      <c r="A1395" s="13"/>
      <c r="B1395" s="232"/>
      <c r="C1395" s="233"/>
      <c r="D1395" s="234" t="s">
        <v>171</v>
      </c>
      <c r="E1395" s="235" t="s">
        <v>19</v>
      </c>
      <c r="F1395" s="236" t="s">
        <v>1673</v>
      </c>
      <c r="G1395" s="233"/>
      <c r="H1395" s="237">
        <v>67.504999999999995</v>
      </c>
      <c r="I1395" s="238"/>
      <c r="J1395" s="233"/>
      <c r="K1395" s="233"/>
      <c r="L1395" s="239"/>
      <c r="M1395" s="240"/>
      <c r="N1395" s="241"/>
      <c r="O1395" s="241"/>
      <c r="P1395" s="241"/>
      <c r="Q1395" s="241"/>
      <c r="R1395" s="241"/>
      <c r="S1395" s="241"/>
      <c r="T1395" s="242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43" t="s">
        <v>171</v>
      </c>
      <c r="AU1395" s="243" t="s">
        <v>83</v>
      </c>
      <c r="AV1395" s="13" t="s">
        <v>83</v>
      </c>
      <c r="AW1395" s="13" t="s">
        <v>35</v>
      </c>
      <c r="AX1395" s="13" t="s">
        <v>73</v>
      </c>
      <c r="AY1395" s="243" t="s">
        <v>160</v>
      </c>
    </row>
    <row r="1396" s="13" customFormat="1">
      <c r="A1396" s="13"/>
      <c r="B1396" s="232"/>
      <c r="C1396" s="233"/>
      <c r="D1396" s="234" t="s">
        <v>171</v>
      </c>
      <c r="E1396" s="235" t="s">
        <v>19</v>
      </c>
      <c r="F1396" s="236" t="s">
        <v>1674</v>
      </c>
      <c r="G1396" s="233"/>
      <c r="H1396" s="237">
        <v>169.977</v>
      </c>
      <c r="I1396" s="238"/>
      <c r="J1396" s="233"/>
      <c r="K1396" s="233"/>
      <c r="L1396" s="239"/>
      <c r="M1396" s="240"/>
      <c r="N1396" s="241"/>
      <c r="O1396" s="241"/>
      <c r="P1396" s="241"/>
      <c r="Q1396" s="241"/>
      <c r="R1396" s="241"/>
      <c r="S1396" s="241"/>
      <c r="T1396" s="242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43" t="s">
        <v>171</v>
      </c>
      <c r="AU1396" s="243" t="s">
        <v>83</v>
      </c>
      <c r="AV1396" s="13" t="s">
        <v>83</v>
      </c>
      <c r="AW1396" s="13" t="s">
        <v>35</v>
      </c>
      <c r="AX1396" s="13" t="s">
        <v>73</v>
      </c>
      <c r="AY1396" s="243" t="s">
        <v>160</v>
      </c>
    </row>
    <row r="1397" s="13" customFormat="1">
      <c r="A1397" s="13"/>
      <c r="B1397" s="232"/>
      <c r="C1397" s="233"/>
      <c r="D1397" s="234" t="s">
        <v>171</v>
      </c>
      <c r="E1397" s="235" t="s">
        <v>19</v>
      </c>
      <c r="F1397" s="236" t="s">
        <v>1675</v>
      </c>
      <c r="G1397" s="233"/>
      <c r="H1397" s="237">
        <v>97.197000000000003</v>
      </c>
      <c r="I1397" s="238"/>
      <c r="J1397" s="233"/>
      <c r="K1397" s="233"/>
      <c r="L1397" s="239"/>
      <c r="M1397" s="240"/>
      <c r="N1397" s="241"/>
      <c r="O1397" s="241"/>
      <c r="P1397" s="241"/>
      <c r="Q1397" s="241"/>
      <c r="R1397" s="241"/>
      <c r="S1397" s="241"/>
      <c r="T1397" s="242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T1397" s="243" t="s">
        <v>171</v>
      </c>
      <c r="AU1397" s="243" t="s">
        <v>83</v>
      </c>
      <c r="AV1397" s="13" t="s">
        <v>83</v>
      </c>
      <c r="AW1397" s="13" t="s">
        <v>35</v>
      </c>
      <c r="AX1397" s="13" t="s">
        <v>73</v>
      </c>
      <c r="AY1397" s="243" t="s">
        <v>160</v>
      </c>
    </row>
    <row r="1398" s="13" customFormat="1">
      <c r="A1398" s="13"/>
      <c r="B1398" s="232"/>
      <c r="C1398" s="233"/>
      <c r="D1398" s="234" t="s">
        <v>171</v>
      </c>
      <c r="E1398" s="235" t="s">
        <v>19</v>
      </c>
      <c r="F1398" s="236" t="s">
        <v>1676</v>
      </c>
      <c r="G1398" s="233"/>
      <c r="H1398" s="237">
        <v>98.802999999999997</v>
      </c>
      <c r="I1398" s="238"/>
      <c r="J1398" s="233"/>
      <c r="K1398" s="233"/>
      <c r="L1398" s="239"/>
      <c r="M1398" s="240"/>
      <c r="N1398" s="241"/>
      <c r="O1398" s="241"/>
      <c r="P1398" s="241"/>
      <c r="Q1398" s="241"/>
      <c r="R1398" s="241"/>
      <c r="S1398" s="241"/>
      <c r="T1398" s="242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43" t="s">
        <v>171</v>
      </c>
      <c r="AU1398" s="243" t="s">
        <v>83</v>
      </c>
      <c r="AV1398" s="13" t="s">
        <v>83</v>
      </c>
      <c r="AW1398" s="13" t="s">
        <v>35</v>
      </c>
      <c r="AX1398" s="13" t="s">
        <v>73</v>
      </c>
      <c r="AY1398" s="243" t="s">
        <v>160</v>
      </c>
    </row>
    <row r="1399" s="13" customFormat="1">
      <c r="A1399" s="13"/>
      <c r="B1399" s="232"/>
      <c r="C1399" s="233"/>
      <c r="D1399" s="234" t="s">
        <v>171</v>
      </c>
      <c r="E1399" s="235" t="s">
        <v>19</v>
      </c>
      <c r="F1399" s="236" t="s">
        <v>1405</v>
      </c>
      <c r="G1399" s="233"/>
      <c r="H1399" s="237">
        <v>49.872999999999998</v>
      </c>
      <c r="I1399" s="238"/>
      <c r="J1399" s="233"/>
      <c r="K1399" s="233"/>
      <c r="L1399" s="239"/>
      <c r="M1399" s="240"/>
      <c r="N1399" s="241"/>
      <c r="O1399" s="241"/>
      <c r="P1399" s="241"/>
      <c r="Q1399" s="241"/>
      <c r="R1399" s="241"/>
      <c r="S1399" s="241"/>
      <c r="T1399" s="242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43" t="s">
        <v>171</v>
      </c>
      <c r="AU1399" s="243" t="s">
        <v>83</v>
      </c>
      <c r="AV1399" s="13" t="s">
        <v>83</v>
      </c>
      <c r="AW1399" s="13" t="s">
        <v>35</v>
      </c>
      <c r="AX1399" s="13" t="s">
        <v>73</v>
      </c>
      <c r="AY1399" s="243" t="s">
        <v>160</v>
      </c>
    </row>
    <row r="1400" s="13" customFormat="1">
      <c r="A1400" s="13"/>
      <c r="B1400" s="232"/>
      <c r="C1400" s="233"/>
      <c r="D1400" s="234" t="s">
        <v>171</v>
      </c>
      <c r="E1400" s="235" t="s">
        <v>19</v>
      </c>
      <c r="F1400" s="236" t="s">
        <v>1679</v>
      </c>
      <c r="G1400" s="233"/>
      <c r="H1400" s="237">
        <v>15.002000000000001</v>
      </c>
      <c r="I1400" s="238"/>
      <c r="J1400" s="233"/>
      <c r="K1400" s="233"/>
      <c r="L1400" s="239"/>
      <c r="M1400" s="240"/>
      <c r="N1400" s="241"/>
      <c r="O1400" s="241"/>
      <c r="P1400" s="241"/>
      <c r="Q1400" s="241"/>
      <c r="R1400" s="241"/>
      <c r="S1400" s="241"/>
      <c r="T1400" s="242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243" t="s">
        <v>171</v>
      </c>
      <c r="AU1400" s="243" t="s">
        <v>83</v>
      </c>
      <c r="AV1400" s="13" t="s">
        <v>83</v>
      </c>
      <c r="AW1400" s="13" t="s">
        <v>35</v>
      </c>
      <c r="AX1400" s="13" t="s">
        <v>73</v>
      </c>
      <c r="AY1400" s="243" t="s">
        <v>160</v>
      </c>
    </row>
    <row r="1401" s="14" customFormat="1">
      <c r="A1401" s="14"/>
      <c r="B1401" s="244"/>
      <c r="C1401" s="245"/>
      <c r="D1401" s="234" t="s">
        <v>171</v>
      </c>
      <c r="E1401" s="246" t="s">
        <v>19</v>
      </c>
      <c r="F1401" s="247" t="s">
        <v>180</v>
      </c>
      <c r="G1401" s="245"/>
      <c r="H1401" s="248">
        <v>498.35700000000003</v>
      </c>
      <c r="I1401" s="249"/>
      <c r="J1401" s="245"/>
      <c r="K1401" s="245"/>
      <c r="L1401" s="250"/>
      <c r="M1401" s="251"/>
      <c r="N1401" s="252"/>
      <c r="O1401" s="252"/>
      <c r="P1401" s="252"/>
      <c r="Q1401" s="252"/>
      <c r="R1401" s="252"/>
      <c r="S1401" s="252"/>
      <c r="T1401" s="253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T1401" s="254" t="s">
        <v>171</v>
      </c>
      <c r="AU1401" s="254" t="s">
        <v>83</v>
      </c>
      <c r="AV1401" s="14" t="s">
        <v>167</v>
      </c>
      <c r="AW1401" s="14" t="s">
        <v>35</v>
      </c>
      <c r="AX1401" s="14" t="s">
        <v>81</v>
      </c>
      <c r="AY1401" s="254" t="s">
        <v>160</v>
      </c>
    </row>
    <row r="1402" s="2" customFormat="1" ht="24.15" customHeight="1">
      <c r="A1402" s="40"/>
      <c r="B1402" s="41"/>
      <c r="C1402" s="214" t="s">
        <v>2190</v>
      </c>
      <c r="D1402" s="214" t="s">
        <v>162</v>
      </c>
      <c r="E1402" s="215" t="s">
        <v>2191</v>
      </c>
      <c r="F1402" s="216" t="s">
        <v>2192</v>
      </c>
      <c r="G1402" s="217" t="s">
        <v>165</v>
      </c>
      <c r="H1402" s="218">
        <v>16.292999999999999</v>
      </c>
      <c r="I1402" s="219"/>
      <c r="J1402" s="220">
        <f>ROUND(I1402*H1402,2)</f>
        <v>0</v>
      </c>
      <c r="K1402" s="216" t="s">
        <v>166</v>
      </c>
      <c r="L1402" s="46"/>
      <c r="M1402" s="221" t="s">
        <v>19</v>
      </c>
      <c r="N1402" s="222" t="s">
        <v>44</v>
      </c>
      <c r="O1402" s="86"/>
      <c r="P1402" s="223">
        <f>O1402*H1402</f>
        <v>0</v>
      </c>
      <c r="Q1402" s="223">
        <v>0</v>
      </c>
      <c r="R1402" s="223">
        <f>Q1402*H1402</f>
        <v>0</v>
      </c>
      <c r="S1402" s="223">
        <v>0</v>
      </c>
      <c r="T1402" s="224">
        <f>S1402*H1402</f>
        <v>0</v>
      </c>
      <c r="U1402" s="40"/>
      <c r="V1402" s="40"/>
      <c r="W1402" s="40"/>
      <c r="X1402" s="40"/>
      <c r="Y1402" s="40"/>
      <c r="Z1402" s="40"/>
      <c r="AA1402" s="40"/>
      <c r="AB1402" s="40"/>
      <c r="AC1402" s="40"/>
      <c r="AD1402" s="40"/>
      <c r="AE1402" s="40"/>
      <c r="AR1402" s="225" t="s">
        <v>263</v>
      </c>
      <c r="AT1402" s="225" t="s">
        <v>162</v>
      </c>
      <c r="AU1402" s="225" t="s">
        <v>83</v>
      </c>
      <c r="AY1402" s="19" t="s">
        <v>160</v>
      </c>
      <c r="BE1402" s="226">
        <f>IF(N1402="základní",J1402,0)</f>
        <v>0</v>
      </c>
      <c r="BF1402" s="226">
        <f>IF(N1402="snížená",J1402,0)</f>
        <v>0</v>
      </c>
      <c r="BG1402" s="226">
        <f>IF(N1402="zákl. přenesená",J1402,0)</f>
        <v>0</v>
      </c>
      <c r="BH1402" s="226">
        <f>IF(N1402="sníž. přenesená",J1402,0)</f>
        <v>0</v>
      </c>
      <c r="BI1402" s="226">
        <f>IF(N1402="nulová",J1402,0)</f>
        <v>0</v>
      </c>
      <c r="BJ1402" s="19" t="s">
        <v>81</v>
      </c>
      <c r="BK1402" s="226">
        <f>ROUND(I1402*H1402,2)</f>
        <v>0</v>
      </c>
      <c r="BL1402" s="19" t="s">
        <v>263</v>
      </c>
      <c r="BM1402" s="225" t="s">
        <v>2193</v>
      </c>
    </row>
    <row r="1403" s="2" customFormat="1">
      <c r="A1403" s="40"/>
      <c r="B1403" s="41"/>
      <c r="C1403" s="42"/>
      <c r="D1403" s="227" t="s">
        <v>169</v>
      </c>
      <c r="E1403" s="42"/>
      <c r="F1403" s="228" t="s">
        <v>2194</v>
      </c>
      <c r="G1403" s="42"/>
      <c r="H1403" s="42"/>
      <c r="I1403" s="229"/>
      <c r="J1403" s="42"/>
      <c r="K1403" s="42"/>
      <c r="L1403" s="46"/>
      <c r="M1403" s="230"/>
      <c r="N1403" s="231"/>
      <c r="O1403" s="86"/>
      <c r="P1403" s="86"/>
      <c r="Q1403" s="86"/>
      <c r="R1403" s="86"/>
      <c r="S1403" s="86"/>
      <c r="T1403" s="87"/>
      <c r="U1403" s="40"/>
      <c r="V1403" s="40"/>
      <c r="W1403" s="40"/>
      <c r="X1403" s="40"/>
      <c r="Y1403" s="40"/>
      <c r="Z1403" s="40"/>
      <c r="AA1403" s="40"/>
      <c r="AB1403" s="40"/>
      <c r="AC1403" s="40"/>
      <c r="AD1403" s="40"/>
      <c r="AE1403" s="40"/>
      <c r="AT1403" s="19" t="s">
        <v>169</v>
      </c>
      <c r="AU1403" s="19" t="s">
        <v>83</v>
      </c>
    </row>
    <row r="1404" s="13" customFormat="1">
      <c r="A1404" s="13"/>
      <c r="B1404" s="232"/>
      <c r="C1404" s="233"/>
      <c r="D1404" s="234" t="s">
        <v>171</v>
      </c>
      <c r="E1404" s="235" t="s">
        <v>19</v>
      </c>
      <c r="F1404" s="236" t="s">
        <v>1396</v>
      </c>
      <c r="G1404" s="233"/>
      <c r="H1404" s="237">
        <v>16.292999999999999</v>
      </c>
      <c r="I1404" s="238"/>
      <c r="J1404" s="233"/>
      <c r="K1404" s="233"/>
      <c r="L1404" s="239"/>
      <c r="M1404" s="240"/>
      <c r="N1404" s="241"/>
      <c r="O1404" s="241"/>
      <c r="P1404" s="241"/>
      <c r="Q1404" s="241"/>
      <c r="R1404" s="241"/>
      <c r="S1404" s="241"/>
      <c r="T1404" s="242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T1404" s="243" t="s">
        <v>171</v>
      </c>
      <c r="AU1404" s="243" t="s">
        <v>83</v>
      </c>
      <c r="AV1404" s="13" t="s">
        <v>83</v>
      </c>
      <c r="AW1404" s="13" t="s">
        <v>35</v>
      </c>
      <c r="AX1404" s="13" t="s">
        <v>81</v>
      </c>
      <c r="AY1404" s="243" t="s">
        <v>160</v>
      </c>
    </row>
    <row r="1405" s="2" customFormat="1" ht="16.5" customHeight="1">
      <c r="A1405" s="40"/>
      <c r="B1405" s="41"/>
      <c r="C1405" s="255" t="s">
        <v>2195</v>
      </c>
      <c r="D1405" s="255" t="s">
        <v>242</v>
      </c>
      <c r="E1405" s="256" t="s">
        <v>2196</v>
      </c>
      <c r="F1405" s="257" t="s">
        <v>2197</v>
      </c>
      <c r="G1405" s="258" t="s">
        <v>165</v>
      </c>
      <c r="H1405" s="259">
        <v>17.922000000000001</v>
      </c>
      <c r="I1405" s="260"/>
      <c r="J1405" s="261">
        <f>ROUND(I1405*H1405,2)</f>
        <v>0</v>
      </c>
      <c r="K1405" s="257" t="s">
        <v>19</v>
      </c>
      <c r="L1405" s="262"/>
      <c r="M1405" s="263" t="s">
        <v>19</v>
      </c>
      <c r="N1405" s="264" t="s">
        <v>44</v>
      </c>
      <c r="O1405" s="86"/>
      <c r="P1405" s="223">
        <f>O1405*H1405</f>
        <v>0</v>
      </c>
      <c r="Q1405" s="223">
        <v>0</v>
      </c>
      <c r="R1405" s="223">
        <f>Q1405*H1405</f>
        <v>0</v>
      </c>
      <c r="S1405" s="223">
        <v>0</v>
      </c>
      <c r="T1405" s="224">
        <f>S1405*H1405</f>
        <v>0</v>
      </c>
      <c r="U1405" s="40"/>
      <c r="V1405" s="40"/>
      <c r="W1405" s="40"/>
      <c r="X1405" s="40"/>
      <c r="Y1405" s="40"/>
      <c r="Z1405" s="40"/>
      <c r="AA1405" s="40"/>
      <c r="AB1405" s="40"/>
      <c r="AC1405" s="40"/>
      <c r="AD1405" s="40"/>
      <c r="AE1405" s="40"/>
      <c r="AR1405" s="225" t="s">
        <v>368</v>
      </c>
      <c r="AT1405" s="225" t="s">
        <v>242</v>
      </c>
      <c r="AU1405" s="225" t="s">
        <v>83</v>
      </c>
      <c r="AY1405" s="19" t="s">
        <v>160</v>
      </c>
      <c r="BE1405" s="226">
        <f>IF(N1405="základní",J1405,0)</f>
        <v>0</v>
      </c>
      <c r="BF1405" s="226">
        <f>IF(N1405="snížená",J1405,0)</f>
        <v>0</v>
      </c>
      <c r="BG1405" s="226">
        <f>IF(N1405="zákl. přenesená",J1405,0)</f>
        <v>0</v>
      </c>
      <c r="BH1405" s="226">
        <f>IF(N1405="sníž. přenesená",J1405,0)</f>
        <v>0</v>
      </c>
      <c r="BI1405" s="226">
        <f>IF(N1405="nulová",J1405,0)</f>
        <v>0</v>
      </c>
      <c r="BJ1405" s="19" t="s">
        <v>81</v>
      </c>
      <c r="BK1405" s="226">
        <f>ROUND(I1405*H1405,2)</f>
        <v>0</v>
      </c>
      <c r="BL1405" s="19" t="s">
        <v>263</v>
      </c>
      <c r="BM1405" s="225" t="s">
        <v>2198</v>
      </c>
    </row>
    <row r="1406" s="13" customFormat="1">
      <c r="A1406" s="13"/>
      <c r="B1406" s="232"/>
      <c r="C1406" s="233"/>
      <c r="D1406" s="234" t="s">
        <v>171</v>
      </c>
      <c r="E1406" s="233"/>
      <c r="F1406" s="236" t="s">
        <v>2199</v>
      </c>
      <c r="G1406" s="233"/>
      <c r="H1406" s="237">
        <v>17.922000000000001</v>
      </c>
      <c r="I1406" s="238"/>
      <c r="J1406" s="233"/>
      <c r="K1406" s="233"/>
      <c r="L1406" s="239"/>
      <c r="M1406" s="240"/>
      <c r="N1406" s="241"/>
      <c r="O1406" s="241"/>
      <c r="P1406" s="241"/>
      <c r="Q1406" s="241"/>
      <c r="R1406" s="241"/>
      <c r="S1406" s="241"/>
      <c r="T1406" s="242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43" t="s">
        <v>171</v>
      </c>
      <c r="AU1406" s="243" t="s">
        <v>83</v>
      </c>
      <c r="AV1406" s="13" t="s">
        <v>83</v>
      </c>
      <c r="AW1406" s="13" t="s">
        <v>4</v>
      </c>
      <c r="AX1406" s="13" t="s">
        <v>81</v>
      </c>
      <c r="AY1406" s="243" t="s">
        <v>160</v>
      </c>
    </row>
    <row r="1407" s="2" customFormat="1" ht="24.15" customHeight="1">
      <c r="A1407" s="40"/>
      <c r="B1407" s="41"/>
      <c r="C1407" s="214" t="s">
        <v>2200</v>
      </c>
      <c r="D1407" s="214" t="s">
        <v>162</v>
      </c>
      <c r="E1407" s="215" t="s">
        <v>2201</v>
      </c>
      <c r="F1407" s="216" t="s">
        <v>2202</v>
      </c>
      <c r="G1407" s="217" t="s">
        <v>250</v>
      </c>
      <c r="H1407" s="218">
        <v>82.579999999999998</v>
      </c>
      <c r="I1407" s="219"/>
      <c r="J1407" s="220">
        <f>ROUND(I1407*H1407,2)</f>
        <v>0</v>
      </c>
      <c r="K1407" s="216" t="s">
        <v>166</v>
      </c>
      <c r="L1407" s="46"/>
      <c r="M1407" s="221" t="s">
        <v>19</v>
      </c>
      <c r="N1407" s="222" t="s">
        <v>44</v>
      </c>
      <c r="O1407" s="86"/>
      <c r="P1407" s="223">
        <f>O1407*H1407</f>
        <v>0</v>
      </c>
      <c r="Q1407" s="223">
        <v>0.00022000000000000001</v>
      </c>
      <c r="R1407" s="223">
        <f>Q1407*H1407</f>
        <v>0.018167599999999999</v>
      </c>
      <c r="S1407" s="223">
        <v>0</v>
      </c>
      <c r="T1407" s="224">
        <f>S1407*H1407</f>
        <v>0</v>
      </c>
      <c r="U1407" s="40"/>
      <c r="V1407" s="40"/>
      <c r="W1407" s="40"/>
      <c r="X1407" s="40"/>
      <c r="Y1407" s="40"/>
      <c r="Z1407" s="40"/>
      <c r="AA1407" s="40"/>
      <c r="AB1407" s="40"/>
      <c r="AC1407" s="40"/>
      <c r="AD1407" s="40"/>
      <c r="AE1407" s="40"/>
      <c r="AR1407" s="225" t="s">
        <v>263</v>
      </c>
      <c r="AT1407" s="225" t="s">
        <v>162</v>
      </c>
      <c r="AU1407" s="225" t="s">
        <v>83</v>
      </c>
      <c r="AY1407" s="19" t="s">
        <v>160</v>
      </c>
      <c r="BE1407" s="226">
        <f>IF(N1407="základní",J1407,0)</f>
        <v>0</v>
      </c>
      <c r="BF1407" s="226">
        <f>IF(N1407="snížená",J1407,0)</f>
        <v>0</v>
      </c>
      <c r="BG1407" s="226">
        <f>IF(N1407="zákl. přenesená",J1407,0)</f>
        <v>0</v>
      </c>
      <c r="BH1407" s="226">
        <f>IF(N1407="sníž. přenesená",J1407,0)</f>
        <v>0</v>
      </c>
      <c r="BI1407" s="226">
        <f>IF(N1407="nulová",J1407,0)</f>
        <v>0</v>
      </c>
      <c r="BJ1407" s="19" t="s">
        <v>81</v>
      </c>
      <c r="BK1407" s="226">
        <f>ROUND(I1407*H1407,2)</f>
        <v>0</v>
      </c>
      <c r="BL1407" s="19" t="s">
        <v>263</v>
      </c>
      <c r="BM1407" s="225" t="s">
        <v>2203</v>
      </c>
    </row>
    <row r="1408" s="2" customFormat="1">
      <c r="A1408" s="40"/>
      <c r="B1408" s="41"/>
      <c r="C1408" s="42"/>
      <c r="D1408" s="227" t="s">
        <v>169</v>
      </c>
      <c r="E1408" s="42"/>
      <c r="F1408" s="228" t="s">
        <v>2204</v>
      </c>
      <c r="G1408" s="42"/>
      <c r="H1408" s="42"/>
      <c r="I1408" s="229"/>
      <c r="J1408" s="42"/>
      <c r="K1408" s="42"/>
      <c r="L1408" s="46"/>
      <c r="M1408" s="230"/>
      <c r="N1408" s="231"/>
      <c r="O1408" s="86"/>
      <c r="P1408" s="86"/>
      <c r="Q1408" s="86"/>
      <c r="R1408" s="86"/>
      <c r="S1408" s="86"/>
      <c r="T1408" s="87"/>
      <c r="U1408" s="40"/>
      <c r="V1408" s="40"/>
      <c r="W1408" s="40"/>
      <c r="X1408" s="40"/>
      <c r="Y1408" s="40"/>
      <c r="Z1408" s="40"/>
      <c r="AA1408" s="40"/>
      <c r="AB1408" s="40"/>
      <c r="AC1408" s="40"/>
      <c r="AD1408" s="40"/>
      <c r="AE1408" s="40"/>
      <c r="AT1408" s="19" t="s">
        <v>169</v>
      </c>
      <c r="AU1408" s="19" t="s">
        <v>83</v>
      </c>
    </row>
    <row r="1409" s="13" customFormat="1">
      <c r="A1409" s="13"/>
      <c r="B1409" s="232"/>
      <c r="C1409" s="233"/>
      <c r="D1409" s="234" t="s">
        <v>171</v>
      </c>
      <c r="E1409" s="235" t="s">
        <v>19</v>
      </c>
      <c r="F1409" s="236" t="s">
        <v>2205</v>
      </c>
      <c r="G1409" s="233"/>
      <c r="H1409" s="237">
        <v>3</v>
      </c>
      <c r="I1409" s="238"/>
      <c r="J1409" s="233"/>
      <c r="K1409" s="233"/>
      <c r="L1409" s="239"/>
      <c r="M1409" s="240"/>
      <c r="N1409" s="241"/>
      <c r="O1409" s="241"/>
      <c r="P1409" s="241"/>
      <c r="Q1409" s="241"/>
      <c r="R1409" s="241"/>
      <c r="S1409" s="241"/>
      <c r="T1409" s="242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43" t="s">
        <v>171</v>
      </c>
      <c r="AU1409" s="243" t="s">
        <v>83</v>
      </c>
      <c r="AV1409" s="13" t="s">
        <v>83</v>
      </c>
      <c r="AW1409" s="13" t="s">
        <v>35</v>
      </c>
      <c r="AX1409" s="13" t="s">
        <v>73</v>
      </c>
      <c r="AY1409" s="243" t="s">
        <v>160</v>
      </c>
    </row>
    <row r="1410" s="13" customFormat="1">
      <c r="A1410" s="13"/>
      <c r="B1410" s="232"/>
      <c r="C1410" s="233"/>
      <c r="D1410" s="234" t="s">
        <v>171</v>
      </c>
      <c r="E1410" s="235" t="s">
        <v>19</v>
      </c>
      <c r="F1410" s="236" t="s">
        <v>2206</v>
      </c>
      <c r="G1410" s="233"/>
      <c r="H1410" s="237">
        <v>5</v>
      </c>
      <c r="I1410" s="238"/>
      <c r="J1410" s="233"/>
      <c r="K1410" s="233"/>
      <c r="L1410" s="239"/>
      <c r="M1410" s="240"/>
      <c r="N1410" s="241"/>
      <c r="O1410" s="241"/>
      <c r="P1410" s="241"/>
      <c r="Q1410" s="241"/>
      <c r="R1410" s="241"/>
      <c r="S1410" s="241"/>
      <c r="T1410" s="242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43" t="s">
        <v>171</v>
      </c>
      <c r="AU1410" s="243" t="s">
        <v>83</v>
      </c>
      <c r="AV1410" s="13" t="s">
        <v>83</v>
      </c>
      <c r="AW1410" s="13" t="s">
        <v>35</v>
      </c>
      <c r="AX1410" s="13" t="s">
        <v>73</v>
      </c>
      <c r="AY1410" s="243" t="s">
        <v>160</v>
      </c>
    </row>
    <row r="1411" s="13" customFormat="1">
      <c r="A1411" s="13"/>
      <c r="B1411" s="232"/>
      <c r="C1411" s="233"/>
      <c r="D1411" s="234" t="s">
        <v>171</v>
      </c>
      <c r="E1411" s="235" t="s">
        <v>19</v>
      </c>
      <c r="F1411" s="236" t="s">
        <v>2207</v>
      </c>
      <c r="G1411" s="233"/>
      <c r="H1411" s="237">
        <v>1.5</v>
      </c>
      <c r="I1411" s="238"/>
      <c r="J1411" s="233"/>
      <c r="K1411" s="233"/>
      <c r="L1411" s="239"/>
      <c r="M1411" s="240"/>
      <c r="N1411" s="241"/>
      <c r="O1411" s="241"/>
      <c r="P1411" s="241"/>
      <c r="Q1411" s="241"/>
      <c r="R1411" s="241"/>
      <c r="S1411" s="241"/>
      <c r="T1411" s="242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43" t="s">
        <v>171</v>
      </c>
      <c r="AU1411" s="243" t="s">
        <v>83</v>
      </c>
      <c r="AV1411" s="13" t="s">
        <v>83</v>
      </c>
      <c r="AW1411" s="13" t="s">
        <v>35</v>
      </c>
      <c r="AX1411" s="13" t="s">
        <v>73</v>
      </c>
      <c r="AY1411" s="243" t="s">
        <v>160</v>
      </c>
    </row>
    <row r="1412" s="13" customFormat="1">
      <c r="A1412" s="13"/>
      <c r="B1412" s="232"/>
      <c r="C1412" s="233"/>
      <c r="D1412" s="234" t="s">
        <v>171</v>
      </c>
      <c r="E1412" s="235" t="s">
        <v>19</v>
      </c>
      <c r="F1412" s="236" t="s">
        <v>2208</v>
      </c>
      <c r="G1412" s="233"/>
      <c r="H1412" s="237">
        <v>1</v>
      </c>
      <c r="I1412" s="238"/>
      <c r="J1412" s="233"/>
      <c r="K1412" s="233"/>
      <c r="L1412" s="239"/>
      <c r="M1412" s="240"/>
      <c r="N1412" s="241"/>
      <c r="O1412" s="241"/>
      <c r="P1412" s="241"/>
      <c r="Q1412" s="241"/>
      <c r="R1412" s="241"/>
      <c r="S1412" s="241"/>
      <c r="T1412" s="242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243" t="s">
        <v>171</v>
      </c>
      <c r="AU1412" s="243" t="s">
        <v>83</v>
      </c>
      <c r="AV1412" s="13" t="s">
        <v>83</v>
      </c>
      <c r="AW1412" s="13" t="s">
        <v>35</v>
      </c>
      <c r="AX1412" s="13" t="s">
        <v>73</v>
      </c>
      <c r="AY1412" s="243" t="s">
        <v>160</v>
      </c>
    </row>
    <row r="1413" s="13" customFormat="1">
      <c r="A1413" s="13"/>
      <c r="B1413" s="232"/>
      <c r="C1413" s="233"/>
      <c r="D1413" s="234" t="s">
        <v>171</v>
      </c>
      <c r="E1413" s="235" t="s">
        <v>19</v>
      </c>
      <c r="F1413" s="236" t="s">
        <v>2209</v>
      </c>
      <c r="G1413" s="233"/>
      <c r="H1413" s="237">
        <v>55</v>
      </c>
      <c r="I1413" s="238"/>
      <c r="J1413" s="233"/>
      <c r="K1413" s="233"/>
      <c r="L1413" s="239"/>
      <c r="M1413" s="240"/>
      <c r="N1413" s="241"/>
      <c r="O1413" s="241"/>
      <c r="P1413" s="241"/>
      <c r="Q1413" s="241"/>
      <c r="R1413" s="241"/>
      <c r="S1413" s="241"/>
      <c r="T1413" s="242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243" t="s">
        <v>171</v>
      </c>
      <c r="AU1413" s="243" t="s">
        <v>83</v>
      </c>
      <c r="AV1413" s="13" t="s">
        <v>83</v>
      </c>
      <c r="AW1413" s="13" t="s">
        <v>35</v>
      </c>
      <c r="AX1413" s="13" t="s">
        <v>73</v>
      </c>
      <c r="AY1413" s="243" t="s">
        <v>160</v>
      </c>
    </row>
    <row r="1414" s="13" customFormat="1">
      <c r="A1414" s="13"/>
      <c r="B1414" s="232"/>
      <c r="C1414" s="233"/>
      <c r="D1414" s="234" t="s">
        <v>171</v>
      </c>
      <c r="E1414" s="235" t="s">
        <v>19</v>
      </c>
      <c r="F1414" s="236" t="s">
        <v>2210</v>
      </c>
      <c r="G1414" s="233"/>
      <c r="H1414" s="237">
        <v>8.8000000000000007</v>
      </c>
      <c r="I1414" s="238"/>
      <c r="J1414" s="233"/>
      <c r="K1414" s="233"/>
      <c r="L1414" s="239"/>
      <c r="M1414" s="240"/>
      <c r="N1414" s="241"/>
      <c r="O1414" s="241"/>
      <c r="P1414" s="241"/>
      <c r="Q1414" s="241"/>
      <c r="R1414" s="241"/>
      <c r="S1414" s="241"/>
      <c r="T1414" s="242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243" t="s">
        <v>171</v>
      </c>
      <c r="AU1414" s="243" t="s">
        <v>83</v>
      </c>
      <c r="AV1414" s="13" t="s">
        <v>83</v>
      </c>
      <c r="AW1414" s="13" t="s">
        <v>35</v>
      </c>
      <c r="AX1414" s="13" t="s">
        <v>73</v>
      </c>
      <c r="AY1414" s="243" t="s">
        <v>160</v>
      </c>
    </row>
    <row r="1415" s="13" customFormat="1">
      <c r="A1415" s="13"/>
      <c r="B1415" s="232"/>
      <c r="C1415" s="233"/>
      <c r="D1415" s="234" t="s">
        <v>171</v>
      </c>
      <c r="E1415" s="235" t="s">
        <v>19</v>
      </c>
      <c r="F1415" s="236" t="s">
        <v>2211</v>
      </c>
      <c r="G1415" s="233"/>
      <c r="H1415" s="237">
        <v>4</v>
      </c>
      <c r="I1415" s="238"/>
      <c r="J1415" s="233"/>
      <c r="K1415" s="233"/>
      <c r="L1415" s="239"/>
      <c r="M1415" s="240"/>
      <c r="N1415" s="241"/>
      <c r="O1415" s="241"/>
      <c r="P1415" s="241"/>
      <c r="Q1415" s="241"/>
      <c r="R1415" s="241"/>
      <c r="S1415" s="241"/>
      <c r="T1415" s="242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243" t="s">
        <v>171</v>
      </c>
      <c r="AU1415" s="243" t="s">
        <v>83</v>
      </c>
      <c r="AV1415" s="13" t="s">
        <v>83</v>
      </c>
      <c r="AW1415" s="13" t="s">
        <v>35</v>
      </c>
      <c r="AX1415" s="13" t="s">
        <v>73</v>
      </c>
      <c r="AY1415" s="243" t="s">
        <v>160</v>
      </c>
    </row>
    <row r="1416" s="13" customFormat="1">
      <c r="A1416" s="13"/>
      <c r="B1416" s="232"/>
      <c r="C1416" s="233"/>
      <c r="D1416" s="234" t="s">
        <v>171</v>
      </c>
      <c r="E1416" s="235" t="s">
        <v>19</v>
      </c>
      <c r="F1416" s="236" t="s">
        <v>2212</v>
      </c>
      <c r="G1416" s="233"/>
      <c r="H1416" s="237">
        <v>1.8799999999999999</v>
      </c>
      <c r="I1416" s="238"/>
      <c r="J1416" s="233"/>
      <c r="K1416" s="233"/>
      <c r="L1416" s="239"/>
      <c r="M1416" s="240"/>
      <c r="N1416" s="241"/>
      <c r="O1416" s="241"/>
      <c r="P1416" s="241"/>
      <c r="Q1416" s="241"/>
      <c r="R1416" s="241"/>
      <c r="S1416" s="241"/>
      <c r="T1416" s="242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43" t="s">
        <v>171</v>
      </c>
      <c r="AU1416" s="243" t="s">
        <v>83</v>
      </c>
      <c r="AV1416" s="13" t="s">
        <v>83</v>
      </c>
      <c r="AW1416" s="13" t="s">
        <v>35</v>
      </c>
      <c r="AX1416" s="13" t="s">
        <v>73</v>
      </c>
      <c r="AY1416" s="243" t="s">
        <v>160</v>
      </c>
    </row>
    <row r="1417" s="13" customFormat="1">
      <c r="A1417" s="13"/>
      <c r="B1417" s="232"/>
      <c r="C1417" s="233"/>
      <c r="D1417" s="234" t="s">
        <v>171</v>
      </c>
      <c r="E1417" s="235" t="s">
        <v>19</v>
      </c>
      <c r="F1417" s="236" t="s">
        <v>2213</v>
      </c>
      <c r="G1417" s="233"/>
      <c r="H1417" s="237">
        <v>2.3999999999999999</v>
      </c>
      <c r="I1417" s="238"/>
      <c r="J1417" s="233"/>
      <c r="K1417" s="233"/>
      <c r="L1417" s="239"/>
      <c r="M1417" s="240"/>
      <c r="N1417" s="241"/>
      <c r="O1417" s="241"/>
      <c r="P1417" s="241"/>
      <c r="Q1417" s="241"/>
      <c r="R1417" s="241"/>
      <c r="S1417" s="241"/>
      <c r="T1417" s="242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43" t="s">
        <v>171</v>
      </c>
      <c r="AU1417" s="243" t="s">
        <v>83</v>
      </c>
      <c r="AV1417" s="13" t="s">
        <v>83</v>
      </c>
      <c r="AW1417" s="13" t="s">
        <v>35</v>
      </c>
      <c r="AX1417" s="13" t="s">
        <v>73</v>
      </c>
      <c r="AY1417" s="243" t="s">
        <v>160</v>
      </c>
    </row>
    <row r="1418" s="14" customFormat="1">
      <c r="A1418" s="14"/>
      <c r="B1418" s="244"/>
      <c r="C1418" s="245"/>
      <c r="D1418" s="234" t="s">
        <v>171</v>
      </c>
      <c r="E1418" s="246" t="s">
        <v>19</v>
      </c>
      <c r="F1418" s="247" t="s">
        <v>180</v>
      </c>
      <c r="G1418" s="245"/>
      <c r="H1418" s="248">
        <v>82.579999999999998</v>
      </c>
      <c r="I1418" s="249"/>
      <c r="J1418" s="245"/>
      <c r="K1418" s="245"/>
      <c r="L1418" s="250"/>
      <c r="M1418" s="251"/>
      <c r="N1418" s="252"/>
      <c r="O1418" s="252"/>
      <c r="P1418" s="252"/>
      <c r="Q1418" s="252"/>
      <c r="R1418" s="252"/>
      <c r="S1418" s="252"/>
      <c r="T1418" s="253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54" t="s">
        <v>171</v>
      </c>
      <c r="AU1418" s="254" t="s">
        <v>83</v>
      </c>
      <c r="AV1418" s="14" t="s">
        <v>167</v>
      </c>
      <c r="AW1418" s="14" t="s">
        <v>35</v>
      </c>
      <c r="AX1418" s="14" t="s">
        <v>81</v>
      </c>
      <c r="AY1418" s="254" t="s">
        <v>160</v>
      </c>
    </row>
    <row r="1419" s="2" customFormat="1" ht="37.8" customHeight="1">
      <c r="A1419" s="40"/>
      <c r="B1419" s="41"/>
      <c r="C1419" s="255" t="s">
        <v>2214</v>
      </c>
      <c r="D1419" s="255" t="s">
        <v>242</v>
      </c>
      <c r="E1419" s="256" t="s">
        <v>2215</v>
      </c>
      <c r="F1419" s="257" t="s">
        <v>2216</v>
      </c>
      <c r="G1419" s="258" t="s">
        <v>250</v>
      </c>
      <c r="H1419" s="259">
        <v>99.096000000000004</v>
      </c>
      <c r="I1419" s="260"/>
      <c r="J1419" s="261">
        <f>ROUND(I1419*H1419,2)</f>
        <v>0</v>
      </c>
      <c r="K1419" s="257" t="s">
        <v>166</v>
      </c>
      <c r="L1419" s="262"/>
      <c r="M1419" s="263" t="s">
        <v>19</v>
      </c>
      <c r="N1419" s="264" t="s">
        <v>44</v>
      </c>
      <c r="O1419" s="86"/>
      <c r="P1419" s="223">
        <f>O1419*H1419</f>
        <v>0</v>
      </c>
      <c r="Q1419" s="223">
        <v>0.0025200000000000001</v>
      </c>
      <c r="R1419" s="223">
        <f>Q1419*H1419</f>
        <v>0.24972192000000001</v>
      </c>
      <c r="S1419" s="223">
        <v>0</v>
      </c>
      <c r="T1419" s="224">
        <f>S1419*H1419</f>
        <v>0</v>
      </c>
      <c r="U1419" s="40"/>
      <c r="V1419" s="40"/>
      <c r="W1419" s="40"/>
      <c r="X1419" s="40"/>
      <c r="Y1419" s="40"/>
      <c r="Z1419" s="40"/>
      <c r="AA1419" s="40"/>
      <c r="AB1419" s="40"/>
      <c r="AC1419" s="40"/>
      <c r="AD1419" s="40"/>
      <c r="AE1419" s="40"/>
      <c r="AR1419" s="225" t="s">
        <v>368</v>
      </c>
      <c r="AT1419" s="225" t="s">
        <v>242</v>
      </c>
      <c r="AU1419" s="225" t="s">
        <v>83</v>
      </c>
      <c r="AY1419" s="19" t="s">
        <v>160</v>
      </c>
      <c r="BE1419" s="226">
        <f>IF(N1419="základní",J1419,0)</f>
        <v>0</v>
      </c>
      <c r="BF1419" s="226">
        <f>IF(N1419="snížená",J1419,0)</f>
        <v>0</v>
      </c>
      <c r="BG1419" s="226">
        <f>IF(N1419="zákl. přenesená",J1419,0)</f>
        <v>0</v>
      </c>
      <c r="BH1419" s="226">
        <f>IF(N1419="sníž. přenesená",J1419,0)</f>
        <v>0</v>
      </c>
      <c r="BI1419" s="226">
        <f>IF(N1419="nulová",J1419,0)</f>
        <v>0</v>
      </c>
      <c r="BJ1419" s="19" t="s">
        <v>81</v>
      </c>
      <c r="BK1419" s="226">
        <f>ROUND(I1419*H1419,2)</f>
        <v>0</v>
      </c>
      <c r="BL1419" s="19" t="s">
        <v>263</v>
      </c>
      <c r="BM1419" s="225" t="s">
        <v>2217</v>
      </c>
    </row>
    <row r="1420" s="13" customFormat="1">
      <c r="A1420" s="13"/>
      <c r="B1420" s="232"/>
      <c r="C1420" s="233"/>
      <c r="D1420" s="234" t="s">
        <v>171</v>
      </c>
      <c r="E1420" s="233"/>
      <c r="F1420" s="236" t="s">
        <v>2218</v>
      </c>
      <c r="G1420" s="233"/>
      <c r="H1420" s="237">
        <v>99.096000000000004</v>
      </c>
      <c r="I1420" s="238"/>
      <c r="J1420" s="233"/>
      <c r="K1420" s="233"/>
      <c r="L1420" s="239"/>
      <c r="M1420" s="240"/>
      <c r="N1420" s="241"/>
      <c r="O1420" s="241"/>
      <c r="P1420" s="241"/>
      <c r="Q1420" s="241"/>
      <c r="R1420" s="241"/>
      <c r="S1420" s="241"/>
      <c r="T1420" s="242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43" t="s">
        <v>171</v>
      </c>
      <c r="AU1420" s="243" t="s">
        <v>83</v>
      </c>
      <c r="AV1420" s="13" t="s">
        <v>83</v>
      </c>
      <c r="AW1420" s="13" t="s">
        <v>4</v>
      </c>
      <c r="AX1420" s="13" t="s">
        <v>81</v>
      </c>
      <c r="AY1420" s="243" t="s">
        <v>160</v>
      </c>
    </row>
    <row r="1421" s="2" customFormat="1" ht="33" customHeight="1">
      <c r="A1421" s="40"/>
      <c r="B1421" s="41"/>
      <c r="C1421" s="214" t="s">
        <v>2219</v>
      </c>
      <c r="D1421" s="214" t="s">
        <v>162</v>
      </c>
      <c r="E1421" s="215" t="s">
        <v>2220</v>
      </c>
      <c r="F1421" s="216" t="s">
        <v>2221</v>
      </c>
      <c r="G1421" s="217" t="s">
        <v>250</v>
      </c>
      <c r="H1421" s="218">
        <v>6.3300000000000001</v>
      </c>
      <c r="I1421" s="219"/>
      <c r="J1421" s="220">
        <f>ROUND(I1421*H1421,2)</f>
        <v>0</v>
      </c>
      <c r="K1421" s="216" t="s">
        <v>166</v>
      </c>
      <c r="L1421" s="46"/>
      <c r="M1421" s="221" t="s">
        <v>19</v>
      </c>
      <c r="N1421" s="222" t="s">
        <v>44</v>
      </c>
      <c r="O1421" s="86"/>
      <c r="P1421" s="223">
        <f>O1421*H1421</f>
        <v>0</v>
      </c>
      <c r="Q1421" s="223">
        <v>0.00051000000000000004</v>
      </c>
      <c r="R1421" s="223">
        <f>Q1421*H1421</f>
        <v>0.0032283000000000004</v>
      </c>
      <c r="S1421" s="223">
        <v>0</v>
      </c>
      <c r="T1421" s="224">
        <f>S1421*H1421</f>
        <v>0</v>
      </c>
      <c r="U1421" s="40"/>
      <c r="V1421" s="40"/>
      <c r="W1421" s="40"/>
      <c r="X1421" s="40"/>
      <c r="Y1421" s="40"/>
      <c r="Z1421" s="40"/>
      <c r="AA1421" s="40"/>
      <c r="AB1421" s="40"/>
      <c r="AC1421" s="40"/>
      <c r="AD1421" s="40"/>
      <c r="AE1421" s="40"/>
      <c r="AR1421" s="225" t="s">
        <v>263</v>
      </c>
      <c r="AT1421" s="225" t="s">
        <v>162</v>
      </c>
      <c r="AU1421" s="225" t="s">
        <v>83</v>
      </c>
      <c r="AY1421" s="19" t="s">
        <v>160</v>
      </c>
      <c r="BE1421" s="226">
        <f>IF(N1421="základní",J1421,0)</f>
        <v>0</v>
      </c>
      <c r="BF1421" s="226">
        <f>IF(N1421="snížená",J1421,0)</f>
        <v>0</v>
      </c>
      <c r="BG1421" s="226">
        <f>IF(N1421="zákl. přenesená",J1421,0)</f>
        <v>0</v>
      </c>
      <c r="BH1421" s="226">
        <f>IF(N1421="sníž. přenesená",J1421,0)</f>
        <v>0</v>
      </c>
      <c r="BI1421" s="226">
        <f>IF(N1421="nulová",J1421,0)</f>
        <v>0</v>
      </c>
      <c r="BJ1421" s="19" t="s">
        <v>81</v>
      </c>
      <c r="BK1421" s="226">
        <f>ROUND(I1421*H1421,2)</f>
        <v>0</v>
      </c>
      <c r="BL1421" s="19" t="s">
        <v>263</v>
      </c>
      <c r="BM1421" s="225" t="s">
        <v>2222</v>
      </c>
    </row>
    <row r="1422" s="2" customFormat="1">
      <c r="A1422" s="40"/>
      <c r="B1422" s="41"/>
      <c r="C1422" s="42"/>
      <c r="D1422" s="227" t="s">
        <v>169</v>
      </c>
      <c r="E1422" s="42"/>
      <c r="F1422" s="228" t="s">
        <v>2223</v>
      </c>
      <c r="G1422" s="42"/>
      <c r="H1422" s="42"/>
      <c r="I1422" s="229"/>
      <c r="J1422" s="42"/>
      <c r="K1422" s="42"/>
      <c r="L1422" s="46"/>
      <c r="M1422" s="230"/>
      <c r="N1422" s="231"/>
      <c r="O1422" s="86"/>
      <c r="P1422" s="86"/>
      <c r="Q1422" s="86"/>
      <c r="R1422" s="86"/>
      <c r="S1422" s="86"/>
      <c r="T1422" s="87"/>
      <c r="U1422" s="40"/>
      <c r="V1422" s="40"/>
      <c r="W1422" s="40"/>
      <c r="X1422" s="40"/>
      <c r="Y1422" s="40"/>
      <c r="Z1422" s="40"/>
      <c r="AA1422" s="40"/>
      <c r="AB1422" s="40"/>
      <c r="AC1422" s="40"/>
      <c r="AD1422" s="40"/>
      <c r="AE1422" s="40"/>
      <c r="AT1422" s="19" t="s">
        <v>169</v>
      </c>
      <c r="AU1422" s="19" t="s">
        <v>83</v>
      </c>
    </row>
    <row r="1423" s="13" customFormat="1">
      <c r="A1423" s="13"/>
      <c r="B1423" s="232"/>
      <c r="C1423" s="233"/>
      <c r="D1423" s="234" t="s">
        <v>171</v>
      </c>
      <c r="E1423" s="235" t="s">
        <v>19</v>
      </c>
      <c r="F1423" s="236" t="s">
        <v>2224</v>
      </c>
      <c r="G1423" s="233"/>
      <c r="H1423" s="237">
        <v>1.9299999999999999</v>
      </c>
      <c r="I1423" s="238"/>
      <c r="J1423" s="233"/>
      <c r="K1423" s="233"/>
      <c r="L1423" s="239"/>
      <c r="M1423" s="240"/>
      <c r="N1423" s="241"/>
      <c r="O1423" s="241"/>
      <c r="P1423" s="241"/>
      <c r="Q1423" s="241"/>
      <c r="R1423" s="241"/>
      <c r="S1423" s="241"/>
      <c r="T1423" s="242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T1423" s="243" t="s">
        <v>171</v>
      </c>
      <c r="AU1423" s="243" t="s">
        <v>83</v>
      </c>
      <c r="AV1423" s="13" t="s">
        <v>83</v>
      </c>
      <c r="AW1423" s="13" t="s">
        <v>35</v>
      </c>
      <c r="AX1423" s="13" t="s">
        <v>73</v>
      </c>
      <c r="AY1423" s="243" t="s">
        <v>160</v>
      </c>
    </row>
    <row r="1424" s="13" customFormat="1">
      <c r="A1424" s="13"/>
      <c r="B1424" s="232"/>
      <c r="C1424" s="233"/>
      <c r="D1424" s="234" t="s">
        <v>171</v>
      </c>
      <c r="E1424" s="235" t="s">
        <v>19</v>
      </c>
      <c r="F1424" s="236" t="s">
        <v>2225</v>
      </c>
      <c r="G1424" s="233"/>
      <c r="H1424" s="237">
        <v>4.4000000000000004</v>
      </c>
      <c r="I1424" s="238"/>
      <c r="J1424" s="233"/>
      <c r="K1424" s="233"/>
      <c r="L1424" s="239"/>
      <c r="M1424" s="240"/>
      <c r="N1424" s="241"/>
      <c r="O1424" s="241"/>
      <c r="P1424" s="241"/>
      <c r="Q1424" s="241"/>
      <c r="R1424" s="241"/>
      <c r="S1424" s="241"/>
      <c r="T1424" s="242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43" t="s">
        <v>171</v>
      </c>
      <c r="AU1424" s="243" t="s">
        <v>83</v>
      </c>
      <c r="AV1424" s="13" t="s">
        <v>83</v>
      </c>
      <c r="AW1424" s="13" t="s">
        <v>35</v>
      </c>
      <c r="AX1424" s="13" t="s">
        <v>73</v>
      </c>
      <c r="AY1424" s="243" t="s">
        <v>160</v>
      </c>
    </row>
    <row r="1425" s="14" customFormat="1">
      <c r="A1425" s="14"/>
      <c r="B1425" s="244"/>
      <c r="C1425" s="245"/>
      <c r="D1425" s="234" t="s">
        <v>171</v>
      </c>
      <c r="E1425" s="246" t="s">
        <v>19</v>
      </c>
      <c r="F1425" s="247" t="s">
        <v>180</v>
      </c>
      <c r="G1425" s="245"/>
      <c r="H1425" s="248">
        <v>6.3300000000000001</v>
      </c>
      <c r="I1425" s="249"/>
      <c r="J1425" s="245"/>
      <c r="K1425" s="245"/>
      <c r="L1425" s="250"/>
      <c r="M1425" s="251"/>
      <c r="N1425" s="252"/>
      <c r="O1425" s="252"/>
      <c r="P1425" s="252"/>
      <c r="Q1425" s="252"/>
      <c r="R1425" s="252"/>
      <c r="S1425" s="252"/>
      <c r="T1425" s="253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T1425" s="254" t="s">
        <v>171</v>
      </c>
      <c r="AU1425" s="254" t="s">
        <v>83</v>
      </c>
      <c r="AV1425" s="14" t="s">
        <v>167</v>
      </c>
      <c r="AW1425" s="14" t="s">
        <v>35</v>
      </c>
      <c r="AX1425" s="14" t="s">
        <v>81</v>
      </c>
      <c r="AY1425" s="254" t="s">
        <v>160</v>
      </c>
    </row>
    <row r="1426" s="2" customFormat="1" ht="37.8" customHeight="1">
      <c r="A1426" s="40"/>
      <c r="B1426" s="41"/>
      <c r="C1426" s="255" t="s">
        <v>2226</v>
      </c>
      <c r="D1426" s="255" t="s">
        <v>242</v>
      </c>
      <c r="E1426" s="256" t="s">
        <v>2227</v>
      </c>
      <c r="F1426" s="257" t="s">
        <v>2228</v>
      </c>
      <c r="G1426" s="258" t="s">
        <v>250</v>
      </c>
      <c r="H1426" s="259">
        <v>7.5960000000000001</v>
      </c>
      <c r="I1426" s="260"/>
      <c r="J1426" s="261">
        <f>ROUND(I1426*H1426,2)</f>
        <v>0</v>
      </c>
      <c r="K1426" s="257" t="s">
        <v>166</v>
      </c>
      <c r="L1426" s="262"/>
      <c r="M1426" s="263" t="s">
        <v>19</v>
      </c>
      <c r="N1426" s="264" t="s">
        <v>44</v>
      </c>
      <c r="O1426" s="86"/>
      <c r="P1426" s="223">
        <f>O1426*H1426</f>
        <v>0</v>
      </c>
      <c r="Q1426" s="223">
        <v>0.0047999999999999996</v>
      </c>
      <c r="R1426" s="223">
        <f>Q1426*H1426</f>
        <v>0.036460799999999995</v>
      </c>
      <c r="S1426" s="223">
        <v>0</v>
      </c>
      <c r="T1426" s="224">
        <f>S1426*H1426</f>
        <v>0</v>
      </c>
      <c r="U1426" s="40"/>
      <c r="V1426" s="40"/>
      <c r="W1426" s="40"/>
      <c r="X1426" s="40"/>
      <c r="Y1426" s="40"/>
      <c r="Z1426" s="40"/>
      <c r="AA1426" s="40"/>
      <c r="AB1426" s="40"/>
      <c r="AC1426" s="40"/>
      <c r="AD1426" s="40"/>
      <c r="AE1426" s="40"/>
      <c r="AR1426" s="225" t="s">
        <v>368</v>
      </c>
      <c r="AT1426" s="225" t="s">
        <v>242</v>
      </c>
      <c r="AU1426" s="225" t="s">
        <v>83</v>
      </c>
      <c r="AY1426" s="19" t="s">
        <v>160</v>
      </c>
      <c r="BE1426" s="226">
        <f>IF(N1426="základní",J1426,0)</f>
        <v>0</v>
      </c>
      <c r="BF1426" s="226">
        <f>IF(N1426="snížená",J1426,0)</f>
        <v>0</v>
      </c>
      <c r="BG1426" s="226">
        <f>IF(N1426="zákl. přenesená",J1426,0)</f>
        <v>0</v>
      </c>
      <c r="BH1426" s="226">
        <f>IF(N1426="sníž. přenesená",J1426,0)</f>
        <v>0</v>
      </c>
      <c r="BI1426" s="226">
        <f>IF(N1426="nulová",J1426,0)</f>
        <v>0</v>
      </c>
      <c r="BJ1426" s="19" t="s">
        <v>81</v>
      </c>
      <c r="BK1426" s="226">
        <f>ROUND(I1426*H1426,2)</f>
        <v>0</v>
      </c>
      <c r="BL1426" s="19" t="s">
        <v>263</v>
      </c>
      <c r="BM1426" s="225" t="s">
        <v>2229</v>
      </c>
    </row>
    <row r="1427" s="13" customFormat="1">
      <c r="A1427" s="13"/>
      <c r="B1427" s="232"/>
      <c r="C1427" s="233"/>
      <c r="D1427" s="234" t="s">
        <v>171</v>
      </c>
      <c r="E1427" s="233"/>
      <c r="F1427" s="236" t="s">
        <v>2230</v>
      </c>
      <c r="G1427" s="233"/>
      <c r="H1427" s="237">
        <v>7.5960000000000001</v>
      </c>
      <c r="I1427" s="238"/>
      <c r="J1427" s="233"/>
      <c r="K1427" s="233"/>
      <c r="L1427" s="239"/>
      <c r="M1427" s="240"/>
      <c r="N1427" s="241"/>
      <c r="O1427" s="241"/>
      <c r="P1427" s="241"/>
      <c r="Q1427" s="241"/>
      <c r="R1427" s="241"/>
      <c r="S1427" s="241"/>
      <c r="T1427" s="242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43" t="s">
        <v>171</v>
      </c>
      <c r="AU1427" s="243" t="s">
        <v>83</v>
      </c>
      <c r="AV1427" s="13" t="s">
        <v>83</v>
      </c>
      <c r="AW1427" s="13" t="s">
        <v>4</v>
      </c>
      <c r="AX1427" s="13" t="s">
        <v>81</v>
      </c>
      <c r="AY1427" s="243" t="s">
        <v>160</v>
      </c>
    </row>
    <row r="1428" s="2" customFormat="1" ht="33" customHeight="1">
      <c r="A1428" s="40"/>
      <c r="B1428" s="41"/>
      <c r="C1428" s="214" t="s">
        <v>2231</v>
      </c>
      <c r="D1428" s="214" t="s">
        <v>162</v>
      </c>
      <c r="E1428" s="215" t="s">
        <v>2232</v>
      </c>
      <c r="F1428" s="216" t="s">
        <v>2233</v>
      </c>
      <c r="G1428" s="217" t="s">
        <v>250</v>
      </c>
      <c r="H1428" s="218">
        <v>13.890000000000001</v>
      </c>
      <c r="I1428" s="219"/>
      <c r="J1428" s="220">
        <f>ROUND(I1428*H1428,2)</f>
        <v>0</v>
      </c>
      <c r="K1428" s="216" t="s">
        <v>166</v>
      </c>
      <c r="L1428" s="46"/>
      <c r="M1428" s="221" t="s">
        <v>19</v>
      </c>
      <c r="N1428" s="222" t="s">
        <v>44</v>
      </c>
      <c r="O1428" s="86"/>
      <c r="P1428" s="223">
        <f>O1428*H1428</f>
        <v>0</v>
      </c>
      <c r="Q1428" s="223">
        <v>0.00036000000000000002</v>
      </c>
      <c r="R1428" s="223">
        <f>Q1428*H1428</f>
        <v>0.0050004000000000003</v>
      </c>
      <c r="S1428" s="223">
        <v>0</v>
      </c>
      <c r="T1428" s="224">
        <f>S1428*H1428</f>
        <v>0</v>
      </c>
      <c r="U1428" s="40"/>
      <c r="V1428" s="40"/>
      <c r="W1428" s="40"/>
      <c r="X1428" s="40"/>
      <c r="Y1428" s="40"/>
      <c r="Z1428" s="40"/>
      <c r="AA1428" s="40"/>
      <c r="AB1428" s="40"/>
      <c r="AC1428" s="40"/>
      <c r="AD1428" s="40"/>
      <c r="AE1428" s="40"/>
      <c r="AR1428" s="225" t="s">
        <v>263</v>
      </c>
      <c r="AT1428" s="225" t="s">
        <v>162</v>
      </c>
      <c r="AU1428" s="225" t="s">
        <v>83</v>
      </c>
      <c r="AY1428" s="19" t="s">
        <v>160</v>
      </c>
      <c r="BE1428" s="226">
        <f>IF(N1428="základní",J1428,0)</f>
        <v>0</v>
      </c>
      <c r="BF1428" s="226">
        <f>IF(N1428="snížená",J1428,0)</f>
        <v>0</v>
      </c>
      <c r="BG1428" s="226">
        <f>IF(N1428="zákl. přenesená",J1428,0)</f>
        <v>0</v>
      </c>
      <c r="BH1428" s="226">
        <f>IF(N1428="sníž. přenesená",J1428,0)</f>
        <v>0</v>
      </c>
      <c r="BI1428" s="226">
        <f>IF(N1428="nulová",J1428,0)</f>
        <v>0</v>
      </c>
      <c r="BJ1428" s="19" t="s">
        <v>81</v>
      </c>
      <c r="BK1428" s="226">
        <f>ROUND(I1428*H1428,2)</f>
        <v>0</v>
      </c>
      <c r="BL1428" s="19" t="s">
        <v>263</v>
      </c>
      <c r="BM1428" s="225" t="s">
        <v>2234</v>
      </c>
    </row>
    <row r="1429" s="2" customFormat="1">
      <c r="A1429" s="40"/>
      <c r="B1429" s="41"/>
      <c r="C1429" s="42"/>
      <c r="D1429" s="227" t="s">
        <v>169</v>
      </c>
      <c r="E1429" s="42"/>
      <c r="F1429" s="228" t="s">
        <v>2235</v>
      </c>
      <c r="G1429" s="42"/>
      <c r="H1429" s="42"/>
      <c r="I1429" s="229"/>
      <c r="J1429" s="42"/>
      <c r="K1429" s="42"/>
      <c r="L1429" s="46"/>
      <c r="M1429" s="230"/>
      <c r="N1429" s="231"/>
      <c r="O1429" s="86"/>
      <c r="P1429" s="86"/>
      <c r="Q1429" s="86"/>
      <c r="R1429" s="86"/>
      <c r="S1429" s="86"/>
      <c r="T1429" s="87"/>
      <c r="U1429" s="40"/>
      <c r="V1429" s="40"/>
      <c r="W1429" s="40"/>
      <c r="X1429" s="40"/>
      <c r="Y1429" s="40"/>
      <c r="Z1429" s="40"/>
      <c r="AA1429" s="40"/>
      <c r="AB1429" s="40"/>
      <c r="AC1429" s="40"/>
      <c r="AD1429" s="40"/>
      <c r="AE1429" s="40"/>
      <c r="AT1429" s="19" t="s">
        <v>169</v>
      </c>
      <c r="AU1429" s="19" t="s">
        <v>83</v>
      </c>
    </row>
    <row r="1430" s="13" customFormat="1">
      <c r="A1430" s="13"/>
      <c r="B1430" s="232"/>
      <c r="C1430" s="233"/>
      <c r="D1430" s="234" t="s">
        <v>171</v>
      </c>
      <c r="E1430" s="235" t="s">
        <v>19</v>
      </c>
      <c r="F1430" s="236" t="s">
        <v>2236</v>
      </c>
      <c r="G1430" s="233"/>
      <c r="H1430" s="237">
        <v>1.5</v>
      </c>
      <c r="I1430" s="238"/>
      <c r="J1430" s="233"/>
      <c r="K1430" s="233"/>
      <c r="L1430" s="239"/>
      <c r="M1430" s="240"/>
      <c r="N1430" s="241"/>
      <c r="O1430" s="241"/>
      <c r="P1430" s="241"/>
      <c r="Q1430" s="241"/>
      <c r="R1430" s="241"/>
      <c r="S1430" s="241"/>
      <c r="T1430" s="242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43" t="s">
        <v>171</v>
      </c>
      <c r="AU1430" s="243" t="s">
        <v>83</v>
      </c>
      <c r="AV1430" s="13" t="s">
        <v>83</v>
      </c>
      <c r="AW1430" s="13" t="s">
        <v>35</v>
      </c>
      <c r="AX1430" s="13" t="s">
        <v>73</v>
      </c>
      <c r="AY1430" s="243" t="s">
        <v>160</v>
      </c>
    </row>
    <row r="1431" s="13" customFormat="1">
      <c r="A1431" s="13"/>
      <c r="B1431" s="232"/>
      <c r="C1431" s="233"/>
      <c r="D1431" s="234" t="s">
        <v>171</v>
      </c>
      <c r="E1431" s="235" t="s">
        <v>19</v>
      </c>
      <c r="F1431" s="236" t="s">
        <v>2237</v>
      </c>
      <c r="G1431" s="233"/>
      <c r="H1431" s="237">
        <v>2.2000000000000002</v>
      </c>
      <c r="I1431" s="238"/>
      <c r="J1431" s="233"/>
      <c r="K1431" s="233"/>
      <c r="L1431" s="239"/>
      <c r="M1431" s="240"/>
      <c r="N1431" s="241"/>
      <c r="O1431" s="241"/>
      <c r="P1431" s="241"/>
      <c r="Q1431" s="241"/>
      <c r="R1431" s="241"/>
      <c r="S1431" s="241"/>
      <c r="T1431" s="242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43" t="s">
        <v>171</v>
      </c>
      <c r="AU1431" s="243" t="s">
        <v>83</v>
      </c>
      <c r="AV1431" s="13" t="s">
        <v>83</v>
      </c>
      <c r="AW1431" s="13" t="s">
        <v>35</v>
      </c>
      <c r="AX1431" s="13" t="s">
        <v>73</v>
      </c>
      <c r="AY1431" s="243" t="s">
        <v>160</v>
      </c>
    </row>
    <row r="1432" s="13" customFormat="1">
      <c r="A1432" s="13"/>
      <c r="B1432" s="232"/>
      <c r="C1432" s="233"/>
      <c r="D1432" s="234" t="s">
        <v>171</v>
      </c>
      <c r="E1432" s="235" t="s">
        <v>19</v>
      </c>
      <c r="F1432" s="236" t="s">
        <v>2238</v>
      </c>
      <c r="G1432" s="233"/>
      <c r="H1432" s="237">
        <v>1.1000000000000001</v>
      </c>
      <c r="I1432" s="238"/>
      <c r="J1432" s="233"/>
      <c r="K1432" s="233"/>
      <c r="L1432" s="239"/>
      <c r="M1432" s="240"/>
      <c r="N1432" s="241"/>
      <c r="O1432" s="241"/>
      <c r="P1432" s="241"/>
      <c r="Q1432" s="241"/>
      <c r="R1432" s="241"/>
      <c r="S1432" s="241"/>
      <c r="T1432" s="242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43" t="s">
        <v>171</v>
      </c>
      <c r="AU1432" s="243" t="s">
        <v>83</v>
      </c>
      <c r="AV1432" s="13" t="s">
        <v>83</v>
      </c>
      <c r="AW1432" s="13" t="s">
        <v>35</v>
      </c>
      <c r="AX1432" s="13" t="s">
        <v>73</v>
      </c>
      <c r="AY1432" s="243" t="s">
        <v>160</v>
      </c>
    </row>
    <row r="1433" s="13" customFormat="1">
      <c r="A1433" s="13"/>
      <c r="B1433" s="232"/>
      <c r="C1433" s="233"/>
      <c r="D1433" s="234" t="s">
        <v>171</v>
      </c>
      <c r="E1433" s="235" t="s">
        <v>19</v>
      </c>
      <c r="F1433" s="236" t="s">
        <v>2239</v>
      </c>
      <c r="G1433" s="233"/>
      <c r="H1433" s="237">
        <v>1.7</v>
      </c>
      <c r="I1433" s="238"/>
      <c r="J1433" s="233"/>
      <c r="K1433" s="233"/>
      <c r="L1433" s="239"/>
      <c r="M1433" s="240"/>
      <c r="N1433" s="241"/>
      <c r="O1433" s="241"/>
      <c r="P1433" s="241"/>
      <c r="Q1433" s="241"/>
      <c r="R1433" s="241"/>
      <c r="S1433" s="241"/>
      <c r="T1433" s="242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T1433" s="243" t="s">
        <v>171</v>
      </c>
      <c r="AU1433" s="243" t="s">
        <v>83</v>
      </c>
      <c r="AV1433" s="13" t="s">
        <v>83</v>
      </c>
      <c r="AW1433" s="13" t="s">
        <v>35</v>
      </c>
      <c r="AX1433" s="13" t="s">
        <v>73</v>
      </c>
      <c r="AY1433" s="243" t="s">
        <v>160</v>
      </c>
    </row>
    <row r="1434" s="13" customFormat="1">
      <c r="A1434" s="13"/>
      <c r="B1434" s="232"/>
      <c r="C1434" s="233"/>
      <c r="D1434" s="234" t="s">
        <v>171</v>
      </c>
      <c r="E1434" s="235" t="s">
        <v>19</v>
      </c>
      <c r="F1434" s="236" t="s">
        <v>2240</v>
      </c>
      <c r="G1434" s="233"/>
      <c r="H1434" s="237">
        <v>2.2000000000000002</v>
      </c>
      <c r="I1434" s="238"/>
      <c r="J1434" s="233"/>
      <c r="K1434" s="233"/>
      <c r="L1434" s="239"/>
      <c r="M1434" s="240"/>
      <c r="N1434" s="241"/>
      <c r="O1434" s="241"/>
      <c r="P1434" s="241"/>
      <c r="Q1434" s="241"/>
      <c r="R1434" s="241"/>
      <c r="S1434" s="241"/>
      <c r="T1434" s="242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43" t="s">
        <v>171</v>
      </c>
      <c r="AU1434" s="243" t="s">
        <v>83</v>
      </c>
      <c r="AV1434" s="13" t="s">
        <v>83</v>
      </c>
      <c r="AW1434" s="13" t="s">
        <v>35</v>
      </c>
      <c r="AX1434" s="13" t="s">
        <v>73</v>
      </c>
      <c r="AY1434" s="243" t="s">
        <v>160</v>
      </c>
    </row>
    <row r="1435" s="13" customFormat="1">
      <c r="A1435" s="13"/>
      <c r="B1435" s="232"/>
      <c r="C1435" s="233"/>
      <c r="D1435" s="234" t="s">
        <v>171</v>
      </c>
      <c r="E1435" s="235" t="s">
        <v>19</v>
      </c>
      <c r="F1435" s="236" t="s">
        <v>2241</v>
      </c>
      <c r="G1435" s="233"/>
      <c r="H1435" s="237">
        <v>1.7</v>
      </c>
      <c r="I1435" s="238"/>
      <c r="J1435" s="233"/>
      <c r="K1435" s="233"/>
      <c r="L1435" s="239"/>
      <c r="M1435" s="240"/>
      <c r="N1435" s="241"/>
      <c r="O1435" s="241"/>
      <c r="P1435" s="241"/>
      <c r="Q1435" s="241"/>
      <c r="R1435" s="241"/>
      <c r="S1435" s="241"/>
      <c r="T1435" s="242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T1435" s="243" t="s">
        <v>171</v>
      </c>
      <c r="AU1435" s="243" t="s">
        <v>83</v>
      </c>
      <c r="AV1435" s="13" t="s">
        <v>83</v>
      </c>
      <c r="AW1435" s="13" t="s">
        <v>35</v>
      </c>
      <c r="AX1435" s="13" t="s">
        <v>73</v>
      </c>
      <c r="AY1435" s="243" t="s">
        <v>160</v>
      </c>
    </row>
    <row r="1436" s="13" customFormat="1">
      <c r="A1436" s="13"/>
      <c r="B1436" s="232"/>
      <c r="C1436" s="233"/>
      <c r="D1436" s="234" t="s">
        <v>171</v>
      </c>
      <c r="E1436" s="235" t="s">
        <v>19</v>
      </c>
      <c r="F1436" s="236" t="s">
        <v>2242</v>
      </c>
      <c r="G1436" s="233"/>
      <c r="H1436" s="237">
        <v>1.55</v>
      </c>
      <c r="I1436" s="238"/>
      <c r="J1436" s="233"/>
      <c r="K1436" s="233"/>
      <c r="L1436" s="239"/>
      <c r="M1436" s="240"/>
      <c r="N1436" s="241"/>
      <c r="O1436" s="241"/>
      <c r="P1436" s="241"/>
      <c r="Q1436" s="241"/>
      <c r="R1436" s="241"/>
      <c r="S1436" s="241"/>
      <c r="T1436" s="242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43" t="s">
        <v>171</v>
      </c>
      <c r="AU1436" s="243" t="s">
        <v>83</v>
      </c>
      <c r="AV1436" s="13" t="s">
        <v>83</v>
      </c>
      <c r="AW1436" s="13" t="s">
        <v>35</v>
      </c>
      <c r="AX1436" s="13" t="s">
        <v>73</v>
      </c>
      <c r="AY1436" s="243" t="s">
        <v>160</v>
      </c>
    </row>
    <row r="1437" s="13" customFormat="1">
      <c r="A1437" s="13"/>
      <c r="B1437" s="232"/>
      <c r="C1437" s="233"/>
      <c r="D1437" s="234" t="s">
        <v>171</v>
      </c>
      <c r="E1437" s="235" t="s">
        <v>19</v>
      </c>
      <c r="F1437" s="236" t="s">
        <v>2243</v>
      </c>
      <c r="G1437" s="233"/>
      <c r="H1437" s="237">
        <v>1.1000000000000001</v>
      </c>
      <c r="I1437" s="238"/>
      <c r="J1437" s="233"/>
      <c r="K1437" s="233"/>
      <c r="L1437" s="239"/>
      <c r="M1437" s="240"/>
      <c r="N1437" s="241"/>
      <c r="O1437" s="241"/>
      <c r="P1437" s="241"/>
      <c r="Q1437" s="241"/>
      <c r="R1437" s="241"/>
      <c r="S1437" s="241"/>
      <c r="T1437" s="242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T1437" s="243" t="s">
        <v>171</v>
      </c>
      <c r="AU1437" s="243" t="s">
        <v>83</v>
      </c>
      <c r="AV1437" s="13" t="s">
        <v>83</v>
      </c>
      <c r="AW1437" s="13" t="s">
        <v>35</v>
      </c>
      <c r="AX1437" s="13" t="s">
        <v>73</v>
      </c>
      <c r="AY1437" s="243" t="s">
        <v>160</v>
      </c>
    </row>
    <row r="1438" s="13" customFormat="1">
      <c r="A1438" s="13"/>
      <c r="B1438" s="232"/>
      <c r="C1438" s="233"/>
      <c r="D1438" s="234" t="s">
        <v>171</v>
      </c>
      <c r="E1438" s="235" t="s">
        <v>19</v>
      </c>
      <c r="F1438" s="236" t="s">
        <v>2244</v>
      </c>
      <c r="G1438" s="233"/>
      <c r="H1438" s="237">
        <v>0.83999999999999997</v>
      </c>
      <c r="I1438" s="238"/>
      <c r="J1438" s="233"/>
      <c r="K1438" s="233"/>
      <c r="L1438" s="239"/>
      <c r="M1438" s="240"/>
      <c r="N1438" s="241"/>
      <c r="O1438" s="241"/>
      <c r="P1438" s="241"/>
      <c r="Q1438" s="241"/>
      <c r="R1438" s="241"/>
      <c r="S1438" s="241"/>
      <c r="T1438" s="242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43" t="s">
        <v>171</v>
      </c>
      <c r="AU1438" s="243" t="s">
        <v>83</v>
      </c>
      <c r="AV1438" s="13" t="s">
        <v>83</v>
      </c>
      <c r="AW1438" s="13" t="s">
        <v>35</v>
      </c>
      <c r="AX1438" s="13" t="s">
        <v>73</v>
      </c>
      <c r="AY1438" s="243" t="s">
        <v>160</v>
      </c>
    </row>
    <row r="1439" s="14" customFormat="1">
      <c r="A1439" s="14"/>
      <c r="B1439" s="244"/>
      <c r="C1439" s="245"/>
      <c r="D1439" s="234" t="s">
        <v>171</v>
      </c>
      <c r="E1439" s="246" t="s">
        <v>19</v>
      </c>
      <c r="F1439" s="247" t="s">
        <v>180</v>
      </c>
      <c r="G1439" s="245"/>
      <c r="H1439" s="248">
        <v>13.890000000000001</v>
      </c>
      <c r="I1439" s="249"/>
      <c r="J1439" s="245"/>
      <c r="K1439" s="245"/>
      <c r="L1439" s="250"/>
      <c r="M1439" s="251"/>
      <c r="N1439" s="252"/>
      <c r="O1439" s="252"/>
      <c r="P1439" s="252"/>
      <c r="Q1439" s="252"/>
      <c r="R1439" s="252"/>
      <c r="S1439" s="252"/>
      <c r="T1439" s="253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T1439" s="254" t="s">
        <v>171</v>
      </c>
      <c r="AU1439" s="254" t="s">
        <v>83</v>
      </c>
      <c r="AV1439" s="14" t="s">
        <v>167</v>
      </c>
      <c r="AW1439" s="14" t="s">
        <v>35</v>
      </c>
      <c r="AX1439" s="14" t="s">
        <v>81</v>
      </c>
      <c r="AY1439" s="254" t="s">
        <v>160</v>
      </c>
    </row>
    <row r="1440" s="2" customFormat="1" ht="37.8" customHeight="1">
      <c r="A1440" s="40"/>
      <c r="B1440" s="41"/>
      <c r="C1440" s="255" t="s">
        <v>2245</v>
      </c>
      <c r="D1440" s="255" t="s">
        <v>242</v>
      </c>
      <c r="E1440" s="256" t="s">
        <v>2246</v>
      </c>
      <c r="F1440" s="257" t="s">
        <v>2247</v>
      </c>
      <c r="G1440" s="258" t="s">
        <v>250</v>
      </c>
      <c r="H1440" s="259">
        <v>16.667999999999999</v>
      </c>
      <c r="I1440" s="260"/>
      <c r="J1440" s="261">
        <f>ROUND(I1440*H1440,2)</f>
        <v>0</v>
      </c>
      <c r="K1440" s="257" t="s">
        <v>166</v>
      </c>
      <c r="L1440" s="262"/>
      <c r="M1440" s="263" t="s">
        <v>19</v>
      </c>
      <c r="N1440" s="264" t="s">
        <v>44</v>
      </c>
      <c r="O1440" s="86"/>
      <c r="P1440" s="223">
        <f>O1440*H1440</f>
        <v>0</v>
      </c>
      <c r="Q1440" s="223">
        <v>0.00216</v>
      </c>
      <c r="R1440" s="223">
        <f>Q1440*H1440</f>
        <v>0.036002880000000001</v>
      </c>
      <c r="S1440" s="223">
        <v>0</v>
      </c>
      <c r="T1440" s="224">
        <f>S1440*H1440</f>
        <v>0</v>
      </c>
      <c r="U1440" s="40"/>
      <c r="V1440" s="40"/>
      <c r="W1440" s="40"/>
      <c r="X1440" s="40"/>
      <c r="Y1440" s="40"/>
      <c r="Z1440" s="40"/>
      <c r="AA1440" s="40"/>
      <c r="AB1440" s="40"/>
      <c r="AC1440" s="40"/>
      <c r="AD1440" s="40"/>
      <c r="AE1440" s="40"/>
      <c r="AR1440" s="225" t="s">
        <v>368</v>
      </c>
      <c r="AT1440" s="225" t="s">
        <v>242</v>
      </c>
      <c r="AU1440" s="225" t="s">
        <v>83</v>
      </c>
      <c r="AY1440" s="19" t="s">
        <v>160</v>
      </c>
      <c r="BE1440" s="226">
        <f>IF(N1440="základní",J1440,0)</f>
        <v>0</v>
      </c>
      <c r="BF1440" s="226">
        <f>IF(N1440="snížená",J1440,0)</f>
        <v>0</v>
      </c>
      <c r="BG1440" s="226">
        <f>IF(N1440="zákl. přenesená",J1440,0)</f>
        <v>0</v>
      </c>
      <c r="BH1440" s="226">
        <f>IF(N1440="sníž. přenesená",J1440,0)</f>
        <v>0</v>
      </c>
      <c r="BI1440" s="226">
        <f>IF(N1440="nulová",J1440,0)</f>
        <v>0</v>
      </c>
      <c r="BJ1440" s="19" t="s">
        <v>81</v>
      </c>
      <c r="BK1440" s="226">
        <f>ROUND(I1440*H1440,2)</f>
        <v>0</v>
      </c>
      <c r="BL1440" s="19" t="s">
        <v>263</v>
      </c>
      <c r="BM1440" s="225" t="s">
        <v>2248</v>
      </c>
    </row>
    <row r="1441" s="13" customFormat="1">
      <c r="A1441" s="13"/>
      <c r="B1441" s="232"/>
      <c r="C1441" s="233"/>
      <c r="D1441" s="234" t="s">
        <v>171</v>
      </c>
      <c r="E1441" s="233"/>
      <c r="F1441" s="236" t="s">
        <v>2249</v>
      </c>
      <c r="G1441" s="233"/>
      <c r="H1441" s="237">
        <v>16.667999999999999</v>
      </c>
      <c r="I1441" s="238"/>
      <c r="J1441" s="233"/>
      <c r="K1441" s="233"/>
      <c r="L1441" s="239"/>
      <c r="M1441" s="240"/>
      <c r="N1441" s="241"/>
      <c r="O1441" s="241"/>
      <c r="P1441" s="241"/>
      <c r="Q1441" s="241"/>
      <c r="R1441" s="241"/>
      <c r="S1441" s="241"/>
      <c r="T1441" s="242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243" t="s">
        <v>171</v>
      </c>
      <c r="AU1441" s="243" t="s">
        <v>83</v>
      </c>
      <c r="AV1441" s="13" t="s">
        <v>83</v>
      </c>
      <c r="AW1441" s="13" t="s">
        <v>4</v>
      </c>
      <c r="AX1441" s="13" t="s">
        <v>81</v>
      </c>
      <c r="AY1441" s="243" t="s">
        <v>160</v>
      </c>
    </row>
    <row r="1442" s="2" customFormat="1" ht="24.15" customHeight="1">
      <c r="A1442" s="40"/>
      <c r="B1442" s="41"/>
      <c r="C1442" s="214" t="s">
        <v>2250</v>
      </c>
      <c r="D1442" s="214" t="s">
        <v>162</v>
      </c>
      <c r="E1442" s="215" t="s">
        <v>2251</v>
      </c>
      <c r="F1442" s="216" t="s">
        <v>2252</v>
      </c>
      <c r="G1442" s="217" t="s">
        <v>213</v>
      </c>
      <c r="H1442" s="218">
        <v>36.060000000000002</v>
      </c>
      <c r="I1442" s="219"/>
      <c r="J1442" s="220">
        <f>ROUND(I1442*H1442,2)</f>
        <v>0</v>
      </c>
      <c r="K1442" s="216" t="s">
        <v>166</v>
      </c>
      <c r="L1442" s="46"/>
      <c r="M1442" s="221" t="s">
        <v>19</v>
      </c>
      <c r="N1442" s="222" t="s">
        <v>44</v>
      </c>
      <c r="O1442" s="86"/>
      <c r="P1442" s="223">
        <f>O1442*H1442</f>
        <v>0</v>
      </c>
      <c r="Q1442" s="223">
        <v>0</v>
      </c>
      <c r="R1442" s="223">
        <f>Q1442*H1442</f>
        <v>0</v>
      </c>
      <c r="S1442" s="223">
        <v>0</v>
      </c>
      <c r="T1442" s="224">
        <f>S1442*H1442</f>
        <v>0</v>
      </c>
      <c r="U1442" s="40"/>
      <c r="V1442" s="40"/>
      <c r="W1442" s="40"/>
      <c r="X1442" s="40"/>
      <c r="Y1442" s="40"/>
      <c r="Z1442" s="40"/>
      <c r="AA1442" s="40"/>
      <c r="AB1442" s="40"/>
      <c r="AC1442" s="40"/>
      <c r="AD1442" s="40"/>
      <c r="AE1442" s="40"/>
      <c r="AR1442" s="225" t="s">
        <v>263</v>
      </c>
      <c r="AT1442" s="225" t="s">
        <v>162</v>
      </c>
      <c r="AU1442" s="225" t="s">
        <v>83</v>
      </c>
      <c r="AY1442" s="19" t="s">
        <v>160</v>
      </c>
      <c r="BE1442" s="226">
        <f>IF(N1442="základní",J1442,0)</f>
        <v>0</v>
      </c>
      <c r="BF1442" s="226">
        <f>IF(N1442="snížená",J1442,0)</f>
        <v>0</v>
      </c>
      <c r="BG1442" s="226">
        <f>IF(N1442="zákl. přenesená",J1442,0)</f>
        <v>0</v>
      </c>
      <c r="BH1442" s="226">
        <f>IF(N1442="sníž. přenesená",J1442,0)</f>
        <v>0</v>
      </c>
      <c r="BI1442" s="226">
        <f>IF(N1442="nulová",J1442,0)</f>
        <v>0</v>
      </c>
      <c r="BJ1442" s="19" t="s">
        <v>81</v>
      </c>
      <c r="BK1442" s="226">
        <f>ROUND(I1442*H1442,2)</f>
        <v>0</v>
      </c>
      <c r="BL1442" s="19" t="s">
        <v>263</v>
      </c>
      <c r="BM1442" s="225" t="s">
        <v>2253</v>
      </c>
    </row>
    <row r="1443" s="2" customFormat="1">
      <c r="A1443" s="40"/>
      <c r="B1443" s="41"/>
      <c r="C1443" s="42"/>
      <c r="D1443" s="227" t="s">
        <v>169</v>
      </c>
      <c r="E1443" s="42"/>
      <c r="F1443" s="228" t="s">
        <v>2254</v>
      </c>
      <c r="G1443" s="42"/>
      <c r="H1443" s="42"/>
      <c r="I1443" s="229"/>
      <c r="J1443" s="42"/>
      <c r="K1443" s="42"/>
      <c r="L1443" s="46"/>
      <c r="M1443" s="230"/>
      <c r="N1443" s="231"/>
      <c r="O1443" s="86"/>
      <c r="P1443" s="86"/>
      <c r="Q1443" s="86"/>
      <c r="R1443" s="86"/>
      <c r="S1443" s="86"/>
      <c r="T1443" s="87"/>
      <c r="U1443" s="40"/>
      <c r="V1443" s="40"/>
      <c r="W1443" s="40"/>
      <c r="X1443" s="40"/>
      <c r="Y1443" s="40"/>
      <c r="Z1443" s="40"/>
      <c r="AA1443" s="40"/>
      <c r="AB1443" s="40"/>
      <c r="AC1443" s="40"/>
      <c r="AD1443" s="40"/>
      <c r="AE1443" s="40"/>
      <c r="AT1443" s="19" t="s">
        <v>169</v>
      </c>
      <c r="AU1443" s="19" t="s">
        <v>83</v>
      </c>
    </row>
    <row r="1444" s="12" customFormat="1" ht="22.8" customHeight="1">
      <c r="A1444" s="12"/>
      <c r="B1444" s="198"/>
      <c r="C1444" s="199"/>
      <c r="D1444" s="200" t="s">
        <v>72</v>
      </c>
      <c r="E1444" s="212" t="s">
        <v>2255</v>
      </c>
      <c r="F1444" s="212" t="s">
        <v>2256</v>
      </c>
      <c r="G1444" s="199"/>
      <c r="H1444" s="199"/>
      <c r="I1444" s="202"/>
      <c r="J1444" s="213">
        <f>BK1444</f>
        <v>0</v>
      </c>
      <c r="K1444" s="199"/>
      <c r="L1444" s="204"/>
      <c r="M1444" s="205"/>
      <c r="N1444" s="206"/>
      <c r="O1444" s="206"/>
      <c r="P1444" s="207">
        <f>SUM(P1445:P1489)</f>
        <v>0</v>
      </c>
      <c r="Q1444" s="206"/>
      <c r="R1444" s="207">
        <f>SUM(R1445:R1489)</f>
        <v>0.48673901999999997</v>
      </c>
      <c r="S1444" s="206"/>
      <c r="T1444" s="208">
        <f>SUM(T1445:T1489)</f>
        <v>0</v>
      </c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R1444" s="209" t="s">
        <v>83</v>
      </c>
      <c r="AT1444" s="210" t="s">
        <v>72</v>
      </c>
      <c r="AU1444" s="210" t="s">
        <v>81</v>
      </c>
      <c r="AY1444" s="209" t="s">
        <v>160</v>
      </c>
      <c r="BK1444" s="211">
        <f>SUM(BK1445:BK1489)</f>
        <v>0</v>
      </c>
    </row>
    <row r="1445" s="2" customFormat="1" ht="24.15" customHeight="1">
      <c r="A1445" s="40"/>
      <c r="B1445" s="41"/>
      <c r="C1445" s="214" t="s">
        <v>2257</v>
      </c>
      <c r="D1445" s="214" t="s">
        <v>162</v>
      </c>
      <c r="E1445" s="215" t="s">
        <v>2258</v>
      </c>
      <c r="F1445" s="216" t="s">
        <v>2259</v>
      </c>
      <c r="G1445" s="217" t="s">
        <v>165</v>
      </c>
      <c r="H1445" s="218">
        <v>495.78699999999998</v>
      </c>
      <c r="I1445" s="219"/>
      <c r="J1445" s="220">
        <f>ROUND(I1445*H1445,2)</f>
        <v>0</v>
      </c>
      <c r="K1445" s="216" t="s">
        <v>166</v>
      </c>
      <c r="L1445" s="46"/>
      <c r="M1445" s="221" t="s">
        <v>19</v>
      </c>
      <c r="N1445" s="222" t="s">
        <v>44</v>
      </c>
      <c r="O1445" s="86"/>
      <c r="P1445" s="223">
        <f>O1445*H1445</f>
        <v>0</v>
      </c>
      <c r="Q1445" s="223">
        <v>0</v>
      </c>
      <c r="R1445" s="223">
        <f>Q1445*H1445</f>
        <v>0</v>
      </c>
      <c r="S1445" s="223">
        <v>0</v>
      </c>
      <c r="T1445" s="224">
        <f>S1445*H1445</f>
        <v>0</v>
      </c>
      <c r="U1445" s="40"/>
      <c r="V1445" s="40"/>
      <c r="W1445" s="40"/>
      <c r="X1445" s="40"/>
      <c r="Y1445" s="40"/>
      <c r="Z1445" s="40"/>
      <c r="AA1445" s="40"/>
      <c r="AB1445" s="40"/>
      <c r="AC1445" s="40"/>
      <c r="AD1445" s="40"/>
      <c r="AE1445" s="40"/>
      <c r="AR1445" s="225" t="s">
        <v>263</v>
      </c>
      <c r="AT1445" s="225" t="s">
        <v>162</v>
      </c>
      <c r="AU1445" s="225" t="s">
        <v>83</v>
      </c>
      <c r="AY1445" s="19" t="s">
        <v>160</v>
      </c>
      <c r="BE1445" s="226">
        <f>IF(N1445="základní",J1445,0)</f>
        <v>0</v>
      </c>
      <c r="BF1445" s="226">
        <f>IF(N1445="snížená",J1445,0)</f>
        <v>0</v>
      </c>
      <c r="BG1445" s="226">
        <f>IF(N1445="zákl. přenesená",J1445,0)</f>
        <v>0</v>
      </c>
      <c r="BH1445" s="226">
        <f>IF(N1445="sníž. přenesená",J1445,0)</f>
        <v>0</v>
      </c>
      <c r="BI1445" s="226">
        <f>IF(N1445="nulová",J1445,0)</f>
        <v>0</v>
      </c>
      <c r="BJ1445" s="19" t="s">
        <v>81</v>
      </c>
      <c r="BK1445" s="226">
        <f>ROUND(I1445*H1445,2)</f>
        <v>0</v>
      </c>
      <c r="BL1445" s="19" t="s">
        <v>263</v>
      </c>
      <c r="BM1445" s="225" t="s">
        <v>2260</v>
      </c>
    </row>
    <row r="1446" s="2" customFormat="1">
      <c r="A1446" s="40"/>
      <c r="B1446" s="41"/>
      <c r="C1446" s="42"/>
      <c r="D1446" s="227" t="s">
        <v>169</v>
      </c>
      <c r="E1446" s="42"/>
      <c r="F1446" s="228" t="s">
        <v>2261</v>
      </c>
      <c r="G1446" s="42"/>
      <c r="H1446" s="42"/>
      <c r="I1446" s="229"/>
      <c r="J1446" s="42"/>
      <c r="K1446" s="42"/>
      <c r="L1446" s="46"/>
      <c r="M1446" s="230"/>
      <c r="N1446" s="231"/>
      <c r="O1446" s="86"/>
      <c r="P1446" s="86"/>
      <c r="Q1446" s="86"/>
      <c r="R1446" s="86"/>
      <c r="S1446" s="86"/>
      <c r="T1446" s="87"/>
      <c r="U1446" s="40"/>
      <c r="V1446" s="40"/>
      <c r="W1446" s="40"/>
      <c r="X1446" s="40"/>
      <c r="Y1446" s="40"/>
      <c r="Z1446" s="40"/>
      <c r="AA1446" s="40"/>
      <c r="AB1446" s="40"/>
      <c r="AC1446" s="40"/>
      <c r="AD1446" s="40"/>
      <c r="AE1446" s="40"/>
      <c r="AT1446" s="19" t="s">
        <v>169</v>
      </c>
      <c r="AU1446" s="19" t="s">
        <v>83</v>
      </c>
    </row>
    <row r="1447" s="13" customFormat="1">
      <c r="A1447" s="13"/>
      <c r="B1447" s="232"/>
      <c r="C1447" s="233"/>
      <c r="D1447" s="234" t="s">
        <v>171</v>
      </c>
      <c r="E1447" s="235" t="s">
        <v>19</v>
      </c>
      <c r="F1447" s="236" t="s">
        <v>1181</v>
      </c>
      <c r="G1447" s="233"/>
      <c r="H1447" s="237">
        <v>4.5490000000000004</v>
      </c>
      <c r="I1447" s="238"/>
      <c r="J1447" s="233"/>
      <c r="K1447" s="233"/>
      <c r="L1447" s="239"/>
      <c r="M1447" s="240"/>
      <c r="N1447" s="241"/>
      <c r="O1447" s="241"/>
      <c r="P1447" s="241"/>
      <c r="Q1447" s="241"/>
      <c r="R1447" s="241"/>
      <c r="S1447" s="241"/>
      <c r="T1447" s="242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43" t="s">
        <v>171</v>
      </c>
      <c r="AU1447" s="243" t="s">
        <v>83</v>
      </c>
      <c r="AV1447" s="13" t="s">
        <v>83</v>
      </c>
      <c r="AW1447" s="13" t="s">
        <v>35</v>
      </c>
      <c r="AX1447" s="13" t="s">
        <v>73</v>
      </c>
      <c r="AY1447" s="243" t="s">
        <v>160</v>
      </c>
    </row>
    <row r="1448" s="13" customFormat="1">
      <c r="A1448" s="13"/>
      <c r="B1448" s="232"/>
      <c r="C1448" s="233"/>
      <c r="D1448" s="234" t="s">
        <v>171</v>
      </c>
      <c r="E1448" s="235" t="s">
        <v>19</v>
      </c>
      <c r="F1448" s="236" t="s">
        <v>1182</v>
      </c>
      <c r="G1448" s="233"/>
      <c r="H1448" s="237">
        <v>8.1679999999999993</v>
      </c>
      <c r="I1448" s="238"/>
      <c r="J1448" s="233"/>
      <c r="K1448" s="233"/>
      <c r="L1448" s="239"/>
      <c r="M1448" s="240"/>
      <c r="N1448" s="241"/>
      <c r="O1448" s="241"/>
      <c r="P1448" s="241"/>
      <c r="Q1448" s="241"/>
      <c r="R1448" s="241"/>
      <c r="S1448" s="241"/>
      <c r="T1448" s="242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T1448" s="243" t="s">
        <v>171</v>
      </c>
      <c r="AU1448" s="243" t="s">
        <v>83</v>
      </c>
      <c r="AV1448" s="13" t="s">
        <v>83</v>
      </c>
      <c r="AW1448" s="13" t="s">
        <v>35</v>
      </c>
      <c r="AX1448" s="13" t="s">
        <v>73</v>
      </c>
      <c r="AY1448" s="243" t="s">
        <v>160</v>
      </c>
    </row>
    <row r="1449" s="13" customFormat="1">
      <c r="A1449" s="13"/>
      <c r="B1449" s="232"/>
      <c r="C1449" s="233"/>
      <c r="D1449" s="234" t="s">
        <v>171</v>
      </c>
      <c r="E1449" s="235" t="s">
        <v>19</v>
      </c>
      <c r="F1449" s="236" t="s">
        <v>1183</v>
      </c>
      <c r="G1449" s="233"/>
      <c r="H1449" s="237">
        <v>2.6030000000000002</v>
      </c>
      <c r="I1449" s="238"/>
      <c r="J1449" s="233"/>
      <c r="K1449" s="233"/>
      <c r="L1449" s="239"/>
      <c r="M1449" s="240"/>
      <c r="N1449" s="241"/>
      <c r="O1449" s="241"/>
      <c r="P1449" s="241"/>
      <c r="Q1449" s="241"/>
      <c r="R1449" s="241"/>
      <c r="S1449" s="241"/>
      <c r="T1449" s="242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T1449" s="243" t="s">
        <v>171</v>
      </c>
      <c r="AU1449" s="243" t="s">
        <v>83</v>
      </c>
      <c r="AV1449" s="13" t="s">
        <v>83</v>
      </c>
      <c r="AW1449" s="13" t="s">
        <v>35</v>
      </c>
      <c r="AX1449" s="13" t="s">
        <v>73</v>
      </c>
      <c r="AY1449" s="243" t="s">
        <v>160</v>
      </c>
    </row>
    <row r="1450" s="13" customFormat="1">
      <c r="A1450" s="13"/>
      <c r="B1450" s="232"/>
      <c r="C1450" s="233"/>
      <c r="D1450" s="234" t="s">
        <v>171</v>
      </c>
      <c r="E1450" s="235" t="s">
        <v>19</v>
      </c>
      <c r="F1450" s="236" t="s">
        <v>1184</v>
      </c>
      <c r="G1450" s="233"/>
      <c r="H1450" s="237">
        <v>4.4269999999999996</v>
      </c>
      <c r="I1450" s="238"/>
      <c r="J1450" s="233"/>
      <c r="K1450" s="233"/>
      <c r="L1450" s="239"/>
      <c r="M1450" s="240"/>
      <c r="N1450" s="241"/>
      <c r="O1450" s="241"/>
      <c r="P1450" s="241"/>
      <c r="Q1450" s="241"/>
      <c r="R1450" s="241"/>
      <c r="S1450" s="241"/>
      <c r="T1450" s="242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243" t="s">
        <v>171</v>
      </c>
      <c r="AU1450" s="243" t="s">
        <v>83</v>
      </c>
      <c r="AV1450" s="13" t="s">
        <v>83</v>
      </c>
      <c r="AW1450" s="13" t="s">
        <v>35</v>
      </c>
      <c r="AX1450" s="13" t="s">
        <v>73</v>
      </c>
      <c r="AY1450" s="243" t="s">
        <v>160</v>
      </c>
    </row>
    <row r="1451" s="13" customFormat="1">
      <c r="A1451" s="13"/>
      <c r="B1451" s="232"/>
      <c r="C1451" s="233"/>
      <c r="D1451" s="234" t="s">
        <v>171</v>
      </c>
      <c r="E1451" s="235" t="s">
        <v>19</v>
      </c>
      <c r="F1451" s="236" t="s">
        <v>1185</v>
      </c>
      <c r="G1451" s="233"/>
      <c r="H1451" s="237">
        <v>3.48</v>
      </c>
      <c r="I1451" s="238"/>
      <c r="J1451" s="233"/>
      <c r="K1451" s="233"/>
      <c r="L1451" s="239"/>
      <c r="M1451" s="240"/>
      <c r="N1451" s="241"/>
      <c r="O1451" s="241"/>
      <c r="P1451" s="241"/>
      <c r="Q1451" s="241"/>
      <c r="R1451" s="241"/>
      <c r="S1451" s="241"/>
      <c r="T1451" s="242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43" t="s">
        <v>171</v>
      </c>
      <c r="AU1451" s="243" t="s">
        <v>83</v>
      </c>
      <c r="AV1451" s="13" t="s">
        <v>83</v>
      </c>
      <c r="AW1451" s="13" t="s">
        <v>35</v>
      </c>
      <c r="AX1451" s="13" t="s">
        <v>73</v>
      </c>
      <c r="AY1451" s="243" t="s">
        <v>160</v>
      </c>
    </row>
    <row r="1452" s="13" customFormat="1">
      <c r="A1452" s="13"/>
      <c r="B1452" s="232"/>
      <c r="C1452" s="233"/>
      <c r="D1452" s="234" t="s">
        <v>171</v>
      </c>
      <c r="E1452" s="235" t="s">
        <v>19</v>
      </c>
      <c r="F1452" s="236" t="s">
        <v>1186</v>
      </c>
      <c r="G1452" s="233"/>
      <c r="H1452" s="237">
        <v>9.9199999999999999</v>
      </c>
      <c r="I1452" s="238"/>
      <c r="J1452" s="233"/>
      <c r="K1452" s="233"/>
      <c r="L1452" s="239"/>
      <c r="M1452" s="240"/>
      <c r="N1452" s="241"/>
      <c r="O1452" s="241"/>
      <c r="P1452" s="241"/>
      <c r="Q1452" s="241"/>
      <c r="R1452" s="241"/>
      <c r="S1452" s="241"/>
      <c r="T1452" s="242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T1452" s="243" t="s">
        <v>171</v>
      </c>
      <c r="AU1452" s="243" t="s">
        <v>83</v>
      </c>
      <c r="AV1452" s="13" t="s">
        <v>83</v>
      </c>
      <c r="AW1452" s="13" t="s">
        <v>35</v>
      </c>
      <c r="AX1452" s="13" t="s">
        <v>73</v>
      </c>
      <c r="AY1452" s="243" t="s">
        <v>160</v>
      </c>
    </row>
    <row r="1453" s="13" customFormat="1">
      <c r="A1453" s="13"/>
      <c r="B1453" s="232"/>
      <c r="C1453" s="233"/>
      <c r="D1453" s="234" t="s">
        <v>171</v>
      </c>
      <c r="E1453" s="235" t="s">
        <v>19</v>
      </c>
      <c r="F1453" s="236" t="s">
        <v>1187</v>
      </c>
      <c r="G1453" s="233"/>
      <c r="H1453" s="237">
        <v>10.523999999999999</v>
      </c>
      <c r="I1453" s="238"/>
      <c r="J1453" s="233"/>
      <c r="K1453" s="233"/>
      <c r="L1453" s="239"/>
      <c r="M1453" s="240"/>
      <c r="N1453" s="241"/>
      <c r="O1453" s="241"/>
      <c r="P1453" s="241"/>
      <c r="Q1453" s="241"/>
      <c r="R1453" s="241"/>
      <c r="S1453" s="241"/>
      <c r="T1453" s="242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243" t="s">
        <v>171</v>
      </c>
      <c r="AU1453" s="243" t="s">
        <v>83</v>
      </c>
      <c r="AV1453" s="13" t="s">
        <v>83</v>
      </c>
      <c r="AW1453" s="13" t="s">
        <v>35</v>
      </c>
      <c r="AX1453" s="13" t="s">
        <v>73</v>
      </c>
      <c r="AY1453" s="243" t="s">
        <v>160</v>
      </c>
    </row>
    <row r="1454" s="15" customFormat="1">
      <c r="A1454" s="15"/>
      <c r="B1454" s="265"/>
      <c r="C1454" s="266"/>
      <c r="D1454" s="234" t="s">
        <v>171</v>
      </c>
      <c r="E1454" s="267" t="s">
        <v>19</v>
      </c>
      <c r="F1454" s="268" t="s">
        <v>1188</v>
      </c>
      <c r="G1454" s="266"/>
      <c r="H1454" s="269">
        <v>43.670999999999999</v>
      </c>
      <c r="I1454" s="270"/>
      <c r="J1454" s="266"/>
      <c r="K1454" s="266"/>
      <c r="L1454" s="271"/>
      <c r="M1454" s="272"/>
      <c r="N1454" s="273"/>
      <c r="O1454" s="273"/>
      <c r="P1454" s="273"/>
      <c r="Q1454" s="273"/>
      <c r="R1454" s="273"/>
      <c r="S1454" s="273"/>
      <c r="T1454" s="274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T1454" s="275" t="s">
        <v>171</v>
      </c>
      <c r="AU1454" s="275" t="s">
        <v>83</v>
      </c>
      <c r="AV1454" s="15" t="s">
        <v>181</v>
      </c>
      <c r="AW1454" s="15" t="s">
        <v>35</v>
      </c>
      <c r="AX1454" s="15" t="s">
        <v>73</v>
      </c>
      <c r="AY1454" s="275" t="s">
        <v>160</v>
      </c>
    </row>
    <row r="1455" s="13" customFormat="1">
      <c r="A1455" s="13"/>
      <c r="B1455" s="232"/>
      <c r="C1455" s="233"/>
      <c r="D1455" s="234" t="s">
        <v>171</v>
      </c>
      <c r="E1455" s="235" t="s">
        <v>19</v>
      </c>
      <c r="F1455" s="236" t="s">
        <v>1189</v>
      </c>
      <c r="G1455" s="233"/>
      <c r="H1455" s="237">
        <v>27.434000000000001</v>
      </c>
      <c r="I1455" s="238"/>
      <c r="J1455" s="233"/>
      <c r="K1455" s="233"/>
      <c r="L1455" s="239"/>
      <c r="M1455" s="240"/>
      <c r="N1455" s="241"/>
      <c r="O1455" s="241"/>
      <c r="P1455" s="241"/>
      <c r="Q1455" s="241"/>
      <c r="R1455" s="241"/>
      <c r="S1455" s="241"/>
      <c r="T1455" s="242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43" t="s">
        <v>171</v>
      </c>
      <c r="AU1455" s="243" t="s">
        <v>83</v>
      </c>
      <c r="AV1455" s="13" t="s">
        <v>83</v>
      </c>
      <c r="AW1455" s="13" t="s">
        <v>35</v>
      </c>
      <c r="AX1455" s="13" t="s">
        <v>73</v>
      </c>
      <c r="AY1455" s="243" t="s">
        <v>160</v>
      </c>
    </row>
    <row r="1456" s="13" customFormat="1">
      <c r="A1456" s="13"/>
      <c r="B1456" s="232"/>
      <c r="C1456" s="233"/>
      <c r="D1456" s="234" t="s">
        <v>171</v>
      </c>
      <c r="E1456" s="235" t="s">
        <v>19</v>
      </c>
      <c r="F1456" s="236" t="s">
        <v>1190</v>
      </c>
      <c r="G1456" s="233"/>
      <c r="H1456" s="237">
        <v>17.013999999999999</v>
      </c>
      <c r="I1456" s="238"/>
      <c r="J1456" s="233"/>
      <c r="K1456" s="233"/>
      <c r="L1456" s="239"/>
      <c r="M1456" s="240"/>
      <c r="N1456" s="241"/>
      <c r="O1456" s="241"/>
      <c r="P1456" s="241"/>
      <c r="Q1456" s="241"/>
      <c r="R1456" s="241"/>
      <c r="S1456" s="241"/>
      <c r="T1456" s="242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T1456" s="243" t="s">
        <v>171</v>
      </c>
      <c r="AU1456" s="243" t="s">
        <v>83</v>
      </c>
      <c r="AV1456" s="13" t="s">
        <v>83</v>
      </c>
      <c r="AW1456" s="13" t="s">
        <v>35</v>
      </c>
      <c r="AX1456" s="13" t="s">
        <v>73</v>
      </c>
      <c r="AY1456" s="243" t="s">
        <v>160</v>
      </c>
    </row>
    <row r="1457" s="13" customFormat="1">
      <c r="A1457" s="13"/>
      <c r="B1457" s="232"/>
      <c r="C1457" s="233"/>
      <c r="D1457" s="234" t="s">
        <v>171</v>
      </c>
      <c r="E1457" s="235" t="s">
        <v>19</v>
      </c>
      <c r="F1457" s="236" t="s">
        <v>1191</v>
      </c>
      <c r="G1457" s="233"/>
      <c r="H1457" s="237">
        <v>34.332000000000001</v>
      </c>
      <c r="I1457" s="238"/>
      <c r="J1457" s="233"/>
      <c r="K1457" s="233"/>
      <c r="L1457" s="239"/>
      <c r="M1457" s="240"/>
      <c r="N1457" s="241"/>
      <c r="O1457" s="241"/>
      <c r="P1457" s="241"/>
      <c r="Q1457" s="241"/>
      <c r="R1457" s="241"/>
      <c r="S1457" s="241"/>
      <c r="T1457" s="242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43" t="s">
        <v>171</v>
      </c>
      <c r="AU1457" s="243" t="s">
        <v>83</v>
      </c>
      <c r="AV1457" s="13" t="s">
        <v>83</v>
      </c>
      <c r="AW1457" s="13" t="s">
        <v>35</v>
      </c>
      <c r="AX1457" s="13" t="s">
        <v>73</v>
      </c>
      <c r="AY1457" s="243" t="s">
        <v>160</v>
      </c>
    </row>
    <row r="1458" s="13" customFormat="1">
      <c r="A1458" s="13"/>
      <c r="B1458" s="232"/>
      <c r="C1458" s="233"/>
      <c r="D1458" s="234" t="s">
        <v>171</v>
      </c>
      <c r="E1458" s="235" t="s">
        <v>19</v>
      </c>
      <c r="F1458" s="236" t="s">
        <v>1192</v>
      </c>
      <c r="G1458" s="233"/>
      <c r="H1458" s="237">
        <v>50.231999999999999</v>
      </c>
      <c r="I1458" s="238"/>
      <c r="J1458" s="233"/>
      <c r="K1458" s="233"/>
      <c r="L1458" s="239"/>
      <c r="M1458" s="240"/>
      <c r="N1458" s="241"/>
      <c r="O1458" s="241"/>
      <c r="P1458" s="241"/>
      <c r="Q1458" s="241"/>
      <c r="R1458" s="241"/>
      <c r="S1458" s="241"/>
      <c r="T1458" s="242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43" t="s">
        <v>171</v>
      </c>
      <c r="AU1458" s="243" t="s">
        <v>83</v>
      </c>
      <c r="AV1458" s="13" t="s">
        <v>83</v>
      </c>
      <c r="AW1458" s="13" t="s">
        <v>35</v>
      </c>
      <c r="AX1458" s="13" t="s">
        <v>73</v>
      </c>
      <c r="AY1458" s="243" t="s">
        <v>160</v>
      </c>
    </row>
    <row r="1459" s="13" customFormat="1">
      <c r="A1459" s="13"/>
      <c r="B1459" s="232"/>
      <c r="C1459" s="233"/>
      <c r="D1459" s="234" t="s">
        <v>171</v>
      </c>
      <c r="E1459" s="235" t="s">
        <v>19</v>
      </c>
      <c r="F1459" s="236" t="s">
        <v>1193</v>
      </c>
      <c r="G1459" s="233"/>
      <c r="H1459" s="237">
        <v>45.936</v>
      </c>
      <c r="I1459" s="238"/>
      <c r="J1459" s="233"/>
      <c r="K1459" s="233"/>
      <c r="L1459" s="239"/>
      <c r="M1459" s="240"/>
      <c r="N1459" s="241"/>
      <c r="O1459" s="241"/>
      <c r="P1459" s="241"/>
      <c r="Q1459" s="241"/>
      <c r="R1459" s="241"/>
      <c r="S1459" s="241"/>
      <c r="T1459" s="242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43" t="s">
        <v>171</v>
      </c>
      <c r="AU1459" s="243" t="s">
        <v>83</v>
      </c>
      <c r="AV1459" s="13" t="s">
        <v>83</v>
      </c>
      <c r="AW1459" s="13" t="s">
        <v>35</v>
      </c>
      <c r="AX1459" s="13" t="s">
        <v>73</v>
      </c>
      <c r="AY1459" s="243" t="s">
        <v>160</v>
      </c>
    </row>
    <row r="1460" s="13" customFormat="1">
      <c r="A1460" s="13"/>
      <c r="B1460" s="232"/>
      <c r="C1460" s="233"/>
      <c r="D1460" s="234" t="s">
        <v>171</v>
      </c>
      <c r="E1460" s="235" t="s">
        <v>19</v>
      </c>
      <c r="F1460" s="236" t="s">
        <v>1194</v>
      </c>
      <c r="G1460" s="233"/>
      <c r="H1460" s="237">
        <v>12.505000000000001</v>
      </c>
      <c r="I1460" s="238"/>
      <c r="J1460" s="233"/>
      <c r="K1460" s="233"/>
      <c r="L1460" s="239"/>
      <c r="M1460" s="240"/>
      <c r="N1460" s="241"/>
      <c r="O1460" s="241"/>
      <c r="P1460" s="241"/>
      <c r="Q1460" s="241"/>
      <c r="R1460" s="241"/>
      <c r="S1460" s="241"/>
      <c r="T1460" s="242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T1460" s="243" t="s">
        <v>171</v>
      </c>
      <c r="AU1460" s="243" t="s">
        <v>83</v>
      </c>
      <c r="AV1460" s="13" t="s">
        <v>83</v>
      </c>
      <c r="AW1460" s="13" t="s">
        <v>35</v>
      </c>
      <c r="AX1460" s="13" t="s">
        <v>73</v>
      </c>
      <c r="AY1460" s="243" t="s">
        <v>160</v>
      </c>
    </row>
    <row r="1461" s="13" customFormat="1">
      <c r="A1461" s="13"/>
      <c r="B1461" s="232"/>
      <c r="C1461" s="233"/>
      <c r="D1461" s="234" t="s">
        <v>171</v>
      </c>
      <c r="E1461" s="235" t="s">
        <v>19</v>
      </c>
      <c r="F1461" s="236" t="s">
        <v>1195</v>
      </c>
      <c r="G1461" s="233"/>
      <c r="H1461" s="237">
        <v>19.635000000000002</v>
      </c>
      <c r="I1461" s="238"/>
      <c r="J1461" s="233"/>
      <c r="K1461" s="233"/>
      <c r="L1461" s="239"/>
      <c r="M1461" s="240"/>
      <c r="N1461" s="241"/>
      <c r="O1461" s="241"/>
      <c r="P1461" s="241"/>
      <c r="Q1461" s="241"/>
      <c r="R1461" s="241"/>
      <c r="S1461" s="241"/>
      <c r="T1461" s="242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43" t="s">
        <v>171</v>
      </c>
      <c r="AU1461" s="243" t="s">
        <v>83</v>
      </c>
      <c r="AV1461" s="13" t="s">
        <v>83</v>
      </c>
      <c r="AW1461" s="13" t="s">
        <v>35</v>
      </c>
      <c r="AX1461" s="13" t="s">
        <v>73</v>
      </c>
      <c r="AY1461" s="243" t="s">
        <v>160</v>
      </c>
    </row>
    <row r="1462" s="13" customFormat="1">
      <c r="A1462" s="13"/>
      <c r="B1462" s="232"/>
      <c r="C1462" s="233"/>
      <c r="D1462" s="234" t="s">
        <v>171</v>
      </c>
      <c r="E1462" s="235" t="s">
        <v>19</v>
      </c>
      <c r="F1462" s="236" t="s">
        <v>1196</v>
      </c>
      <c r="G1462" s="233"/>
      <c r="H1462" s="237">
        <v>4.9509999999999996</v>
      </c>
      <c r="I1462" s="238"/>
      <c r="J1462" s="233"/>
      <c r="K1462" s="233"/>
      <c r="L1462" s="239"/>
      <c r="M1462" s="240"/>
      <c r="N1462" s="241"/>
      <c r="O1462" s="241"/>
      <c r="P1462" s="241"/>
      <c r="Q1462" s="241"/>
      <c r="R1462" s="241"/>
      <c r="S1462" s="241"/>
      <c r="T1462" s="242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T1462" s="243" t="s">
        <v>171</v>
      </c>
      <c r="AU1462" s="243" t="s">
        <v>83</v>
      </c>
      <c r="AV1462" s="13" t="s">
        <v>83</v>
      </c>
      <c r="AW1462" s="13" t="s">
        <v>35</v>
      </c>
      <c r="AX1462" s="13" t="s">
        <v>73</v>
      </c>
      <c r="AY1462" s="243" t="s">
        <v>160</v>
      </c>
    </row>
    <row r="1463" s="13" customFormat="1">
      <c r="A1463" s="13"/>
      <c r="B1463" s="232"/>
      <c r="C1463" s="233"/>
      <c r="D1463" s="234" t="s">
        <v>171</v>
      </c>
      <c r="E1463" s="235" t="s">
        <v>19</v>
      </c>
      <c r="F1463" s="236" t="s">
        <v>1197</v>
      </c>
      <c r="G1463" s="233"/>
      <c r="H1463" s="237">
        <v>2.794</v>
      </c>
      <c r="I1463" s="238"/>
      <c r="J1463" s="233"/>
      <c r="K1463" s="233"/>
      <c r="L1463" s="239"/>
      <c r="M1463" s="240"/>
      <c r="N1463" s="241"/>
      <c r="O1463" s="241"/>
      <c r="P1463" s="241"/>
      <c r="Q1463" s="241"/>
      <c r="R1463" s="241"/>
      <c r="S1463" s="241"/>
      <c r="T1463" s="242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43" t="s">
        <v>171</v>
      </c>
      <c r="AU1463" s="243" t="s">
        <v>83</v>
      </c>
      <c r="AV1463" s="13" t="s">
        <v>83</v>
      </c>
      <c r="AW1463" s="13" t="s">
        <v>35</v>
      </c>
      <c r="AX1463" s="13" t="s">
        <v>73</v>
      </c>
      <c r="AY1463" s="243" t="s">
        <v>160</v>
      </c>
    </row>
    <row r="1464" s="13" customFormat="1">
      <c r="A1464" s="13"/>
      <c r="B1464" s="232"/>
      <c r="C1464" s="233"/>
      <c r="D1464" s="234" t="s">
        <v>171</v>
      </c>
      <c r="E1464" s="235" t="s">
        <v>19</v>
      </c>
      <c r="F1464" s="236" t="s">
        <v>1198</v>
      </c>
      <c r="G1464" s="233"/>
      <c r="H1464" s="237">
        <v>13.932</v>
      </c>
      <c r="I1464" s="238"/>
      <c r="J1464" s="233"/>
      <c r="K1464" s="233"/>
      <c r="L1464" s="239"/>
      <c r="M1464" s="240"/>
      <c r="N1464" s="241"/>
      <c r="O1464" s="241"/>
      <c r="P1464" s="241"/>
      <c r="Q1464" s="241"/>
      <c r="R1464" s="241"/>
      <c r="S1464" s="241"/>
      <c r="T1464" s="242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43" t="s">
        <v>171</v>
      </c>
      <c r="AU1464" s="243" t="s">
        <v>83</v>
      </c>
      <c r="AV1464" s="13" t="s">
        <v>83</v>
      </c>
      <c r="AW1464" s="13" t="s">
        <v>35</v>
      </c>
      <c r="AX1464" s="13" t="s">
        <v>73</v>
      </c>
      <c r="AY1464" s="243" t="s">
        <v>160</v>
      </c>
    </row>
    <row r="1465" s="13" customFormat="1">
      <c r="A1465" s="13"/>
      <c r="B1465" s="232"/>
      <c r="C1465" s="233"/>
      <c r="D1465" s="234" t="s">
        <v>171</v>
      </c>
      <c r="E1465" s="235" t="s">
        <v>19</v>
      </c>
      <c r="F1465" s="236" t="s">
        <v>1199</v>
      </c>
      <c r="G1465" s="233"/>
      <c r="H1465" s="237">
        <v>11.811</v>
      </c>
      <c r="I1465" s="238"/>
      <c r="J1465" s="233"/>
      <c r="K1465" s="233"/>
      <c r="L1465" s="239"/>
      <c r="M1465" s="240"/>
      <c r="N1465" s="241"/>
      <c r="O1465" s="241"/>
      <c r="P1465" s="241"/>
      <c r="Q1465" s="241"/>
      <c r="R1465" s="241"/>
      <c r="S1465" s="241"/>
      <c r="T1465" s="242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T1465" s="243" t="s">
        <v>171</v>
      </c>
      <c r="AU1465" s="243" t="s">
        <v>83</v>
      </c>
      <c r="AV1465" s="13" t="s">
        <v>83</v>
      </c>
      <c r="AW1465" s="13" t="s">
        <v>35</v>
      </c>
      <c r="AX1465" s="13" t="s">
        <v>73</v>
      </c>
      <c r="AY1465" s="243" t="s">
        <v>160</v>
      </c>
    </row>
    <row r="1466" s="13" customFormat="1">
      <c r="A1466" s="13"/>
      <c r="B1466" s="232"/>
      <c r="C1466" s="233"/>
      <c r="D1466" s="234" t="s">
        <v>171</v>
      </c>
      <c r="E1466" s="235" t="s">
        <v>19</v>
      </c>
      <c r="F1466" s="236" t="s">
        <v>1200</v>
      </c>
      <c r="G1466" s="233"/>
      <c r="H1466" s="237">
        <v>10.298</v>
      </c>
      <c r="I1466" s="238"/>
      <c r="J1466" s="233"/>
      <c r="K1466" s="233"/>
      <c r="L1466" s="239"/>
      <c r="M1466" s="240"/>
      <c r="N1466" s="241"/>
      <c r="O1466" s="241"/>
      <c r="P1466" s="241"/>
      <c r="Q1466" s="241"/>
      <c r="R1466" s="241"/>
      <c r="S1466" s="241"/>
      <c r="T1466" s="242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T1466" s="243" t="s">
        <v>171</v>
      </c>
      <c r="AU1466" s="243" t="s">
        <v>83</v>
      </c>
      <c r="AV1466" s="13" t="s">
        <v>83</v>
      </c>
      <c r="AW1466" s="13" t="s">
        <v>35</v>
      </c>
      <c r="AX1466" s="13" t="s">
        <v>73</v>
      </c>
      <c r="AY1466" s="243" t="s">
        <v>160</v>
      </c>
    </row>
    <row r="1467" s="13" customFormat="1">
      <c r="A1467" s="13"/>
      <c r="B1467" s="232"/>
      <c r="C1467" s="233"/>
      <c r="D1467" s="234" t="s">
        <v>171</v>
      </c>
      <c r="E1467" s="235" t="s">
        <v>19</v>
      </c>
      <c r="F1467" s="236" t="s">
        <v>1201</v>
      </c>
      <c r="G1467" s="233"/>
      <c r="H1467" s="237">
        <v>9.8059999999999992</v>
      </c>
      <c r="I1467" s="238"/>
      <c r="J1467" s="233"/>
      <c r="K1467" s="233"/>
      <c r="L1467" s="239"/>
      <c r="M1467" s="240"/>
      <c r="N1467" s="241"/>
      <c r="O1467" s="241"/>
      <c r="P1467" s="241"/>
      <c r="Q1467" s="241"/>
      <c r="R1467" s="241"/>
      <c r="S1467" s="241"/>
      <c r="T1467" s="242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T1467" s="243" t="s">
        <v>171</v>
      </c>
      <c r="AU1467" s="243" t="s">
        <v>83</v>
      </c>
      <c r="AV1467" s="13" t="s">
        <v>83</v>
      </c>
      <c r="AW1467" s="13" t="s">
        <v>35</v>
      </c>
      <c r="AX1467" s="13" t="s">
        <v>73</v>
      </c>
      <c r="AY1467" s="243" t="s">
        <v>160</v>
      </c>
    </row>
    <row r="1468" s="13" customFormat="1">
      <c r="A1468" s="13"/>
      <c r="B1468" s="232"/>
      <c r="C1468" s="233"/>
      <c r="D1468" s="234" t="s">
        <v>171</v>
      </c>
      <c r="E1468" s="235" t="s">
        <v>19</v>
      </c>
      <c r="F1468" s="236" t="s">
        <v>1202</v>
      </c>
      <c r="G1468" s="233"/>
      <c r="H1468" s="237">
        <v>33.149000000000001</v>
      </c>
      <c r="I1468" s="238"/>
      <c r="J1468" s="233"/>
      <c r="K1468" s="233"/>
      <c r="L1468" s="239"/>
      <c r="M1468" s="240"/>
      <c r="N1468" s="241"/>
      <c r="O1468" s="241"/>
      <c r="P1468" s="241"/>
      <c r="Q1468" s="241"/>
      <c r="R1468" s="241"/>
      <c r="S1468" s="241"/>
      <c r="T1468" s="242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T1468" s="243" t="s">
        <v>171</v>
      </c>
      <c r="AU1468" s="243" t="s">
        <v>83</v>
      </c>
      <c r="AV1468" s="13" t="s">
        <v>83</v>
      </c>
      <c r="AW1468" s="13" t="s">
        <v>35</v>
      </c>
      <c r="AX1468" s="13" t="s">
        <v>73</v>
      </c>
      <c r="AY1468" s="243" t="s">
        <v>160</v>
      </c>
    </row>
    <row r="1469" s="13" customFormat="1">
      <c r="A1469" s="13"/>
      <c r="B1469" s="232"/>
      <c r="C1469" s="233"/>
      <c r="D1469" s="234" t="s">
        <v>171</v>
      </c>
      <c r="E1469" s="235" t="s">
        <v>19</v>
      </c>
      <c r="F1469" s="236" t="s">
        <v>1203</v>
      </c>
      <c r="G1469" s="233"/>
      <c r="H1469" s="237">
        <v>48.780999999999999</v>
      </c>
      <c r="I1469" s="238"/>
      <c r="J1469" s="233"/>
      <c r="K1469" s="233"/>
      <c r="L1469" s="239"/>
      <c r="M1469" s="240"/>
      <c r="N1469" s="241"/>
      <c r="O1469" s="241"/>
      <c r="P1469" s="241"/>
      <c r="Q1469" s="241"/>
      <c r="R1469" s="241"/>
      <c r="S1469" s="241"/>
      <c r="T1469" s="242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243" t="s">
        <v>171</v>
      </c>
      <c r="AU1469" s="243" t="s">
        <v>83</v>
      </c>
      <c r="AV1469" s="13" t="s">
        <v>83</v>
      </c>
      <c r="AW1469" s="13" t="s">
        <v>35</v>
      </c>
      <c r="AX1469" s="13" t="s">
        <v>73</v>
      </c>
      <c r="AY1469" s="243" t="s">
        <v>160</v>
      </c>
    </row>
    <row r="1470" s="13" customFormat="1">
      <c r="A1470" s="13"/>
      <c r="B1470" s="232"/>
      <c r="C1470" s="233"/>
      <c r="D1470" s="234" t="s">
        <v>171</v>
      </c>
      <c r="E1470" s="235" t="s">
        <v>19</v>
      </c>
      <c r="F1470" s="236" t="s">
        <v>1204</v>
      </c>
      <c r="G1470" s="233"/>
      <c r="H1470" s="237">
        <v>45.039000000000001</v>
      </c>
      <c r="I1470" s="238"/>
      <c r="J1470" s="233"/>
      <c r="K1470" s="233"/>
      <c r="L1470" s="239"/>
      <c r="M1470" s="240"/>
      <c r="N1470" s="241"/>
      <c r="O1470" s="241"/>
      <c r="P1470" s="241"/>
      <c r="Q1470" s="241"/>
      <c r="R1470" s="241"/>
      <c r="S1470" s="241"/>
      <c r="T1470" s="242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T1470" s="243" t="s">
        <v>171</v>
      </c>
      <c r="AU1470" s="243" t="s">
        <v>83</v>
      </c>
      <c r="AV1470" s="13" t="s">
        <v>83</v>
      </c>
      <c r="AW1470" s="13" t="s">
        <v>35</v>
      </c>
      <c r="AX1470" s="13" t="s">
        <v>73</v>
      </c>
      <c r="AY1470" s="243" t="s">
        <v>160</v>
      </c>
    </row>
    <row r="1471" s="13" customFormat="1">
      <c r="A1471" s="13"/>
      <c r="B1471" s="232"/>
      <c r="C1471" s="233"/>
      <c r="D1471" s="234" t="s">
        <v>171</v>
      </c>
      <c r="E1471" s="235" t="s">
        <v>19</v>
      </c>
      <c r="F1471" s="236" t="s">
        <v>1205</v>
      </c>
      <c r="G1471" s="233"/>
      <c r="H1471" s="237">
        <v>50.353000000000002</v>
      </c>
      <c r="I1471" s="238"/>
      <c r="J1471" s="233"/>
      <c r="K1471" s="233"/>
      <c r="L1471" s="239"/>
      <c r="M1471" s="240"/>
      <c r="N1471" s="241"/>
      <c r="O1471" s="241"/>
      <c r="P1471" s="241"/>
      <c r="Q1471" s="241"/>
      <c r="R1471" s="241"/>
      <c r="S1471" s="241"/>
      <c r="T1471" s="242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43" t="s">
        <v>171</v>
      </c>
      <c r="AU1471" s="243" t="s">
        <v>83</v>
      </c>
      <c r="AV1471" s="13" t="s">
        <v>83</v>
      </c>
      <c r="AW1471" s="13" t="s">
        <v>35</v>
      </c>
      <c r="AX1471" s="13" t="s">
        <v>73</v>
      </c>
      <c r="AY1471" s="243" t="s">
        <v>160</v>
      </c>
    </row>
    <row r="1472" s="15" customFormat="1">
      <c r="A1472" s="15"/>
      <c r="B1472" s="265"/>
      <c r="C1472" s="266"/>
      <c r="D1472" s="234" t="s">
        <v>171</v>
      </c>
      <c r="E1472" s="267" t="s">
        <v>19</v>
      </c>
      <c r="F1472" s="268" t="s">
        <v>1206</v>
      </c>
      <c r="G1472" s="266"/>
      <c r="H1472" s="269">
        <v>438.00200000000001</v>
      </c>
      <c r="I1472" s="270"/>
      <c r="J1472" s="266"/>
      <c r="K1472" s="266"/>
      <c r="L1472" s="271"/>
      <c r="M1472" s="272"/>
      <c r="N1472" s="273"/>
      <c r="O1472" s="273"/>
      <c r="P1472" s="273"/>
      <c r="Q1472" s="273"/>
      <c r="R1472" s="273"/>
      <c r="S1472" s="273"/>
      <c r="T1472" s="274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T1472" s="275" t="s">
        <v>171</v>
      </c>
      <c r="AU1472" s="275" t="s">
        <v>83</v>
      </c>
      <c r="AV1472" s="15" t="s">
        <v>181</v>
      </c>
      <c r="AW1472" s="15" t="s">
        <v>35</v>
      </c>
      <c r="AX1472" s="15" t="s">
        <v>73</v>
      </c>
      <c r="AY1472" s="275" t="s">
        <v>160</v>
      </c>
    </row>
    <row r="1473" s="13" customFormat="1">
      <c r="A1473" s="13"/>
      <c r="B1473" s="232"/>
      <c r="C1473" s="233"/>
      <c r="D1473" s="234" t="s">
        <v>171</v>
      </c>
      <c r="E1473" s="235" t="s">
        <v>19</v>
      </c>
      <c r="F1473" s="236" t="s">
        <v>1578</v>
      </c>
      <c r="G1473" s="233"/>
      <c r="H1473" s="237">
        <v>14.114000000000001</v>
      </c>
      <c r="I1473" s="238"/>
      <c r="J1473" s="233"/>
      <c r="K1473" s="233"/>
      <c r="L1473" s="239"/>
      <c r="M1473" s="240"/>
      <c r="N1473" s="241"/>
      <c r="O1473" s="241"/>
      <c r="P1473" s="241"/>
      <c r="Q1473" s="241"/>
      <c r="R1473" s="241"/>
      <c r="S1473" s="241"/>
      <c r="T1473" s="242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43" t="s">
        <v>171</v>
      </c>
      <c r="AU1473" s="243" t="s">
        <v>83</v>
      </c>
      <c r="AV1473" s="13" t="s">
        <v>83</v>
      </c>
      <c r="AW1473" s="13" t="s">
        <v>35</v>
      </c>
      <c r="AX1473" s="13" t="s">
        <v>73</v>
      </c>
      <c r="AY1473" s="243" t="s">
        <v>160</v>
      </c>
    </row>
    <row r="1474" s="15" customFormat="1">
      <c r="A1474" s="15"/>
      <c r="B1474" s="265"/>
      <c r="C1474" s="266"/>
      <c r="D1474" s="234" t="s">
        <v>171</v>
      </c>
      <c r="E1474" s="267" t="s">
        <v>19</v>
      </c>
      <c r="F1474" s="268" t="s">
        <v>1579</v>
      </c>
      <c r="G1474" s="266"/>
      <c r="H1474" s="269">
        <v>14.114000000000001</v>
      </c>
      <c r="I1474" s="270"/>
      <c r="J1474" s="266"/>
      <c r="K1474" s="266"/>
      <c r="L1474" s="271"/>
      <c r="M1474" s="272"/>
      <c r="N1474" s="273"/>
      <c r="O1474" s="273"/>
      <c r="P1474" s="273"/>
      <c r="Q1474" s="273"/>
      <c r="R1474" s="273"/>
      <c r="S1474" s="273"/>
      <c r="T1474" s="274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T1474" s="275" t="s">
        <v>171</v>
      </c>
      <c r="AU1474" s="275" t="s">
        <v>83</v>
      </c>
      <c r="AV1474" s="15" t="s">
        <v>181</v>
      </c>
      <c r="AW1474" s="15" t="s">
        <v>35</v>
      </c>
      <c r="AX1474" s="15" t="s">
        <v>73</v>
      </c>
      <c r="AY1474" s="275" t="s">
        <v>160</v>
      </c>
    </row>
    <row r="1475" s="14" customFormat="1">
      <c r="A1475" s="14"/>
      <c r="B1475" s="244"/>
      <c r="C1475" s="245"/>
      <c r="D1475" s="234" t="s">
        <v>171</v>
      </c>
      <c r="E1475" s="246" t="s">
        <v>19</v>
      </c>
      <c r="F1475" s="247" t="s">
        <v>180</v>
      </c>
      <c r="G1475" s="245"/>
      <c r="H1475" s="248">
        <v>495.78699999999998</v>
      </c>
      <c r="I1475" s="249"/>
      <c r="J1475" s="245"/>
      <c r="K1475" s="245"/>
      <c r="L1475" s="250"/>
      <c r="M1475" s="251"/>
      <c r="N1475" s="252"/>
      <c r="O1475" s="252"/>
      <c r="P1475" s="252"/>
      <c r="Q1475" s="252"/>
      <c r="R1475" s="252"/>
      <c r="S1475" s="252"/>
      <c r="T1475" s="253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54" t="s">
        <v>171</v>
      </c>
      <c r="AU1475" s="254" t="s">
        <v>83</v>
      </c>
      <c r="AV1475" s="14" t="s">
        <v>167</v>
      </c>
      <c r="AW1475" s="14" t="s">
        <v>35</v>
      </c>
      <c r="AX1475" s="14" t="s">
        <v>81</v>
      </c>
      <c r="AY1475" s="254" t="s">
        <v>160</v>
      </c>
    </row>
    <row r="1476" s="2" customFormat="1" ht="24.15" customHeight="1">
      <c r="A1476" s="40"/>
      <c r="B1476" s="41"/>
      <c r="C1476" s="255" t="s">
        <v>2262</v>
      </c>
      <c r="D1476" s="255" t="s">
        <v>242</v>
      </c>
      <c r="E1476" s="256" t="s">
        <v>2263</v>
      </c>
      <c r="F1476" s="257" t="s">
        <v>2264</v>
      </c>
      <c r="G1476" s="258" t="s">
        <v>19</v>
      </c>
      <c r="H1476" s="259">
        <v>545.36599999999999</v>
      </c>
      <c r="I1476" s="260"/>
      <c r="J1476" s="261">
        <f>ROUND(I1476*H1476,2)</f>
        <v>0</v>
      </c>
      <c r="K1476" s="257" t="s">
        <v>19</v>
      </c>
      <c r="L1476" s="262"/>
      <c r="M1476" s="263" t="s">
        <v>19</v>
      </c>
      <c r="N1476" s="264" t="s">
        <v>44</v>
      </c>
      <c r="O1476" s="86"/>
      <c r="P1476" s="223">
        <f>O1476*H1476</f>
        <v>0</v>
      </c>
      <c r="Q1476" s="223">
        <v>0.00084999999999999995</v>
      </c>
      <c r="R1476" s="223">
        <f>Q1476*H1476</f>
        <v>0.46356109999999995</v>
      </c>
      <c r="S1476" s="223">
        <v>0</v>
      </c>
      <c r="T1476" s="224">
        <f>S1476*H1476</f>
        <v>0</v>
      </c>
      <c r="U1476" s="40"/>
      <c r="V1476" s="40"/>
      <c r="W1476" s="40"/>
      <c r="X1476" s="40"/>
      <c r="Y1476" s="40"/>
      <c r="Z1476" s="40"/>
      <c r="AA1476" s="40"/>
      <c r="AB1476" s="40"/>
      <c r="AC1476" s="40"/>
      <c r="AD1476" s="40"/>
      <c r="AE1476" s="40"/>
      <c r="AR1476" s="225" t="s">
        <v>368</v>
      </c>
      <c r="AT1476" s="225" t="s">
        <v>242</v>
      </c>
      <c r="AU1476" s="225" t="s">
        <v>83</v>
      </c>
      <c r="AY1476" s="19" t="s">
        <v>160</v>
      </c>
      <c r="BE1476" s="226">
        <f>IF(N1476="základní",J1476,0)</f>
        <v>0</v>
      </c>
      <c r="BF1476" s="226">
        <f>IF(N1476="snížená",J1476,0)</f>
        <v>0</v>
      </c>
      <c r="BG1476" s="226">
        <f>IF(N1476="zákl. přenesená",J1476,0)</f>
        <v>0</v>
      </c>
      <c r="BH1476" s="226">
        <f>IF(N1476="sníž. přenesená",J1476,0)</f>
        <v>0</v>
      </c>
      <c r="BI1476" s="226">
        <f>IF(N1476="nulová",J1476,0)</f>
        <v>0</v>
      </c>
      <c r="BJ1476" s="19" t="s">
        <v>81</v>
      </c>
      <c r="BK1476" s="226">
        <f>ROUND(I1476*H1476,2)</f>
        <v>0</v>
      </c>
      <c r="BL1476" s="19" t="s">
        <v>263</v>
      </c>
      <c r="BM1476" s="225" t="s">
        <v>2265</v>
      </c>
    </row>
    <row r="1477" s="13" customFormat="1">
      <c r="A1477" s="13"/>
      <c r="B1477" s="232"/>
      <c r="C1477" s="233"/>
      <c r="D1477" s="234" t="s">
        <v>171</v>
      </c>
      <c r="E1477" s="233"/>
      <c r="F1477" s="236" t="s">
        <v>2266</v>
      </c>
      <c r="G1477" s="233"/>
      <c r="H1477" s="237">
        <v>545.36599999999999</v>
      </c>
      <c r="I1477" s="238"/>
      <c r="J1477" s="233"/>
      <c r="K1477" s="233"/>
      <c r="L1477" s="239"/>
      <c r="M1477" s="240"/>
      <c r="N1477" s="241"/>
      <c r="O1477" s="241"/>
      <c r="P1477" s="241"/>
      <c r="Q1477" s="241"/>
      <c r="R1477" s="241"/>
      <c r="S1477" s="241"/>
      <c r="T1477" s="242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43" t="s">
        <v>171</v>
      </c>
      <c r="AU1477" s="243" t="s">
        <v>83</v>
      </c>
      <c r="AV1477" s="13" t="s">
        <v>83</v>
      </c>
      <c r="AW1477" s="13" t="s">
        <v>4</v>
      </c>
      <c r="AX1477" s="13" t="s">
        <v>81</v>
      </c>
      <c r="AY1477" s="243" t="s">
        <v>160</v>
      </c>
    </row>
    <row r="1478" s="2" customFormat="1" ht="24.15" customHeight="1">
      <c r="A1478" s="40"/>
      <c r="B1478" s="41"/>
      <c r="C1478" s="214" t="s">
        <v>2267</v>
      </c>
      <c r="D1478" s="214" t="s">
        <v>162</v>
      </c>
      <c r="E1478" s="215" t="s">
        <v>2268</v>
      </c>
      <c r="F1478" s="216" t="s">
        <v>2269</v>
      </c>
      <c r="G1478" s="217" t="s">
        <v>165</v>
      </c>
      <c r="H1478" s="218">
        <v>5.4800000000000004</v>
      </c>
      <c r="I1478" s="219"/>
      <c r="J1478" s="220">
        <f>ROUND(I1478*H1478,2)</f>
        <v>0</v>
      </c>
      <c r="K1478" s="216" t="s">
        <v>166</v>
      </c>
      <c r="L1478" s="46"/>
      <c r="M1478" s="221" t="s">
        <v>19</v>
      </c>
      <c r="N1478" s="222" t="s">
        <v>44</v>
      </c>
      <c r="O1478" s="86"/>
      <c r="P1478" s="223">
        <f>O1478*H1478</f>
        <v>0</v>
      </c>
      <c r="Q1478" s="223">
        <v>0</v>
      </c>
      <c r="R1478" s="223">
        <f>Q1478*H1478</f>
        <v>0</v>
      </c>
      <c r="S1478" s="223">
        <v>0</v>
      </c>
      <c r="T1478" s="224">
        <f>S1478*H1478</f>
        <v>0</v>
      </c>
      <c r="U1478" s="40"/>
      <c r="V1478" s="40"/>
      <c r="W1478" s="40"/>
      <c r="X1478" s="40"/>
      <c r="Y1478" s="40"/>
      <c r="Z1478" s="40"/>
      <c r="AA1478" s="40"/>
      <c r="AB1478" s="40"/>
      <c r="AC1478" s="40"/>
      <c r="AD1478" s="40"/>
      <c r="AE1478" s="40"/>
      <c r="AR1478" s="225" t="s">
        <v>263</v>
      </c>
      <c r="AT1478" s="225" t="s">
        <v>162</v>
      </c>
      <c r="AU1478" s="225" t="s">
        <v>83</v>
      </c>
      <c r="AY1478" s="19" t="s">
        <v>160</v>
      </c>
      <c r="BE1478" s="226">
        <f>IF(N1478="základní",J1478,0)</f>
        <v>0</v>
      </c>
      <c r="BF1478" s="226">
        <f>IF(N1478="snížená",J1478,0)</f>
        <v>0</v>
      </c>
      <c r="BG1478" s="226">
        <f>IF(N1478="zákl. přenesená",J1478,0)</f>
        <v>0</v>
      </c>
      <c r="BH1478" s="226">
        <f>IF(N1478="sníž. přenesená",J1478,0)</f>
        <v>0</v>
      </c>
      <c r="BI1478" s="226">
        <f>IF(N1478="nulová",J1478,0)</f>
        <v>0</v>
      </c>
      <c r="BJ1478" s="19" t="s">
        <v>81</v>
      </c>
      <c r="BK1478" s="226">
        <f>ROUND(I1478*H1478,2)</f>
        <v>0</v>
      </c>
      <c r="BL1478" s="19" t="s">
        <v>263</v>
      </c>
      <c r="BM1478" s="225" t="s">
        <v>2270</v>
      </c>
    </row>
    <row r="1479" s="2" customFormat="1">
      <c r="A1479" s="40"/>
      <c r="B1479" s="41"/>
      <c r="C1479" s="42"/>
      <c r="D1479" s="227" t="s">
        <v>169</v>
      </c>
      <c r="E1479" s="42"/>
      <c r="F1479" s="228" t="s">
        <v>2271</v>
      </c>
      <c r="G1479" s="42"/>
      <c r="H1479" s="42"/>
      <c r="I1479" s="229"/>
      <c r="J1479" s="42"/>
      <c r="K1479" s="42"/>
      <c r="L1479" s="46"/>
      <c r="M1479" s="230"/>
      <c r="N1479" s="231"/>
      <c r="O1479" s="86"/>
      <c r="P1479" s="86"/>
      <c r="Q1479" s="86"/>
      <c r="R1479" s="86"/>
      <c r="S1479" s="86"/>
      <c r="T1479" s="87"/>
      <c r="U1479" s="40"/>
      <c r="V1479" s="40"/>
      <c r="W1479" s="40"/>
      <c r="X1479" s="40"/>
      <c r="Y1479" s="40"/>
      <c r="Z1479" s="40"/>
      <c r="AA1479" s="40"/>
      <c r="AB1479" s="40"/>
      <c r="AC1479" s="40"/>
      <c r="AD1479" s="40"/>
      <c r="AE1479" s="40"/>
      <c r="AT1479" s="19" t="s">
        <v>169</v>
      </c>
      <c r="AU1479" s="19" t="s">
        <v>83</v>
      </c>
    </row>
    <row r="1480" s="13" customFormat="1">
      <c r="A1480" s="13"/>
      <c r="B1480" s="232"/>
      <c r="C1480" s="233"/>
      <c r="D1480" s="234" t="s">
        <v>171</v>
      </c>
      <c r="E1480" s="235" t="s">
        <v>19</v>
      </c>
      <c r="F1480" s="236" t="s">
        <v>2272</v>
      </c>
      <c r="G1480" s="233"/>
      <c r="H1480" s="237">
        <v>5.4800000000000004</v>
      </c>
      <c r="I1480" s="238"/>
      <c r="J1480" s="233"/>
      <c r="K1480" s="233"/>
      <c r="L1480" s="239"/>
      <c r="M1480" s="240"/>
      <c r="N1480" s="241"/>
      <c r="O1480" s="241"/>
      <c r="P1480" s="241"/>
      <c r="Q1480" s="241"/>
      <c r="R1480" s="241"/>
      <c r="S1480" s="241"/>
      <c r="T1480" s="242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T1480" s="243" t="s">
        <v>171</v>
      </c>
      <c r="AU1480" s="243" t="s">
        <v>83</v>
      </c>
      <c r="AV1480" s="13" t="s">
        <v>83</v>
      </c>
      <c r="AW1480" s="13" t="s">
        <v>35</v>
      </c>
      <c r="AX1480" s="13" t="s">
        <v>81</v>
      </c>
      <c r="AY1480" s="243" t="s">
        <v>160</v>
      </c>
    </row>
    <row r="1481" s="2" customFormat="1" ht="16.5" customHeight="1">
      <c r="A1481" s="40"/>
      <c r="B1481" s="41"/>
      <c r="C1481" s="255" t="s">
        <v>2273</v>
      </c>
      <c r="D1481" s="255" t="s">
        <v>242</v>
      </c>
      <c r="E1481" s="256" t="s">
        <v>2274</v>
      </c>
      <c r="F1481" s="257" t="s">
        <v>2275</v>
      </c>
      <c r="G1481" s="258" t="s">
        <v>165</v>
      </c>
      <c r="H1481" s="259">
        <v>5.7539999999999996</v>
      </c>
      <c r="I1481" s="260"/>
      <c r="J1481" s="261">
        <f>ROUND(I1481*H1481,2)</f>
        <v>0</v>
      </c>
      <c r="K1481" s="257" t="s">
        <v>19</v>
      </c>
      <c r="L1481" s="262"/>
      <c r="M1481" s="263" t="s">
        <v>19</v>
      </c>
      <c r="N1481" s="264" t="s">
        <v>44</v>
      </c>
      <c r="O1481" s="86"/>
      <c r="P1481" s="223">
        <f>O1481*H1481</f>
        <v>0</v>
      </c>
      <c r="Q1481" s="223">
        <v>0.0030000000000000001</v>
      </c>
      <c r="R1481" s="223">
        <f>Q1481*H1481</f>
        <v>0.017262</v>
      </c>
      <c r="S1481" s="223">
        <v>0</v>
      </c>
      <c r="T1481" s="224">
        <f>S1481*H1481</f>
        <v>0</v>
      </c>
      <c r="U1481" s="40"/>
      <c r="V1481" s="40"/>
      <c r="W1481" s="40"/>
      <c r="X1481" s="40"/>
      <c r="Y1481" s="40"/>
      <c r="Z1481" s="40"/>
      <c r="AA1481" s="40"/>
      <c r="AB1481" s="40"/>
      <c r="AC1481" s="40"/>
      <c r="AD1481" s="40"/>
      <c r="AE1481" s="40"/>
      <c r="AR1481" s="225" t="s">
        <v>368</v>
      </c>
      <c r="AT1481" s="225" t="s">
        <v>242</v>
      </c>
      <c r="AU1481" s="225" t="s">
        <v>83</v>
      </c>
      <c r="AY1481" s="19" t="s">
        <v>160</v>
      </c>
      <c r="BE1481" s="226">
        <f>IF(N1481="základní",J1481,0)</f>
        <v>0</v>
      </c>
      <c r="BF1481" s="226">
        <f>IF(N1481="snížená",J1481,0)</f>
        <v>0</v>
      </c>
      <c r="BG1481" s="226">
        <f>IF(N1481="zákl. přenesená",J1481,0)</f>
        <v>0</v>
      </c>
      <c r="BH1481" s="226">
        <f>IF(N1481="sníž. přenesená",J1481,0)</f>
        <v>0</v>
      </c>
      <c r="BI1481" s="226">
        <f>IF(N1481="nulová",J1481,0)</f>
        <v>0</v>
      </c>
      <c r="BJ1481" s="19" t="s">
        <v>81</v>
      </c>
      <c r="BK1481" s="226">
        <f>ROUND(I1481*H1481,2)</f>
        <v>0</v>
      </c>
      <c r="BL1481" s="19" t="s">
        <v>263</v>
      </c>
      <c r="BM1481" s="225" t="s">
        <v>2276</v>
      </c>
    </row>
    <row r="1482" s="13" customFormat="1">
      <c r="A1482" s="13"/>
      <c r="B1482" s="232"/>
      <c r="C1482" s="233"/>
      <c r="D1482" s="234" t="s">
        <v>171</v>
      </c>
      <c r="E1482" s="233"/>
      <c r="F1482" s="236" t="s">
        <v>2277</v>
      </c>
      <c r="G1482" s="233"/>
      <c r="H1482" s="237">
        <v>5.7539999999999996</v>
      </c>
      <c r="I1482" s="238"/>
      <c r="J1482" s="233"/>
      <c r="K1482" s="233"/>
      <c r="L1482" s="239"/>
      <c r="M1482" s="240"/>
      <c r="N1482" s="241"/>
      <c r="O1482" s="241"/>
      <c r="P1482" s="241"/>
      <c r="Q1482" s="241"/>
      <c r="R1482" s="241"/>
      <c r="S1482" s="241"/>
      <c r="T1482" s="242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243" t="s">
        <v>171</v>
      </c>
      <c r="AU1482" s="243" t="s">
        <v>83</v>
      </c>
      <c r="AV1482" s="13" t="s">
        <v>83</v>
      </c>
      <c r="AW1482" s="13" t="s">
        <v>4</v>
      </c>
      <c r="AX1482" s="13" t="s">
        <v>81</v>
      </c>
      <c r="AY1482" s="243" t="s">
        <v>160</v>
      </c>
    </row>
    <row r="1483" s="2" customFormat="1" ht="24.15" customHeight="1">
      <c r="A1483" s="40"/>
      <c r="B1483" s="41"/>
      <c r="C1483" s="214" t="s">
        <v>2278</v>
      </c>
      <c r="D1483" s="214" t="s">
        <v>162</v>
      </c>
      <c r="E1483" s="215" t="s">
        <v>2279</v>
      </c>
      <c r="F1483" s="216" t="s">
        <v>2280</v>
      </c>
      <c r="G1483" s="217" t="s">
        <v>165</v>
      </c>
      <c r="H1483" s="218">
        <v>1.8959999999999999</v>
      </c>
      <c r="I1483" s="219"/>
      <c r="J1483" s="220">
        <f>ROUND(I1483*H1483,2)</f>
        <v>0</v>
      </c>
      <c r="K1483" s="216" t="s">
        <v>166</v>
      </c>
      <c r="L1483" s="46"/>
      <c r="M1483" s="221" t="s">
        <v>19</v>
      </c>
      <c r="N1483" s="222" t="s">
        <v>44</v>
      </c>
      <c r="O1483" s="86"/>
      <c r="P1483" s="223">
        <f>O1483*H1483</f>
        <v>0</v>
      </c>
      <c r="Q1483" s="223">
        <v>0.0010200000000000001</v>
      </c>
      <c r="R1483" s="223">
        <f>Q1483*H1483</f>
        <v>0.00193392</v>
      </c>
      <c r="S1483" s="223">
        <v>0</v>
      </c>
      <c r="T1483" s="224">
        <f>S1483*H1483</f>
        <v>0</v>
      </c>
      <c r="U1483" s="40"/>
      <c r="V1483" s="40"/>
      <c r="W1483" s="40"/>
      <c r="X1483" s="40"/>
      <c r="Y1483" s="40"/>
      <c r="Z1483" s="40"/>
      <c r="AA1483" s="40"/>
      <c r="AB1483" s="40"/>
      <c r="AC1483" s="40"/>
      <c r="AD1483" s="40"/>
      <c r="AE1483" s="40"/>
      <c r="AR1483" s="225" t="s">
        <v>263</v>
      </c>
      <c r="AT1483" s="225" t="s">
        <v>162</v>
      </c>
      <c r="AU1483" s="225" t="s">
        <v>83</v>
      </c>
      <c r="AY1483" s="19" t="s">
        <v>160</v>
      </c>
      <c r="BE1483" s="226">
        <f>IF(N1483="základní",J1483,0)</f>
        <v>0</v>
      </c>
      <c r="BF1483" s="226">
        <f>IF(N1483="snížená",J1483,0)</f>
        <v>0</v>
      </c>
      <c r="BG1483" s="226">
        <f>IF(N1483="zákl. přenesená",J1483,0)</f>
        <v>0</v>
      </c>
      <c r="BH1483" s="226">
        <f>IF(N1483="sníž. přenesená",J1483,0)</f>
        <v>0</v>
      </c>
      <c r="BI1483" s="226">
        <f>IF(N1483="nulová",J1483,0)</f>
        <v>0</v>
      </c>
      <c r="BJ1483" s="19" t="s">
        <v>81</v>
      </c>
      <c r="BK1483" s="226">
        <f>ROUND(I1483*H1483,2)</f>
        <v>0</v>
      </c>
      <c r="BL1483" s="19" t="s">
        <v>263</v>
      </c>
      <c r="BM1483" s="225" t="s">
        <v>2281</v>
      </c>
    </row>
    <row r="1484" s="2" customFormat="1">
      <c r="A1484" s="40"/>
      <c r="B1484" s="41"/>
      <c r="C1484" s="42"/>
      <c r="D1484" s="227" t="s">
        <v>169</v>
      </c>
      <c r="E1484" s="42"/>
      <c r="F1484" s="228" t="s">
        <v>2282</v>
      </c>
      <c r="G1484" s="42"/>
      <c r="H1484" s="42"/>
      <c r="I1484" s="229"/>
      <c r="J1484" s="42"/>
      <c r="K1484" s="42"/>
      <c r="L1484" s="46"/>
      <c r="M1484" s="230"/>
      <c r="N1484" s="231"/>
      <c r="O1484" s="86"/>
      <c r="P1484" s="86"/>
      <c r="Q1484" s="86"/>
      <c r="R1484" s="86"/>
      <c r="S1484" s="86"/>
      <c r="T1484" s="87"/>
      <c r="U1484" s="40"/>
      <c r="V1484" s="40"/>
      <c r="W1484" s="40"/>
      <c r="X1484" s="40"/>
      <c r="Y1484" s="40"/>
      <c r="Z1484" s="40"/>
      <c r="AA1484" s="40"/>
      <c r="AB1484" s="40"/>
      <c r="AC1484" s="40"/>
      <c r="AD1484" s="40"/>
      <c r="AE1484" s="40"/>
      <c r="AT1484" s="19" t="s">
        <v>169</v>
      </c>
      <c r="AU1484" s="19" t="s">
        <v>83</v>
      </c>
    </row>
    <row r="1485" s="13" customFormat="1">
      <c r="A1485" s="13"/>
      <c r="B1485" s="232"/>
      <c r="C1485" s="233"/>
      <c r="D1485" s="234" t="s">
        <v>171</v>
      </c>
      <c r="E1485" s="235" t="s">
        <v>19</v>
      </c>
      <c r="F1485" s="236" t="s">
        <v>2283</v>
      </c>
      <c r="G1485" s="233"/>
      <c r="H1485" s="237">
        <v>1.8959999999999999</v>
      </c>
      <c r="I1485" s="238"/>
      <c r="J1485" s="233"/>
      <c r="K1485" s="233"/>
      <c r="L1485" s="239"/>
      <c r="M1485" s="240"/>
      <c r="N1485" s="241"/>
      <c r="O1485" s="241"/>
      <c r="P1485" s="241"/>
      <c r="Q1485" s="241"/>
      <c r="R1485" s="241"/>
      <c r="S1485" s="241"/>
      <c r="T1485" s="242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T1485" s="243" t="s">
        <v>171</v>
      </c>
      <c r="AU1485" s="243" t="s">
        <v>83</v>
      </c>
      <c r="AV1485" s="13" t="s">
        <v>83</v>
      </c>
      <c r="AW1485" s="13" t="s">
        <v>35</v>
      </c>
      <c r="AX1485" s="13" t="s">
        <v>81</v>
      </c>
      <c r="AY1485" s="243" t="s">
        <v>160</v>
      </c>
    </row>
    <row r="1486" s="2" customFormat="1" ht="16.5" customHeight="1">
      <c r="A1486" s="40"/>
      <c r="B1486" s="41"/>
      <c r="C1486" s="255" t="s">
        <v>2284</v>
      </c>
      <c r="D1486" s="255" t="s">
        <v>242</v>
      </c>
      <c r="E1486" s="256" t="s">
        <v>2285</v>
      </c>
      <c r="F1486" s="257" t="s">
        <v>2286</v>
      </c>
      <c r="G1486" s="258" t="s">
        <v>165</v>
      </c>
      <c r="H1486" s="259">
        <v>1.9910000000000001</v>
      </c>
      <c r="I1486" s="260"/>
      <c r="J1486" s="261">
        <f>ROUND(I1486*H1486,2)</f>
        <v>0</v>
      </c>
      <c r="K1486" s="257" t="s">
        <v>19</v>
      </c>
      <c r="L1486" s="262"/>
      <c r="M1486" s="263" t="s">
        <v>19</v>
      </c>
      <c r="N1486" s="264" t="s">
        <v>44</v>
      </c>
      <c r="O1486" s="86"/>
      <c r="P1486" s="223">
        <f>O1486*H1486</f>
        <v>0</v>
      </c>
      <c r="Q1486" s="223">
        <v>0.002</v>
      </c>
      <c r="R1486" s="223">
        <f>Q1486*H1486</f>
        <v>0.0039820000000000003</v>
      </c>
      <c r="S1486" s="223">
        <v>0</v>
      </c>
      <c r="T1486" s="224">
        <f>S1486*H1486</f>
        <v>0</v>
      </c>
      <c r="U1486" s="40"/>
      <c r="V1486" s="40"/>
      <c r="W1486" s="40"/>
      <c r="X1486" s="40"/>
      <c r="Y1486" s="40"/>
      <c r="Z1486" s="40"/>
      <c r="AA1486" s="40"/>
      <c r="AB1486" s="40"/>
      <c r="AC1486" s="40"/>
      <c r="AD1486" s="40"/>
      <c r="AE1486" s="40"/>
      <c r="AR1486" s="225" t="s">
        <v>368</v>
      </c>
      <c r="AT1486" s="225" t="s">
        <v>242</v>
      </c>
      <c r="AU1486" s="225" t="s">
        <v>83</v>
      </c>
      <c r="AY1486" s="19" t="s">
        <v>160</v>
      </c>
      <c r="BE1486" s="226">
        <f>IF(N1486="základní",J1486,0)</f>
        <v>0</v>
      </c>
      <c r="BF1486" s="226">
        <f>IF(N1486="snížená",J1486,0)</f>
        <v>0</v>
      </c>
      <c r="BG1486" s="226">
        <f>IF(N1486="zákl. přenesená",J1486,0)</f>
        <v>0</v>
      </c>
      <c r="BH1486" s="226">
        <f>IF(N1486="sníž. přenesená",J1486,0)</f>
        <v>0</v>
      </c>
      <c r="BI1486" s="226">
        <f>IF(N1486="nulová",J1486,0)</f>
        <v>0</v>
      </c>
      <c r="BJ1486" s="19" t="s">
        <v>81</v>
      </c>
      <c r="BK1486" s="226">
        <f>ROUND(I1486*H1486,2)</f>
        <v>0</v>
      </c>
      <c r="BL1486" s="19" t="s">
        <v>263</v>
      </c>
      <c r="BM1486" s="225" t="s">
        <v>2287</v>
      </c>
    </row>
    <row r="1487" s="13" customFormat="1">
      <c r="A1487" s="13"/>
      <c r="B1487" s="232"/>
      <c r="C1487" s="233"/>
      <c r="D1487" s="234" t="s">
        <v>171</v>
      </c>
      <c r="E1487" s="233"/>
      <c r="F1487" s="236" t="s">
        <v>2288</v>
      </c>
      <c r="G1487" s="233"/>
      <c r="H1487" s="237">
        <v>1.9910000000000001</v>
      </c>
      <c r="I1487" s="238"/>
      <c r="J1487" s="233"/>
      <c r="K1487" s="233"/>
      <c r="L1487" s="239"/>
      <c r="M1487" s="240"/>
      <c r="N1487" s="241"/>
      <c r="O1487" s="241"/>
      <c r="P1487" s="241"/>
      <c r="Q1487" s="241"/>
      <c r="R1487" s="241"/>
      <c r="S1487" s="241"/>
      <c r="T1487" s="242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243" t="s">
        <v>171</v>
      </c>
      <c r="AU1487" s="243" t="s">
        <v>83</v>
      </c>
      <c r="AV1487" s="13" t="s">
        <v>83</v>
      </c>
      <c r="AW1487" s="13" t="s">
        <v>4</v>
      </c>
      <c r="AX1487" s="13" t="s">
        <v>81</v>
      </c>
      <c r="AY1487" s="243" t="s">
        <v>160</v>
      </c>
    </row>
    <row r="1488" s="2" customFormat="1" ht="24.15" customHeight="1">
      <c r="A1488" s="40"/>
      <c r="B1488" s="41"/>
      <c r="C1488" s="214" t="s">
        <v>2289</v>
      </c>
      <c r="D1488" s="214" t="s">
        <v>162</v>
      </c>
      <c r="E1488" s="215" t="s">
        <v>2290</v>
      </c>
      <c r="F1488" s="216" t="s">
        <v>2291</v>
      </c>
      <c r="G1488" s="217" t="s">
        <v>213</v>
      </c>
      <c r="H1488" s="218">
        <v>0.48699999999999999</v>
      </c>
      <c r="I1488" s="219"/>
      <c r="J1488" s="220">
        <f>ROUND(I1488*H1488,2)</f>
        <v>0</v>
      </c>
      <c r="K1488" s="216" t="s">
        <v>166</v>
      </c>
      <c r="L1488" s="46"/>
      <c r="M1488" s="221" t="s">
        <v>19</v>
      </c>
      <c r="N1488" s="222" t="s">
        <v>44</v>
      </c>
      <c r="O1488" s="86"/>
      <c r="P1488" s="223">
        <f>O1488*H1488</f>
        <v>0</v>
      </c>
      <c r="Q1488" s="223">
        <v>0</v>
      </c>
      <c r="R1488" s="223">
        <f>Q1488*H1488</f>
        <v>0</v>
      </c>
      <c r="S1488" s="223">
        <v>0</v>
      </c>
      <c r="T1488" s="224">
        <f>S1488*H1488</f>
        <v>0</v>
      </c>
      <c r="U1488" s="40"/>
      <c r="V1488" s="40"/>
      <c r="W1488" s="40"/>
      <c r="X1488" s="40"/>
      <c r="Y1488" s="40"/>
      <c r="Z1488" s="40"/>
      <c r="AA1488" s="40"/>
      <c r="AB1488" s="40"/>
      <c r="AC1488" s="40"/>
      <c r="AD1488" s="40"/>
      <c r="AE1488" s="40"/>
      <c r="AR1488" s="225" t="s">
        <v>263</v>
      </c>
      <c r="AT1488" s="225" t="s">
        <v>162</v>
      </c>
      <c r="AU1488" s="225" t="s">
        <v>83</v>
      </c>
      <c r="AY1488" s="19" t="s">
        <v>160</v>
      </c>
      <c r="BE1488" s="226">
        <f>IF(N1488="základní",J1488,0)</f>
        <v>0</v>
      </c>
      <c r="BF1488" s="226">
        <f>IF(N1488="snížená",J1488,0)</f>
        <v>0</v>
      </c>
      <c r="BG1488" s="226">
        <f>IF(N1488="zákl. přenesená",J1488,0)</f>
        <v>0</v>
      </c>
      <c r="BH1488" s="226">
        <f>IF(N1488="sníž. přenesená",J1488,0)</f>
        <v>0</v>
      </c>
      <c r="BI1488" s="226">
        <f>IF(N1488="nulová",J1488,0)</f>
        <v>0</v>
      </c>
      <c r="BJ1488" s="19" t="s">
        <v>81</v>
      </c>
      <c r="BK1488" s="226">
        <f>ROUND(I1488*H1488,2)</f>
        <v>0</v>
      </c>
      <c r="BL1488" s="19" t="s">
        <v>263</v>
      </c>
      <c r="BM1488" s="225" t="s">
        <v>2292</v>
      </c>
    </row>
    <row r="1489" s="2" customFormat="1">
      <c r="A1489" s="40"/>
      <c r="B1489" s="41"/>
      <c r="C1489" s="42"/>
      <c r="D1489" s="227" t="s">
        <v>169</v>
      </c>
      <c r="E1489" s="42"/>
      <c r="F1489" s="228" t="s">
        <v>2293</v>
      </c>
      <c r="G1489" s="42"/>
      <c r="H1489" s="42"/>
      <c r="I1489" s="229"/>
      <c r="J1489" s="42"/>
      <c r="K1489" s="42"/>
      <c r="L1489" s="46"/>
      <c r="M1489" s="230"/>
      <c r="N1489" s="231"/>
      <c r="O1489" s="86"/>
      <c r="P1489" s="86"/>
      <c r="Q1489" s="86"/>
      <c r="R1489" s="86"/>
      <c r="S1489" s="86"/>
      <c r="T1489" s="87"/>
      <c r="U1489" s="40"/>
      <c r="V1489" s="40"/>
      <c r="W1489" s="40"/>
      <c r="X1489" s="40"/>
      <c r="Y1489" s="40"/>
      <c r="Z1489" s="40"/>
      <c r="AA1489" s="40"/>
      <c r="AB1489" s="40"/>
      <c r="AC1489" s="40"/>
      <c r="AD1489" s="40"/>
      <c r="AE1489" s="40"/>
      <c r="AT1489" s="19" t="s">
        <v>169</v>
      </c>
      <c r="AU1489" s="19" t="s">
        <v>83</v>
      </c>
    </row>
    <row r="1490" s="12" customFormat="1" ht="22.8" customHeight="1">
      <c r="A1490" s="12"/>
      <c r="B1490" s="198"/>
      <c r="C1490" s="199"/>
      <c r="D1490" s="200" t="s">
        <v>72</v>
      </c>
      <c r="E1490" s="212" t="s">
        <v>2294</v>
      </c>
      <c r="F1490" s="212" t="s">
        <v>2295</v>
      </c>
      <c r="G1490" s="199"/>
      <c r="H1490" s="199"/>
      <c r="I1490" s="202"/>
      <c r="J1490" s="213">
        <f>BK1490</f>
        <v>0</v>
      </c>
      <c r="K1490" s="199"/>
      <c r="L1490" s="204"/>
      <c r="M1490" s="205"/>
      <c r="N1490" s="206"/>
      <c r="O1490" s="206"/>
      <c r="P1490" s="207">
        <f>SUM(P1491:P1497)</f>
        <v>0</v>
      </c>
      <c r="Q1490" s="206"/>
      <c r="R1490" s="207">
        <f>SUM(R1491:R1497)</f>
        <v>0.087400000000000005</v>
      </c>
      <c r="S1490" s="206"/>
      <c r="T1490" s="208">
        <f>SUM(T1491:T1497)</f>
        <v>0</v>
      </c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R1490" s="209" t="s">
        <v>83</v>
      </c>
      <c r="AT1490" s="210" t="s">
        <v>72</v>
      </c>
      <c r="AU1490" s="210" t="s">
        <v>81</v>
      </c>
      <c r="AY1490" s="209" t="s">
        <v>160</v>
      </c>
      <c r="BK1490" s="211">
        <f>SUM(BK1491:BK1497)</f>
        <v>0</v>
      </c>
    </row>
    <row r="1491" s="2" customFormat="1" ht="33" customHeight="1">
      <c r="A1491" s="40"/>
      <c r="B1491" s="41"/>
      <c r="C1491" s="214" t="s">
        <v>2296</v>
      </c>
      <c r="D1491" s="214" t="s">
        <v>162</v>
      </c>
      <c r="E1491" s="215" t="s">
        <v>2297</v>
      </c>
      <c r="F1491" s="216" t="s">
        <v>2298</v>
      </c>
      <c r="G1491" s="217" t="s">
        <v>287</v>
      </c>
      <c r="H1491" s="218">
        <v>14</v>
      </c>
      <c r="I1491" s="219"/>
      <c r="J1491" s="220">
        <f>ROUND(I1491*H1491,2)</f>
        <v>0</v>
      </c>
      <c r="K1491" s="216" t="s">
        <v>166</v>
      </c>
      <c r="L1491" s="46"/>
      <c r="M1491" s="221" t="s">
        <v>19</v>
      </c>
      <c r="N1491" s="222" t="s">
        <v>44</v>
      </c>
      <c r="O1491" s="86"/>
      <c r="P1491" s="223">
        <f>O1491*H1491</f>
        <v>0</v>
      </c>
      <c r="Q1491" s="223">
        <v>0.00072999999999999996</v>
      </c>
      <c r="R1491" s="223">
        <f>Q1491*H1491</f>
        <v>0.01022</v>
      </c>
      <c r="S1491" s="223">
        <v>0</v>
      </c>
      <c r="T1491" s="224">
        <f>S1491*H1491</f>
        <v>0</v>
      </c>
      <c r="U1491" s="40"/>
      <c r="V1491" s="40"/>
      <c r="W1491" s="40"/>
      <c r="X1491" s="40"/>
      <c r="Y1491" s="40"/>
      <c r="Z1491" s="40"/>
      <c r="AA1491" s="40"/>
      <c r="AB1491" s="40"/>
      <c r="AC1491" s="40"/>
      <c r="AD1491" s="40"/>
      <c r="AE1491" s="40"/>
      <c r="AR1491" s="225" t="s">
        <v>263</v>
      </c>
      <c r="AT1491" s="225" t="s">
        <v>162</v>
      </c>
      <c r="AU1491" s="225" t="s">
        <v>83</v>
      </c>
      <c r="AY1491" s="19" t="s">
        <v>160</v>
      </c>
      <c r="BE1491" s="226">
        <f>IF(N1491="základní",J1491,0)</f>
        <v>0</v>
      </c>
      <c r="BF1491" s="226">
        <f>IF(N1491="snížená",J1491,0)</f>
        <v>0</v>
      </c>
      <c r="BG1491" s="226">
        <f>IF(N1491="zákl. přenesená",J1491,0)</f>
        <v>0</v>
      </c>
      <c r="BH1491" s="226">
        <f>IF(N1491="sníž. přenesená",J1491,0)</f>
        <v>0</v>
      </c>
      <c r="BI1491" s="226">
        <f>IF(N1491="nulová",J1491,0)</f>
        <v>0</v>
      </c>
      <c r="BJ1491" s="19" t="s">
        <v>81</v>
      </c>
      <c r="BK1491" s="226">
        <f>ROUND(I1491*H1491,2)</f>
        <v>0</v>
      </c>
      <c r="BL1491" s="19" t="s">
        <v>263</v>
      </c>
      <c r="BM1491" s="225" t="s">
        <v>2299</v>
      </c>
    </row>
    <row r="1492" s="2" customFormat="1">
      <c r="A1492" s="40"/>
      <c r="B1492" s="41"/>
      <c r="C1492" s="42"/>
      <c r="D1492" s="227" t="s">
        <v>169</v>
      </c>
      <c r="E1492" s="42"/>
      <c r="F1492" s="228" t="s">
        <v>2300</v>
      </c>
      <c r="G1492" s="42"/>
      <c r="H1492" s="42"/>
      <c r="I1492" s="229"/>
      <c r="J1492" s="42"/>
      <c r="K1492" s="42"/>
      <c r="L1492" s="46"/>
      <c r="M1492" s="230"/>
      <c r="N1492" s="231"/>
      <c r="O1492" s="86"/>
      <c r="P1492" s="86"/>
      <c r="Q1492" s="86"/>
      <c r="R1492" s="86"/>
      <c r="S1492" s="86"/>
      <c r="T1492" s="87"/>
      <c r="U1492" s="40"/>
      <c r="V1492" s="40"/>
      <c r="W1492" s="40"/>
      <c r="X1492" s="40"/>
      <c r="Y1492" s="40"/>
      <c r="Z1492" s="40"/>
      <c r="AA1492" s="40"/>
      <c r="AB1492" s="40"/>
      <c r="AC1492" s="40"/>
      <c r="AD1492" s="40"/>
      <c r="AE1492" s="40"/>
      <c r="AT1492" s="19" t="s">
        <v>169</v>
      </c>
      <c r="AU1492" s="19" t="s">
        <v>83</v>
      </c>
    </row>
    <row r="1493" s="2" customFormat="1" ht="33" customHeight="1">
      <c r="A1493" s="40"/>
      <c r="B1493" s="41"/>
      <c r="C1493" s="214" t="s">
        <v>2301</v>
      </c>
      <c r="D1493" s="214" t="s">
        <v>162</v>
      </c>
      <c r="E1493" s="215" t="s">
        <v>2302</v>
      </c>
      <c r="F1493" s="216" t="s">
        <v>2303</v>
      </c>
      <c r="G1493" s="217" t="s">
        <v>287</v>
      </c>
      <c r="H1493" s="218">
        <v>8</v>
      </c>
      <c r="I1493" s="219"/>
      <c r="J1493" s="220">
        <f>ROUND(I1493*H1493,2)</f>
        <v>0</v>
      </c>
      <c r="K1493" s="216" t="s">
        <v>166</v>
      </c>
      <c r="L1493" s="46"/>
      <c r="M1493" s="221" t="s">
        <v>19</v>
      </c>
      <c r="N1493" s="222" t="s">
        <v>44</v>
      </c>
      <c r="O1493" s="86"/>
      <c r="P1493" s="223">
        <f>O1493*H1493</f>
        <v>0</v>
      </c>
      <c r="Q1493" s="223">
        <v>0.00034000000000000002</v>
      </c>
      <c r="R1493" s="223">
        <f>Q1493*H1493</f>
        <v>0.0027200000000000002</v>
      </c>
      <c r="S1493" s="223">
        <v>0</v>
      </c>
      <c r="T1493" s="224">
        <f>S1493*H1493</f>
        <v>0</v>
      </c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40"/>
      <c r="AE1493" s="40"/>
      <c r="AR1493" s="225" t="s">
        <v>263</v>
      </c>
      <c r="AT1493" s="225" t="s">
        <v>162</v>
      </c>
      <c r="AU1493" s="225" t="s">
        <v>83</v>
      </c>
      <c r="AY1493" s="19" t="s">
        <v>160</v>
      </c>
      <c r="BE1493" s="226">
        <f>IF(N1493="základní",J1493,0)</f>
        <v>0</v>
      </c>
      <c r="BF1493" s="226">
        <f>IF(N1493="snížená",J1493,0)</f>
        <v>0</v>
      </c>
      <c r="BG1493" s="226">
        <f>IF(N1493="zákl. přenesená",J1493,0)</f>
        <v>0</v>
      </c>
      <c r="BH1493" s="226">
        <f>IF(N1493="sníž. přenesená",J1493,0)</f>
        <v>0</v>
      </c>
      <c r="BI1493" s="226">
        <f>IF(N1493="nulová",J1493,0)</f>
        <v>0</v>
      </c>
      <c r="BJ1493" s="19" t="s">
        <v>81</v>
      </c>
      <c r="BK1493" s="226">
        <f>ROUND(I1493*H1493,2)</f>
        <v>0</v>
      </c>
      <c r="BL1493" s="19" t="s">
        <v>263</v>
      </c>
      <c r="BM1493" s="225" t="s">
        <v>2304</v>
      </c>
    </row>
    <row r="1494" s="2" customFormat="1">
      <c r="A1494" s="40"/>
      <c r="B1494" s="41"/>
      <c r="C1494" s="42"/>
      <c r="D1494" s="227" t="s">
        <v>169</v>
      </c>
      <c r="E1494" s="42"/>
      <c r="F1494" s="228" t="s">
        <v>2305</v>
      </c>
      <c r="G1494" s="42"/>
      <c r="H1494" s="42"/>
      <c r="I1494" s="229"/>
      <c r="J1494" s="42"/>
      <c r="K1494" s="42"/>
      <c r="L1494" s="46"/>
      <c r="M1494" s="230"/>
      <c r="N1494" s="231"/>
      <c r="O1494" s="86"/>
      <c r="P1494" s="86"/>
      <c r="Q1494" s="86"/>
      <c r="R1494" s="86"/>
      <c r="S1494" s="86"/>
      <c r="T1494" s="87"/>
      <c r="U1494" s="40"/>
      <c r="V1494" s="40"/>
      <c r="W1494" s="40"/>
      <c r="X1494" s="40"/>
      <c r="Y1494" s="40"/>
      <c r="Z1494" s="40"/>
      <c r="AA1494" s="40"/>
      <c r="AB1494" s="40"/>
      <c r="AC1494" s="40"/>
      <c r="AD1494" s="40"/>
      <c r="AE1494" s="40"/>
      <c r="AT1494" s="19" t="s">
        <v>169</v>
      </c>
      <c r="AU1494" s="19" t="s">
        <v>83</v>
      </c>
    </row>
    <row r="1495" s="2" customFormat="1" ht="33" customHeight="1">
      <c r="A1495" s="40"/>
      <c r="B1495" s="41"/>
      <c r="C1495" s="214" t="s">
        <v>2306</v>
      </c>
      <c r="D1495" s="214" t="s">
        <v>162</v>
      </c>
      <c r="E1495" s="215" t="s">
        <v>2297</v>
      </c>
      <c r="F1495" s="216" t="s">
        <v>2298</v>
      </c>
      <c r="G1495" s="217" t="s">
        <v>287</v>
      </c>
      <c r="H1495" s="218">
        <v>102</v>
      </c>
      <c r="I1495" s="219"/>
      <c r="J1495" s="220">
        <f>ROUND(I1495*H1495,2)</f>
        <v>0</v>
      </c>
      <c r="K1495" s="216" t="s">
        <v>166</v>
      </c>
      <c r="L1495" s="46"/>
      <c r="M1495" s="221" t="s">
        <v>19</v>
      </c>
      <c r="N1495" s="222" t="s">
        <v>44</v>
      </c>
      <c r="O1495" s="86"/>
      <c r="P1495" s="223">
        <f>O1495*H1495</f>
        <v>0</v>
      </c>
      <c r="Q1495" s="223">
        <v>0.00072999999999999996</v>
      </c>
      <c r="R1495" s="223">
        <f>Q1495*H1495</f>
        <v>0.074459999999999998</v>
      </c>
      <c r="S1495" s="223">
        <v>0</v>
      </c>
      <c r="T1495" s="224">
        <f>S1495*H1495</f>
        <v>0</v>
      </c>
      <c r="U1495" s="40"/>
      <c r="V1495" s="40"/>
      <c r="W1495" s="40"/>
      <c r="X1495" s="40"/>
      <c r="Y1495" s="40"/>
      <c r="Z1495" s="40"/>
      <c r="AA1495" s="40"/>
      <c r="AB1495" s="40"/>
      <c r="AC1495" s="40"/>
      <c r="AD1495" s="40"/>
      <c r="AE1495" s="40"/>
      <c r="AR1495" s="225" t="s">
        <v>263</v>
      </c>
      <c r="AT1495" s="225" t="s">
        <v>162</v>
      </c>
      <c r="AU1495" s="225" t="s">
        <v>83</v>
      </c>
      <c r="AY1495" s="19" t="s">
        <v>160</v>
      </c>
      <c r="BE1495" s="226">
        <f>IF(N1495="základní",J1495,0)</f>
        <v>0</v>
      </c>
      <c r="BF1495" s="226">
        <f>IF(N1495="snížená",J1495,0)</f>
        <v>0</v>
      </c>
      <c r="BG1495" s="226">
        <f>IF(N1495="zákl. přenesená",J1495,0)</f>
        <v>0</v>
      </c>
      <c r="BH1495" s="226">
        <f>IF(N1495="sníž. přenesená",J1495,0)</f>
        <v>0</v>
      </c>
      <c r="BI1495" s="226">
        <f>IF(N1495="nulová",J1495,0)</f>
        <v>0</v>
      </c>
      <c r="BJ1495" s="19" t="s">
        <v>81</v>
      </c>
      <c r="BK1495" s="226">
        <f>ROUND(I1495*H1495,2)</f>
        <v>0</v>
      </c>
      <c r="BL1495" s="19" t="s">
        <v>263</v>
      </c>
      <c r="BM1495" s="225" t="s">
        <v>2307</v>
      </c>
    </row>
    <row r="1496" s="2" customFormat="1">
      <c r="A1496" s="40"/>
      <c r="B1496" s="41"/>
      <c r="C1496" s="42"/>
      <c r="D1496" s="227" t="s">
        <v>169</v>
      </c>
      <c r="E1496" s="42"/>
      <c r="F1496" s="228" t="s">
        <v>2300</v>
      </c>
      <c r="G1496" s="42"/>
      <c r="H1496" s="42"/>
      <c r="I1496" s="229"/>
      <c r="J1496" s="42"/>
      <c r="K1496" s="42"/>
      <c r="L1496" s="46"/>
      <c r="M1496" s="230"/>
      <c r="N1496" s="231"/>
      <c r="O1496" s="86"/>
      <c r="P1496" s="86"/>
      <c r="Q1496" s="86"/>
      <c r="R1496" s="86"/>
      <c r="S1496" s="86"/>
      <c r="T1496" s="87"/>
      <c r="U1496" s="40"/>
      <c r="V1496" s="40"/>
      <c r="W1496" s="40"/>
      <c r="X1496" s="40"/>
      <c r="Y1496" s="40"/>
      <c r="Z1496" s="40"/>
      <c r="AA1496" s="40"/>
      <c r="AB1496" s="40"/>
      <c r="AC1496" s="40"/>
      <c r="AD1496" s="40"/>
      <c r="AE1496" s="40"/>
      <c r="AT1496" s="19" t="s">
        <v>169</v>
      </c>
      <c r="AU1496" s="19" t="s">
        <v>83</v>
      </c>
    </row>
    <row r="1497" s="13" customFormat="1">
      <c r="A1497" s="13"/>
      <c r="B1497" s="232"/>
      <c r="C1497" s="233"/>
      <c r="D1497" s="234" t="s">
        <v>171</v>
      </c>
      <c r="E1497" s="235" t="s">
        <v>19</v>
      </c>
      <c r="F1497" s="236" t="s">
        <v>2308</v>
      </c>
      <c r="G1497" s="233"/>
      <c r="H1497" s="237">
        <v>102</v>
      </c>
      <c r="I1497" s="238"/>
      <c r="J1497" s="233"/>
      <c r="K1497" s="233"/>
      <c r="L1497" s="239"/>
      <c r="M1497" s="240"/>
      <c r="N1497" s="241"/>
      <c r="O1497" s="241"/>
      <c r="P1497" s="241"/>
      <c r="Q1497" s="241"/>
      <c r="R1497" s="241"/>
      <c r="S1497" s="241"/>
      <c r="T1497" s="242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43" t="s">
        <v>171</v>
      </c>
      <c r="AU1497" s="243" t="s">
        <v>83</v>
      </c>
      <c r="AV1497" s="13" t="s">
        <v>83</v>
      </c>
      <c r="AW1497" s="13" t="s">
        <v>35</v>
      </c>
      <c r="AX1497" s="13" t="s">
        <v>81</v>
      </c>
      <c r="AY1497" s="243" t="s">
        <v>160</v>
      </c>
    </row>
    <row r="1498" s="12" customFormat="1" ht="22.8" customHeight="1">
      <c r="A1498" s="12"/>
      <c r="B1498" s="198"/>
      <c r="C1498" s="199"/>
      <c r="D1498" s="200" t="s">
        <v>72</v>
      </c>
      <c r="E1498" s="212" t="s">
        <v>2309</v>
      </c>
      <c r="F1498" s="212" t="s">
        <v>98</v>
      </c>
      <c r="G1498" s="199"/>
      <c r="H1498" s="199"/>
      <c r="I1498" s="202"/>
      <c r="J1498" s="213">
        <f>BK1498</f>
        <v>0</v>
      </c>
      <c r="K1498" s="199"/>
      <c r="L1498" s="204"/>
      <c r="M1498" s="205"/>
      <c r="N1498" s="206"/>
      <c r="O1498" s="206"/>
      <c r="P1498" s="207">
        <f>SUM(P1499:P1503)</f>
        <v>0</v>
      </c>
      <c r="Q1498" s="206"/>
      <c r="R1498" s="207">
        <f>SUM(R1499:R1503)</f>
        <v>0.0055200000000000006</v>
      </c>
      <c r="S1498" s="206"/>
      <c r="T1498" s="208">
        <f>SUM(T1499:T1503)</f>
        <v>0</v>
      </c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R1498" s="209" t="s">
        <v>83</v>
      </c>
      <c r="AT1498" s="210" t="s">
        <v>72</v>
      </c>
      <c r="AU1498" s="210" t="s">
        <v>81</v>
      </c>
      <c r="AY1498" s="209" t="s">
        <v>160</v>
      </c>
      <c r="BK1498" s="211">
        <f>SUM(BK1499:BK1503)</f>
        <v>0</v>
      </c>
    </row>
    <row r="1499" s="2" customFormat="1" ht="33" customHeight="1">
      <c r="A1499" s="40"/>
      <c r="B1499" s="41"/>
      <c r="C1499" s="214" t="s">
        <v>2310</v>
      </c>
      <c r="D1499" s="214" t="s">
        <v>162</v>
      </c>
      <c r="E1499" s="215" t="s">
        <v>2311</v>
      </c>
      <c r="F1499" s="216" t="s">
        <v>2312</v>
      </c>
      <c r="G1499" s="217" t="s">
        <v>287</v>
      </c>
      <c r="H1499" s="218">
        <v>102</v>
      </c>
      <c r="I1499" s="219"/>
      <c r="J1499" s="220">
        <f>ROUND(I1499*H1499,2)</f>
        <v>0</v>
      </c>
      <c r="K1499" s="216" t="s">
        <v>166</v>
      </c>
      <c r="L1499" s="46"/>
      <c r="M1499" s="221" t="s">
        <v>19</v>
      </c>
      <c r="N1499" s="222" t="s">
        <v>44</v>
      </c>
      <c r="O1499" s="86"/>
      <c r="P1499" s="223">
        <f>O1499*H1499</f>
        <v>0</v>
      </c>
      <c r="Q1499" s="223">
        <v>5.0000000000000002E-05</v>
      </c>
      <c r="R1499" s="223">
        <f>Q1499*H1499</f>
        <v>0.0051000000000000004</v>
      </c>
      <c r="S1499" s="223">
        <v>0</v>
      </c>
      <c r="T1499" s="224">
        <f>S1499*H1499</f>
        <v>0</v>
      </c>
      <c r="U1499" s="40"/>
      <c r="V1499" s="40"/>
      <c r="W1499" s="40"/>
      <c r="X1499" s="40"/>
      <c r="Y1499" s="40"/>
      <c r="Z1499" s="40"/>
      <c r="AA1499" s="40"/>
      <c r="AB1499" s="40"/>
      <c r="AC1499" s="40"/>
      <c r="AD1499" s="40"/>
      <c r="AE1499" s="40"/>
      <c r="AR1499" s="225" t="s">
        <v>263</v>
      </c>
      <c r="AT1499" s="225" t="s">
        <v>162</v>
      </c>
      <c r="AU1499" s="225" t="s">
        <v>83</v>
      </c>
      <c r="AY1499" s="19" t="s">
        <v>160</v>
      </c>
      <c r="BE1499" s="226">
        <f>IF(N1499="základní",J1499,0)</f>
        <v>0</v>
      </c>
      <c r="BF1499" s="226">
        <f>IF(N1499="snížená",J1499,0)</f>
        <v>0</v>
      </c>
      <c r="BG1499" s="226">
        <f>IF(N1499="zákl. přenesená",J1499,0)</f>
        <v>0</v>
      </c>
      <c r="BH1499" s="226">
        <f>IF(N1499="sníž. přenesená",J1499,0)</f>
        <v>0</v>
      </c>
      <c r="BI1499" s="226">
        <f>IF(N1499="nulová",J1499,0)</f>
        <v>0</v>
      </c>
      <c r="BJ1499" s="19" t="s">
        <v>81</v>
      </c>
      <c r="BK1499" s="226">
        <f>ROUND(I1499*H1499,2)</f>
        <v>0</v>
      </c>
      <c r="BL1499" s="19" t="s">
        <v>263</v>
      </c>
      <c r="BM1499" s="225" t="s">
        <v>2313</v>
      </c>
    </row>
    <row r="1500" s="2" customFormat="1">
      <c r="A1500" s="40"/>
      <c r="B1500" s="41"/>
      <c r="C1500" s="42"/>
      <c r="D1500" s="227" t="s">
        <v>169</v>
      </c>
      <c r="E1500" s="42"/>
      <c r="F1500" s="228" t="s">
        <v>2314</v>
      </c>
      <c r="G1500" s="42"/>
      <c r="H1500" s="42"/>
      <c r="I1500" s="229"/>
      <c r="J1500" s="42"/>
      <c r="K1500" s="42"/>
      <c r="L1500" s="46"/>
      <c r="M1500" s="230"/>
      <c r="N1500" s="231"/>
      <c r="O1500" s="86"/>
      <c r="P1500" s="86"/>
      <c r="Q1500" s="86"/>
      <c r="R1500" s="86"/>
      <c r="S1500" s="86"/>
      <c r="T1500" s="87"/>
      <c r="U1500" s="40"/>
      <c r="V1500" s="40"/>
      <c r="W1500" s="40"/>
      <c r="X1500" s="40"/>
      <c r="Y1500" s="40"/>
      <c r="Z1500" s="40"/>
      <c r="AA1500" s="40"/>
      <c r="AB1500" s="40"/>
      <c r="AC1500" s="40"/>
      <c r="AD1500" s="40"/>
      <c r="AE1500" s="40"/>
      <c r="AT1500" s="19" t="s">
        <v>169</v>
      </c>
      <c r="AU1500" s="19" t="s">
        <v>83</v>
      </c>
    </row>
    <row r="1501" s="13" customFormat="1">
      <c r="A1501" s="13"/>
      <c r="B1501" s="232"/>
      <c r="C1501" s="233"/>
      <c r="D1501" s="234" t="s">
        <v>171</v>
      </c>
      <c r="E1501" s="235" t="s">
        <v>19</v>
      </c>
      <c r="F1501" s="236" t="s">
        <v>2308</v>
      </c>
      <c r="G1501" s="233"/>
      <c r="H1501" s="237">
        <v>102</v>
      </c>
      <c r="I1501" s="238"/>
      <c r="J1501" s="233"/>
      <c r="K1501" s="233"/>
      <c r="L1501" s="239"/>
      <c r="M1501" s="240"/>
      <c r="N1501" s="241"/>
      <c r="O1501" s="241"/>
      <c r="P1501" s="241"/>
      <c r="Q1501" s="241"/>
      <c r="R1501" s="241"/>
      <c r="S1501" s="241"/>
      <c r="T1501" s="242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43" t="s">
        <v>171</v>
      </c>
      <c r="AU1501" s="243" t="s">
        <v>83</v>
      </c>
      <c r="AV1501" s="13" t="s">
        <v>83</v>
      </c>
      <c r="AW1501" s="13" t="s">
        <v>35</v>
      </c>
      <c r="AX1501" s="13" t="s">
        <v>81</v>
      </c>
      <c r="AY1501" s="243" t="s">
        <v>160</v>
      </c>
    </row>
    <row r="1502" s="2" customFormat="1" ht="37.8" customHeight="1">
      <c r="A1502" s="40"/>
      <c r="B1502" s="41"/>
      <c r="C1502" s="214" t="s">
        <v>2315</v>
      </c>
      <c r="D1502" s="214" t="s">
        <v>162</v>
      </c>
      <c r="E1502" s="215" t="s">
        <v>2316</v>
      </c>
      <c r="F1502" s="216" t="s">
        <v>2317</v>
      </c>
      <c r="G1502" s="217" t="s">
        <v>287</v>
      </c>
      <c r="H1502" s="218">
        <v>14</v>
      </c>
      <c r="I1502" s="219"/>
      <c r="J1502" s="220">
        <f>ROUND(I1502*H1502,2)</f>
        <v>0</v>
      </c>
      <c r="K1502" s="216" t="s">
        <v>166</v>
      </c>
      <c r="L1502" s="46"/>
      <c r="M1502" s="221" t="s">
        <v>19</v>
      </c>
      <c r="N1502" s="222" t="s">
        <v>44</v>
      </c>
      <c r="O1502" s="86"/>
      <c r="P1502" s="223">
        <f>O1502*H1502</f>
        <v>0</v>
      </c>
      <c r="Q1502" s="223">
        <v>3.0000000000000001E-05</v>
      </c>
      <c r="R1502" s="223">
        <f>Q1502*H1502</f>
        <v>0.00042000000000000002</v>
      </c>
      <c r="S1502" s="223">
        <v>0</v>
      </c>
      <c r="T1502" s="224">
        <f>S1502*H1502</f>
        <v>0</v>
      </c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40"/>
      <c r="AE1502" s="40"/>
      <c r="AR1502" s="225" t="s">
        <v>263</v>
      </c>
      <c r="AT1502" s="225" t="s">
        <v>162</v>
      </c>
      <c r="AU1502" s="225" t="s">
        <v>83</v>
      </c>
      <c r="AY1502" s="19" t="s">
        <v>160</v>
      </c>
      <c r="BE1502" s="226">
        <f>IF(N1502="základní",J1502,0)</f>
        <v>0</v>
      </c>
      <c r="BF1502" s="226">
        <f>IF(N1502="snížená",J1502,0)</f>
        <v>0</v>
      </c>
      <c r="BG1502" s="226">
        <f>IF(N1502="zákl. přenesená",J1502,0)</f>
        <v>0</v>
      </c>
      <c r="BH1502" s="226">
        <f>IF(N1502="sníž. přenesená",J1502,0)</f>
        <v>0</v>
      </c>
      <c r="BI1502" s="226">
        <f>IF(N1502="nulová",J1502,0)</f>
        <v>0</v>
      </c>
      <c r="BJ1502" s="19" t="s">
        <v>81</v>
      </c>
      <c r="BK1502" s="226">
        <f>ROUND(I1502*H1502,2)</f>
        <v>0</v>
      </c>
      <c r="BL1502" s="19" t="s">
        <v>263</v>
      </c>
      <c r="BM1502" s="225" t="s">
        <v>2318</v>
      </c>
    </row>
    <row r="1503" s="2" customFormat="1">
      <c r="A1503" s="40"/>
      <c r="B1503" s="41"/>
      <c r="C1503" s="42"/>
      <c r="D1503" s="227" t="s">
        <v>169</v>
      </c>
      <c r="E1503" s="42"/>
      <c r="F1503" s="228" t="s">
        <v>2319</v>
      </c>
      <c r="G1503" s="42"/>
      <c r="H1503" s="42"/>
      <c r="I1503" s="229"/>
      <c r="J1503" s="42"/>
      <c r="K1503" s="42"/>
      <c r="L1503" s="46"/>
      <c r="M1503" s="230"/>
      <c r="N1503" s="231"/>
      <c r="O1503" s="86"/>
      <c r="P1503" s="86"/>
      <c r="Q1503" s="86"/>
      <c r="R1503" s="86"/>
      <c r="S1503" s="86"/>
      <c r="T1503" s="87"/>
      <c r="U1503" s="40"/>
      <c r="V1503" s="40"/>
      <c r="W1503" s="40"/>
      <c r="X1503" s="40"/>
      <c r="Y1503" s="40"/>
      <c r="Z1503" s="40"/>
      <c r="AA1503" s="40"/>
      <c r="AB1503" s="40"/>
      <c r="AC1503" s="40"/>
      <c r="AD1503" s="40"/>
      <c r="AE1503" s="40"/>
      <c r="AT1503" s="19" t="s">
        <v>169</v>
      </c>
      <c r="AU1503" s="19" t="s">
        <v>83</v>
      </c>
    </row>
    <row r="1504" s="12" customFormat="1" ht="22.8" customHeight="1">
      <c r="A1504" s="12"/>
      <c r="B1504" s="198"/>
      <c r="C1504" s="199"/>
      <c r="D1504" s="200" t="s">
        <v>72</v>
      </c>
      <c r="E1504" s="212" t="s">
        <v>2320</v>
      </c>
      <c r="F1504" s="212" t="s">
        <v>2321</v>
      </c>
      <c r="G1504" s="199"/>
      <c r="H1504" s="199"/>
      <c r="I1504" s="202"/>
      <c r="J1504" s="213">
        <f>BK1504</f>
        <v>0</v>
      </c>
      <c r="K1504" s="199"/>
      <c r="L1504" s="204"/>
      <c r="M1504" s="205"/>
      <c r="N1504" s="206"/>
      <c r="O1504" s="206"/>
      <c r="P1504" s="207">
        <f>SUM(P1505:P1509)</f>
        <v>0</v>
      </c>
      <c r="Q1504" s="206"/>
      <c r="R1504" s="207">
        <f>SUM(R1505:R1509)</f>
        <v>3.145</v>
      </c>
      <c r="S1504" s="206"/>
      <c r="T1504" s="208">
        <f>SUM(T1505:T1509)</f>
        <v>0</v>
      </c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R1504" s="209" t="s">
        <v>83</v>
      </c>
      <c r="AT1504" s="210" t="s">
        <v>72</v>
      </c>
      <c r="AU1504" s="210" t="s">
        <v>81</v>
      </c>
      <c r="AY1504" s="209" t="s">
        <v>160</v>
      </c>
      <c r="BK1504" s="211">
        <f>SUM(BK1505:BK1509)</f>
        <v>0</v>
      </c>
    </row>
    <row r="1505" s="2" customFormat="1" ht="37.8" customHeight="1">
      <c r="A1505" s="40"/>
      <c r="B1505" s="41"/>
      <c r="C1505" s="214" t="s">
        <v>2322</v>
      </c>
      <c r="D1505" s="214" t="s">
        <v>162</v>
      </c>
      <c r="E1505" s="215" t="s">
        <v>2323</v>
      </c>
      <c r="F1505" s="216" t="s">
        <v>2324</v>
      </c>
      <c r="G1505" s="217" t="s">
        <v>287</v>
      </c>
      <c r="H1505" s="218">
        <v>1</v>
      </c>
      <c r="I1505" s="219"/>
      <c r="J1505" s="220">
        <f>ROUND(I1505*H1505,2)</f>
        <v>0</v>
      </c>
      <c r="K1505" s="216" t="s">
        <v>166</v>
      </c>
      <c r="L1505" s="46"/>
      <c r="M1505" s="221" t="s">
        <v>19</v>
      </c>
      <c r="N1505" s="222" t="s">
        <v>44</v>
      </c>
      <c r="O1505" s="86"/>
      <c r="P1505" s="223">
        <f>O1505*H1505</f>
        <v>0</v>
      </c>
      <c r="Q1505" s="223">
        <v>0</v>
      </c>
      <c r="R1505" s="223">
        <f>Q1505*H1505</f>
        <v>0</v>
      </c>
      <c r="S1505" s="223">
        <v>0</v>
      </c>
      <c r="T1505" s="224">
        <f>S1505*H1505</f>
        <v>0</v>
      </c>
      <c r="U1505" s="40"/>
      <c r="V1505" s="40"/>
      <c r="W1505" s="40"/>
      <c r="X1505" s="40"/>
      <c r="Y1505" s="40"/>
      <c r="Z1505" s="40"/>
      <c r="AA1505" s="40"/>
      <c r="AB1505" s="40"/>
      <c r="AC1505" s="40"/>
      <c r="AD1505" s="40"/>
      <c r="AE1505" s="40"/>
      <c r="AR1505" s="225" t="s">
        <v>263</v>
      </c>
      <c r="AT1505" s="225" t="s">
        <v>162</v>
      </c>
      <c r="AU1505" s="225" t="s">
        <v>83</v>
      </c>
      <c r="AY1505" s="19" t="s">
        <v>160</v>
      </c>
      <c r="BE1505" s="226">
        <f>IF(N1505="základní",J1505,0)</f>
        <v>0</v>
      </c>
      <c r="BF1505" s="226">
        <f>IF(N1505="snížená",J1505,0)</f>
        <v>0</v>
      </c>
      <c r="BG1505" s="226">
        <f>IF(N1505="zákl. přenesená",J1505,0)</f>
        <v>0</v>
      </c>
      <c r="BH1505" s="226">
        <f>IF(N1505="sníž. přenesená",J1505,0)</f>
        <v>0</v>
      </c>
      <c r="BI1505" s="226">
        <f>IF(N1505="nulová",J1505,0)</f>
        <v>0</v>
      </c>
      <c r="BJ1505" s="19" t="s">
        <v>81</v>
      </c>
      <c r="BK1505" s="226">
        <f>ROUND(I1505*H1505,2)</f>
        <v>0</v>
      </c>
      <c r="BL1505" s="19" t="s">
        <v>263</v>
      </c>
      <c r="BM1505" s="225" t="s">
        <v>2325</v>
      </c>
    </row>
    <row r="1506" s="2" customFormat="1">
      <c r="A1506" s="40"/>
      <c r="B1506" s="41"/>
      <c r="C1506" s="42"/>
      <c r="D1506" s="227" t="s">
        <v>169</v>
      </c>
      <c r="E1506" s="42"/>
      <c r="F1506" s="228" t="s">
        <v>2326</v>
      </c>
      <c r="G1506" s="42"/>
      <c r="H1506" s="42"/>
      <c r="I1506" s="229"/>
      <c r="J1506" s="42"/>
      <c r="K1506" s="42"/>
      <c r="L1506" s="46"/>
      <c r="M1506" s="230"/>
      <c r="N1506" s="231"/>
      <c r="O1506" s="86"/>
      <c r="P1506" s="86"/>
      <c r="Q1506" s="86"/>
      <c r="R1506" s="86"/>
      <c r="S1506" s="86"/>
      <c r="T1506" s="87"/>
      <c r="U1506" s="40"/>
      <c r="V1506" s="40"/>
      <c r="W1506" s="40"/>
      <c r="X1506" s="40"/>
      <c r="Y1506" s="40"/>
      <c r="Z1506" s="40"/>
      <c r="AA1506" s="40"/>
      <c r="AB1506" s="40"/>
      <c r="AC1506" s="40"/>
      <c r="AD1506" s="40"/>
      <c r="AE1506" s="40"/>
      <c r="AT1506" s="19" t="s">
        <v>169</v>
      </c>
      <c r="AU1506" s="19" t="s">
        <v>83</v>
      </c>
    </row>
    <row r="1507" s="2" customFormat="1" ht="24.15" customHeight="1">
      <c r="A1507" s="40"/>
      <c r="B1507" s="41"/>
      <c r="C1507" s="255" t="s">
        <v>2327</v>
      </c>
      <c r="D1507" s="255" t="s">
        <v>242</v>
      </c>
      <c r="E1507" s="256" t="s">
        <v>2328</v>
      </c>
      <c r="F1507" s="257" t="s">
        <v>2329</v>
      </c>
      <c r="G1507" s="258" t="s">
        <v>2330</v>
      </c>
      <c r="H1507" s="259">
        <v>1</v>
      </c>
      <c r="I1507" s="260"/>
      <c r="J1507" s="261">
        <f>ROUND(I1507*H1507,2)</f>
        <v>0</v>
      </c>
      <c r="K1507" s="257" t="s">
        <v>166</v>
      </c>
      <c r="L1507" s="262"/>
      <c r="M1507" s="263" t="s">
        <v>19</v>
      </c>
      <c r="N1507" s="264" t="s">
        <v>44</v>
      </c>
      <c r="O1507" s="86"/>
      <c r="P1507" s="223">
        <f>O1507*H1507</f>
        <v>0</v>
      </c>
      <c r="Q1507" s="223">
        <v>3.145</v>
      </c>
      <c r="R1507" s="223">
        <f>Q1507*H1507</f>
        <v>3.145</v>
      </c>
      <c r="S1507" s="223">
        <v>0</v>
      </c>
      <c r="T1507" s="224">
        <f>S1507*H1507</f>
        <v>0</v>
      </c>
      <c r="U1507" s="40"/>
      <c r="V1507" s="40"/>
      <c r="W1507" s="40"/>
      <c r="X1507" s="40"/>
      <c r="Y1507" s="40"/>
      <c r="Z1507" s="40"/>
      <c r="AA1507" s="40"/>
      <c r="AB1507" s="40"/>
      <c r="AC1507" s="40"/>
      <c r="AD1507" s="40"/>
      <c r="AE1507" s="40"/>
      <c r="AR1507" s="225" t="s">
        <v>368</v>
      </c>
      <c r="AT1507" s="225" t="s">
        <v>242</v>
      </c>
      <c r="AU1507" s="225" t="s">
        <v>83</v>
      </c>
      <c r="AY1507" s="19" t="s">
        <v>160</v>
      </c>
      <c r="BE1507" s="226">
        <f>IF(N1507="základní",J1507,0)</f>
        <v>0</v>
      </c>
      <c r="BF1507" s="226">
        <f>IF(N1507="snížená",J1507,0)</f>
        <v>0</v>
      </c>
      <c r="BG1507" s="226">
        <f>IF(N1507="zákl. přenesená",J1507,0)</f>
        <v>0</v>
      </c>
      <c r="BH1507" s="226">
        <f>IF(N1507="sníž. přenesená",J1507,0)</f>
        <v>0</v>
      </c>
      <c r="BI1507" s="226">
        <f>IF(N1507="nulová",J1507,0)</f>
        <v>0</v>
      </c>
      <c r="BJ1507" s="19" t="s">
        <v>81</v>
      </c>
      <c r="BK1507" s="226">
        <f>ROUND(I1507*H1507,2)</f>
        <v>0</v>
      </c>
      <c r="BL1507" s="19" t="s">
        <v>263</v>
      </c>
      <c r="BM1507" s="225" t="s">
        <v>2331</v>
      </c>
    </row>
    <row r="1508" s="2" customFormat="1" ht="24.15" customHeight="1">
      <c r="A1508" s="40"/>
      <c r="B1508" s="41"/>
      <c r="C1508" s="214" t="s">
        <v>2332</v>
      </c>
      <c r="D1508" s="214" t="s">
        <v>162</v>
      </c>
      <c r="E1508" s="215" t="s">
        <v>2333</v>
      </c>
      <c r="F1508" s="216" t="s">
        <v>2334</v>
      </c>
      <c r="G1508" s="217" t="s">
        <v>213</v>
      </c>
      <c r="H1508" s="218">
        <v>3.145</v>
      </c>
      <c r="I1508" s="219"/>
      <c r="J1508" s="220">
        <f>ROUND(I1508*H1508,2)</f>
        <v>0</v>
      </c>
      <c r="K1508" s="216" t="s">
        <v>166</v>
      </c>
      <c r="L1508" s="46"/>
      <c r="M1508" s="221" t="s">
        <v>19</v>
      </c>
      <c r="N1508" s="222" t="s">
        <v>44</v>
      </c>
      <c r="O1508" s="86"/>
      <c r="P1508" s="223">
        <f>O1508*H1508</f>
        <v>0</v>
      </c>
      <c r="Q1508" s="223">
        <v>0</v>
      </c>
      <c r="R1508" s="223">
        <f>Q1508*H1508</f>
        <v>0</v>
      </c>
      <c r="S1508" s="223">
        <v>0</v>
      </c>
      <c r="T1508" s="224">
        <f>S1508*H1508</f>
        <v>0</v>
      </c>
      <c r="U1508" s="40"/>
      <c r="V1508" s="40"/>
      <c r="W1508" s="40"/>
      <c r="X1508" s="40"/>
      <c r="Y1508" s="40"/>
      <c r="Z1508" s="40"/>
      <c r="AA1508" s="40"/>
      <c r="AB1508" s="40"/>
      <c r="AC1508" s="40"/>
      <c r="AD1508" s="40"/>
      <c r="AE1508" s="40"/>
      <c r="AR1508" s="225" t="s">
        <v>263</v>
      </c>
      <c r="AT1508" s="225" t="s">
        <v>162</v>
      </c>
      <c r="AU1508" s="225" t="s">
        <v>83</v>
      </c>
      <c r="AY1508" s="19" t="s">
        <v>160</v>
      </c>
      <c r="BE1508" s="226">
        <f>IF(N1508="základní",J1508,0)</f>
        <v>0</v>
      </c>
      <c r="BF1508" s="226">
        <f>IF(N1508="snížená",J1508,0)</f>
        <v>0</v>
      </c>
      <c r="BG1508" s="226">
        <f>IF(N1508="zákl. přenesená",J1508,0)</f>
        <v>0</v>
      </c>
      <c r="BH1508" s="226">
        <f>IF(N1508="sníž. přenesená",J1508,0)</f>
        <v>0</v>
      </c>
      <c r="BI1508" s="226">
        <f>IF(N1508="nulová",J1508,0)</f>
        <v>0</v>
      </c>
      <c r="BJ1508" s="19" t="s">
        <v>81</v>
      </c>
      <c r="BK1508" s="226">
        <f>ROUND(I1508*H1508,2)</f>
        <v>0</v>
      </c>
      <c r="BL1508" s="19" t="s">
        <v>263</v>
      </c>
      <c r="BM1508" s="225" t="s">
        <v>2335</v>
      </c>
    </row>
    <row r="1509" s="2" customFormat="1">
      <c r="A1509" s="40"/>
      <c r="B1509" s="41"/>
      <c r="C1509" s="42"/>
      <c r="D1509" s="227" t="s">
        <v>169</v>
      </c>
      <c r="E1509" s="42"/>
      <c r="F1509" s="228" t="s">
        <v>2336</v>
      </c>
      <c r="G1509" s="42"/>
      <c r="H1509" s="42"/>
      <c r="I1509" s="229"/>
      <c r="J1509" s="42"/>
      <c r="K1509" s="42"/>
      <c r="L1509" s="46"/>
      <c r="M1509" s="230"/>
      <c r="N1509" s="231"/>
      <c r="O1509" s="86"/>
      <c r="P1509" s="86"/>
      <c r="Q1509" s="86"/>
      <c r="R1509" s="86"/>
      <c r="S1509" s="86"/>
      <c r="T1509" s="87"/>
      <c r="U1509" s="40"/>
      <c r="V1509" s="40"/>
      <c r="W1509" s="40"/>
      <c r="X1509" s="40"/>
      <c r="Y1509" s="40"/>
      <c r="Z1509" s="40"/>
      <c r="AA1509" s="40"/>
      <c r="AB1509" s="40"/>
      <c r="AC1509" s="40"/>
      <c r="AD1509" s="40"/>
      <c r="AE1509" s="40"/>
      <c r="AT1509" s="19" t="s">
        <v>169</v>
      </c>
      <c r="AU1509" s="19" t="s">
        <v>83</v>
      </c>
    </row>
    <row r="1510" s="12" customFormat="1" ht="22.8" customHeight="1">
      <c r="A1510" s="12"/>
      <c r="B1510" s="198"/>
      <c r="C1510" s="199"/>
      <c r="D1510" s="200" t="s">
        <v>72</v>
      </c>
      <c r="E1510" s="212" t="s">
        <v>2337</v>
      </c>
      <c r="F1510" s="212" t="s">
        <v>2338</v>
      </c>
      <c r="G1510" s="199"/>
      <c r="H1510" s="199"/>
      <c r="I1510" s="202"/>
      <c r="J1510" s="213">
        <f>BK1510</f>
        <v>0</v>
      </c>
      <c r="K1510" s="199"/>
      <c r="L1510" s="204"/>
      <c r="M1510" s="205"/>
      <c r="N1510" s="206"/>
      <c r="O1510" s="206"/>
      <c r="P1510" s="207">
        <f>SUM(P1511:P1581)</f>
        <v>0</v>
      </c>
      <c r="Q1510" s="206"/>
      <c r="R1510" s="207">
        <f>SUM(R1511:R1581)</f>
        <v>29.43481761</v>
      </c>
      <c r="S1510" s="206"/>
      <c r="T1510" s="208">
        <f>SUM(T1511:T1581)</f>
        <v>0</v>
      </c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R1510" s="209" t="s">
        <v>83</v>
      </c>
      <c r="AT1510" s="210" t="s">
        <v>72</v>
      </c>
      <c r="AU1510" s="210" t="s">
        <v>81</v>
      </c>
      <c r="AY1510" s="209" t="s">
        <v>160</v>
      </c>
      <c r="BK1510" s="211">
        <f>SUM(BK1511:BK1581)</f>
        <v>0</v>
      </c>
    </row>
    <row r="1511" s="2" customFormat="1" ht="24.15" customHeight="1">
      <c r="A1511" s="40"/>
      <c r="B1511" s="41"/>
      <c r="C1511" s="214" t="s">
        <v>2339</v>
      </c>
      <c r="D1511" s="214" t="s">
        <v>162</v>
      </c>
      <c r="E1511" s="215" t="s">
        <v>2340</v>
      </c>
      <c r="F1511" s="216" t="s">
        <v>2341</v>
      </c>
      <c r="G1511" s="217" t="s">
        <v>165</v>
      </c>
      <c r="H1511" s="218">
        <v>18.75</v>
      </c>
      <c r="I1511" s="219"/>
      <c r="J1511" s="220">
        <f>ROUND(I1511*H1511,2)</f>
        <v>0</v>
      </c>
      <c r="K1511" s="216" t="s">
        <v>166</v>
      </c>
      <c r="L1511" s="46"/>
      <c r="M1511" s="221" t="s">
        <v>19</v>
      </c>
      <c r="N1511" s="222" t="s">
        <v>44</v>
      </c>
      <c r="O1511" s="86"/>
      <c r="P1511" s="223">
        <f>O1511*H1511</f>
        <v>0</v>
      </c>
      <c r="Q1511" s="223">
        <v>0</v>
      </c>
      <c r="R1511" s="223">
        <f>Q1511*H1511</f>
        <v>0</v>
      </c>
      <c r="S1511" s="223">
        <v>0</v>
      </c>
      <c r="T1511" s="224">
        <f>S1511*H1511</f>
        <v>0</v>
      </c>
      <c r="U1511" s="40"/>
      <c r="V1511" s="40"/>
      <c r="W1511" s="40"/>
      <c r="X1511" s="40"/>
      <c r="Y1511" s="40"/>
      <c r="Z1511" s="40"/>
      <c r="AA1511" s="40"/>
      <c r="AB1511" s="40"/>
      <c r="AC1511" s="40"/>
      <c r="AD1511" s="40"/>
      <c r="AE1511" s="40"/>
      <c r="AR1511" s="225" t="s">
        <v>263</v>
      </c>
      <c r="AT1511" s="225" t="s">
        <v>162</v>
      </c>
      <c r="AU1511" s="225" t="s">
        <v>83</v>
      </c>
      <c r="AY1511" s="19" t="s">
        <v>160</v>
      </c>
      <c r="BE1511" s="226">
        <f>IF(N1511="základní",J1511,0)</f>
        <v>0</v>
      </c>
      <c r="BF1511" s="226">
        <f>IF(N1511="snížená",J1511,0)</f>
        <v>0</v>
      </c>
      <c r="BG1511" s="226">
        <f>IF(N1511="zákl. přenesená",J1511,0)</f>
        <v>0</v>
      </c>
      <c r="BH1511" s="226">
        <f>IF(N1511="sníž. přenesená",J1511,0)</f>
        <v>0</v>
      </c>
      <c r="BI1511" s="226">
        <f>IF(N1511="nulová",J1511,0)</f>
        <v>0</v>
      </c>
      <c r="BJ1511" s="19" t="s">
        <v>81</v>
      </c>
      <c r="BK1511" s="226">
        <f>ROUND(I1511*H1511,2)</f>
        <v>0</v>
      </c>
      <c r="BL1511" s="19" t="s">
        <v>263</v>
      </c>
      <c r="BM1511" s="225" t="s">
        <v>2342</v>
      </c>
    </row>
    <row r="1512" s="2" customFormat="1">
      <c r="A1512" s="40"/>
      <c r="B1512" s="41"/>
      <c r="C1512" s="42"/>
      <c r="D1512" s="227" t="s">
        <v>169</v>
      </c>
      <c r="E1512" s="42"/>
      <c r="F1512" s="228" t="s">
        <v>2343</v>
      </c>
      <c r="G1512" s="42"/>
      <c r="H1512" s="42"/>
      <c r="I1512" s="229"/>
      <c r="J1512" s="42"/>
      <c r="K1512" s="42"/>
      <c r="L1512" s="46"/>
      <c r="M1512" s="230"/>
      <c r="N1512" s="231"/>
      <c r="O1512" s="86"/>
      <c r="P1512" s="86"/>
      <c r="Q1512" s="86"/>
      <c r="R1512" s="86"/>
      <c r="S1512" s="86"/>
      <c r="T1512" s="87"/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T1512" s="19" t="s">
        <v>169</v>
      </c>
      <c r="AU1512" s="19" t="s">
        <v>83</v>
      </c>
    </row>
    <row r="1513" s="13" customFormat="1">
      <c r="A1513" s="13"/>
      <c r="B1513" s="232"/>
      <c r="C1513" s="233"/>
      <c r="D1513" s="234" t="s">
        <v>171</v>
      </c>
      <c r="E1513" s="235" t="s">
        <v>19</v>
      </c>
      <c r="F1513" s="236" t="s">
        <v>2344</v>
      </c>
      <c r="G1513" s="233"/>
      <c r="H1513" s="237">
        <v>18.75</v>
      </c>
      <c r="I1513" s="238"/>
      <c r="J1513" s="233"/>
      <c r="K1513" s="233"/>
      <c r="L1513" s="239"/>
      <c r="M1513" s="240"/>
      <c r="N1513" s="241"/>
      <c r="O1513" s="241"/>
      <c r="P1513" s="241"/>
      <c r="Q1513" s="241"/>
      <c r="R1513" s="241"/>
      <c r="S1513" s="241"/>
      <c r="T1513" s="242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243" t="s">
        <v>171</v>
      </c>
      <c r="AU1513" s="243" t="s">
        <v>83</v>
      </c>
      <c r="AV1513" s="13" t="s">
        <v>83</v>
      </c>
      <c r="AW1513" s="13" t="s">
        <v>35</v>
      </c>
      <c r="AX1513" s="13" t="s">
        <v>81</v>
      </c>
      <c r="AY1513" s="243" t="s">
        <v>160</v>
      </c>
    </row>
    <row r="1514" s="2" customFormat="1" ht="24.15" customHeight="1">
      <c r="A1514" s="40"/>
      <c r="B1514" s="41"/>
      <c r="C1514" s="214" t="s">
        <v>2345</v>
      </c>
      <c r="D1514" s="214" t="s">
        <v>162</v>
      </c>
      <c r="E1514" s="215" t="s">
        <v>2346</v>
      </c>
      <c r="F1514" s="216" t="s">
        <v>2347</v>
      </c>
      <c r="G1514" s="217" t="s">
        <v>250</v>
      </c>
      <c r="H1514" s="218">
        <v>62.5</v>
      </c>
      <c r="I1514" s="219"/>
      <c r="J1514" s="220">
        <f>ROUND(I1514*H1514,2)</f>
        <v>0</v>
      </c>
      <c r="K1514" s="216" t="s">
        <v>166</v>
      </c>
      <c r="L1514" s="46"/>
      <c r="M1514" s="221" t="s">
        <v>19</v>
      </c>
      <c r="N1514" s="222" t="s">
        <v>44</v>
      </c>
      <c r="O1514" s="86"/>
      <c r="P1514" s="223">
        <f>O1514*H1514</f>
        <v>0</v>
      </c>
      <c r="Q1514" s="223">
        <v>0</v>
      </c>
      <c r="R1514" s="223">
        <f>Q1514*H1514</f>
        <v>0</v>
      </c>
      <c r="S1514" s="223">
        <v>0</v>
      </c>
      <c r="T1514" s="224">
        <f>S1514*H1514</f>
        <v>0</v>
      </c>
      <c r="U1514" s="40"/>
      <c r="V1514" s="40"/>
      <c r="W1514" s="40"/>
      <c r="X1514" s="40"/>
      <c r="Y1514" s="40"/>
      <c r="Z1514" s="40"/>
      <c r="AA1514" s="40"/>
      <c r="AB1514" s="40"/>
      <c r="AC1514" s="40"/>
      <c r="AD1514" s="40"/>
      <c r="AE1514" s="40"/>
      <c r="AR1514" s="225" t="s">
        <v>263</v>
      </c>
      <c r="AT1514" s="225" t="s">
        <v>162</v>
      </c>
      <c r="AU1514" s="225" t="s">
        <v>83</v>
      </c>
      <c r="AY1514" s="19" t="s">
        <v>160</v>
      </c>
      <c r="BE1514" s="226">
        <f>IF(N1514="základní",J1514,0)</f>
        <v>0</v>
      </c>
      <c r="BF1514" s="226">
        <f>IF(N1514="snížená",J1514,0)</f>
        <v>0</v>
      </c>
      <c r="BG1514" s="226">
        <f>IF(N1514="zákl. přenesená",J1514,0)</f>
        <v>0</v>
      </c>
      <c r="BH1514" s="226">
        <f>IF(N1514="sníž. přenesená",J1514,0)</f>
        <v>0</v>
      </c>
      <c r="BI1514" s="226">
        <f>IF(N1514="nulová",J1514,0)</f>
        <v>0</v>
      </c>
      <c r="BJ1514" s="19" t="s">
        <v>81</v>
      </c>
      <c r="BK1514" s="226">
        <f>ROUND(I1514*H1514,2)</f>
        <v>0</v>
      </c>
      <c r="BL1514" s="19" t="s">
        <v>263</v>
      </c>
      <c r="BM1514" s="225" t="s">
        <v>2348</v>
      </c>
    </row>
    <row r="1515" s="2" customFormat="1">
      <c r="A1515" s="40"/>
      <c r="B1515" s="41"/>
      <c r="C1515" s="42"/>
      <c r="D1515" s="227" t="s">
        <v>169</v>
      </c>
      <c r="E1515" s="42"/>
      <c r="F1515" s="228" t="s">
        <v>2349</v>
      </c>
      <c r="G1515" s="42"/>
      <c r="H1515" s="42"/>
      <c r="I1515" s="229"/>
      <c r="J1515" s="42"/>
      <c r="K1515" s="42"/>
      <c r="L1515" s="46"/>
      <c r="M1515" s="230"/>
      <c r="N1515" s="231"/>
      <c r="O1515" s="86"/>
      <c r="P1515" s="86"/>
      <c r="Q1515" s="86"/>
      <c r="R1515" s="86"/>
      <c r="S1515" s="86"/>
      <c r="T1515" s="87"/>
      <c r="U1515" s="40"/>
      <c r="V1515" s="40"/>
      <c r="W1515" s="40"/>
      <c r="X1515" s="40"/>
      <c r="Y1515" s="40"/>
      <c r="Z1515" s="40"/>
      <c r="AA1515" s="40"/>
      <c r="AB1515" s="40"/>
      <c r="AC1515" s="40"/>
      <c r="AD1515" s="40"/>
      <c r="AE1515" s="40"/>
      <c r="AT1515" s="19" t="s">
        <v>169</v>
      </c>
      <c r="AU1515" s="19" t="s">
        <v>83</v>
      </c>
    </row>
    <row r="1516" s="13" customFormat="1">
      <c r="A1516" s="13"/>
      <c r="B1516" s="232"/>
      <c r="C1516" s="233"/>
      <c r="D1516" s="234" t="s">
        <v>171</v>
      </c>
      <c r="E1516" s="235" t="s">
        <v>19</v>
      </c>
      <c r="F1516" s="236" t="s">
        <v>2350</v>
      </c>
      <c r="G1516" s="233"/>
      <c r="H1516" s="237">
        <v>62.5</v>
      </c>
      <c r="I1516" s="238"/>
      <c r="J1516" s="233"/>
      <c r="K1516" s="233"/>
      <c r="L1516" s="239"/>
      <c r="M1516" s="240"/>
      <c r="N1516" s="241"/>
      <c r="O1516" s="241"/>
      <c r="P1516" s="241"/>
      <c r="Q1516" s="241"/>
      <c r="R1516" s="241"/>
      <c r="S1516" s="241"/>
      <c r="T1516" s="242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T1516" s="243" t="s">
        <v>171</v>
      </c>
      <c r="AU1516" s="243" t="s">
        <v>83</v>
      </c>
      <c r="AV1516" s="13" t="s">
        <v>83</v>
      </c>
      <c r="AW1516" s="13" t="s">
        <v>35</v>
      </c>
      <c r="AX1516" s="13" t="s">
        <v>73</v>
      </c>
      <c r="AY1516" s="243" t="s">
        <v>160</v>
      </c>
    </row>
    <row r="1517" s="14" customFormat="1">
      <c r="A1517" s="14"/>
      <c r="B1517" s="244"/>
      <c r="C1517" s="245"/>
      <c r="D1517" s="234" t="s">
        <v>171</v>
      </c>
      <c r="E1517" s="246" t="s">
        <v>19</v>
      </c>
      <c r="F1517" s="247" t="s">
        <v>180</v>
      </c>
      <c r="G1517" s="245"/>
      <c r="H1517" s="248">
        <v>62.5</v>
      </c>
      <c r="I1517" s="249"/>
      <c r="J1517" s="245"/>
      <c r="K1517" s="245"/>
      <c r="L1517" s="250"/>
      <c r="M1517" s="251"/>
      <c r="N1517" s="252"/>
      <c r="O1517" s="252"/>
      <c r="P1517" s="252"/>
      <c r="Q1517" s="252"/>
      <c r="R1517" s="252"/>
      <c r="S1517" s="252"/>
      <c r="T1517" s="253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T1517" s="254" t="s">
        <v>171</v>
      </c>
      <c r="AU1517" s="254" t="s">
        <v>83</v>
      </c>
      <c r="AV1517" s="14" t="s">
        <v>167</v>
      </c>
      <c r="AW1517" s="14" t="s">
        <v>35</v>
      </c>
      <c r="AX1517" s="14" t="s">
        <v>81</v>
      </c>
      <c r="AY1517" s="254" t="s">
        <v>160</v>
      </c>
    </row>
    <row r="1518" s="2" customFormat="1" ht="16.5" customHeight="1">
      <c r="A1518" s="40"/>
      <c r="B1518" s="41"/>
      <c r="C1518" s="255" t="s">
        <v>2351</v>
      </c>
      <c r="D1518" s="255" t="s">
        <v>242</v>
      </c>
      <c r="E1518" s="256" t="s">
        <v>2352</v>
      </c>
      <c r="F1518" s="257" t="s">
        <v>2353</v>
      </c>
      <c r="G1518" s="258" t="s">
        <v>175</v>
      </c>
      <c r="H1518" s="259">
        <v>0.34399999999999997</v>
      </c>
      <c r="I1518" s="260"/>
      <c r="J1518" s="261">
        <f>ROUND(I1518*H1518,2)</f>
        <v>0</v>
      </c>
      <c r="K1518" s="257" t="s">
        <v>19</v>
      </c>
      <c r="L1518" s="262"/>
      <c r="M1518" s="263" t="s">
        <v>19</v>
      </c>
      <c r="N1518" s="264" t="s">
        <v>44</v>
      </c>
      <c r="O1518" s="86"/>
      <c r="P1518" s="223">
        <f>O1518*H1518</f>
        <v>0</v>
      </c>
      <c r="Q1518" s="223">
        <v>0.75</v>
      </c>
      <c r="R1518" s="223">
        <f>Q1518*H1518</f>
        <v>0.25800000000000001</v>
      </c>
      <c r="S1518" s="223">
        <v>0</v>
      </c>
      <c r="T1518" s="224">
        <f>S1518*H1518</f>
        <v>0</v>
      </c>
      <c r="U1518" s="40"/>
      <c r="V1518" s="40"/>
      <c r="W1518" s="40"/>
      <c r="X1518" s="40"/>
      <c r="Y1518" s="40"/>
      <c r="Z1518" s="40"/>
      <c r="AA1518" s="40"/>
      <c r="AB1518" s="40"/>
      <c r="AC1518" s="40"/>
      <c r="AD1518" s="40"/>
      <c r="AE1518" s="40"/>
      <c r="AR1518" s="225" t="s">
        <v>368</v>
      </c>
      <c r="AT1518" s="225" t="s">
        <v>242</v>
      </c>
      <c r="AU1518" s="225" t="s">
        <v>83</v>
      </c>
      <c r="AY1518" s="19" t="s">
        <v>160</v>
      </c>
      <c r="BE1518" s="226">
        <f>IF(N1518="základní",J1518,0)</f>
        <v>0</v>
      </c>
      <c r="BF1518" s="226">
        <f>IF(N1518="snížená",J1518,0)</f>
        <v>0</v>
      </c>
      <c r="BG1518" s="226">
        <f>IF(N1518="zákl. přenesená",J1518,0)</f>
        <v>0</v>
      </c>
      <c r="BH1518" s="226">
        <f>IF(N1518="sníž. přenesená",J1518,0)</f>
        <v>0</v>
      </c>
      <c r="BI1518" s="226">
        <f>IF(N1518="nulová",J1518,0)</f>
        <v>0</v>
      </c>
      <c r="BJ1518" s="19" t="s">
        <v>81</v>
      </c>
      <c r="BK1518" s="226">
        <f>ROUND(I1518*H1518,2)</f>
        <v>0</v>
      </c>
      <c r="BL1518" s="19" t="s">
        <v>263</v>
      </c>
      <c r="BM1518" s="225" t="s">
        <v>2354</v>
      </c>
    </row>
    <row r="1519" s="13" customFormat="1">
      <c r="A1519" s="13"/>
      <c r="B1519" s="232"/>
      <c r="C1519" s="233"/>
      <c r="D1519" s="234" t="s">
        <v>171</v>
      </c>
      <c r="E1519" s="235" t="s">
        <v>19</v>
      </c>
      <c r="F1519" s="236" t="s">
        <v>2355</v>
      </c>
      <c r="G1519" s="233"/>
      <c r="H1519" s="237">
        <v>0.34399999999999997</v>
      </c>
      <c r="I1519" s="238"/>
      <c r="J1519" s="233"/>
      <c r="K1519" s="233"/>
      <c r="L1519" s="239"/>
      <c r="M1519" s="240"/>
      <c r="N1519" s="241"/>
      <c r="O1519" s="241"/>
      <c r="P1519" s="241"/>
      <c r="Q1519" s="241"/>
      <c r="R1519" s="241"/>
      <c r="S1519" s="241"/>
      <c r="T1519" s="242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43" t="s">
        <v>171</v>
      </c>
      <c r="AU1519" s="243" t="s">
        <v>83</v>
      </c>
      <c r="AV1519" s="13" t="s">
        <v>83</v>
      </c>
      <c r="AW1519" s="13" t="s">
        <v>35</v>
      </c>
      <c r="AX1519" s="13" t="s">
        <v>81</v>
      </c>
      <c r="AY1519" s="243" t="s">
        <v>160</v>
      </c>
    </row>
    <row r="1520" s="2" customFormat="1" ht="24.15" customHeight="1">
      <c r="A1520" s="40"/>
      <c r="B1520" s="41"/>
      <c r="C1520" s="214" t="s">
        <v>2356</v>
      </c>
      <c r="D1520" s="214" t="s">
        <v>162</v>
      </c>
      <c r="E1520" s="215" t="s">
        <v>2357</v>
      </c>
      <c r="F1520" s="216" t="s">
        <v>2347</v>
      </c>
      <c r="G1520" s="217" t="s">
        <v>250</v>
      </c>
      <c r="H1520" s="218">
        <v>604.13900000000001</v>
      </c>
      <c r="I1520" s="219"/>
      <c r="J1520" s="220">
        <f>ROUND(I1520*H1520,2)</f>
        <v>0</v>
      </c>
      <c r="K1520" s="216" t="s">
        <v>1057</v>
      </c>
      <c r="L1520" s="46"/>
      <c r="M1520" s="221" t="s">
        <v>19</v>
      </c>
      <c r="N1520" s="222" t="s">
        <v>44</v>
      </c>
      <c r="O1520" s="86"/>
      <c r="P1520" s="223">
        <f>O1520*H1520</f>
        <v>0</v>
      </c>
      <c r="Q1520" s="223">
        <v>0</v>
      </c>
      <c r="R1520" s="223">
        <f>Q1520*H1520</f>
        <v>0</v>
      </c>
      <c r="S1520" s="223">
        <v>0</v>
      </c>
      <c r="T1520" s="224">
        <f>S1520*H1520</f>
        <v>0</v>
      </c>
      <c r="U1520" s="40"/>
      <c r="V1520" s="40"/>
      <c r="W1520" s="40"/>
      <c r="X1520" s="40"/>
      <c r="Y1520" s="40"/>
      <c r="Z1520" s="40"/>
      <c r="AA1520" s="40"/>
      <c r="AB1520" s="40"/>
      <c r="AC1520" s="40"/>
      <c r="AD1520" s="40"/>
      <c r="AE1520" s="40"/>
      <c r="AR1520" s="225" t="s">
        <v>263</v>
      </c>
      <c r="AT1520" s="225" t="s">
        <v>162</v>
      </c>
      <c r="AU1520" s="225" t="s">
        <v>83</v>
      </c>
      <c r="AY1520" s="19" t="s">
        <v>160</v>
      </c>
      <c r="BE1520" s="226">
        <f>IF(N1520="základní",J1520,0)</f>
        <v>0</v>
      </c>
      <c r="BF1520" s="226">
        <f>IF(N1520="snížená",J1520,0)</f>
        <v>0</v>
      </c>
      <c r="BG1520" s="226">
        <f>IF(N1520="zákl. přenesená",J1520,0)</f>
        <v>0</v>
      </c>
      <c r="BH1520" s="226">
        <f>IF(N1520="sníž. přenesená",J1520,0)</f>
        <v>0</v>
      </c>
      <c r="BI1520" s="226">
        <f>IF(N1520="nulová",J1520,0)</f>
        <v>0</v>
      </c>
      <c r="BJ1520" s="19" t="s">
        <v>81</v>
      </c>
      <c r="BK1520" s="226">
        <f>ROUND(I1520*H1520,2)</f>
        <v>0</v>
      </c>
      <c r="BL1520" s="19" t="s">
        <v>263</v>
      </c>
      <c r="BM1520" s="225" t="s">
        <v>2358</v>
      </c>
    </row>
    <row r="1521" s="2" customFormat="1">
      <c r="A1521" s="40"/>
      <c r="B1521" s="41"/>
      <c r="C1521" s="42"/>
      <c r="D1521" s="227" t="s">
        <v>169</v>
      </c>
      <c r="E1521" s="42"/>
      <c r="F1521" s="228" t="s">
        <v>2359</v>
      </c>
      <c r="G1521" s="42"/>
      <c r="H1521" s="42"/>
      <c r="I1521" s="229"/>
      <c r="J1521" s="42"/>
      <c r="K1521" s="42"/>
      <c r="L1521" s="46"/>
      <c r="M1521" s="230"/>
      <c r="N1521" s="231"/>
      <c r="O1521" s="86"/>
      <c r="P1521" s="86"/>
      <c r="Q1521" s="86"/>
      <c r="R1521" s="86"/>
      <c r="S1521" s="86"/>
      <c r="T1521" s="87"/>
      <c r="U1521" s="40"/>
      <c r="V1521" s="40"/>
      <c r="W1521" s="40"/>
      <c r="X1521" s="40"/>
      <c r="Y1521" s="40"/>
      <c r="Z1521" s="40"/>
      <c r="AA1521" s="40"/>
      <c r="AB1521" s="40"/>
      <c r="AC1521" s="40"/>
      <c r="AD1521" s="40"/>
      <c r="AE1521" s="40"/>
      <c r="AT1521" s="19" t="s">
        <v>169</v>
      </c>
      <c r="AU1521" s="19" t="s">
        <v>83</v>
      </c>
    </row>
    <row r="1522" s="2" customFormat="1" ht="16.5" customHeight="1">
      <c r="A1522" s="40"/>
      <c r="B1522" s="41"/>
      <c r="C1522" s="255" t="s">
        <v>2360</v>
      </c>
      <c r="D1522" s="255" t="s">
        <v>242</v>
      </c>
      <c r="E1522" s="256" t="s">
        <v>2352</v>
      </c>
      <c r="F1522" s="257" t="s">
        <v>2353</v>
      </c>
      <c r="G1522" s="258" t="s">
        <v>175</v>
      </c>
      <c r="H1522" s="259">
        <v>4.7519999999999998</v>
      </c>
      <c r="I1522" s="260"/>
      <c r="J1522" s="261">
        <f>ROUND(I1522*H1522,2)</f>
        <v>0</v>
      </c>
      <c r="K1522" s="257" t="s">
        <v>19</v>
      </c>
      <c r="L1522" s="262"/>
      <c r="M1522" s="263" t="s">
        <v>19</v>
      </c>
      <c r="N1522" s="264" t="s">
        <v>44</v>
      </c>
      <c r="O1522" s="86"/>
      <c r="P1522" s="223">
        <f>O1522*H1522</f>
        <v>0</v>
      </c>
      <c r="Q1522" s="223">
        <v>0.75</v>
      </c>
      <c r="R1522" s="223">
        <f>Q1522*H1522</f>
        <v>3.5640000000000001</v>
      </c>
      <c r="S1522" s="223">
        <v>0</v>
      </c>
      <c r="T1522" s="224">
        <f>S1522*H1522</f>
        <v>0</v>
      </c>
      <c r="U1522" s="40"/>
      <c r="V1522" s="40"/>
      <c r="W1522" s="40"/>
      <c r="X1522" s="40"/>
      <c r="Y1522" s="40"/>
      <c r="Z1522" s="40"/>
      <c r="AA1522" s="40"/>
      <c r="AB1522" s="40"/>
      <c r="AC1522" s="40"/>
      <c r="AD1522" s="40"/>
      <c r="AE1522" s="40"/>
      <c r="AR1522" s="225" t="s">
        <v>368</v>
      </c>
      <c r="AT1522" s="225" t="s">
        <v>242</v>
      </c>
      <c r="AU1522" s="225" t="s">
        <v>83</v>
      </c>
      <c r="AY1522" s="19" t="s">
        <v>160</v>
      </c>
      <c r="BE1522" s="226">
        <f>IF(N1522="základní",J1522,0)</f>
        <v>0</v>
      </c>
      <c r="BF1522" s="226">
        <f>IF(N1522="snížená",J1522,0)</f>
        <v>0</v>
      </c>
      <c r="BG1522" s="226">
        <f>IF(N1522="zákl. přenesená",J1522,0)</f>
        <v>0</v>
      </c>
      <c r="BH1522" s="226">
        <f>IF(N1522="sníž. přenesená",J1522,0)</f>
        <v>0</v>
      </c>
      <c r="BI1522" s="226">
        <f>IF(N1522="nulová",J1522,0)</f>
        <v>0</v>
      </c>
      <c r="BJ1522" s="19" t="s">
        <v>81</v>
      </c>
      <c r="BK1522" s="226">
        <f>ROUND(I1522*H1522,2)</f>
        <v>0</v>
      </c>
      <c r="BL1522" s="19" t="s">
        <v>263</v>
      </c>
      <c r="BM1522" s="225" t="s">
        <v>2361</v>
      </c>
    </row>
    <row r="1523" s="13" customFormat="1">
      <c r="A1523" s="13"/>
      <c r="B1523" s="232"/>
      <c r="C1523" s="233"/>
      <c r="D1523" s="234" t="s">
        <v>171</v>
      </c>
      <c r="E1523" s="235" t="s">
        <v>19</v>
      </c>
      <c r="F1523" s="236" t="s">
        <v>2362</v>
      </c>
      <c r="G1523" s="233"/>
      <c r="H1523" s="237">
        <v>4.7519999999999998</v>
      </c>
      <c r="I1523" s="238"/>
      <c r="J1523" s="233"/>
      <c r="K1523" s="233"/>
      <c r="L1523" s="239"/>
      <c r="M1523" s="240"/>
      <c r="N1523" s="241"/>
      <c r="O1523" s="241"/>
      <c r="P1523" s="241"/>
      <c r="Q1523" s="241"/>
      <c r="R1523" s="241"/>
      <c r="S1523" s="241"/>
      <c r="T1523" s="242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T1523" s="243" t="s">
        <v>171</v>
      </c>
      <c r="AU1523" s="243" t="s">
        <v>83</v>
      </c>
      <c r="AV1523" s="13" t="s">
        <v>83</v>
      </c>
      <c r="AW1523" s="13" t="s">
        <v>35</v>
      </c>
      <c r="AX1523" s="13" t="s">
        <v>81</v>
      </c>
      <c r="AY1523" s="243" t="s">
        <v>160</v>
      </c>
    </row>
    <row r="1524" s="2" customFormat="1" ht="24.15" customHeight="1">
      <c r="A1524" s="40"/>
      <c r="B1524" s="41"/>
      <c r="C1524" s="214" t="s">
        <v>2363</v>
      </c>
      <c r="D1524" s="214" t="s">
        <v>162</v>
      </c>
      <c r="E1524" s="215" t="s">
        <v>2364</v>
      </c>
      <c r="F1524" s="216" t="s">
        <v>2365</v>
      </c>
      <c r="G1524" s="217" t="s">
        <v>165</v>
      </c>
      <c r="H1524" s="218">
        <v>67.853999999999999</v>
      </c>
      <c r="I1524" s="219"/>
      <c r="J1524" s="220">
        <f>ROUND(I1524*H1524,2)</f>
        <v>0</v>
      </c>
      <c r="K1524" s="216" t="s">
        <v>166</v>
      </c>
      <c r="L1524" s="46"/>
      <c r="M1524" s="221" t="s">
        <v>19</v>
      </c>
      <c r="N1524" s="222" t="s">
        <v>44</v>
      </c>
      <c r="O1524" s="86"/>
      <c r="P1524" s="223">
        <f>O1524*H1524</f>
        <v>0</v>
      </c>
      <c r="Q1524" s="223">
        <v>0.01136</v>
      </c>
      <c r="R1524" s="223">
        <f>Q1524*H1524</f>
        <v>0.77082143999999997</v>
      </c>
      <c r="S1524" s="223">
        <v>0</v>
      </c>
      <c r="T1524" s="224">
        <f>S1524*H1524</f>
        <v>0</v>
      </c>
      <c r="U1524" s="40"/>
      <c r="V1524" s="40"/>
      <c r="W1524" s="40"/>
      <c r="X1524" s="40"/>
      <c r="Y1524" s="40"/>
      <c r="Z1524" s="40"/>
      <c r="AA1524" s="40"/>
      <c r="AB1524" s="40"/>
      <c r="AC1524" s="40"/>
      <c r="AD1524" s="40"/>
      <c r="AE1524" s="40"/>
      <c r="AR1524" s="225" t="s">
        <v>263</v>
      </c>
      <c r="AT1524" s="225" t="s">
        <v>162</v>
      </c>
      <c r="AU1524" s="225" t="s">
        <v>83</v>
      </c>
      <c r="AY1524" s="19" t="s">
        <v>160</v>
      </c>
      <c r="BE1524" s="226">
        <f>IF(N1524="základní",J1524,0)</f>
        <v>0</v>
      </c>
      <c r="BF1524" s="226">
        <f>IF(N1524="snížená",J1524,0)</f>
        <v>0</v>
      </c>
      <c r="BG1524" s="226">
        <f>IF(N1524="zákl. přenesená",J1524,0)</f>
        <v>0</v>
      </c>
      <c r="BH1524" s="226">
        <f>IF(N1524="sníž. přenesená",J1524,0)</f>
        <v>0</v>
      </c>
      <c r="BI1524" s="226">
        <f>IF(N1524="nulová",J1524,0)</f>
        <v>0</v>
      </c>
      <c r="BJ1524" s="19" t="s">
        <v>81</v>
      </c>
      <c r="BK1524" s="226">
        <f>ROUND(I1524*H1524,2)</f>
        <v>0</v>
      </c>
      <c r="BL1524" s="19" t="s">
        <v>263</v>
      </c>
      <c r="BM1524" s="225" t="s">
        <v>2366</v>
      </c>
    </row>
    <row r="1525" s="2" customFormat="1">
      <c r="A1525" s="40"/>
      <c r="B1525" s="41"/>
      <c r="C1525" s="42"/>
      <c r="D1525" s="227" t="s">
        <v>169</v>
      </c>
      <c r="E1525" s="42"/>
      <c r="F1525" s="228" t="s">
        <v>2367</v>
      </c>
      <c r="G1525" s="42"/>
      <c r="H1525" s="42"/>
      <c r="I1525" s="229"/>
      <c r="J1525" s="42"/>
      <c r="K1525" s="42"/>
      <c r="L1525" s="46"/>
      <c r="M1525" s="230"/>
      <c r="N1525" s="231"/>
      <c r="O1525" s="86"/>
      <c r="P1525" s="86"/>
      <c r="Q1525" s="86"/>
      <c r="R1525" s="86"/>
      <c r="S1525" s="86"/>
      <c r="T1525" s="87"/>
      <c r="U1525" s="40"/>
      <c r="V1525" s="40"/>
      <c r="W1525" s="40"/>
      <c r="X1525" s="40"/>
      <c r="Y1525" s="40"/>
      <c r="Z1525" s="40"/>
      <c r="AA1525" s="40"/>
      <c r="AB1525" s="40"/>
      <c r="AC1525" s="40"/>
      <c r="AD1525" s="40"/>
      <c r="AE1525" s="40"/>
      <c r="AT1525" s="19" t="s">
        <v>169</v>
      </c>
      <c r="AU1525" s="19" t="s">
        <v>83</v>
      </c>
    </row>
    <row r="1526" s="13" customFormat="1">
      <c r="A1526" s="13"/>
      <c r="B1526" s="232"/>
      <c r="C1526" s="233"/>
      <c r="D1526" s="234" t="s">
        <v>171</v>
      </c>
      <c r="E1526" s="235" t="s">
        <v>19</v>
      </c>
      <c r="F1526" s="236" t="s">
        <v>2368</v>
      </c>
      <c r="G1526" s="233"/>
      <c r="H1526" s="237">
        <v>50.670000000000002</v>
      </c>
      <c r="I1526" s="238"/>
      <c r="J1526" s="233"/>
      <c r="K1526" s="233"/>
      <c r="L1526" s="239"/>
      <c r="M1526" s="240"/>
      <c r="N1526" s="241"/>
      <c r="O1526" s="241"/>
      <c r="P1526" s="241"/>
      <c r="Q1526" s="241"/>
      <c r="R1526" s="241"/>
      <c r="S1526" s="241"/>
      <c r="T1526" s="242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43" t="s">
        <v>171</v>
      </c>
      <c r="AU1526" s="243" t="s">
        <v>83</v>
      </c>
      <c r="AV1526" s="13" t="s">
        <v>83</v>
      </c>
      <c r="AW1526" s="13" t="s">
        <v>35</v>
      </c>
      <c r="AX1526" s="13" t="s">
        <v>73</v>
      </c>
      <c r="AY1526" s="243" t="s">
        <v>160</v>
      </c>
    </row>
    <row r="1527" s="13" customFormat="1">
      <c r="A1527" s="13"/>
      <c r="B1527" s="232"/>
      <c r="C1527" s="233"/>
      <c r="D1527" s="234" t="s">
        <v>171</v>
      </c>
      <c r="E1527" s="235" t="s">
        <v>19</v>
      </c>
      <c r="F1527" s="236" t="s">
        <v>2369</v>
      </c>
      <c r="G1527" s="233"/>
      <c r="H1527" s="237">
        <v>17.184000000000001</v>
      </c>
      <c r="I1527" s="238"/>
      <c r="J1527" s="233"/>
      <c r="K1527" s="233"/>
      <c r="L1527" s="239"/>
      <c r="M1527" s="240"/>
      <c r="N1527" s="241"/>
      <c r="O1527" s="241"/>
      <c r="P1527" s="241"/>
      <c r="Q1527" s="241"/>
      <c r="R1527" s="241"/>
      <c r="S1527" s="241"/>
      <c r="T1527" s="242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T1527" s="243" t="s">
        <v>171</v>
      </c>
      <c r="AU1527" s="243" t="s">
        <v>83</v>
      </c>
      <c r="AV1527" s="13" t="s">
        <v>83</v>
      </c>
      <c r="AW1527" s="13" t="s">
        <v>35</v>
      </c>
      <c r="AX1527" s="13" t="s">
        <v>73</v>
      </c>
      <c r="AY1527" s="243" t="s">
        <v>160</v>
      </c>
    </row>
    <row r="1528" s="15" customFormat="1">
      <c r="A1528" s="15"/>
      <c r="B1528" s="265"/>
      <c r="C1528" s="266"/>
      <c r="D1528" s="234" t="s">
        <v>171</v>
      </c>
      <c r="E1528" s="267" t="s">
        <v>19</v>
      </c>
      <c r="F1528" s="268" t="s">
        <v>2370</v>
      </c>
      <c r="G1528" s="266"/>
      <c r="H1528" s="269">
        <v>67.853999999999999</v>
      </c>
      <c r="I1528" s="270"/>
      <c r="J1528" s="266"/>
      <c r="K1528" s="266"/>
      <c r="L1528" s="271"/>
      <c r="M1528" s="272"/>
      <c r="N1528" s="273"/>
      <c r="O1528" s="273"/>
      <c r="P1528" s="273"/>
      <c r="Q1528" s="273"/>
      <c r="R1528" s="273"/>
      <c r="S1528" s="273"/>
      <c r="T1528" s="274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T1528" s="275" t="s">
        <v>171</v>
      </c>
      <c r="AU1528" s="275" t="s">
        <v>83</v>
      </c>
      <c r="AV1528" s="15" t="s">
        <v>181</v>
      </c>
      <c r="AW1528" s="15" t="s">
        <v>35</v>
      </c>
      <c r="AX1528" s="15" t="s">
        <v>73</v>
      </c>
      <c r="AY1528" s="275" t="s">
        <v>160</v>
      </c>
    </row>
    <row r="1529" s="14" customFormat="1">
      <c r="A1529" s="14"/>
      <c r="B1529" s="244"/>
      <c r="C1529" s="245"/>
      <c r="D1529" s="234" t="s">
        <v>171</v>
      </c>
      <c r="E1529" s="246" t="s">
        <v>19</v>
      </c>
      <c r="F1529" s="247" t="s">
        <v>180</v>
      </c>
      <c r="G1529" s="245"/>
      <c r="H1529" s="248">
        <v>67.853999999999999</v>
      </c>
      <c r="I1529" s="249"/>
      <c r="J1529" s="245"/>
      <c r="K1529" s="245"/>
      <c r="L1529" s="250"/>
      <c r="M1529" s="251"/>
      <c r="N1529" s="252"/>
      <c r="O1529" s="252"/>
      <c r="P1529" s="252"/>
      <c r="Q1529" s="252"/>
      <c r="R1529" s="252"/>
      <c r="S1529" s="252"/>
      <c r="T1529" s="253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T1529" s="254" t="s">
        <v>171</v>
      </c>
      <c r="AU1529" s="254" t="s">
        <v>83</v>
      </c>
      <c r="AV1529" s="14" t="s">
        <v>167</v>
      </c>
      <c r="AW1529" s="14" t="s">
        <v>35</v>
      </c>
      <c r="AX1529" s="14" t="s">
        <v>81</v>
      </c>
      <c r="AY1529" s="254" t="s">
        <v>160</v>
      </c>
    </row>
    <row r="1530" s="2" customFormat="1" ht="24.15" customHeight="1">
      <c r="A1530" s="40"/>
      <c r="B1530" s="41"/>
      <c r="C1530" s="214" t="s">
        <v>2371</v>
      </c>
      <c r="D1530" s="214" t="s">
        <v>162</v>
      </c>
      <c r="E1530" s="215" t="s">
        <v>2372</v>
      </c>
      <c r="F1530" s="216" t="s">
        <v>2373</v>
      </c>
      <c r="G1530" s="217" t="s">
        <v>165</v>
      </c>
      <c r="H1530" s="218">
        <v>626.66399999999999</v>
      </c>
      <c r="I1530" s="219"/>
      <c r="J1530" s="220">
        <f>ROUND(I1530*H1530,2)</f>
        <v>0</v>
      </c>
      <c r="K1530" s="216" t="s">
        <v>166</v>
      </c>
      <c r="L1530" s="46"/>
      <c r="M1530" s="221" t="s">
        <v>19</v>
      </c>
      <c r="N1530" s="222" t="s">
        <v>44</v>
      </c>
      <c r="O1530" s="86"/>
      <c r="P1530" s="223">
        <f>O1530*H1530</f>
        <v>0</v>
      </c>
      <c r="Q1530" s="223">
        <v>0.00018000000000000001</v>
      </c>
      <c r="R1530" s="223">
        <f>Q1530*H1530</f>
        <v>0.11279952</v>
      </c>
      <c r="S1530" s="223">
        <v>0</v>
      </c>
      <c r="T1530" s="224">
        <f>S1530*H1530</f>
        <v>0</v>
      </c>
      <c r="U1530" s="40"/>
      <c r="V1530" s="40"/>
      <c r="W1530" s="40"/>
      <c r="X1530" s="40"/>
      <c r="Y1530" s="40"/>
      <c r="Z1530" s="40"/>
      <c r="AA1530" s="40"/>
      <c r="AB1530" s="40"/>
      <c r="AC1530" s="40"/>
      <c r="AD1530" s="40"/>
      <c r="AE1530" s="40"/>
      <c r="AR1530" s="225" t="s">
        <v>263</v>
      </c>
      <c r="AT1530" s="225" t="s">
        <v>162</v>
      </c>
      <c r="AU1530" s="225" t="s">
        <v>83</v>
      </c>
      <c r="AY1530" s="19" t="s">
        <v>160</v>
      </c>
      <c r="BE1530" s="226">
        <f>IF(N1530="základní",J1530,0)</f>
        <v>0</v>
      </c>
      <c r="BF1530" s="226">
        <f>IF(N1530="snížená",J1530,0)</f>
        <v>0</v>
      </c>
      <c r="BG1530" s="226">
        <f>IF(N1530="zákl. přenesená",J1530,0)</f>
        <v>0</v>
      </c>
      <c r="BH1530" s="226">
        <f>IF(N1530="sníž. přenesená",J1530,0)</f>
        <v>0</v>
      </c>
      <c r="BI1530" s="226">
        <f>IF(N1530="nulová",J1530,0)</f>
        <v>0</v>
      </c>
      <c r="BJ1530" s="19" t="s">
        <v>81</v>
      </c>
      <c r="BK1530" s="226">
        <f>ROUND(I1530*H1530,2)</f>
        <v>0</v>
      </c>
      <c r="BL1530" s="19" t="s">
        <v>263</v>
      </c>
      <c r="BM1530" s="225" t="s">
        <v>2374</v>
      </c>
    </row>
    <row r="1531" s="2" customFormat="1">
      <c r="A1531" s="40"/>
      <c r="B1531" s="41"/>
      <c r="C1531" s="42"/>
      <c r="D1531" s="227" t="s">
        <v>169</v>
      </c>
      <c r="E1531" s="42"/>
      <c r="F1531" s="228" t="s">
        <v>2375</v>
      </c>
      <c r="G1531" s="42"/>
      <c r="H1531" s="42"/>
      <c r="I1531" s="229"/>
      <c r="J1531" s="42"/>
      <c r="K1531" s="42"/>
      <c r="L1531" s="46"/>
      <c r="M1531" s="230"/>
      <c r="N1531" s="231"/>
      <c r="O1531" s="86"/>
      <c r="P1531" s="86"/>
      <c r="Q1531" s="86"/>
      <c r="R1531" s="86"/>
      <c r="S1531" s="86"/>
      <c r="T1531" s="87"/>
      <c r="U1531" s="40"/>
      <c r="V1531" s="40"/>
      <c r="W1531" s="40"/>
      <c r="X1531" s="40"/>
      <c r="Y1531" s="40"/>
      <c r="Z1531" s="40"/>
      <c r="AA1531" s="40"/>
      <c r="AB1531" s="40"/>
      <c r="AC1531" s="40"/>
      <c r="AD1531" s="40"/>
      <c r="AE1531" s="40"/>
      <c r="AT1531" s="19" t="s">
        <v>169</v>
      </c>
      <c r="AU1531" s="19" t="s">
        <v>83</v>
      </c>
    </row>
    <row r="1532" s="2" customFormat="1" ht="24.15" customHeight="1">
      <c r="A1532" s="40"/>
      <c r="B1532" s="41"/>
      <c r="C1532" s="214" t="s">
        <v>2376</v>
      </c>
      <c r="D1532" s="214" t="s">
        <v>162</v>
      </c>
      <c r="E1532" s="215" t="s">
        <v>2377</v>
      </c>
      <c r="F1532" s="216" t="s">
        <v>2378</v>
      </c>
      <c r="G1532" s="217" t="s">
        <v>165</v>
      </c>
      <c r="H1532" s="218">
        <v>112.038</v>
      </c>
      <c r="I1532" s="219"/>
      <c r="J1532" s="220">
        <f>ROUND(I1532*H1532,2)</f>
        <v>0</v>
      </c>
      <c r="K1532" s="216" t="s">
        <v>166</v>
      </c>
      <c r="L1532" s="46"/>
      <c r="M1532" s="221" t="s">
        <v>19</v>
      </c>
      <c r="N1532" s="222" t="s">
        <v>44</v>
      </c>
      <c r="O1532" s="86"/>
      <c r="P1532" s="223">
        <f>O1532*H1532</f>
        <v>0</v>
      </c>
      <c r="Q1532" s="223">
        <v>0.0098499999999999994</v>
      </c>
      <c r="R1532" s="223">
        <f>Q1532*H1532</f>
        <v>1.1035743</v>
      </c>
      <c r="S1532" s="223">
        <v>0</v>
      </c>
      <c r="T1532" s="224">
        <f>S1532*H1532</f>
        <v>0</v>
      </c>
      <c r="U1532" s="40"/>
      <c r="V1532" s="40"/>
      <c r="W1532" s="40"/>
      <c r="X1532" s="40"/>
      <c r="Y1532" s="40"/>
      <c r="Z1532" s="40"/>
      <c r="AA1532" s="40"/>
      <c r="AB1532" s="40"/>
      <c r="AC1532" s="40"/>
      <c r="AD1532" s="40"/>
      <c r="AE1532" s="40"/>
      <c r="AR1532" s="225" t="s">
        <v>263</v>
      </c>
      <c r="AT1532" s="225" t="s">
        <v>162</v>
      </c>
      <c r="AU1532" s="225" t="s">
        <v>83</v>
      </c>
      <c r="AY1532" s="19" t="s">
        <v>160</v>
      </c>
      <c r="BE1532" s="226">
        <f>IF(N1532="základní",J1532,0)</f>
        <v>0</v>
      </c>
      <c r="BF1532" s="226">
        <f>IF(N1532="snížená",J1532,0)</f>
        <v>0</v>
      </c>
      <c r="BG1532" s="226">
        <f>IF(N1532="zákl. přenesená",J1532,0)</f>
        <v>0</v>
      </c>
      <c r="BH1532" s="226">
        <f>IF(N1532="sníž. přenesená",J1532,0)</f>
        <v>0</v>
      </c>
      <c r="BI1532" s="226">
        <f>IF(N1532="nulová",J1532,0)</f>
        <v>0</v>
      </c>
      <c r="BJ1532" s="19" t="s">
        <v>81</v>
      </c>
      <c r="BK1532" s="226">
        <f>ROUND(I1532*H1532,2)</f>
        <v>0</v>
      </c>
      <c r="BL1532" s="19" t="s">
        <v>263</v>
      </c>
      <c r="BM1532" s="225" t="s">
        <v>2379</v>
      </c>
    </row>
    <row r="1533" s="2" customFormat="1">
      <c r="A1533" s="40"/>
      <c r="B1533" s="41"/>
      <c r="C1533" s="42"/>
      <c r="D1533" s="227" t="s">
        <v>169</v>
      </c>
      <c r="E1533" s="42"/>
      <c r="F1533" s="228" t="s">
        <v>2380</v>
      </c>
      <c r="G1533" s="42"/>
      <c r="H1533" s="42"/>
      <c r="I1533" s="229"/>
      <c r="J1533" s="42"/>
      <c r="K1533" s="42"/>
      <c r="L1533" s="46"/>
      <c r="M1533" s="230"/>
      <c r="N1533" s="231"/>
      <c r="O1533" s="86"/>
      <c r="P1533" s="86"/>
      <c r="Q1533" s="86"/>
      <c r="R1533" s="86"/>
      <c r="S1533" s="86"/>
      <c r="T1533" s="87"/>
      <c r="U1533" s="40"/>
      <c r="V1533" s="40"/>
      <c r="W1533" s="40"/>
      <c r="X1533" s="40"/>
      <c r="Y1533" s="40"/>
      <c r="Z1533" s="40"/>
      <c r="AA1533" s="40"/>
      <c r="AB1533" s="40"/>
      <c r="AC1533" s="40"/>
      <c r="AD1533" s="40"/>
      <c r="AE1533" s="40"/>
      <c r="AT1533" s="19" t="s">
        <v>169</v>
      </c>
      <c r="AU1533" s="19" t="s">
        <v>83</v>
      </c>
    </row>
    <row r="1534" s="13" customFormat="1">
      <c r="A1534" s="13"/>
      <c r="B1534" s="232"/>
      <c r="C1534" s="233"/>
      <c r="D1534" s="234" t="s">
        <v>171</v>
      </c>
      <c r="E1534" s="235" t="s">
        <v>19</v>
      </c>
      <c r="F1534" s="236" t="s">
        <v>1523</v>
      </c>
      <c r="G1534" s="233"/>
      <c r="H1534" s="237">
        <v>52.25</v>
      </c>
      <c r="I1534" s="238"/>
      <c r="J1534" s="233"/>
      <c r="K1534" s="233"/>
      <c r="L1534" s="239"/>
      <c r="M1534" s="240"/>
      <c r="N1534" s="241"/>
      <c r="O1534" s="241"/>
      <c r="P1534" s="241"/>
      <c r="Q1534" s="241"/>
      <c r="R1534" s="241"/>
      <c r="S1534" s="241"/>
      <c r="T1534" s="242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43" t="s">
        <v>171</v>
      </c>
      <c r="AU1534" s="243" t="s">
        <v>83</v>
      </c>
      <c r="AV1534" s="13" t="s">
        <v>83</v>
      </c>
      <c r="AW1534" s="13" t="s">
        <v>35</v>
      </c>
      <c r="AX1534" s="13" t="s">
        <v>73</v>
      </c>
      <c r="AY1534" s="243" t="s">
        <v>160</v>
      </c>
    </row>
    <row r="1535" s="13" customFormat="1">
      <c r="A1535" s="13"/>
      <c r="B1535" s="232"/>
      <c r="C1535" s="233"/>
      <c r="D1535" s="234" t="s">
        <v>171</v>
      </c>
      <c r="E1535" s="235" t="s">
        <v>19</v>
      </c>
      <c r="F1535" s="236" t="s">
        <v>1524</v>
      </c>
      <c r="G1535" s="233"/>
      <c r="H1535" s="237">
        <v>17.657</v>
      </c>
      <c r="I1535" s="238"/>
      <c r="J1535" s="233"/>
      <c r="K1535" s="233"/>
      <c r="L1535" s="239"/>
      <c r="M1535" s="240"/>
      <c r="N1535" s="241"/>
      <c r="O1535" s="241"/>
      <c r="P1535" s="241"/>
      <c r="Q1535" s="241"/>
      <c r="R1535" s="241"/>
      <c r="S1535" s="241"/>
      <c r="T1535" s="242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T1535" s="243" t="s">
        <v>171</v>
      </c>
      <c r="AU1535" s="243" t="s">
        <v>83</v>
      </c>
      <c r="AV1535" s="13" t="s">
        <v>83</v>
      </c>
      <c r="AW1535" s="13" t="s">
        <v>35</v>
      </c>
      <c r="AX1535" s="13" t="s">
        <v>73</v>
      </c>
      <c r="AY1535" s="243" t="s">
        <v>160</v>
      </c>
    </row>
    <row r="1536" s="13" customFormat="1">
      <c r="A1536" s="13"/>
      <c r="B1536" s="232"/>
      <c r="C1536" s="233"/>
      <c r="D1536" s="234" t="s">
        <v>171</v>
      </c>
      <c r="E1536" s="235" t="s">
        <v>19</v>
      </c>
      <c r="F1536" s="236" t="s">
        <v>1525</v>
      </c>
      <c r="G1536" s="233"/>
      <c r="H1536" s="237">
        <v>25.451000000000001</v>
      </c>
      <c r="I1536" s="238"/>
      <c r="J1536" s="233"/>
      <c r="K1536" s="233"/>
      <c r="L1536" s="239"/>
      <c r="M1536" s="240"/>
      <c r="N1536" s="241"/>
      <c r="O1536" s="241"/>
      <c r="P1536" s="241"/>
      <c r="Q1536" s="241"/>
      <c r="R1536" s="241"/>
      <c r="S1536" s="241"/>
      <c r="T1536" s="242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43" t="s">
        <v>171</v>
      </c>
      <c r="AU1536" s="243" t="s">
        <v>83</v>
      </c>
      <c r="AV1536" s="13" t="s">
        <v>83</v>
      </c>
      <c r="AW1536" s="13" t="s">
        <v>35</v>
      </c>
      <c r="AX1536" s="13" t="s">
        <v>73</v>
      </c>
      <c r="AY1536" s="243" t="s">
        <v>160</v>
      </c>
    </row>
    <row r="1537" s="13" customFormat="1">
      <c r="A1537" s="13"/>
      <c r="B1537" s="232"/>
      <c r="C1537" s="233"/>
      <c r="D1537" s="234" t="s">
        <v>171</v>
      </c>
      <c r="E1537" s="235" t="s">
        <v>19</v>
      </c>
      <c r="F1537" s="236" t="s">
        <v>1211</v>
      </c>
      <c r="G1537" s="233"/>
      <c r="H1537" s="237">
        <v>16.68</v>
      </c>
      <c r="I1537" s="238"/>
      <c r="J1537" s="233"/>
      <c r="K1537" s="233"/>
      <c r="L1537" s="239"/>
      <c r="M1537" s="240"/>
      <c r="N1537" s="241"/>
      <c r="O1537" s="241"/>
      <c r="P1537" s="241"/>
      <c r="Q1537" s="241"/>
      <c r="R1537" s="241"/>
      <c r="S1537" s="241"/>
      <c r="T1537" s="242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T1537" s="243" t="s">
        <v>171</v>
      </c>
      <c r="AU1537" s="243" t="s">
        <v>83</v>
      </c>
      <c r="AV1537" s="13" t="s">
        <v>83</v>
      </c>
      <c r="AW1537" s="13" t="s">
        <v>35</v>
      </c>
      <c r="AX1537" s="13" t="s">
        <v>73</v>
      </c>
      <c r="AY1537" s="243" t="s">
        <v>160</v>
      </c>
    </row>
    <row r="1538" s="14" customFormat="1">
      <c r="A1538" s="14"/>
      <c r="B1538" s="244"/>
      <c r="C1538" s="245"/>
      <c r="D1538" s="234" t="s">
        <v>171</v>
      </c>
      <c r="E1538" s="246" t="s">
        <v>19</v>
      </c>
      <c r="F1538" s="247" t="s">
        <v>180</v>
      </c>
      <c r="G1538" s="245"/>
      <c r="H1538" s="248">
        <v>112.038</v>
      </c>
      <c r="I1538" s="249"/>
      <c r="J1538" s="245"/>
      <c r="K1538" s="245"/>
      <c r="L1538" s="250"/>
      <c r="M1538" s="251"/>
      <c r="N1538" s="252"/>
      <c r="O1538" s="252"/>
      <c r="P1538" s="252"/>
      <c r="Q1538" s="252"/>
      <c r="R1538" s="252"/>
      <c r="S1538" s="252"/>
      <c r="T1538" s="253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54" t="s">
        <v>171</v>
      </c>
      <c r="AU1538" s="254" t="s">
        <v>83</v>
      </c>
      <c r="AV1538" s="14" t="s">
        <v>167</v>
      </c>
      <c r="AW1538" s="14" t="s">
        <v>35</v>
      </c>
      <c r="AX1538" s="14" t="s">
        <v>81</v>
      </c>
      <c r="AY1538" s="254" t="s">
        <v>160</v>
      </c>
    </row>
    <row r="1539" s="2" customFormat="1" ht="24.15" customHeight="1">
      <c r="A1539" s="40"/>
      <c r="B1539" s="41"/>
      <c r="C1539" s="214" t="s">
        <v>2381</v>
      </c>
      <c r="D1539" s="214" t="s">
        <v>162</v>
      </c>
      <c r="E1539" s="215" t="s">
        <v>2382</v>
      </c>
      <c r="F1539" s="216" t="s">
        <v>2383</v>
      </c>
      <c r="G1539" s="217" t="s">
        <v>165</v>
      </c>
      <c r="H1539" s="218">
        <v>1693.5930000000001</v>
      </c>
      <c r="I1539" s="219"/>
      <c r="J1539" s="220">
        <f>ROUND(I1539*H1539,2)</f>
        <v>0</v>
      </c>
      <c r="K1539" s="216" t="s">
        <v>166</v>
      </c>
      <c r="L1539" s="46"/>
      <c r="M1539" s="221" t="s">
        <v>19</v>
      </c>
      <c r="N1539" s="222" t="s">
        <v>44</v>
      </c>
      <c r="O1539" s="86"/>
      <c r="P1539" s="223">
        <f>O1539*H1539</f>
        <v>0</v>
      </c>
      <c r="Q1539" s="223">
        <v>0.013950000000000001</v>
      </c>
      <c r="R1539" s="223">
        <f>Q1539*H1539</f>
        <v>23.62562235</v>
      </c>
      <c r="S1539" s="223">
        <v>0</v>
      </c>
      <c r="T1539" s="224">
        <f>S1539*H1539</f>
        <v>0</v>
      </c>
      <c r="U1539" s="40"/>
      <c r="V1539" s="40"/>
      <c r="W1539" s="40"/>
      <c r="X1539" s="40"/>
      <c r="Y1539" s="40"/>
      <c r="Z1539" s="40"/>
      <c r="AA1539" s="40"/>
      <c r="AB1539" s="40"/>
      <c r="AC1539" s="40"/>
      <c r="AD1539" s="40"/>
      <c r="AE1539" s="40"/>
      <c r="AR1539" s="225" t="s">
        <v>263</v>
      </c>
      <c r="AT1539" s="225" t="s">
        <v>162</v>
      </c>
      <c r="AU1539" s="225" t="s">
        <v>83</v>
      </c>
      <c r="AY1539" s="19" t="s">
        <v>160</v>
      </c>
      <c r="BE1539" s="226">
        <f>IF(N1539="základní",J1539,0)</f>
        <v>0</v>
      </c>
      <c r="BF1539" s="226">
        <f>IF(N1539="snížená",J1539,0)</f>
        <v>0</v>
      </c>
      <c r="BG1539" s="226">
        <f>IF(N1539="zákl. přenesená",J1539,0)</f>
        <v>0</v>
      </c>
      <c r="BH1539" s="226">
        <f>IF(N1539="sníž. přenesená",J1539,0)</f>
        <v>0</v>
      </c>
      <c r="BI1539" s="226">
        <f>IF(N1539="nulová",J1539,0)</f>
        <v>0</v>
      </c>
      <c r="BJ1539" s="19" t="s">
        <v>81</v>
      </c>
      <c r="BK1539" s="226">
        <f>ROUND(I1539*H1539,2)</f>
        <v>0</v>
      </c>
      <c r="BL1539" s="19" t="s">
        <v>263</v>
      </c>
      <c r="BM1539" s="225" t="s">
        <v>2384</v>
      </c>
    </row>
    <row r="1540" s="2" customFormat="1">
      <c r="A1540" s="40"/>
      <c r="B1540" s="41"/>
      <c r="C1540" s="42"/>
      <c r="D1540" s="227" t="s">
        <v>169</v>
      </c>
      <c r="E1540" s="42"/>
      <c r="F1540" s="228" t="s">
        <v>2385</v>
      </c>
      <c r="G1540" s="42"/>
      <c r="H1540" s="42"/>
      <c r="I1540" s="229"/>
      <c r="J1540" s="42"/>
      <c r="K1540" s="42"/>
      <c r="L1540" s="46"/>
      <c r="M1540" s="230"/>
      <c r="N1540" s="231"/>
      <c r="O1540" s="86"/>
      <c r="P1540" s="86"/>
      <c r="Q1540" s="86"/>
      <c r="R1540" s="86"/>
      <c r="S1540" s="86"/>
      <c r="T1540" s="87"/>
      <c r="U1540" s="40"/>
      <c r="V1540" s="40"/>
      <c r="W1540" s="40"/>
      <c r="X1540" s="40"/>
      <c r="Y1540" s="40"/>
      <c r="Z1540" s="40"/>
      <c r="AA1540" s="40"/>
      <c r="AB1540" s="40"/>
      <c r="AC1540" s="40"/>
      <c r="AD1540" s="40"/>
      <c r="AE1540" s="40"/>
      <c r="AT1540" s="19" t="s">
        <v>169</v>
      </c>
      <c r="AU1540" s="19" t="s">
        <v>83</v>
      </c>
    </row>
    <row r="1541" s="13" customFormat="1">
      <c r="A1541" s="13"/>
      <c r="B1541" s="232"/>
      <c r="C1541" s="233"/>
      <c r="D1541" s="234" t="s">
        <v>171</v>
      </c>
      <c r="E1541" s="235" t="s">
        <v>19</v>
      </c>
      <c r="F1541" s="236" t="s">
        <v>2386</v>
      </c>
      <c r="G1541" s="233"/>
      <c r="H1541" s="237">
        <v>626.66399999999999</v>
      </c>
      <c r="I1541" s="238"/>
      <c r="J1541" s="233"/>
      <c r="K1541" s="233"/>
      <c r="L1541" s="239"/>
      <c r="M1541" s="240"/>
      <c r="N1541" s="241"/>
      <c r="O1541" s="241"/>
      <c r="P1541" s="241"/>
      <c r="Q1541" s="241"/>
      <c r="R1541" s="241"/>
      <c r="S1541" s="241"/>
      <c r="T1541" s="242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T1541" s="243" t="s">
        <v>171</v>
      </c>
      <c r="AU1541" s="243" t="s">
        <v>83</v>
      </c>
      <c r="AV1541" s="13" t="s">
        <v>83</v>
      </c>
      <c r="AW1541" s="13" t="s">
        <v>35</v>
      </c>
      <c r="AX1541" s="13" t="s">
        <v>73</v>
      </c>
      <c r="AY1541" s="243" t="s">
        <v>160</v>
      </c>
    </row>
    <row r="1542" s="15" customFormat="1">
      <c r="A1542" s="15"/>
      <c r="B1542" s="265"/>
      <c r="C1542" s="266"/>
      <c r="D1542" s="234" t="s">
        <v>171</v>
      </c>
      <c r="E1542" s="267" t="s">
        <v>19</v>
      </c>
      <c r="F1542" s="268" t="s">
        <v>1180</v>
      </c>
      <c r="G1542" s="266"/>
      <c r="H1542" s="269">
        <v>626.66399999999999</v>
      </c>
      <c r="I1542" s="270"/>
      <c r="J1542" s="266"/>
      <c r="K1542" s="266"/>
      <c r="L1542" s="271"/>
      <c r="M1542" s="272"/>
      <c r="N1542" s="273"/>
      <c r="O1542" s="273"/>
      <c r="P1542" s="273"/>
      <c r="Q1542" s="273"/>
      <c r="R1542" s="273"/>
      <c r="S1542" s="273"/>
      <c r="T1542" s="274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T1542" s="275" t="s">
        <v>171</v>
      </c>
      <c r="AU1542" s="275" t="s">
        <v>83</v>
      </c>
      <c r="AV1542" s="15" t="s">
        <v>181</v>
      </c>
      <c r="AW1542" s="15" t="s">
        <v>35</v>
      </c>
      <c r="AX1542" s="15" t="s">
        <v>73</v>
      </c>
      <c r="AY1542" s="275" t="s">
        <v>160</v>
      </c>
    </row>
    <row r="1543" s="13" customFormat="1">
      <c r="A1543" s="13"/>
      <c r="B1543" s="232"/>
      <c r="C1543" s="233"/>
      <c r="D1543" s="234" t="s">
        <v>171</v>
      </c>
      <c r="E1543" s="235" t="s">
        <v>19</v>
      </c>
      <c r="F1543" s="236" t="s">
        <v>1673</v>
      </c>
      <c r="G1543" s="233"/>
      <c r="H1543" s="237">
        <v>67.504999999999995</v>
      </c>
      <c r="I1543" s="238"/>
      <c r="J1543" s="233"/>
      <c r="K1543" s="233"/>
      <c r="L1543" s="239"/>
      <c r="M1543" s="240"/>
      <c r="N1543" s="241"/>
      <c r="O1543" s="241"/>
      <c r="P1543" s="241"/>
      <c r="Q1543" s="241"/>
      <c r="R1543" s="241"/>
      <c r="S1543" s="241"/>
      <c r="T1543" s="242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T1543" s="243" t="s">
        <v>171</v>
      </c>
      <c r="AU1543" s="243" t="s">
        <v>83</v>
      </c>
      <c r="AV1543" s="13" t="s">
        <v>83</v>
      </c>
      <c r="AW1543" s="13" t="s">
        <v>35</v>
      </c>
      <c r="AX1543" s="13" t="s">
        <v>73</v>
      </c>
      <c r="AY1543" s="243" t="s">
        <v>160</v>
      </c>
    </row>
    <row r="1544" s="13" customFormat="1">
      <c r="A1544" s="13"/>
      <c r="B1544" s="232"/>
      <c r="C1544" s="233"/>
      <c r="D1544" s="234" t="s">
        <v>171</v>
      </c>
      <c r="E1544" s="235" t="s">
        <v>19</v>
      </c>
      <c r="F1544" s="236" t="s">
        <v>1674</v>
      </c>
      <c r="G1544" s="233"/>
      <c r="H1544" s="237">
        <v>169.977</v>
      </c>
      <c r="I1544" s="238"/>
      <c r="J1544" s="233"/>
      <c r="K1544" s="233"/>
      <c r="L1544" s="239"/>
      <c r="M1544" s="240"/>
      <c r="N1544" s="241"/>
      <c r="O1544" s="241"/>
      <c r="P1544" s="241"/>
      <c r="Q1544" s="241"/>
      <c r="R1544" s="241"/>
      <c r="S1544" s="241"/>
      <c r="T1544" s="242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T1544" s="243" t="s">
        <v>171</v>
      </c>
      <c r="AU1544" s="243" t="s">
        <v>83</v>
      </c>
      <c r="AV1544" s="13" t="s">
        <v>83</v>
      </c>
      <c r="AW1544" s="13" t="s">
        <v>35</v>
      </c>
      <c r="AX1544" s="13" t="s">
        <v>73</v>
      </c>
      <c r="AY1544" s="243" t="s">
        <v>160</v>
      </c>
    </row>
    <row r="1545" s="13" customFormat="1">
      <c r="A1545" s="13"/>
      <c r="B1545" s="232"/>
      <c r="C1545" s="233"/>
      <c r="D1545" s="234" t="s">
        <v>171</v>
      </c>
      <c r="E1545" s="235" t="s">
        <v>19</v>
      </c>
      <c r="F1545" s="236" t="s">
        <v>1675</v>
      </c>
      <c r="G1545" s="233"/>
      <c r="H1545" s="237">
        <v>97.197000000000003</v>
      </c>
      <c r="I1545" s="238"/>
      <c r="J1545" s="233"/>
      <c r="K1545" s="233"/>
      <c r="L1545" s="239"/>
      <c r="M1545" s="240"/>
      <c r="N1545" s="241"/>
      <c r="O1545" s="241"/>
      <c r="P1545" s="241"/>
      <c r="Q1545" s="241"/>
      <c r="R1545" s="241"/>
      <c r="S1545" s="241"/>
      <c r="T1545" s="242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T1545" s="243" t="s">
        <v>171</v>
      </c>
      <c r="AU1545" s="243" t="s">
        <v>83</v>
      </c>
      <c r="AV1545" s="13" t="s">
        <v>83</v>
      </c>
      <c r="AW1545" s="13" t="s">
        <v>35</v>
      </c>
      <c r="AX1545" s="13" t="s">
        <v>73</v>
      </c>
      <c r="AY1545" s="243" t="s">
        <v>160</v>
      </c>
    </row>
    <row r="1546" s="13" customFormat="1">
      <c r="A1546" s="13"/>
      <c r="B1546" s="232"/>
      <c r="C1546" s="233"/>
      <c r="D1546" s="234" t="s">
        <v>171</v>
      </c>
      <c r="E1546" s="235" t="s">
        <v>19</v>
      </c>
      <c r="F1546" s="236" t="s">
        <v>1676</v>
      </c>
      <c r="G1546" s="233"/>
      <c r="H1546" s="237">
        <v>98.802999999999997</v>
      </c>
      <c r="I1546" s="238"/>
      <c r="J1546" s="233"/>
      <c r="K1546" s="233"/>
      <c r="L1546" s="239"/>
      <c r="M1546" s="240"/>
      <c r="N1546" s="241"/>
      <c r="O1546" s="241"/>
      <c r="P1546" s="241"/>
      <c r="Q1546" s="241"/>
      <c r="R1546" s="241"/>
      <c r="S1546" s="241"/>
      <c r="T1546" s="242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T1546" s="243" t="s">
        <v>171</v>
      </c>
      <c r="AU1546" s="243" t="s">
        <v>83</v>
      </c>
      <c r="AV1546" s="13" t="s">
        <v>83</v>
      </c>
      <c r="AW1546" s="13" t="s">
        <v>35</v>
      </c>
      <c r="AX1546" s="13" t="s">
        <v>73</v>
      </c>
      <c r="AY1546" s="243" t="s">
        <v>160</v>
      </c>
    </row>
    <row r="1547" s="13" customFormat="1">
      <c r="A1547" s="13"/>
      <c r="B1547" s="232"/>
      <c r="C1547" s="233"/>
      <c r="D1547" s="234" t="s">
        <v>171</v>
      </c>
      <c r="E1547" s="235" t="s">
        <v>19</v>
      </c>
      <c r="F1547" s="236" t="s">
        <v>1405</v>
      </c>
      <c r="G1547" s="233"/>
      <c r="H1547" s="237">
        <v>49.872999999999998</v>
      </c>
      <c r="I1547" s="238"/>
      <c r="J1547" s="233"/>
      <c r="K1547" s="233"/>
      <c r="L1547" s="239"/>
      <c r="M1547" s="240"/>
      <c r="N1547" s="241"/>
      <c r="O1547" s="241"/>
      <c r="P1547" s="241"/>
      <c r="Q1547" s="241"/>
      <c r="R1547" s="241"/>
      <c r="S1547" s="241"/>
      <c r="T1547" s="242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T1547" s="243" t="s">
        <v>171</v>
      </c>
      <c r="AU1547" s="243" t="s">
        <v>83</v>
      </c>
      <c r="AV1547" s="13" t="s">
        <v>83</v>
      </c>
      <c r="AW1547" s="13" t="s">
        <v>35</v>
      </c>
      <c r="AX1547" s="13" t="s">
        <v>73</v>
      </c>
      <c r="AY1547" s="243" t="s">
        <v>160</v>
      </c>
    </row>
    <row r="1548" s="13" customFormat="1">
      <c r="A1548" s="13"/>
      <c r="B1548" s="232"/>
      <c r="C1548" s="233"/>
      <c r="D1548" s="234" t="s">
        <v>171</v>
      </c>
      <c r="E1548" s="235" t="s">
        <v>19</v>
      </c>
      <c r="F1548" s="236" t="s">
        <v>1677</v>
      </c>
      <c r="G1548" s="233"/>
      <c r="H1548" s="237">
        <v>70.344999999999999</v>
      </c>
      <c r="I1548" s="238"/>
      <c r="J1548" s="233"/>
      <c r="K1548" s="233"/>
      <c r="L1548" s="239"/>
      <c r="M1548" s="240"/>
      <c r="N1548" s="241"/>
      <c r="O1548" s="241"/>
      <c r="P1548" s="241"/>
      <c r="Q1548" s="241"/>
      <c r="R1548" s="241"/>
      <c r="S1548" s="241"/>
      <c r="T1548" s="242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T1548" s="243" t="s">
        <v>171</v>
      </c>
      <c r="AU1548" s="243" t="s">
        <v>83</v>
      </c>
      <c r="AV1548" s="13" t="s">
        <v>83</v>
      </c>
      <c r="AW1548" s="13" t="s">
        <v>35</v>
      </c>
      <c r="AX1548" s="13" t="s">
        <v>73</v>
      </c>
      <c r="AY1548" s="243" t="s">
        <v>160</v>
      </c>
    </row>
    <row r="1549" s="13" customFormat="1">
      <c r="A1549" s="13"/>
      <c r="B1549" s="232"/>
      <c r="C1549" s="233"/>
      <c r="D1549" s="234" t="s">
        <v>171</v>
      </c>
      <c r="E1549" s="235" t="s">
        <v>19</v>
      </c>
      <c r="F1549" s="236" t="s">
        <v>1679</v>
      </c>
      <c r="G1549" s="233"/>
      <c r="H1549" s="237">
        <v>15.002000000000001</v>
      </c>
      <c r="I1549" s="238"/>
      <c r="J1549" s="233"/>
      <c r="K1549" s="233"/>
      <c r="L1549" s="239"/>
      <c r="M1549" s="240"/>
      <c r="N1549" s="241"/>
      <c r="O1549" s="241"/>
      <c r="P1549" s="241"/>
      <c r="Q1549" s="241"/>
      <c r="R1549" s="241"/>
      <c r="S1549" s="241"/>
      <c r="T1549" s="242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T1549" s="243" t="s">
        <v>171</v>
      </c>
      <c r="AU1549" s="243" t="s">
        <v>83</v>
      </c>
      <c r="AV1549" s="13" t="s">
        <v>83</v>
      </c>
      <c r="AW1549" s="13" t="s">
        <v>35</v>
      </c>
      <c r="AX1549" s="13" t="s">
        <v>73</v>
      </c>
      <c r="AY1549" s="243" t="s">
        <v>160</v>
      </c>
    </row>
    <row r="1550" s="15" customFormat="1">
      <c r="A1550" s="15"/>
      <c r="B1550" s="265"/>
      <c r="C1550" s="266"/>
      <c r="D1550" s="234" t="s">
        <v>171</v>
      </c>
      <c r="E1550" s="267" t="s">
        <v>19</v>
      </c>
      <c r="F1550" s="268" t="s">
        <v>2387</v>
      </c>
      <c r="G1550" s="266"/>
      <c r="H1550" s="269">
        <v>568.702</v>
      </c>
      <c r="I1550" s="270"/>
      <c r="J1550" s="266"/>
      <c r="K1550" s="266"/>
      <c r="L1550" s="271"/>
      <c r="M1550" s="272"/>
      <c r="N1550" s="273"/>
      <c r="O1550" s="273"/>
      <c r="P1550" s="273"/>
      <c r="Q1550" s="273"/>
      <c r="R1550" s="273"/>
      <c r="S1550" s="273"/>
      <c r="T1550" s="274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T1550" s="275" t="s">
        <v>171</v>
      </c>
      <c r="AU1550" s="275" t="s">
        <v>83</v>
      </c>
      <c r="AV1550" s="15" t="s">
        <v>181</v>
      </c>
      <c r="AW1550" s="15" t="s">
        <v>35</v>
      </c>
      <c r="AX1550" s="15" t="s">
        <v>73</v>
      </c>
      <c r="AY1550" s="275" t="s">
        <v>160</v>
      </c>
    </row>
    <row r="1551" s="13" customFormat="1">
      <c r="A1551" s="13"/>
      <c r="B1551" s="232"/>
      <c r="C1551" s="233"/>
      <c r="D1551" s="234" t="s">
        <v>171</v>
      </c>
      <c r="E1551" s="235" t="s">
        <v>19</v>
      </c>
      <c r="F1551" s="236" t="s">
        <v>1181</v>
      </c>
      <c r="G1551" s="233"/>
      <c r="H1551" s="237">
        <v>4.5490000000000004</v>
      </c>
      <c r="I1551" s="238"/>
      <c r="J1551" s="233"/>
      <c r="K1551" s="233"/>
      <c r="L1551" s="239"/>
      <c r="M1551" s="240"/>
      <c r="N1551" s="241"/>
      <c r="O1551" s="241"/>
      <c r="P1551" s="241"/>
      <c r="Q1551" s="241"/>
      <c r="R1551" s="241"/>
      <c r="S1551" s="241"/>
      <c r="T1551" s="242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T1551" s="243" t="s">
        <v>171</v>
      </c>
      <c r="AU1551" s="243" t="s">
        <v>83</v>
      </c>
      <c r="AV1551" s="13" t="s">
        <v>83</v>
      </c>
      <c r="AW1551" s="13" t="s">
        <v>35</v>
      </c>
      <c r="AX1551" s="13" t="s">
        <v>73</v>
      </c>
      <c r="AY1551" s="243" t="s">
        <v>160</v>
      </c>
    </row>
    <row r="1552" s="13" customFormat="1">
      <c r="A1552" s="13"/>
      <c r="B1552" s="232"/>
      <c r="C1552" s="233"/>
      <c r="D1552" s="234" t="s">
        <v>171</v>
      </c>
      <c r="E1552" s="235" t="s">
        <v>19</v>
      </c>
      <c r="F1552" s="236" t="s">
        <v>1182</v>
      </c>
      <c r="G1552" s="233"/>
      <c r="H1552" s="237">
        <v>8.1679999999999993</v>
      </c>
      <c r="I1552" s="238"/>
      <c r="J1552" s="233"/>
      <c r="K1552" s="233"/>
      <c r="L1552" s="239"/>
      <c r="M1552" s="240"/>
      <c r="N1552" s="241"/>
      <c r="O1552" s="241"/>
      <c r="P1552" s="241"/>
      <c r="Q1552" s="241"/>
      <c r="R1552" s="241"/>
      <c r="S1552" s="241"/>
      <c r="T1552" s="242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43" t="s">
        <v>171</v>
      </c>
      <c r="AU1552" s="243" t="s">
        <v>83</v>
      </c>
      <c r="AV1552" s="13" t="s">
        <v>83</v>
      </c>
      <c r="AW1552" s="13" t="s">
        <v>35</v>
      </c>
      <c r="AX1552" s="13" t="s">
        <v>73</v>
      </c>
      <c r="AY1552" s="243" t="s">
        <v>160</v>
      </c>
    </row>
    <row r="1553" s="13" customFormat="1">
      <c r="A1553" s="13"/>
      <c r="B1553" s="232"/>
      <c r="C1553" s="233"/>
      <c r="D1553" s="234" t="s">
        <v>171</v>
      </c>
      <c r="E1553" s="235" t="s">
        <v>19</v>
      </c>
      <c r="F1553" s="236" t="s">
        <v>1183</v>
      </c>
      <c r="G1553" s="233"/>
      <c r="H1553" s="237">
        <v>2.6030000000000002</v>
      </c>
      <c r="I1553" s="238"/>
      <c r="J1553" s="233"/>
      <c r="K1553" s="233"/>
      <c r="L1553" s="239"/>
      <c r="M1553" s="240"/>
      <c r="N1553" s="241"/>
      <c r="O1553" s="241"/>
      <c r="P1553" s="241"/>
      <c r="Q1553" s="241"/>
      <c r="R1553" s="241"/>
      <c r="S1553" s="241"/>
      <c r="T1553" s="242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T1553" s="243" t="s">
        <v>171</v>
      </c>
      <c r="AU1553" s="243" t="s">
        <v>83</v>
      </c>
      <c r="AV1553" s="13" t="s">
        <v>83</v>
      </c>
      <c r="AW1553" s="13" t="s">
        <v>35</v>
      </c>
      <c r="AX1553" s="13" t="s">
        <v>73</v>
      </c>
      <c r="AY1553" s="243" t="s">
        <v>160</v>
      </c>
    </row>
    <row r="1554" s="13" customFormat="1">
      <c r="A1554" s="13"/>
      <c r="B1554" s="232"/>
      <c r="C1554" s="233"/>
      <c r="D1554" s="234" t="s">
        <v>171</v>
      </c>
      <c r="E1554" s="235" t="s">
        <v>19</v>
      </c>
      <c r="F1554" s="236" t="s">
        <v>1184</v>
      </c>
      <c r="G1554" s="233"/>
      <c r="H1554" s="237">
        <v>4.4269999999999996</v>
      </c>
      <c r="I1554" s="238"/>
      <c r="J1554" s="233"/>
      <c r="K1554" s="233"/>
      <c r="L1554" s="239"/>
      <c r="M1554" s="240"/>
      <c r="N1554" s="241"/>
      <c r="O1554" s="241"/>
      <c r="P1554" s="241"/>
      <c r="Q1554" s="241"/>
      <c r="R1554" s="241"/>
      <c r="S1554" s="241"/>
      <c r="T1554" s="242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43" t="s">
        <v>171</v>
      </c>
      <c r="AU1554" s="243" t="s">
        <v>83</v>
      </c>
      <c r="AV1554" s="13" t="s">
        <v>83</v>
      </c>
      <c r="AW1554" s="13" t="s">
        <v>35</v>
      </c>
      <c r="AX1554" s="13" t="s">
        <v>73</v>
      </c>
      <c r="AY1554" s="243" t="s">
        <v>160</v>
      </c>
    </row>
    <row r="1555" s="13" customFormat="1">
      <c r="A1555" s="13"/>
      <c r="B1555" s="232"/>
      <c r="C1555" s="233"/>
      <c r="D1555" s="234" t="s">
        <v>171</v>
      </c>
      <c r="E1555" s="235" t="s">
        <v>19</v>
      </c>
      <c r="F1555" s="236" t="s">
        <v>1185</v>
      </c>
      <c r="G1555" s="233"/>
      <c r="H1555" s="237">
        <v>3.48</v>
      </c>
      <c r="I1555" s="238"/>
      <c r="J1555" s="233"/>
      <c r="K1555" s="233"/>
      <c r="L1555" s="239"/>
      <c r="M1555" s="240"/>
      <c r="N1555" s="241"/>
      <c r="O1555" s="241"/>
      <c r="P1555" s="241"/>
      <c r="Q1555" s="241"/>
      <c r="R1555" s="241"/>
      <c r="S1555" s="241"/>
      <c r="T1555" s="242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T1555" s="243" t="s">
        <v>171</v>
      </c>
      <c r="AU1555" s="243" t="s">
        <v>83</v>
      </c>
      <c r="AV1555" s="13" t="s">
        <v>83</v>
      </c>
      <c r="AW1555" s="13" t="s">
        <v>35</v>
      </c>
      <c r="AX1555" s="13" t="s">
        <v>73</v>
      </c>
      <c r="AY1555" s="243" t="s">
        <v>160</v>
      </c>
    </row>
    <row r="1556" s="13" customFormat="1">
      <c r="A1556" s="13"/>
      <c r="B1556" s="232"/>
      <c r="C1556" s="233"/>
      <c r="D1556" s="234" t="s">
        <v>171</v>
      </c>
      <c r="E1556" s="235" t="s">
        <v>19</v>
      </c>
      <c r="F1556" s="236" t="s">
        <v>1186</v>
      </c>
      <c r="G1556" s="233"/>
      <c r="H1556" s="237">
        <v>9.9199999999999999</v>
      </c>
      <c r="I1556" s="238"/>
      <c r="J1556" s="233"/>
      <c r="K1556" s="233"/>
      <c r="L1556" s="239"/>
      <c r="M1556" s="240"/>
      <c r="N1556" s="241"/>
      <c r="O1556" s="241"/>
      <c r="P1556" s="241"/>
      <c r="Q1556" s="241"/>
      <c r="R1556" s="241"/>
      <c r="S1556" s="241"/>
      <c r="T1556" s="242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T1556" s="243" t="s">
        <v>171</v>
      </c>
      <c r="AU1556" s="243" t="s">
        <v>83</v>
      </c>
      <c r="AV1556" s="13" t="s">
        <v>83</v>
      </c>
      <c r="AW1556" s="13" t="s">
        <v>35</v>
      </c>
      <c r="AX1556" s="13" t="s">
        <v>73</v>
      </c>
      <c r="AY1556" s="243" t="s">
        <v>160</v>
      </c>
    </row>
    <row r="1557" s="13" customFormat="1">
      <c r="A1557" s="13"/>
      <c r="B1557" s="232"/>
      <c r="C1557" s="233"/>
      <c r="D1557" s="234" t="s">
        <v>171</v>
      </c>
      <c r="E1557" s="235" t="s">
        <v>19</v>
      </c>
      <c r="F1557" s="236" t="s">
        <v>1187</v>
      </c>
      <c r="G1557" s="233"/>
      <c r="H1557" s="237">
        <v>10.523999999999999</v>
      </c>
      <c r="I1557" s="238"/>
      <c r="J1557" s="233"/>
      <c r="K1557" s="233"/>
      <c r="L1557" s="239"/>
      <c r="M1557" s="240"/>
      <c r="N1557" s="241"/>
      <c r="O1557" s="241"/>
      <c r="P1557" s="241"/>
      <c r="Q1557" s="241"/>
      <c r="R1557" s="241"/>
      <c r="S1557" s="241"/>
      <c r="T1557" s="242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T1557" s="243" t="s">
        <v>171</v>
      </c>
      <c r="AU1557" s="243" t="s">
        <v>83</v>
      </c>
      <c r="AV1557" s="13" t="s">
        <v>83</v>
      </c>
      <c r="AW1557" s="13" t="s">
        <v>35</v>
      </c>
      <c r="AX1557" s="13" t="s">
        <v>73</v>
      </c>
      <c r="AY1557" s="243" t="s">
        <v>160</v>
      </c>
    </row>
    <row r="1558" s="15" customFormat="1">
      <c r="A1558" s="15"/>
      <c r="B1558" s="265"/>
      <c r="C1558" s="266"/>
      <c r="D1558" s="234" t="s">
        <v>171</v>
      </c>
      <c r="E1558" s="267" t="s">
        <v>19</v>
      </c>
      <c r="F1558" s="268" t="s">
        <v>1188</v>
      </c>
      <c r="G1558" s="266"/>
      <c r="H1558" s="269">
        <v>43.670999999999999</v>
      </c>
      <c r="I1558" s="270"/>
      <c r="J1558" s="266"/>
      <c r="K1558" s="266"/>
      <c r="L1558" s="271"/>
      <c r="M1558" s="272"/>
      <c r="N1558" s="273"/>
      <c r="O1558" s="273"/>
      <c r="P1558" s="273"/>
      <c r="Q1558" s="273"/>
      <c r="R1558" s="273"/>
      <c r="S1558" s="273"/>
      <c r="T1558" s="274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T1558" s="275" t="s">
        <v>171</v>
      </c>
      <c r="AU1558" s="275" t="s">
        <v>83</v>
      </c>
      <c r="AV1558" s="15" t="s">
        <v>181</v>
      </c>
      <c r="AW1558" s="15" t="s">
        <v>35</v>
      </c>
      <c r="AX1558" s="15" t="s">
        <v>73</v>
      </c>
      <c r="AY1558" s="275" t="s">
        <v>160</v>
      </c>
    </row>
    <row r="1559" s="13" customFormat="1">
      <c r="A1559" s="13"/>
      <c r="B1559" s="232"/>
      <c r="C1559" s="233"/>
      <c r="D1559" s="234" t="s">
        <v>171</v>
      </c>
      <c r="E1559" s="235" t="s">
        <v>19</v>
      </c>
      <c r="F1559" s="236" t="s">
        <v>1189</v>
      </c>
      <c r="G1559" s="233"/>
      <c r="H1559" s="237">
        <v>27.434000000000001</v>
      </c>
      <c r="I1559" s="238"/>
      <c r="J1559" s="233"/>
      <c r="K1559" s="233"/>
      <c r="L1559" s="239"/>
      <c r="M1559" s="240"/>
      <c r="N1559" s="241"/>
      <c r="O1559" s="241"/>
      <c r="P1559" s="241"/>
      <c r="Q1559" s="241"/>
      <c r="R1559" s="241"/>
      <c r="S1559" s="241"/>
      <c r="T1559" s="242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T1559" s="243" t="s">
        <v>171</v>
      </c>
      <c r="AU1559" s="243" t="s">
        <v>83</v>
      </c>
      <c r="AV1559" s="13" t="s">
        <v>83</v>
      </c>
      <c r="AW1559" s="13" t="s">
        <v>35</v>
      </c>
      <c r="AX1559" s="13" t="s">
        <v>73</v>
      </c>
      <c r="AY1559" s="243" t="s">
        <v>160</v>
      </c>
    </row>
    <row r="1560" s="13" customFormat="1">
      <c r="A1560" s="13"/>
      <c r="B1560" s="232"/>
      <c r="C1560" s="233"/>
      <c r="D1560" s="234" t="s">
        <v>171</v>
      </c>
      <c r="E1560" s="235" t="s">
        <v>19</v>
      </c>
      <c r="F1560" s="236" t="s">
        <v>1190</v>
      </c>
      <c r="G1560" s="233"/>
      <c r="H1560" s="237">
        <v>17.013999999999999</v>
      </c>
      <c r="I1560" s="238"/>
      <c r="J1560" s="233"/>
      <c r="K1560" s="233"/>
      <c r="L1560" s="239"/>
      <c r="M1560" s="240"/>
      <c r="N1560" s="241"/>
      <c r="O1560" s="241"/>
      <c r="P1560" s="241"/>
      <c r="Q1560" s="241"/>
      <c r="R1560" s="241"/>
      <c r="S1560" s="241"/>
      <c r="T1560" s="242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243" t="s">
        <v>171</v>
      </c>
      <c r="AU1560" s="243" t="s">
        <v>83</v>
      </c>
      <c r="AV1560" s="13" t="s">
        <v>83</v>
      </c>
      <c r="AW1560" s="13" t="s">
        <v>35</v>
      </c>
      <c r="AX1560" s="13" t="s">
        <v>73</v>
      </c>
      <c r="AY1560" s="243" t="s">
        <v>160</v>
      </c>
    </row>
    <row r="1561" s="13" customFormat="1">
      <c r="A1561" s="13"/>
      <c r="B1561" s="232"/>
      <c r="C1561" s="233"/>
      <c r="D1561" s="234" t="s">
        <v>171</v>
      </c>
      <c r="E1561" s="235" t="s">
        <v>19</v>
      </c>
      <c r="F1561" s="236" t="s">
        <v>1191</v>
      </c>
      <c r="G1561" s="233"/>
      <c r="H1561" s="237">
        <v>34.332000000000001</v>
      </c>
      <c r="I1561" s="238"/>
      <c r="J1561" s="233"/>
      <c r="K1561" s="233"/>
      <c r="L1561" s="239"/>
      <c r="M1561" s="240"/>
      <c r="N1561" s="241"/>
      <c r="O1561" s="241"/>
      <c r="P1561" s="241"/>
      <c r="Q1561" s="241"/>
      <c r="R1561" s="241"/>
      <c r="S1561" s="241"/>
      <c r="T1561" s="242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T1561" s="243" t="s">
        <v>171</v>
      </c>
      <c r="AU1561" s="243" t="s">
        <v>83</v>
      </c>
      <c r="AV1561" s="13" t="s">
        <v>83</v>
      </c>
      <c r="AW1561" s="13" t="s">
        <v>35</v>
      </c>
      <c r="AX1561" s="13" t="s">
        <v>73</v>
      </c>
      <c r="AY1561" s="243" t="s">
        <v>160</v>
      </c>
    </row>
    <row r="1562" s="13" customFormat="1">
      <c r="A1562" s="13"/>
      <c r="B1562" s="232"/>
      <c r="C1562" s="233"/>
      <c r="D1562" s="234" t="s">
        <v>171</v>
      </c>
      <c r="E1562" s="235" t="s">
        <v>19</v>
      </c>
      <c r="F1562" s="236" t="s">
        <v>1192</v>
      </c>
      <c r="G1562" s="233"/>
      <c r="H1562" s="237">
        <v>50.231999999999999</v>
      </c>
      <c r="I1562" s="238"/>
      <c r="J1562" s="233"/>
      <c r="K1562" s="233"/>
      <c r="L1562" s="239"/>
      <c r="M1562" s="240"/>
      <c r="N1562" s="241"/>
      <c r="O1562" s="241"/>
      <c r="P1562" s="241"/>
      <c r="Q1562" s="241"/>
      <c r="R1562" s="241"/>
      <c r="S1562" s="241"/>
      <c r="T1562" s="242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T1562" s="243" t="s">
        <v>171</v>
      </c>
      <c r="AU1562" s="243" t="s">
        <v>83</v>
      </c>
      <c r="AV1562" s="13" t="s">
        <v>83</v>
      </c>
      <c r="AW1562" s="13" t="s">
        <v>35</v>
      </c>
      <c r="AX1562" s="13" t="s">
        <v>73</v>
      </c>
      <c r="AY1562" s="243" t="s">
        <v>160</v>
      </c>
    </row>
    <row r="1563" s="13" customFormat="1">
      <c r="A1563" s="13"/>
      <c r="B1563" s="232"/>
      <c r="C1563" s="233"/>
      <c r="D1563" s="234" t="s">
        <v>171</v>
      </c>
      <c r="E1563" s="235" t="s">
        <v>19</v>
      </c>
      <c r="F1563" s="236" t="s">
        <v>1193</v>
      </c>
      <c r="G1563" s="233"/>
      <c r="H1563" s="237">
        <v>45.936</v>
      </c>
      <c r="I1563" s="238"/>
      <c r="J1563" s="233"/>
      <c r="K1563" s="233"/>
      <c r="L1563" s="239"/>
      <c r="M1563" s="240"/>
      <c r="N1563" s="241"/>
      <c r="O1563" s="241"/>
      <c r="P1563" s="241"/>
      <c r="Q1563" s="241"/>
      <c r="R1563" s="241"/>
      <c r="S1563" s="241"/>
      <c r="T1563" s="242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T1563" s="243" t="s">
        <v>171</v>
      </c>
      <c r="AU1563" s="243" t="s">
        <v>83</v>
      </c>
      <c r="AV1563" s="13" t="s">
        <v>83</v>
      </c>
      <c r="AW1563" s="13" t="s">
        <v>35</v>
      </c>
      <c r="AX1563" s="13" t="s">
        <v>73</v>
      </c>
      <c r="AY1563" s="243" t="s">
        <v>160</v>
      </c>
    </row>
    <row r="1564" s="13" customFormat="1">
      <c r="A1564" s="13"/>
      <c r="B1564" s="232"/>
      <c r="C1564" s="233"/>
      <c r="D1564" s="234" t="s">
        <v>171</v>
      </c>
      <c r="E1564" s="235" t="s">
        <v>19</v>
      </c>
      <c r="F1564" s="236" t="s">
        <v>1194</v>
      </c>
      <c r="G1564" s="233"/>
      <c r="H1564" s="237">
        <v>12.505000000000001</v>
      </c>
      <c r="I1564" s="238"/>
      <c r="J1564" s="233"/>
      <c r="K1564" s="233"/>
      <c r="L1564" s="239"/>
      <c r="M1564" s="240"/>
      <c r="N1564" s="241"/>
      <c r="O1564" s="241"/>
      <c r="P1564" s="241"/>
      <c r="Q1564" s="241"/>
      <c r="R1564" s="241"/>
      <c r="S1564" s="241"/>
      <c r="T1564" s="242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43" t="s">
        <v>171</v>
      </c>
      <c r="AU1564" s="243" t="s">
        <v>83</v>
      </c>
      <c r="AV1564" s="13" t="s">
        <v>83</v>
      </c>
      <c r="AW1564" s="13" t="s">
        <v>35</v>
      </c>
      <c r="AX1564" s="13" t="s">
        <v>73</v>
      </c>
      <c r="AY1564" s="243" t="s">
        <v>160</v>
      </c>
    </row>
    <row r="1565" s="13" customFormat="1">
      <c r="A1565" s="13"/>
      <c r="B1565" s="232"/>
      <c r="C1565" s="233"/>
      <c r="D1565" s="234" t="s">
        <v>171</v>
      </c>
      <c r="E1565" s="235" t="s">
        <v>19</v>
      </c>
      <c r="F1565" s="236" t="s">
        <v>1195</v>
      </c>
      <c r="G1565" s="233"/>
      <c r="H1565" s="237">
        <v>19.635000000000002</v>
      </c>
      <c r="I1565" s="238"/>
      <c r="J1565" s="233"/>
      <c r="K1565" s="233"/>
      <c r="L1565" s="239"/>
      <c r="M1565" s="240"/>
      <c r="N1565" s="241"/>
      <c r="O1565" s="241"/>
      <c r="P1565" s="241"/>
      <c r="Q1565" s="241"/>
      <c r="R1565" s="241"/>
      <c r="S1565" s="241"/>
      <c r="T1565" s="242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T1565" s="243" t="s">
        <v>171</v>
      </c>
      <c r="AU1565" s="243" t="s">
        <v>83</v>
      </c>
      <c r="AV1565" s="13" t="s">
        <v>83</v>
      </c>
      <c r="AW1565" s="13" t="s">
        <v>35</v>
      </c>
      <c r="AX1565" s="13" t="s">
        <v>73</v>
      </c>
      <c r="AY1565" s="243" t="s">
        <v>160</v>
      </c>
    </row>
    <row r="1566" s="13" customFormat="1">
      <c r="A1566" s="13"/>
      <c r="B1566" s="232"/>
      <c r="C1566" s="233"/>
      <c r="D1566" s="234" t="s">
        <v>171</v>
      </c>
      <c r="E1566" s="235" t="s">
        <v>19</v>
      </c>
      <c r="F1566" s="236" t="s">
        <v>1196</v>
      </c>
      <c r="G1566" s="233"/>
      <c r="H1566" s="237">
        <v>4.9509999999999996</v>
      </c>
      <c r="I1566" s="238"/>
      <c r="J1566" s="233"/>
      <c r="K1566" s="233"/>
      <c r="L1566" s="239"/>
      <c r="M1566" s="240"/>
      <c r="N1566" s="241"/>
      <c r="O1566" s="241"/>
      <c r="P1566" s="241"/>
      <c r="Q1566" s="241"/>
      <c r="R1566" s="241"/>
      <c r="S1566" s="241"/>
      <c r="T1566" s="242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T1566" s="243" t="s">
        <v>171</v>
      </c>
      <c r="AU1566" s="243" t="s">
        <v>83</v>
      </c>
      <c r="AV1566" s="13" t="s">
        <v>83</v>
      </c>
      <c r="AW1566" s="13" t="s">
        <v>35</v>
      </c>
      <c r="AX1566" s="13" t="s">
        <v>73</v>
      </c>
      <c r="AY1566" s="243" t="s">
        <v>160</v>
      </c>
    </row>
    <row r="1567" s="13" customFormat="1">
      <c r="A1567" s="13"/>
      <c r="B1567" s="232"/>
      <c r="C1567" s="233"/>
      <c r="D1567" s="234" t="s">
        <v>171</v>
      </c>
      <c r="E1567" s="235" t="s">
        <v>19</v>
      </c>
      <c r="F1567" s="236" t="s">
        <v>1197</v>
      </c>
      <c r="G1567" s="233"/>
      <c r="H1567" s="237">
        <v>2.794</v>
      </c>
      <c r="I1567" s="238"/>
      <c r="J1567" s="233"/>
      <c r="K1567" s="233"/>
      <c r="L1567" s="239"/>
      <c r="M1567" s="240"/>
      <c r="N1567" s="241"/>
      <c r="O1567" s="241"/>
      <c r="P1567" s="241"/>
      <c r="Q1567" s="241"/>
      <c r="R1567" s="241"/>
      <c r="S1567" s="241"/>
      <c r="T1567" s="242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T1567" s="243" t="s">
        <v>171</v>
      </c>
      <c r="AU1567" s="243" t="s">
        <v>83</v>
      </c>
      <c r="AV1567" s="13" t="s">
        <v>83</v>
      </c>
      <c r="AW1567" s="13" t="s">
        <v>35</v>
      </c>
      <c r="AX1567" s="13" t="s">
        <v>73</v>
      </c>
      <c r="AY1567" s="243" t="s">
        <v>160</v>
      </c>
    </row>
    <row r="1568" s="13" customFormat="1">
      <c r="A1568" s="13"/>
      <c r="B1568" s="232"/>
      <c r="C1568" s="233"/>
      <c r="D1568" s="234" t="s">
        <v>171</v>
      </c>
      <c r="E1568" s="235" t="s">
        <v>19</v>
      </c>
      <c r="F1568" s="236" t="s">
        <v>1198</v>
      </c>
      <c r="G1568" s="233"/>
      <c r="H1568" s="237">
        <v>13.932</v>
      </c>
      <c r="I1568" s="238"/>
      <c r="J1568" s="233"/>
      <c r="K1568" s="233"/>
      <c r="L1568" s="239"/>
      <c r="M1568" s="240"/>
      <c r="N1568" s="241"/>
      <c r="O1568" s="241"/>
      <c r="P1568" s="241"/>
      <c r="Q1568" s="241"/>
      <c r="R1568" s="241"/>
      <c r="S1568" s="241"/>
      <c r="T1568" s="242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T1568" s="243" t="s">
        <v>171</v>
      </c>
      <c r="AU1568" s="243" t="s">
        <v>83</v>
      </c>
      <c r="AV1568" s="13" t="s">
        <v>83</v>
      </c>
      <c r="AW1568" s="13" t="s">
        <v>35</v>
      </c>
      <c r="AX1568" s="13" t="s">
        <v>73</v>
      </c>
      <c r="AY1568" s="243" t="s">
        <v>160</v>
      </c>
    </row>
    <row r="1569" s="13" customFormat="1">
      <c r="A1569" s="13"/>
      <c r="B1569" s="232"/>
      <c r="C1569" s="233"/>
      <c r="D1569" s="234" t="s">
        <v>171</v>
      </c>
      <c r="E1569" s="235" t="s">
        <v>19</v>
      </c>
      <c r="F1569" s="236" t="s">
        <v>1199</v>
      </c>
      <c r="G1569" s="233"/>
      <c r="H1569" s="237">
        <v>11.811</v>
      </c>
      <c r="I1569" s="238"/>
      <c r="J1569" s="233"/>
      <c r="K1569" s="233"/>
      <c r="L1569" s="239"/>
      <c r="M1569" s="240"/>
      <c r="N1569" s="241"/>
      <c r="O1569" s="241"/>
      <c r="P1569" s="241"/>
      <c r="Q1569" s="241"/>
      <c r="R1569" s="241"/>
      <c r="S1569" s="241"/>
      <c r="T1569" s="242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43" t="s">
        <v>171</v>
      </c>
      <c r="AU1569" s="243" t="s">
        <v>83</v>
      </c>
      <c r="AV1569" s="13" t="s">
        <v>83</v>
      </c>
      <c r="AW1569" s="13" t="s">
        <v>35</v>
      </c>
      <c r="AX1569" s="13" t="s">
        <v>73</v>
      </c>
      <c r="AY1569" s="243" t="s">
        <v>160</v>
      </c>
    </row>
    <row r="1570" s="13" customFormat="1">
      <c r="A1570" s="13"/>
      <c r="B1570" s="232"/>
      <c r="C1570" s="233"/>
      <c r="D1570" s="234" t="s">
        <v>171</v>
      </c>
      <c r="E1570" s="235" t="s">
        <v>19</v>
      </c>
      <c r="F1570" s="236" t="s">
        <v>1200</v>
      </c>
      <c r="G1570" s="233"/>
      <c r="H1570" s="237">
        <v>10.298</v>
      </c>
      <c r="I1570" s="238"/>
      <c r="J1570" s="233"/>
      <c r="K1570" s="233"/>
      <c r="L1570" s="239"/>
      <c r="M1570" s="240"/>
      <c r="N1570" s="241"/>
      <c r="O1570" s="241"/>
      <c r="P1570" s="241"/>
      <c r="Q1570" s="241"/>
      <c r="R1570" s="241"/>
      <c r="S1570" s="241"/>
      <c r="T1570" s="242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T1570" s="243" t="s">
        <v>171</v>
      </c>
      <c r="AU1570" s="243" t="s">
        <v>83</v>
      </c>
      <c r="AV1570" s="13" t="s">
        <v>83</v>
      </c>
      <c r="AW1570" s="13" t="s">
        <v>35</v>
      </c>
      <c r="AX1570" s="13" t="s">
        <v>73</v>
      </c>
      <c r="AY1570" s="243" t="s">
        <v>160</v>
      </c>
    </row>
    <row r="1571" s="13" customFormat="1">
      <c r="A1571" s="13"/>
      <c r="B1571" s="232"/>
      <c r="C1571" s="233"/>
      <c r="D1571" s="234" t="s">
        <v>171</v>
      </c>
      <c r="E1571" s="235" t="s">
        <v>19</v>
      </c>
      <c r="F1571" s="236" t="s">
        <v>1201</v>
      </c>
      <c r="G1571" s="233"/>
      <c r="H1571" s="237">
        <v>9.8059999999999992</v>
      </c>
      <c r="I1571" s="238"/>
      <c r="J1571" s="233"/>
      <c r="K1571" s="233"/>
      <c r="L1571" s="239"/>
      <c r="M1571" s="240"/>
      <c r="N1571" s="241"/>
      <c r="O1571" s="241"/>
      <c r="P1571" s="241"/>
      <c r="Q1571" s="241"/>
      <c r="R1571" s="241"/>
      <c r="S1571" s="241"/>
      <c r="T1571" s="242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T1571" s="243" t="s">
        <v>171</v>
      </c>
      <c r="AU1571" s="243" t="s">
        <v>83</v>
      </c>
      <c r="AV1571" s="13" t="s">
        <v>83</v>
      </c>
      <c r="AW1571" s="13" t="s">
        <v>35</v>
      </c>
      <c r="AX1571" s="13" t="s">
        <v>73</v>
      </c>
      <c r="AY1571" s="243" t="s">
        <v>160</v>
      </c>
    </row>
    <row r="1572" s="13" customFormat="1">
      <c r="A1572" s="13"/>
      <c r="B1572" s="232"/>
      <c r="C1572" s="233"/>
      <c r="D1572" s="234" t="s">
        <v>171</v>
      </c>
      <c r="E1572" s="235" t="s">
        <v>19</v>
      </c>
      <c r="F1572" s="236" t="s">
        <v>1202</v>
      </c>
      <c r="G1572" s="233"/>
      <c r="H1572" s="237">
        <v>33.149000000000001</v>
      </c>
      <c r="I1572" s="238"/>
      <c r="J1572" s="233"/>
      <c r="K1572" s="233"/>
      <c r="L1572" s="239"/>
      <c r="M1572" s="240"/>
      <c r="N1572" s="241"/>
      <c r="O1572" s="241"/>
      <c r="P1572" s="241"/>
      <c r="Q1572" s="241"/>
      <c r="R1572" s="241"/>
      <c r="S1572" s="241"/>
      <c r="T1572" s="242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T1572" s="243" t="s">
        <v>171</v>
      </c>
      <c r="AU1572" s="243" t="s">
        <v>83</v>
      </c>
      <c r="AV1572" s="13" t="s">
        <v>83</v>
      </c>
      <c r="AW1572" s="13" t="s">
        <v>35</v>
      </c>
      <c r="AX1572" s="13" t="s">
        <v>73</v>
      </c>
      <c r="AY1572" s="243" t="s">
        <v>160</v>
      </c>
    </row>
    <row r="1573" s="13" customFormat="1">
      <c r="A1573" s="13"/>
      <c r="B1573" s="232"/>
      <c r="C1573" s="233"/>
      <c r="D1573" s="234" t="s">
        <v>171</v>
      </c>
      <c r="E1573" s="235" t="s">
        <v>19</v>
      </c>
      <c r="F1573" s="236" t="s">
        <v>1203</v>
      </c>
      <c r="G1573" s="233"/>
      <c r="H1573" s="237">
        <v>48.780999999999999</v>
      </c>
      <c r="I1573" s="238"/>
      <c r="J1573" s="233"/>
      <c r="K1573" s="233"/>
      <c r="L1573" s="239"/>
      <c r="M1573" s="240"/>
      <c r="N1573" s="241"/>
      <c r="O1573" s="241"/>
      <c r="P1573" s="241"/>
      <c r="Q1573" s="241"/>
      <c r="R1573" s="241"/>
      <c r="S1573" s="241"/>
      <c r="T1573" s="242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43" t="s">
        <v>171</v>
      </c>
      <c r="AU1573" s="243" t="s">
        <v>83</v>
      </c>
      <c r="AV1573" s="13" t="s">
        <v>83</v>
      </c>
      <c r="AW1573" s="13" t="s">
        <v>35</v>
      </c>
      <c r="AX1573" s="13" t="s">
        <v>73</v>
      </c>
      <c r="AY1573" s="243" t="s">
        <v>160</v>
      </c>
    </row>
    <row r="1574" s="13" customFormat="1">
      <c r="A1574" s="13"/>
      <c r="B1574" s="232"/>
      <c r="C1574" s="233"/>
      <c r="D1574" s="234" t="s">
        <v>171</v>
      </c>
      <c r="E1574" s="235" t="s">
        <v>19</v>
      </c>
      <c r="F1574" s="236" t="s">
        <v>1204</v>
      </c>
      <c r="G1574" s="233"/>
      <c r="H1574" s="237">
        <v>45.039000000000001</v>
      </c>
      <c r="I1574" s="238"/>
      <c r="J1574" s="233"/>
      <c r="K1574" s="233"/>
      <c r="L1574" s="239"/>
      <c r="M1574" s="240"/>
      <c r="N1574" s="241"/>
      <c r="O1574" s="241"/>
      <c r="P1574" s="241"/>
      <c r="Q1574" s="241"/>
      <c r="R1574" s="241"/>
      <c r="S1574" s="241"/>
      <c r="T1574" s="242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T1574" s="243" t="s">
        <v>171</v>
      </c>
      <c r="AU1574" s="243" t="s">
        <v>83</v>
      </c>
      <c r="AV1574" s="13" t="s">
        <v>83</v>
      </c>
      <c r="AW1574" s="13" t="s">
        <v>35</v>
      </c>
      <c r="AX1574" s="13" t="s">
        <v>73</v>
      </c>
      <c r="AY1574" s="243" t="s">
        <v>160</v>
      </c>
    </row>
    <row r="1575" s="13" customFormat="1">
      <c r="A1575" s="13"/>
      <c r="B1575" s="232"/>
      <c r="C1575" s="233"/>
      <c r="D1575" s="234" t="s">
        <v>171</v>
      </c>
      <c r="E1575" s="235" t="s">
        <v>19</v>
      </c>
      <c r="F1575" s="236" t="s">
        <v>1205</v>
      </c>
      <c r="G1575" s="233"/>
      <c r="H1575" s="237">
        <v>50.353000000000002</v>
      </c>
      <c r="I1575" s="238"/>
      <c r="J1575" s="233"/>
      <c r="K1575" s="233"/>
      <c r="L1575" s="239"/>
      <c r="M1575" s="240"/>
      <c r="N1575" s="241"/>
      <c r="O1575" s="241"/>
      <c r="P1575" s="241"/>
      <c r="Q1575" s="241"/>
      <c r="R1575" s="241"/>
      <c r="S1575" s="241"/>
      <c r="T1575" s="242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T1575" s="243" t="s">
        <v>171</v>
      </c>
      <c r="AU1575" s="243" t="s">
        <v>83</v>
      </c>
      <c r="AV1575" s="13" t="s">
        <v>83</v>
      </c>
      <c r="AW1575" s="13" t="s">
        <v>35</v>
      </c>
      <c r="AX1575" s="13" t="s">
        <v>73</v>
      </c>
      <c r="AY1575" s="243" t="s">
        <v>160</v>
      </c>
    </row>
    <row r="1576" s="15" customFormat="1">
      <c r="A1576" s="15"/>
      <c r="B1576" s="265"/>
      <c r="C1576" s="266"/>
      <c r="D1576" s="234" t="s">
        <v>171</v>
      </c>
      <c r="E1576" s="267" t="s">
        <v>19</v>
      </c>
      <c r="F1576" s="268" t="s">
        <v>1206</v>
      </c>
      <c r="G1576" s="266"/>
      <c r="H1576" s="269">
        <v>438.00200000000001</v>
      </c>
      <c r="I1576" s="270"/>
      <c r="J1576" s="266"/>
      <c r="K1576" s="266"/>
      <c r="L1576" s="271"/>
      <c r="M1576" s="272"/>
      <c r="N1576" s="273"/>
      <c r="O1576" s="273"/>
      <c r="P1576" s="273"/>
      <c r="Q1576" s="273"/>
      <c r="R1576" s="273"/>
      <c r="S1576" s="273"/>
      <c r="T1576" s="274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T1576" s="275" t="s">
        <v>171</v>
      </c>
      <c r="AU1576" s="275" t="s">
        <v>83</v>
      </c>
      <c r="AV1576" s="15" t="s">
        <v>181</v>
      </c>
      <c r="AW1576" s="15" t="s">
        <v>35</v>
      </c>
      <c r="AX1576" s="15" t="s">
        <v>73</v>
      </c>
      <c r="AY1576" s="275" t="s">
        <v>160</v>
      </c>
    </row>
    <row r="1577" s="13" customFormat="1">
      <c r="A1577" s="13"/>
      <c r="B1577" s="232"/>
      <c r="C1577" s="233"/>
      <c r="D1577" s="234" t="s">
        <v>171</v>
      </c>
      <c r="E1577" s="235" t="s">
        <v>19</v>
      </c>
      <c r="F1577" s="236" t="s">
        <v>1970</v>
      </c>
      <c r="G1577" s="233"/>
      <c r="H1577" s="237">
        <v>12.064</v>
      </c>
      <c r="I1577" s="238"/>
      <c r="J1577" s="233"/>
      <c r="K1577" s="233"/>
      <c r="L1577" s="239"/>
      <c r="M1577" s="240"/>
      <c r="N1577" s="241"/>
      <c r="O1577" s="241"/>
      <c r="P1577" s="241"/>
      <c r="Q1577" s="241"/>
      <c r="R1577" s="241"/>
      <c r="S1577" s="241"/>
      <c r="T1577" s="242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T1577" s="243" t="s">
        <v>171</v>
      </c>
      <c r="AU1577" s="243" t="s">
        <v>83</v>
      </c>
      <c r="AV1577" s="13" t="s">
        <v>83</v>
      </c>
      <c r="AW1577" s="13" t="s">
        <v>35</v>
      </c>
      <c r="AX1577" s="13" t="s">
        <v>73</v>
      </c>
      <c r="AY1577" s="243" t="s">
        <v>160</v>
      </c>
    </row>
    <row r="1578" s="13" customFormat="1">
      <c r="A1578" s="13"/>
      <c r="B1578" s="232"/>
      <c r="C1578" s="233"/>
      <c r="D1578" s="234" t="s">
        <v>171</v>
      </c>
      <c r="E1578" s="235" t="s">
        <v>19</v>
      </c>
      <c r="F1578" s="236" t="s">
        <v>2388</v>
      </c>
      <c r="G1578" s="233"/>
      <c r="H1578" s="237">
        <v>4.4900000000000002</v>
      </c>
      <c r="I1578" s="238"/>
      <c r="J1578" s="233"/>
      <c r="K1578" s="233"/>
      <c r="L1578" s="239"/>
      <c r="M1578" s="240"/>
      <c r="N1578" s="241"/>
      <c r="O1578" s="241"/>
      <c r="P1578" s="241"/>
      <c r="Q1578" s="241"/>
      <c r="R1578" s="241"/>
      <c r="S1578" s="241"/>
      <c r="T1578" s="242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T1578" s="243" t="s">
        <v>171</v>
      </c>
      <c r="AU1578" s="243" t="s">
        <v>83</v>
      </c>
      <c r="AV1578" s="13" t="s">
        <v>83</v>
      </c>
      <c r="AW1578" s="13" t="s">
        <v>35</v>
      </c>
      <c r="AX1578" s="13" t="s">
        <v>73</v>
      </c>
      <c r="AY1578" s="243" t="s">
        <v>160</v>
      </c>
    </row>
    <row r="1579" s="14" customFormat="1">
      <c r="A1579" s="14"/>
      <c r="B1579" s="244"/>
      <c r="C1579" s="245"/>
      <c r="D1579" s="234" t="s">
        <v>171</v>
      </c>
      <c r="E1579" s="246" t="s">
        <v>19</v>
      </c>
      <c r="F1579" s="247" t="s">
        <v>180</v>
      </c>
      <c r="G1579" s="245"/>
      <c r="H1579" s="248">
        <v>1693.5930000000001</v>
      </c>
      <c r="I1579" s="249"/>
      <c r="J1579" s="245"/>
      <c r="K1579" s="245"/>
      <c r="L1579" s="250"/>
      <c r="M1579" s="251"/>
      <c r="N1579" s="252"/>
      <c r="O1579" s="252"/>
      <c r="P1579" s="252"/>
      <c r="Q1579" s="252"/>
      <c r="R1579" s="252"/>
      <c r="S1579" s="252"/>
      <c r="T1579" s="253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T1579" s="254" t="s">
        <v>171</v>
      </c>
      <c r="AU1579" s="254" t="s">
        <v>83</v>
      </c>
      <c r="AV1579" s="14" t="s">
        <v>167</v>
      </c>
      <c r="AW1579" s="14" t="s">
        <v>35</v>
      </c>
      <c r="AX1579" s="14" t="s">
        <v>81</v>
      </c>
      <c r="AY1579" s="254" t="s">
        <v>160</v>
      </c>
    </row>
    <row r="1580" s="2" customFormat="1" ht="24.15" customHeight="1">
      <c r="A1580" s="40"/>
      <c r="B1580" s="41"/>
      <c r="C1580" s="214" t="s">
        <v>2389</v>
      </c>
      <c r="D1580" s="214" t="s">
        <v>162</v>
      </c>
      <c r="E1580" s="215" t="s">
        <v>2390</v>
      </c>
      <c r="F1580" s="216" t="s">
        <v>2391</v>
      </c>
      <c r="G1580" s="217" t="s">
        <v>213</v>
      </c>
      <c r="H1580" s="218">
        <v>29.434999999999999</v>
      </c>
      <c r="I1580" s="219"/>
      <c r="J1580" s="220">
        <f>ROUND(I1580*H1580,2)</f>
        <v>0</v>
      </c>
      <c r="K1580" s="216" t="s">
        <v>166</v>
      </c>
      <c r="L1580" s="46"/>
      <c r="M1580" s="221" t="s">
        <v>19</v>
      </c>
      <c r="N1580" s="222" t="s">
        <v>44</v>
      </c>
      <c r="O1580" s="86"/>
      <c r="P1580" s="223">
        <f>O1580*H1580</f>
        <v>0</v>
      </c>
      <c r="Q1580" s="223">
        <v>0</v>
      </c>
      <c r="R1580" s="223">
        <f>Q1580*H1580</f>
        <v>0</v>
      </c>
      <c r="S1580" s="223">
        <v>0</v>
      </c>
      <c r="T1580" s="224">
        <f>S1580*H1580</f>
        <v>0</v>
      </c>
      <c r="U1580" s="40"/>
      <c r="V1580" s="40"/>
      <c r="W1580" s="40"/>
      <c r="X1580" s="40"/>
      <c r="Y1580" s="40"/>
      <c r="Z1580" s="40"/>
      <c r="AA1580" s="40"/>
      <c r="AB1580" s="40"/>
      <c r="AC1580" s="40"/>
      <c r="AD1580" s="40"/>
      <c r="AE1580" s="40"/>
      <c r="AR1580" s="225" t="s">
        <v>263</v>
      </c>
      <c r="AT1580" s="225" t="s">
        <v>162</v>
      </c>
      <c r="AU1580" s="225" t="s">
        <v>83</v>
      </c>
      <c r="AY1580" s="19" t="s">
        <v>160</v>
      </c>
      <c r="BE1580" s="226">
        <f>IF(N1580="základní",J1580,0)</f>
        <v>0</v>
      </c>
      <c r="BF1580" s="226">
        <f>IF(N1580="snížená",J1580,0)</f>
        <v>0</v>
      </c>
      <c r="BG1580" s="226">
        <f>IF(N1580="zákl. přenesená",J1580,0)</f>
        <v>0</v>
      </c>
      <c r="BH1580" s="226">
        <f>IF(N1580="sníž. přenesená",J1580,0)</f>
        <v>0</v>
      </c>
      <c r="BI1580" s="226">
        <f>IF(N1580="nulová",J1580,0)</f>
        <v>0</v>
      </c>
      <c r="BJ1580" s="19" t="s">
        <v>81</v>
      </c>
      <c r="BK1580" s="226">
        <f>ROUND(I1580*H1580,2)</f>
        <v>0</v>
      </c>
      <c r="BL1580" s="19" t="s">
        <v>263</v>
      </c>
      <c r="BM1580" s="225" t="s">
        <v>2392</v>
      </c>
    </row>
    <row r="1581" s="2" customFormat="1">
      <c r="A1581" s="40"/>
      <c r="B1581" s="41"/>
      <c r="C1581" s="42"/>
      <c r="D1581" s="227" t="s">
        <v>169</v>
      </c>
      <c r="E1581" s="42"/>
      <c r="F1581" s="228" t="s">
        <v>2393</v>
      </c>
      <c r="G1581" s="42"/>
      <c r="H1581" s="42"/>
      <c r="I1581" s="229"/>
      <c r="J1581" s="42"/>
      <c r="K1581" s="42"/>
      <c r="L1581" s="46"/>
      <c r="M1581" s="230"/>
      <c r="N1581" s="231"/>
      <c r="O1581" s="86"/>
      <c r="P1581" s="86"/>
      <c r="Q1581" s="86"/>
      <c r="R1581" s="86"/>
      <c r="S1581" s="86"/>
      <c r="T1581" s="87"/>
      <c r="U1581" s="40"/>
      <c r="V1581" s="40"/>
      <c r="W1581" s="40"/>
      <c r="X1581" s="40"/>
      <c r="Y1581" s="40"/>
      <c r="Z1581" s="40"/>
      <c r="AA1581" s="40"/>
      <c r="AB1581" s="40"/>
      <c r="AC1581" s="40"/>
      <c r="AD1581" s="40"/>
      <c r="AE1581" s="40"/>
      <c r="AT1581" s="19" t="s">
        <v>169</v>
      </c>
      <c r="AU1581" s="19" t="s">
        <v>83</v>
      </c>
    </row>
    <row r="1582" s="12" customFormat="1" ht="22.8" customHeight="1">
      <c r="A1582" s="12"/>
      <c r="B1582" s="198"/>
      <c r="C1582" s="199"/>
      <c r="D1582" s="200" t="s">
        <v>72</v>
      </c>
      <c r="E1582" s="212" t="s">
        <v>2394</v>
      </c>
      <c r="F1582" s="212" t="s">
        <v>2395</v>
      </c>
      <c r="G1582" s="199"/>
      <c r="H1582" s="199"/>
      <c r="I1582" s="202"/>
      <c r="J1582" s="213">
        <f>BK1582</f>
        <v>0</v>
      </c>
      <c r="K1582" s="199"/>
      <c r="L1582" s="204"/>
      <c r="M1582" s="205"/>
      <c r="N1582" s="206"/>
      <c r="O1582" s="206"/>
      <c r="P1582" s="207">
        <f>SUM(P1583:P2194)</f>
        <v>0</v>
      </c>
      <c r="Q1582" s="206"/>
      <c r="R1582" s="207">
        <f>SUM(R1583:R2194)</f>
        <v>152.22895291999998</v>
      </c>
      <c r="S1582" s="206"/>
      <c r="T1582" s="208">
        <f>SUM(T1583:T2194)</f>
        <v>0</v>
      </c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R1582" s="209" t="s">
        <v>83</v>
      </c>
      <c r="AT1582" s="210" t="s">
        <v>72</v>
      </c>
      <c r="AU1582" s="210" t="s">
        <v>81</v>
      </c>
      <c r="AY1582" s="209" t="s">
        <v>160</v>
      </c>
      <c r="BK1582" s="211">
        <f>SUM(BK1583:BK2194)</f>
        <v>0</v>
      </c>
    </row>
    <row r="1583" s="2" customFormat="1" ht="16.5" customHeight="1">
      <c r="A1583" s="40"/>
      <c r="B1583" s="41"/>
      <c r="C1583" s="214" t="s">
        <v>2396</v>
      </c>
      <c r="D1583" s="214" t="s">
        <v>162</v>
      </c>
      <c r="E1583" s="215" t="s">
        <v>2397</v>
      </c>
      <c r="F1583" s="216" t="s">
        <v>2398</v>
      </c>
      <c r="G1583" s="217" t="s">
        <v>165</v>
      </c>
      <c r="H1583" s="218">
        <v>598.90499999999997</v>
      </c>
      <c r="I1583" s="219"/>
      <c r="J1583" s="220">
        <f>ROUND(I1583*H1583,2)</f>
        <v>0</v>
      </c>
      <c r="K1583" s="216" t="s">
        <v>166</v>
      </c>
      <c r="L1583" s="46"/>
      <c r="M1583" s="221" t="s">
        <v>19</v>
      </c>
      <c r="N1583" s="222" t="s">
        <v>44</v>
      </c>
      <c r="O1583" s="86"/>
      <c r="P1583" s="223">
        <f>O1583*H1583</f>
        <v>0</v>
      </c>
      <c r="Q1583" s="223">
        <v>0</v>
      </c>
      <c r="R1583" s="223">
        <f>Q1583*H1583</f>
        <v>0</v>
      </c>
      <c r="S1583" s="223">
        <v>0</v>
      </c>
      <c r="T1583" s="224">
        <f>S1583*H1583</f>
        <v>0</v>
      </c>
      <c r="U1583" s="40"/>
      <c r="V1583" s="40"/>
      <c r="W1583" s="40"/>
      <c r="X1583" s="40"/>
      <c r="Y1583" s="40"/>
      <c r="Z1583" s="40"/>
      <c r="AA1583" s="40"/>
      <c r="AB1583" s="40"/>
      <c r="AC1583" s="40"/>
      <c r="AD1583" s="40"/>
      <c r="AE1583" s="40"/>
      <c r="AR1583" s="225" t="s">
        <v>263</v>
      </c>
      <c r="AT1583" s="225" t="s">
        <v>162</v>
      </c>
      <c r="AU1583" s="225" t="s">
        <v>83</v>
      </c>
      <c r="AY1583" s="19" t="s">
        <v>160</v>
      </c>
      <c r="BE1583" s="226">
        <f>IF(N1583="základní",J1583,0)</f>
        <v>0</v>
      </c>
      <c r="BF1583" s="226">
        <f>IF(N1583="snížená",J1583,0)</f>
        <v>0</v>
      </c>
      <c r="BG1583" s="226">
        <f>IF(N1583="zákl. přenesená",J1583,0)</f>
        <v>0</v>
      </c>
      <c r="BH1583" s="226">
        <f>IF(N1583="sníž. přenesená",J1583,0)</f>
        <v>0</v>
      </c>
      <c r="BI1583" s="226">
        <f>IF(N1583="nulová",J1583,0)</f>
        <v>0</v>
      </c>
      <c r="BJ1583" s="19" t="s">
        <v>81</v>
      </c>
      <c r="BK1583" s="226">
        <f>ROUND(I1583*H1583,2)</f>
        <v>0</v>
      </c>
      <c r="BL1583" s="19" t="s">
        <v>263</v>
      </c>
      <c r="BM1583" s="225" t="s">
        <v>2399</v>
      </c>
    </row>
    <row r="1584" s="2" customFormat="1">
      <c r="A1584" s="40"/>
      <c r="B1584" s="41"/>
      <c r="C1584" s="42"/>
      <c r="D1584" s="227" t="s">
        <v>169</v>
      </c>
      <c r="E1584" s="42"/>
      <c r="F1584" s="228" t="s">
        <v>2400</v>
      </c>
      <c r="G1584" s="42"/>
      <c r="H1584" s="42"/>
      <c r="I1584" s="229"/>
      <c r="J1584" s="42"/>
      <c r="K1584" s="42"/>
      <c r="L1584" s="46"/>
      <c r="M1584" s="230"/>
      <c r="N1584" s="231"/>
      <c r="O1584" s="86"/>
      <c r="P1584" s="86"/>
      <c r="Q1584" s="86"/>
      <c r="R1584" s="86"/>
      <c r="S1584" s="86"/>
      <c r="T1584" s="87"/>
      <c r="U1584" s="40"/>
      <c r="V1584" s="40"/>
      <c r="W1584" s="40"/>
      <c r="X1584" s="40"/>
      <c r="Y1584" s="40"/>
      <c r="Z1584" s="40"/>
      <c r="AA1584" s="40"/>
      <c r="AB1584" s="40"/>
      <c r="AC1584" s="40"/>
      <c r="AD1584" s="40"/>
      <c r="AE1584" s="40"/>
      <c r="AT1584" s="19" t="s">
        <v>169</v>
      </c>
      <c r="AU1584" s="19" t="s">
        <v>83</v>
      </c>
    </row>
    <row r="1585" s="13" customFormat="1">
      <c r="A1585" s="13"/>
      <c r="B1585" s="232"/>
      <c r="C1585" s="233"/>
      <c r="D1585" s="234" t="s">
        <v>171</v>
      </c>
      <c r="E1585" s="235" t="s">
        <v>19</v>
      </c>
      <c r="F1585" s="236" t="s">
        <v>2075</v>
      </c>
      <c r="G1585" s="233"/>
      <c r="H1585" s="237">
        <v>17.802</v>
      </c>
      <c r="I1585" s="238"/>
      <c r="J1585" s="233"/>
      <c r="K1585" s="233"/>
      <c r="L1585" s="239"/>
      <c r="M1585" s="240"/>
      <c r="N1585" s="241"/>
      <c r="O1585" s="241"/>
      <c r="P1585" s="241"/>
      <c r="Q1585" s="241"/>
      <c r="R1585" s="241"/>
      <c r="S1585" s="241"/>
      <c r="T1585" s="242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T1585" s="243" t="s">
        <v>171</v>
      </c>
      <c r="AU1585" s="243" t="s">
        <v>83</v>
      </c>
      <c r="AV1585" s="13" t="s">
        <v>83</v>
      </c>
      <c r="AW1585" s="13" t="s">
        <v>35</v>
      </c>
      <c r="AX1585" s="13" t="s">
        <v>73</v>
      </c>
      <c r="AY1585" s="243" t="s">
        <v>160</v>
      </c>
    </row>
    <row r="1586" s="13" customFormat="1">
      <c r="A1586" s="13"/>
      <c r="B1586" s="232"/>
      <c r="C1586" s="233"/>
      <c r="D1586" s="234" t="s">
        <v>171</v>
      </c>
      <c r="E1586" s="235" t="s">
        <v>19</v>
      </c>
      <c r="F1586" s="236" t="s">
        <v>2076</v>
      </c>
      <c r="G1586" s="233"/>
      <c r="H1586" s="237">
        <v>42.109000000000002</v>
      </c>
      <c r="I1586" s="238"/>
      <c r="J1586" s="233"/>
      <c r="K1586" s="233"/>
      <c r="L1586" s="239"/>
      <c r="M1586" s="240"/>
      <c r="N1586" s="241"/>
      <c r="O1586" s="241"/>
      <c r="P1586" s="241"/>
      <c r="Q1586" s="241"/>
      <c r="R1586" s="241"/>
      <c r="S1586" s="241"/>
      <c r="T1586" s="242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T1586" s="243" t="s">
        <v>171</v>
      </c>
      <c r="AU1586" s="243" t="s">
        <v>83</v>
      </c>
      <c r="AV1586" s="13" t="s">
        <v>83</v>
      </c>
      <c r="AW1586" s="13" t="s">
        <v>35</v>
      </c>
      <c r="AX1586" s="13" t="s">
        <v>73</v>
      </c>
      <c r="AY1586" s="243" t="s">
        <v>160</v>
      </c>
    </row>
    <row r="1587" s="13" customFormat="1">
      <c r="A1587" s="13"/>
      <c r="B1587" s="232"/>
      <c r="C1587" s="233"/>
      <c r="D1587" s="234" t="s">
        <v>171</v>
      </c>
      <c r="E1587" s="235" t="s">
        <v>19</v>
      </c>
      <c r="F1587" s="236" t="s">
        <v>2077</v>
      </c>
      <c r="G1587" s="233"/>
      <c r="H1587" s="237">
        <v>49.103000000000002</v>
      </c>
      <c r="I1587" s="238"/>
      <c r="J1587" s="233"/>
      <c r="K1587" s="233"/>
      <c r="L1587" s="239"/>
      <c r="M1587" s="240"/>
      <c r="N1587" s="241"/>
      <c r="O1587" s="241"/>
      <c r="P1587" s="241"/>
      <c r="Q1587" s="241"/>
      <c r="R1587" s="241"/>
      <c r="S1587" s="241"/>
      <c r="T1587" s="242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43" t="s">
        <v>171</v>
      </c>
      <c r="AU1587" s="243" t="s">
        <v>83</v>
      </c>
      <c r="AV1587" s="13" t="s">
        <v>83</v>
      </c>
      <c r="AW1587" s="13" t="s">
        <v>35</v>
      </c>
      <c r="AX1587" s="13" t="s">
        <v>73</v>
      </c>
      <c r="AY1587" s="243" t="s">
        <v>160</v>
      </c>
    </row>
    <row r="1588" s="13" customFormat="1">
      <c r="A1588" s="13"/>
      <c r="B1588" s="232"/>
      <c r="C1588" s="233"/>
      <c r="D1588" s="234" t="s">
        <v>171</v>
      </c>
      <c r="E1588" s="235" t="s">
        <v>19</v>
      </c>
      <c r="F1588" s="236" t="s">
        <v>2078</v>
      </c>
      <c r="G1588" s="233"/>
      <c r="H1588" s="237">
        <v>24.199999999999999</v>
      </c>
      <c r="I1588" s="238"/>
      <c r="J1588" s="233"/>
      <c r="K1588" s="233"/>
      <c r="L1588" s="239"/>
      <c r="M1588" s="240"/>
      <c r="N1588" s="241"/>
      <c r="O1588" s="241"/>
      <c r="P1588" s="241"/>
      <c r="Q1588" s="241"/>
      <c r="R1588" s="241"/>
      <c r="S1588" s="241"/>
      <c r="T1588" s="242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T1588" s="243" t="s">
        <v>171</v>
      </c>
      <c r="AU1588" s="243" t="s">
        <v>83</v>
      </c>
      <c r="AV1588" s="13" t="s">
        <v>83</v>
      </c>
      <c r="AW1588" s="13" t="s">
        <v>35</v>
      </c>
      <c r="AX1588" s="13" t="s">
        <v>73</v>
      </c>
      <c r="AY1588" s="243" t="s">
        <v>160</v>
      </c>
    </row>
    <row r="1589" s="13" customFormat="1">
      <c r="A1589" s="13"/>
      <c r="B1589" s="232"/>
      <c r="C1589" s="233"/>
      <c r="D1589" s="234" t="s">
        <v>171</v>
      </c>
      <c r="E1589" s="235" t="s">
        <v>19</v>
      </c>
      <c r="F1589" s="236" t="s">
        <v>2079</v>
      </c>
      <c r="G1589" s="233"/>
      <c r="H1589" s="237">
        <v>27.027000000000001</v>
      </c>
      <c r="I1589" s="238"/>
      <c r="J1589" s="233"/>
      <c r="K1589" s="233"/>
      <c r="L1589" s="239"/>
      <c r="M1589" s="240"/>
      <c r="N1589" s="241"/>
      <c r="O1589" s="241"/>
      <c r="P1589" s="241"/>
      <c r="Q1589" s="241"/>
      <c r="R1589" s="241"/>
      <c r="S1589" s="241"/>
      <c r="T1589" s="242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T1589" s="243" t="s">
        <v>171</v>
      </c>
      <c r="AU1589" s="243" t="s">
        <v>83</v>
      </c>
      <c r="AV1589" s="13" t="s">
        <v>83</v>
      </c>
      <c r="AW1589" s="13" t="s">
        <v>35</v>
      </c>
      <c r="AX1589" s="13" t="s">
        <v>73</v>
      </c>
      <c r="AY1589" s="243" t="s">
        <v>160</v>
      </c>
    </row>
    <row r="1590" s="13" customFormat="1">
      <c r="A1590" s="13"/>
      <c r="B1590" s="232"/>
      <c r="C1590" s="233"/>
      <c r="D1590" s="234" t="s">
        <v>171</v>
      </c>
      <c r="E1590" s="235" t="s">
        <v>19</v>
      </c>
      <c r="F1590" s="236" t="s">
        <v>2080</v>
      </c>
      <c r="G1590" s="233"/>
      <c r="H1590" s="237">
        <v>55.262999999999998</v>
      </c>
      <c r="I1590" s="238"/>
      <c r="J1590" s="233"/>
      <c r="K1590" s="233"/>
      <c r="L1590" s="239"/>
      <c r="M1590" s="240"/>
      <c r="N1590" s="241"/>
      <c r="O1590" s="241"/>
      <c r="P1590" s="241"/>
      <c r="Q1590" s="241"/>
      <c r="R1590" s="241"/>
      <c r="S1590" s="241"/>
      <c r="T1590" s="242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T1590" s="243" t="s">
        <v>171</v>
      </c>
      <c r="AU1590" s="243" t="s">
        <v>83</v>
      </c>
      <c r="AV1590" s="13" t="s">
        <v>83</v>
      </c>
      <c r="AW1590" s="13" t="s">
        <v>35</v>
      </c>
      <c r="AX1590" s="13" t="s">
        <v>73</v>
      </c>
      <c r="AY1590" s="243" t="s">
        <v>160</v>
      </c>
    </row>
    <row r="1591" s="13" customFormat="1">
      <c r="A1591" s="13"/>
      <c r="B1591" s="232"/>
      <c r="C1591" s="233"/>
      <c r="D1591" s="234" t="s">
        <v>171</v>
      </c>
      <c r="E1591" s="235" t="s">
        <v>19</v>
      </c>
      <c r="F1591" s="236" t="s">
        <v>2081</v>
      </c>
      <c r="G1591" s="233"/>
      <c r="H1591" s="237">
        <v>22.568000000000001</v>
      </c>
      <c r="I1591" s="238"/>
      <c r="J1591" s="233"/>
      <c r="K1591" s="233"/>
      <c r="L1591" s="239"/>
      <c r="M1591" s="240"/>
      <c r="N1591" s="241"/>
      <c r="O1591" s="241"/>
      <c r="P1591" s="241"/>
      <c r="Q1591" s="241"/>
      <c r="R1591" s="241"/>
      <c r="S1591" s="241"/>
      <c r="T1591" s="242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T1591" s="243" t="s">
        <v>171</v>
      </c>
      <c r="AU1591" s="243" t="s">
        <v>83</v>
      </c>
      <c r="AV1591" s="13" t="s">
        <v>83</v>
      </c>
      <c r="AW1591" s="13" t="s">
        <v>35</v>
      </c>
      <c r="AX1591" s="13" t="s">
        <v>73</v>
      </c>
      <c r="AY1591" s="243" t="s">
        <v>160</v>
      </c>
    </row>
    <row r="1592" s="13" customFormat="1">
      <c r="A1592" s="13"/>
      <c r="B1592" s="232"/>
      <c r="C1592" s="233"/>
      <c r="D1592" s="234" t="s">
        <v>171</v>
      </c>
      <c r="E1592" s="235" t="s">
        <v>19</v>
      </c>
      <c r="F1592" s="236" t="s">
        <v>2082</v>
      </c>
      <c r="G1592" s="233"/>
      <c r="H1592" s="237">
        <v>27.734999999999999</v>
      </c>
      <c r="I1592" s="238"/>
      <c r="J1592" s="233"/>
      <c r="K1592" s="233"/>
      <c r="L1592" s="239"/>
      <c r="M1592" s="240"/>
      <c r="N1592" s="241"/>
      <c r="O1592" s="241"/>
      <c r="P1592" s="241"/>
      <c r="Q1592" s="241"/>
      <c r="R1592" s="241"/>
      <c r="S1592" s="241"/>
      <c r="T1592" s="242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T1592" s="243" t="s">
        <v>171</v>
      </c>
      <c r="AU1592" s="243" t="s">
        <v>83</v>
      </c>
      <c r="AV1592" s="13" t="s">
        <v>83</v>
      </c>
      <c r="AW1592" s="13" t="s">
        <v>35</v>
      </c>
      <c r="AX1592" s="13" t="s">
        <v>73</v>
      </c>
      <c r="AY1592" s="243" t="s">
        <v>160</v>
      </c>
    </row>
    <row r="1593" s="13" customFormat="1">
      <c r="A1593" s="13"/>
      <c r="B1593" s="232"/>
      <c r="C1593" s="233"/>
      <c r="D1593" s="234" t="s">
        <v>171</v>
      </c>
      <c r="E1593" s="235" t="s">
        <v>19</v>
      </c>
      <c r="F1593" s="236" t="s">
        <v>2083</v>
      </c>
      <c r="G1593" s="233"/>
      <c r="H1593" s="237">
        <v>26.247</v>
      </c>
      <c r="I1593" s="238"/>
      <c r="J1593" s="233"/>
      <c r="K1593" s="233"/>
      <c r="L1593" s="239"/>
      <c r="M1593" s="240"/>
      <c r="N1593" s="241"/>
      <c r="O1593" s="241"/>
      <c r="P1593" s="241"/>
      <c r="Q1593" s="241"/>
      <c r="R1593" s="241"/>
      <c r="S1593" s="241"/>
      <c r="T1593" s="242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T1593" s="243" t="s">
        <v>171</v>
      </c>
      <c r="AU1593" s="243" t="s">
        <v>83</v>
      </c>
      <c r="AV1593" s="13" t="s">
        <v>83</v>
      </c>
      <c r="AW1593" s="13" t="s">
        <v>35</v>
      </c>
      <c r="AX1593" s="13" t="s">
        <v>73</v>
      </c>
      <c r="AY1593" s="243" t="s">
        <v>160</v>
      </c>
    </row>
    <row r="1594" s="13" customFormat="1">
      <c r="A1594" s="13"/>
      <c r="B1594" s="232"/>
      <c r="C1594" s="233"/>
      <c r="D1594" s="234" t="s">
        <v>171</v>
      </c>
      <c r="E1594" s="235" t="s">
        <v>19</v>
      </c>
      <c r="F1594" s="236" t="s">
        <v>2084</v>
      </c>
      <c r="G1594" s="233"/>
      <c r="H1594" s="237">
        <v>13.257999999999999</v>
      </c>
      <c r="I1594" s="238"/>
      <c r="J1594" s="233"/>
      <c r="K1594" s="233"/>
      <c r="L1594" s="239"/>
      <c r="M1594" s="240"/>
      <c r="N1594" s="241"/>
      <c r="O1594" s="241"/>
      <c r="P1594" s="241"/>
      <c r="Q1594" s="241"/>
      <c r="R1594" s="241"/>
      <c r="S1594" s="241"/>
      <c r="T1594" s="242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T1594" s="243" t="s">
        <v>171</v>
      </c>
      <c r="AU1594" s="243" t="s">
        <v>83</v>
      </c>
      <c r="AV1594" s="13" t="s">
        <v>83</v>
      </c>
      <c r="AW1594" s="13" t="s">
        <v>35</v>
      </c>
      <c r="AX1594" s="13" t="s">
        <v>73</v>
      </c>
      <c r="AY1594" s="243" t="s">
        <v>160</v>
      </c>
    </row>
    <row r="1595" s="13" customFormat="1">
      <c r="A1595" s="13"/>
      <c r="B1595" s="232"/>
      <c r="C1595" s="233"/>
      <c r="D1595" s="234" t="s">
        <v>171</v>
      </c>
      <c r="E1595" s="235" t="s">
        <v>19</v>
      </c>
      <c r="F1595" s="236" t="s">
        <v>2085</v>
      </c>
      <c r="G1595" s="233"/>
      <c r="H1595" s="237">
        <v>26.117999999999999</v>
      </c>
      <c r="I1595" s="238"/>
      <c r="J1595" s="233"/>
      <c r="K1595" s="233"/>
      <c r="L1595" s="239"/>
      <c r="M1595" s="240"/>
      <c r="N1595" s="241"/>
      <c r="O1595" s="241"/>
      <c r="P1595" s="241"/>
      <c r="Q1595" s="241"/>
      <c r="R1595" s="241"/>
      <c r="S1595" s="241"/>
      <c r="T1595" s="242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T1595" s="243" t="s">
        <v>171</v>
      </c>
      <c r="AU1595" s="243" t="s">
        <v>83</v>
      </c>
      <c r="AV1595" s="13" t="s">
        <v>83</v>
      </c>
      <c r="AW1595" s="13" t="s">
        <v>35</v>
      </c>
      <c r="AX1595" s="13" t="s">
        <v>73</v>
      </c>
      <c r="AY1595" s="243" t="s">
        <v>160</v>
      </c>
    </row>
    <row r="1596" s="15" customFormat="1">
      <c r="A1596" s="15"/>
      <c r="B1596" s="265"/>
      <c r="C1596" s="266"/>
      <c r="D1596" s="234" t="s">
        <v>171</v>
      </c>
      <c r="E1596" s="267" t="s">
        <v>19</v>
      </c>
      <c r="F1596" s="268" t="s">
        <v>1180</v>
      </c>
      <c r="G1596" s="266"/>
      <c r="H1596" s="269">
        <v>331.43000000000001</v>
      </c>
      <c r="I1596" s="270"/>
      <c r="J1596" s="266"/>
      <c r="K1596" s="266"/>
      <c r="L1596" s="271"/>
      <c r="M1596" s="272"/>
      <c r="N1596" s="273"/>
      <c r="O1596" s="273"/>
      <c r="P1596" s="273"/>
      <c r="Q1596" s="273"/>
      <c r="R1596" s="273"/>
      <c r="S1596" s="273"/>
      <c r="T1596" s="274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T1596" s="275" t="s">
        <v>171</v>
      </c>
      <c r="AU1596" s="275" t="s">
        <v>83</v>
      </c>
      <c r="AV1596" s="15" t="s">
        <v>181</v>
      </c>
      <c r="AW1596" s="15" t="s">
        <v>35</v>
      </c>
      <c r="AX1596" s="15" t="s">
        <v>73</v>
      </c>
      <c r="AY1596" s="275" t="s">
        <v>160</v>
      </c>
    </row>
    <row r="1597" s="13" customFormat="1">
      <c r="A1597" s="13"/>
      <c r="B1597" s="232"/>
      <c r="C1597" s="233"/>
      <c r="D1597" s="234" t="s">
        <v>171</v>
      </c>
      <c r="E1597" s="235" t="s">
        <v>19</v>
      </c>
      <c r="F1597" s="236" t="s">
        <v>2086</v>
      </c>
      <c r="G1597" s="233"/>
      <c r="H1597" s="237">
        <v>25.579999999999998</v>
      </c>
      <c r="I1597" s="238"/>
      <c r="J1597" s="233"/>
      <c r="K1597" s="233"/>
      <c r="L1597" s="239"/>
      <c r="M1597" s="240"/>
      <c r="N1597" s="241"/>
      <c r="O1597" s="241"/>
      <c r="P1597" s="241"/>
      <c r="Q1597" s="241"/>
      <c r="R1597" s="241"/>
      <c r="S1597" s="241"/>
      <c r="T1597" s="242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T1597" s="243" t="s">
        <v>171</v>
      </c>
      <c r="AU1597" s="243" t="s">
        <v>83</v>
      </c>
      <c r="AV1597" s="13" t="s">
        <v>83</v>
      </c>
      <c r="AW1597" s="13" t="s">
        <v>35</v>
      </c>
      <c r="AX1597" s="13" t="s">
        <v>73</v>
      </c>
      <c r="AY1597" s="243" t="s">
        <v>160</v>
      </c>
    </row>
    <row r="1598" s="13" customFormat="1">
      <c r="A1598" s="13"/>
      <c r="B1598" s="232"/>
      <c r="C1598" s="233"/>
      <c r="D1598" s="234" t="s">
        <v>171</v>
      </c>
      <c r="E1598" s="235" t="s">
        <v>19</v>
      </c>
      <c r="F1598" s="236" t="s">
        <v>2087</v>
      </c>
      <c r="G1598" s="233"/>
      <c r="H1598" s="237">
        <v>32.191000000000003</v>
      </c>
      <c r="I1598" s="238"/>
      <c r="J1598" s="233"/>
      <c r="K1598" s="233"/>
      <c r="L1598" s="239"/>
      <c r="M1598" s="240"/>
      <c r="N1598" s="241"/>
      <c r="O1598" s="241"/>
      <c r="P1598" s="241"/>
      <c r="Q1598" s="241"/>
      <c r="R1598" s="241"/>
      <c r="S1598" s="241"/>
      <c r="T1598" s="242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T1598" s="243" t="s">
        <v>171</v>
      </c>
      <c r="AU1598" s="243" t="s">
        <v>83</v>
      </c>
      <c r="AV1598" s="13" t="s">
        <v>83</v>
      </c>
      <c r="AW1598" s="13" t="s">
        <v>35</v>
      </c>
      <c r="AX1598" s="13" t="s">
        <v>73</v>
      </c>
      <c r="AY1598" s="243" t="s">
        <v>160</v>
      </c>
    </row>
    <row r="1599" s="13" customFormat="1">
      <c r="A1599" s="13"/>
      <c r="B1599" s="232"/>
      <c r="C1599" s="233"/>
      <c r="D1599" s="234" t="s">
        <v>171</v>
      </c>
      <c r="E1599" s="235" t="s">
        <v>19</v>
      </c>
      <c r="F1599" s="236" t="s">
        <v>2088</v>
      </c>
      <c r="G1599" s="233"/>
      <c r="H1599" s="237">
        <v>42.57</v>
      </c>
      <c r="I1599" s="238"/>
      <c r="J1599" s="233"/>
      <c r="K1599" s="233"/>
      <c r="L1599" s="239"/>
      <c r="M1599" s="240"/>
      <c r="N1599" s="241"/>
      <c r="O1599" s="241"/>
      <c r="P1599" s="241"/>
      <c r="Q1599" s="241"/>
      <c r="R1599" s="241"/>
      <c r="S1599" s="241"/>
      <c r="T1599" s="242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T1599" s="243" t="s">
        <v>171</v>
      </c>
      <c r="AU1599" s="243" t="s">
        <v>83</v>
      </c>
      <c r="AV1599" s="13" t="s">
        <v>83</v>
      </c>
      <c r="AW1599" s="13" t="s">
        <v>35</v>
      </c>
      <c r="AX1599" s="13" t="s">
        <v>73</v>
      </c>
      <c r="AY1599" s="243" t="s">
        <v>160</v>
      </c>
    </row>
    <row r="1600" s="13" customFormat="1">
      <c r="A1600" s="13"/>
      <c r="B1600" s="232"/>
      <c r="C1600" s="233"/>
      <c r="D1600" s="234" t="s">
        <v>171</v>
      </c>
      <c r="E1600" s="235" t="s">
        <v>19</v>
      </c>
      <c r="F1600" s="236" t="s">
        <v>2089</v>
      </c>
      <c r="G1600" s="233"/>
      <c r="H1600" s="237">
        <v>25.716000000000001</v>
      </c>
      <c r="I1600" s="238"/>
      <c r="J1600" s="233"/>
      <c r="K1600" s="233"/>
      <c r="L1600" s="239"/>
      <c r="M1600" s="240"/>
      <c r="N1600" s="241"/>
      <c r="O1600" s="241"/>
      <c r="P1600" s="241"/>
      <c r="Q1600" s="241"/>
      <c r="R1600" s="241"/>
      <c r="S1600" s="241"/>
      <c r="T1600" s="242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T1600" s="243" t="s">
        <v>171</v>
      </c>
      <c r="AU1600" s="243" t="s">
        <v>83</v>
      </c>
      <c r="AV1600" s="13" t="s">
        <v>83</v>
      </c>
      <c r="AW1600" s="13" t="s">
        <v>35</v>
      </c>
      <c r="AX1600" s="13" t="s">
        <v>73</v>
      </c>
      <c r="AY1600" s="243" t="s">
        <v>160</v>
      </c>
    </row>
    <row r="1601" s="13" customFormat="1">
      <c r="A1601" s="13"/>
      <c r="B1601" s="232"/>
      <c r="C1601" s="233"/>
      <c r="D1601" s="234" t="s">
        <v>171</v>
      </c>
      <c r="E1601" s="235" t="s">
        <v>19</v>
      </c>
      <c r="F1601" s="236" t="s">
        <v>2090</v>
      </c>
      <c r="G1601" s="233"/>
      <c r="H1601" s="237">
        <v>25.579999999999998</v>
      </c>
      <c r="I1601" s="238"/>
      <c r="J1601" s="233"/>
      <c r="K1601" s="233"/>
      <c r="L1601" s="239"/>
      <c r="M1601" s="240"/>
      <c r="N1601" s="241"/>
      <c r="O1601" s="241"/>
      <c r="P1601" s="241"/>
      <c r="Q1601" s="241"/>
      <c r="R1601" s="241"/>
      <c r="S1601" s="241"/>
      <c r="T1601" s="242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T1601" s="243" t="s">
        <v>171</v>
      </c>
      <c r="AU1601" s="243" t="s">
        <v>83</v>
      </c>
      <c r="AV1601" s="13" t="s">
        <v>83</v>
      </c>
      <c r="AW1601" s="13" t="s">
        <v>35</v>
      </c>
      <c r="AX1601" s="13" t="s">
        <v>73</v>
      </c>
      <c r="AY1601" s="243" t="s">
        <v>160</v>
      </c>
    </row>
    <row r="1602" s="13" customFormat="1">
      <c r="A1602" s="13"/>
      <c r="B1602" s="232"/>
      <c r="C1602" s="233"/>
      <c r="D1602" s="234" t="s">
        <v>171</v>
      </c>
      <c r="E1602" s="235" t="s">
        <v>19</v>
      </c>
      <c r="F1602" s="236" t="s">
        <v>2091</v>
      </c>
      <c r="G1602" s="233"/>
      <c r="H1602" s="237">
        <v>23.861000000000001</v>
      </c>
      <c r="I1602" s="238"/>
      <c r="J1602" s="233"/>
      <c r="K1602" s="233"/>
      <c r="L1602" s="239"/>
      <c r="M1602" s="240"/>
      <c r="N1602" s="241"/>
      <c r="O1602" s="241"/>
      <c r="P1602" s="241"/>
      <c r="Q1602" s="241"/>
      <c r="R1602" s="241"/>
      <c r="S1602" s="241"/>
      <c r="T1602" s="242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T1602" s="243" t="s">
        <v>171</v>
      </c>
      <c r="AU1602" s="243" t="s">
        <v>83</v>
      </c>
      <c r="AV1602" s="13" t="s">
        <v>83</v>
      </c>
      <c r="AW1602" s="13" t="s">
        <v>35</v>
      </c>
      <c r="AX1602" s="13" t="s">
        <v>73</v>
      </c>
      <c r="AY1602" s="243" t="s">
        <v>160</v>
      </c>
    </row>
    <row r="1603" s="13" customFormat="1">
      <c r="A1603" s="13"/>
      <c r="B1603" s="232"/>
      <c r="C1603" s="233"/>
      <c r="D1603" s="234" t="s">
        <v>171</v>
      </c>
      <c r="E1603" s="235" t="s">
        <v>19</v>
      </c>
      <c r="F1603" s="236" t="s">
        <v>2092</v>
      </c>
      <c r="G1603" s="233"/>
      <c r="H1603" s="237">
        <v>17.564</v>
      </c>
      <c r="I1603" s="238"/>
      <c r="J1603" s="233"/>
      <c r="K1603" s="233"/>
      <c r="L1603" s="239"/>
      <c r="M1603" s="240"/>
      <c r="N1603" s="241"/>
      <c r="O1603" s="241"/>
      <c r="P1603" s="241"/>
      <c r="Q1603" s="241"/>
      <c r="R1603" s="241"/>
      <c r="S1603" s="241"/>
      <c r="T1603" s="242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T1603" s="243" t="s">
        <v>171</v>
      </c>
      <c r="AU1603" s="243" t="s">
        <v>83</v>
      </c>
      <c r="AV1603" s="13" t="s">
        <v>83</v>
      </c>
      <c r="AW1603" s="13" t="s">
        <v>35</v>
      </c>
      <c r="AX1603" s="13" t="s">
        <v>73</v>
      </c>
      <c r="AY1603" s="243" t="s">
        <v>160</v>
      </c>
    </row>
    <row r="1604" s="13" customFormat="1">
      <c r="A1604" s="13"/>
      <c r="B1604" s="232"/>
      <c r="C1604" s="233"/>
      <c r="D1604" s="234" t="s">
        <v>171</v>
      </c>
      <c r="E1604" s="235" t="s">
        <v>19</v>
      </c>
      <c r="F1604" s="236" t="s">
        <v>2093</v>
      </c>
      <c r="G1604" s="233"/>
      <c r="H1604" s="237">
        <v>24.158000000000001</v>
      </c>
      <c r="I1604" s="238"/>
      <c r="J1604" s="233"/>
      <c r="K1604" s="233"/>
      <c r="L1604" s="239"/>
      <c r="M1604" s="240"/>
      <c r="N1604" s="241"/>
      <c r="O1604" s="241"/>
      <c r="P1604" s="241"/>
      <c r="Q1604" s="241"/>
      <c r="R1604" s="241"/>
      <c r="S1604" s="241"/>
      <c r="T1604" s="242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243" t="s">
        <v>171</v>
      </c>
      <c r="AU1604" s="243" t="s">
        <v>83</v>
      </c>
      <c r="AV1604" s="13" t="s">
        <v>83</v>
      </c>
      <c r="AW1604" s="13" t="s">
        <v>35</v>
      </c>
      <c r="AX1604" s="13" t="s">
        <v>73</v>
      </c>
      <c r="AY1604" s="243" t="s">
        <v>160</v>
      </c>
    </row>
    <row r="1605" s="13" customFormat="1">
      <c r="A1605" s="13"/>
      <c r="B1605" s="232"/>
      <c r="C1605" s="233"/>
      <c r="D1605" s="234" t="s">
        <v>171</v>
      </c>
      <c r="E1605" s="235" t="s">
        <v>19</v>
      </c>
      <c r="F1605" s="236" t="s">
        <v>2094</v>
      </c>
      <c r="G1605" s="233"/>
      <c r="H1605" s="237">
        <v>12.119999999999999</v>
      </c>
      <c r="I1605" s="238"/>
      <c r="J1605" s="233"/>
      <c r="K1605" s="233"/>
      <c r="L1605" s="239"/>
      <c r="M1605" s="240"/>
      <c r="N1605" s="241"/>
      <c r="O1605" s="241"/>
      <c r="P1605" s="241"/>
      <c r="Q1605" s="241"/>
      <c r="R1605" s="241"/>
      <c r="S1605" s="241"/>
      <c r="T1605" s="242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243" t="s">
        <v>171</v>
      </c>
      <c r="AU1605" s="243" t="s">
        <v>83</v>
      </c>
      <c r="AV1605" s="13" t="s">
        <v>83</v>
      </c>
      <c r="AW1605" s="13" t="s">
        <v>35</v>
      </c>
      <c r="AX1605" s="13" t="s">
        <v>73</v>
      </c>
      <c r="AY1605" s="243" t="s">
        <v>160</v>
      </c>
    </row>
    <row r="1606" s="13" customFormat="1">
      <c r="A1606" s="13"/>
      <c r="B1606" s="232"/>
      <c r="C1606" s="233"/>
      <c r="D1606" s="234" t="s">
        <v>171</v>
      </c>
      <c r="E1606" s="235" t="s">
        <v>19</v>
      </c>
      <c r="F1606" s="236" t="s">
        <v>2095</v>
      </c>
      <c r="G1606" s="233"/>
      <c r="H1606" s="237">
        <v>38.134999999999998</v>
      </c>
      <c r="I1606" s="238"/>
      <c r="J1606" s="233"/>
      <c r="K1606" s="233"/>
      <c r="L1606" s="239"/>
      <c r="M1606" s="240"/>
      <c r="N1606" s="241"/>
      <c r="O1606" s="241"/>
      <c r="P1606" s="241"/>
      <c r="Q1606" s="241"/>
      <c r="R1606" s="241"/>
      <c r="S1606" s="241"/>
      <c r="T1606" s="242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T1606" s="243" t="s">
        <v>171</v>
      </c>
      <c r="AU1606" s="243" t="s">
        <v>83</v>
      </c>
      <c r="AV1606" s="13" t="s">
        <v>83</v>
      </c>
      <c r="AW1606" s="13" t="s">
        <v>35</v>
      </c>
      <c r="AX1606" s="13" t="s">
        <v>73</v>
      </c>
      <c r="AY1606" s="243" t="s">
        <v>160</v>
      </c>
    </row>
    <row r="1607" s="15" customFormat="1">
      <c r="A1607" s="15"/>
      <c r="B1607" s="265"/>
      <c r="C1607" s="266"/>
      <c r="D1607" s="234" t="s">
        <v>171</v>
      </c>
      <c r="E1607" s="267" t="s">
        <v>19</v>
      </c>
      <c r="F1607" s="268" t="s">
        <v>2096</v>
      </c>
      <c r="G1607" s="266"/>
      <c r="H1607" s="269">
        <v>267.47500000000002</v>
      </c>
      <c r="I1607" s="270"/>
      <c r="J1607" s="266"/>
      <c r="K1607" s="266"/>
      <c r="L1607" s="271"/>
      <c r="M1607" s="272"/>
      <c r="N1607" s="273"/>
      <c r="O1607" s="273"/>
      <c r="P1607" s="273"/>
      <c r="Q1607" s="273"/>
      <c r="R1607" s="273"/>
      <c r="S1607" s="273"/>
      <c r="T1607" s="274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T1607" s="275" t="s">
        <v>171</v>
      </c>
      <c r="AU1607" s="275" t="s">
        <v>83</v>
      </c>
      <c r="AV1607" s="15" t="s">
        <v>181</v>
      </c>
      <c r="AW1607" s="15" t="s">
        <v>35</v>
      </c>
      <c r="AX1607" s="15" t="s">
        <v>73</v>
      </c>
      <c r="AY1607" s="275" t="s">
        <v>160</v>
      </c>
    </row>
    <row r="1608" s="14" customFormat="1">
      <c r="A1608" s="14"/>
      <c r="B1608" s="244"/>
      <c r="C1608" s="245"/>
      <c r="D1608" s="234" t="s">
        <v>171</v>
      </c>
      <c r="E1608" s="246" t="s">
        <v>19</v>
      </c>
      <c r="F1608" s="247" t="s">
        <v>180</v>
      </c>
      <c r="G1608" s="245"/>
      <c r="H1608" s="248">
        <v>598.90499999999997</v>
      </c>
      <c r="I1608" s="249"/>
      <c r="J1608" s="245"/>
      <c r="K1608" s="245"/>
      <c r="L1608" s="250"/>
      <c r="M1608" s="251"/>
      <c r="N1608" s="252"/>
      <c r="O1608" s="252"/>
      <c r="P1608" s="252"/>
      <c r="Q1608" s="252"/>
      <c r="R1608" s="252"/>
      <c r="S1608" s="252"/>
      <c r="T1608" s="253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54" t="s">
        <v>171</v>
      </c>
      <c r="AU1608" s="254" t="s">
        <v>83</v>
      </c>
      <c r="AV1608" s="14" t="s">
        <v>167</v>
      </c>
      <c r="AW1608" s="14" t="s">
        <v>35</v>
      </c>
      <c r="AX1608" s="14" t="s">
        <v>81</v>
      </c>
      <c r="AY1608" s="254" t="s">
        <v>160</v>
      </c>
    </row>
    <row r="1609" s="2" customFormat="1" ht="24.15" customHeight="1">
      <c r="A1609" s="40"/>
      <c r="B1609" s="41"/>
      <c r="C1609" s="255" t="s">
        <v>2401</v>
      </c>
      <c r="D1609" s="255" t="s">
        <v>242</v>
      </c>
      <c r="E1609" s="256" t="s">
        <v>2402</v>
      </c>
      <c r="F1609" s="257" t="s">
        <v>2403</v>
      </c>
      <c r="G1609" s="258" t="s">
        <v>165</v>
      </c>
      <c r="H1609" s="259">
        <v>672.87</v>
      </c>
      <c r="I1609" s="260"/>
      <c r="J1609" s="261">
        <f>ROUND(I1609*H1609,2)</f>
        <v>0</v>
      </c>
      <c r="K1609" s="257" t="s">
        <v>166</v>
      </c>
      <c r="L1609" s="262"/>
      <c r="M1609" s="263" t="s">
        <v>19</v>
      </c>
      <c r="N1609" s="264" t="s">
        <v>44</v>
      </c>
      <c r="O1609" s="86"/>
      <c r="P1609" s="223">
        <f>O1609*H1609</f>
        <v>0</v>
      </c>
      <c r="Q1609" s="223">
        <v>0.00011</v>
      </c>
      <c r="R1609" s="223">
        <f>Q1609*H1609</f>
        <v>0.074015700000000004</v>
      </c>
      <c r="S1609" s="223">
        <v>0</v>
      </c>
      <c r="T1609" s="224">
        <f>S1609*H1609</f>
        <v>0</v>
      </c>
      <c r="U1609" s="40"/>
      <c r="V1609" s="40"/>
      <c r="W1609" s="40"/>
      <c r="X1609" s="40"/>
      <c r="Y1609" s="40"/>
      <c r="Z1609" s="40"/>
      <c r="AA1609" s="40"/>
      <c r="AB1609" s="40"/>
      <c r="AC1609" s="40"/>
      <c r="AD1609" s="40"/>
      <c r="AE1609" s="40"/>
      <c r="AR1609" s="225" t="s">
        <v>368</v>
      </c>
      <c r="AT1609" s="225" t="s">
        <v>242</v>
      </c>
      <c r="AU1609" s="225" t="s">
        <v>83</v>
      </c>
      <c r="AY1609" s="19" t="s">
        <v>160</v>
      </c>
      <c r="BE1609" s="226">
        <f>IF(N1609="základní",J1609,0)</f>
        <v>0</v>
      </c>
      <c r="BF1609" s="226">
        <f>IF(N1609="snížená",J1609,0)</f>
        <v>0</v>
      </c>
      <c r="BG1609" s="226">
        <f>IF(N1609="zákl. přenesená",J1609,0)</f>
        <v>0</v>
      </c>
      <c r="BH1609" s="226">
        <f>IF(N1609="sníž. přenesená",J1609,0)</f>
        <v>0</v>
      </c>
      <c r="BI1609" s="226">
        <f>IF(N1609="nulová",J1609,0)</f>
        <v>0</v>
      </c>
      <c r="BJ1609" s="19" t="s">
        <v>81</v>
      </c>
      <c r="BK1609" s="226">
        <f>ROUND(I1609*H1609,2)</f>
        <v>0</v>
      </c>
      <c r="BL1609" s="19" t="s">
        <v>263</v>
      </c>
      <c r="BM1609" s="225" t="s">
        <v>2404</v>
      </c>
    </row>
    <row r="1610" s="13" customFormat="1">
      <c r="A1610" s="13"/>
      <c r="B1610" s="232"/>
      <c r="C1610" s="233"/>
      <c r="D1610" s="234" t="s">
        <v>171</v>
      </c>
      <c r="E1610" s="233"/>
      <c r="F1610" s="236" t="s">
        <v>2405</v>
      </c>
      <c r="G1610" s="233"/>
      <c r="H1610" s="237">
        <v>672.87</v>
      </c>
      <c r="I1610" s="238"/>
      <c r="J1610" s="233"/>
      <c r="K1610" s="233"/>
      <c r="L1610" s="239"/>
      <c r="M1610" s="240"/>
      <c r="N1610" s="241"/>
      <c r="O1610" s="241"/>
      <c r="P1610" s="241"/>
      <c r="Q1610" s="241"/>
      <c r="R1610" s="241"/>
      <c r="S1610" s="241"/>
      <c r="T1610" s="242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T1610" s="243" t="s">
        <v>171</v>
      </c>
      <c r="AU1610" s="243" t="s">
        <v>83</v>
      </c>
      <c r="AV1610" s="13" t="s">
        <v>83</v>
      </c>
      <c r="AW1610" s="13" t="s">
        <v>4</v>
      </c>
      <c r="AX1610" s="13" t="s">
        <v>81</v>
      </c>
      <c r="AY1610" s="243" t="s">
        <v>160</v>
      </c>
    </row>
    <row r="1611" s="2" customFormat="1" ht="24.15" customHeight="1">
      <c r="A1611" s="40"/>
      <c r="B1611" s="41"/>
      <c r="C1611" s="214" t="s">
        <v>2406</v>
      </c>
      <c r="D1611" s="214" t="s">
        <v>162</v>
      </c>
      <c r="E1611" s="215" t="s">
        <v>2407</v>
      </c>
      <c r="F1611" s="216" t="s">
        <v>2408</v>
      </c>
      <c r="G1611" s="217" t="s">
        <v>165</v>
      </c>
      <c r="H1611" s="218">
        <v>1521.903</v>
      </c>
      <c r="I1611" s="219"/>
      <c r="J1611" s="220">
        <f>ROUND(I1611*H1611,2)</f>
        <v>0</v>
      </c>
      <c r="K1611" s="216" t="s">
        <v>166</v>
      </c>
      <c r="L1611" s="46"/>
      <c r="M1611" s="221" t="s">
        <v>19</v>
      </c>
      <c r="N1611" s="222" t="s">
        <v>44</v>
      </c>
      <c r="O1611" s="86"/>
      <c r="P1611" s="223">
        <f>O1611*H1611</f>
        <v>0</v>
      </c>
      <c r="Q1611" s="223">
        <v>0.02188</v>
      </c>
      <c r="R1611" s="223">
        <f>Q1611*H1611</f>
        <v>33.299237640000001</v>
      </c>
      <c r="S1611" s="223">
        <v>0</v>
      </c>
      <c r="T1611" s="224">
        <f>S1611*H1611</f>
        <v>0</v>
      </c>
      <c r="U1611" s="40"/>
      <c r="V1611" s="40"/>
      <c r="W1611" s="40"/>
      <c r="X1611" s="40"/>
      <c r="Y1611" s="40"/>
      <c r="Z1611" s="40"/>
      <c r="AA1611" s="40"/>
      <c r="AB1611" s="40"/>
      <c r="AC1611" s="40"/>
      <c r="AD1611" s="40"/>
      <c r="AE1611" s="40"/>
      <c r="AR1611" s="225" t="s">
        <v>263</v>
      </c>
      <c r="AT1611" s="225" t="s">
        <v>162</v>
      </c>
      <c r="AU1611" s="225" t="s">
        <v>83</v>
      </c>
      <c r="AY1611" s="19" t="s">
        <v>160</v>
      </c>
      <c r="BE1611" s="226">
        <f>IF(N1611="základní",J1611,0)</f>
        <v>0</v>
      </c>
      <c r="BF1611" s="226">
        <f>IF(N1611="snížená",J1611,0)</f>
        <v>0</v>
      </c>
      <c r="BG1611" s="226">
        <f>IF(N1611="zákl. přenesená",J1611,0)</f>
        <v>0</v>
      </c>
      <c r="BH1611" s="226">
        <f>IF(N1611="sníž. přenesená",J1611,0)</f>
        <v>0</v>
      </c>
      <c r="BI1611" s="226">
        <f>IF(N1611="nulová",J1611,0)</f>
        <v>0</v>
      </c>
      <c r="BJ1611" s="19" t="s">
        <v>81</v>
      </c>
      <c r="BK1611" s="226">
        <f>ROUND(I1611*H1611,2)</f>
        <v>0</v>
      </c>
      <c r="BL1611" s="19" t="s">
        <v>263</v>
      </c>
      <c r="BM1611" s="225" t="s">
        <v>2409</v>
      </c>
    </row>
    <row r="1612" s="2" customFormat="1">
      <c r="A1612" s="40"/>
      <c r="B1612" s="41"/>
      <c r="C1612" s="42"/>
      <c r="D1612" s="227" t="s">
        <v>169</v>
      </c>
      <c r="E1612" s="42"/>
      <c r="F1612" s="228" t="s">
        <v>2410</v>
      </c>
      <c r="G1612" s="42"/>
      <c r="H1612" s="42"/>
      <c r="I1612" s="229"/>
      <c r="J1612" s="42"/>
      <c r="K1612" s="42"/>
      <c r="L1612" s="46"/>
      <c r="M1612" s="230"/>
      <c r="N1612" s="231"/>
      <c r="O1612" s="86"/>
      <c r="P1612" s="86"/>
      <c r="Q1612" s="86"/>
      <c r="R1612" s="86"/>
      <c r="S1612" s="86"/>
      <c r="T1612" s="87"/>
      <c r="U1612" s="40"/>
      <c r="V1612" s="40"/>
      <c r="W1612" s="40"/>
      <c r="X1612" s="40"/>
      <c r="Y1612" s="40"/>
      <c r="Z1612" s="40"/>
      <c r="AA1612" s="40"/>
      <c r="AB1612" s="40"/>
      <c r="AC1612" s="40"/>
      <c r="AD1612" s="40"/>
      <c r="AE1612" s="40"/>
      <c r="AT1612" s="19" t="s">
        <v>169</v>
      </c>
      <c r="AU1612" s="19" t="s">
        <v>83</v>
      </c>
    </row>
    <row r="1613" s="13" customFormat="1">
      <c r="A1613" s="13"/>
      <c r="B1613" s="232"/>
      <c r="C1613" s="233"/>
      <c r="D1613" s="234" t="s">
        <v>171</v>
      </c>
      <c r="E1613" s="235" t="s">
        <v>19</v>
      </c>
      <c r="F1613" s="236" t="s">
        <v>1452</v>
      </c>
      <c r="G1613" s="233"/>
      <c r="H1613" s="237">
        <v>47.228999999999999</v>
      </c>
      <c r="I1613" s="238"/>
      <c r="J1613" s="233"/>
      <c r="K1613" s="233"/>
      <c r="L1613" s="239"/>
      <c r="M1613" s="240"/>
      <c r="N1613" s="241"/>
      <c r="O1613" s="241"/>
      <c r="P1613" s="241"/>
      <c r="Q1613" s="241"/>
      <c r="R1613" s="241"/>
      <c r="S1613" s="241"/>
      <c r="T1613" s="242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T1613" s="243" t="s">
        <v>171</v>
      </c>
      <c r="AU1613" s="243" t="s">
        <v>83</v>
      </c>
      <c r="AV1613" s="13" t="s">
        <v>83</v>
      </c>
      <c r="AW1613" s="13" t="s">
        <v>35</v>
      </c>
      <c r="AX1613" s="13" t="s">
        <v>73</v>
      </c>
      <c r="AY1613" s="243" t="s">
        <v>160</v>
      </c>
    </row>
    <row r="1614" s="13" customFormat="1">
      <c r="A1614" s="13"/>
      <c r="B1614" s="232"/>
      <c r="C1614" s="233"/>
      <c r="D1614" s="234" t="s">
        <v>171</v>
      </c>
      <c r="E1614" s="235" t="s">
        <v>19</v>
      </c>
      <c r="F1614" s="236" t="s">
        <v>1453</v>
      </c>
      <c r="G1614" s="233"/>
      <c r="H1614" s="237">
        <v>7.3390000000000004</v>
      </c>
      <c r="I1614" s="238"/>
      <c r="J1614" s="233"/>
      <c r="K1614" s="233"/>
      <c r="L1614" s="239"/>
      <c r="M1614" s="240"/>
      <c r="N1614" s="241"/>
      <c r="O1614" s="241"/>
      <c r="P1614" s="241"/>
      <c r="Q1614" s="241"/>
      <c r="R1614" s="241"/>
      <c r="S1614" s="241"/>
      <c r="T1614" s="242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243" t="s">
        <v>171</v>
      </c>
      <c r="AU1614" s="243" t="s">
        <v>83</v>
      </c>
      <c r="AV1614" s="13" t="s">
        <v>83</v>
      </c>
      <c r="AW1614" s="13" t="s">
        <v>35</v>
      </c>
      <c r="AX1614" s="13" t="s">
        <v>73</v>
      </c>
      <c r="AY1614" s="243" t="s">
        <v>160</v>
      </c>
    </row>
    <row r="1615" s="13" customFormat="1">
      <c r="A1615" s="13"/>
      <c r="B1615" s="232"/>
      <c r="C1615" s="233"/>
      <c r="D1615" s="234" t="s">
        <v>171</v>
      </c>
      <c r="E1615" s="235" t="s">
        <v>19</v>
      </c>
      <c r="F1615" s="236" t="s">
        <v>1454</v>
      </c>
      <c r="G1615" s="233"/>
      <c r="H1615" s="237">
        <v>51.887999999999998</v>
      </c>
      <c r="I1615" s="238"/>
      <c r="J1615" s="233"/>
      <c r="K1615" s="233"/>
      <c r="L1615" s="239"/>
      <c r="M1615" s="240"/>
      <c r="N1615" s="241"/>
      <c r="O1615" s="241"/>
      <c r="P1615" s="241"/>
      <c r="Q1615" s="241"/>
      <c r="R1615" s="241"/>
      <c r="S1615" s="241"/>
      <c r="T1615" s="242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243" t="s">
        <v>171</v>
      </c>
      <c r="AU1615" s="243" t="s">
        <v>83</v>
      </c>
      <c r="AV1615" s="13" t="s">
        <v>83</v>
      </c>
      <c r="AW1615" s="13" t="s">
        <v>35</v>
      </c>
      <c r="AX1615" s="13" t="s">
        <v>73</v>
      </c>
      <c r="AY1615" s="243" t="s">
        <v>160</v>
      </c>
    </row>
    <row r="1616" s="13" customFormat="1">
      <c r="A1616" s="13"/>
      <c r="B1616" s="232"/>
      <c r="C1616" s="233"/>
      <c r="D1616" s="234" t="s">
        <v>171</v>
      </c>
      <c r="E1616" s="235" t="s">
        <v>19</v>
      </c>
      <c r="F1616" s="236" t="s">
        <v>1455</v>
      </c>
      <c r="G1616" s="233"/>
      <c r="H1616" s="237">
        <v>14.657</v>
      </c>
      <c r="I1616" s="238"/>
      <c r="J1616" s="233"/>
      <c r="K1616" s="233"/>
      <c r="L1616" s="239"/>
      <c r="M1616" s="240"/>
      <c r="N1616" s="241"/>
      <c r="O1616" s="241"/>
      <c r="P1616" s="241"/>
      <c r="Q1616" s="241"/>
      <c r="R1616" s="241"/>
      <c r="S1616" s="241"/>
      <c r="T1616" s="242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T1616" s="243" t="s">
        <v>171</v>
      </c>
      <c r="AU1616" s="243" t="s">
        <v>83</v>
      </c>
      <c r="AV1616" s="13" t="s">
        <v>83</v>
      </c>
      <c r="AW1616" s="13" t="s">
        <v>35</v>
      </c>
      <c r="AX1616" s="13" t="s">
        <v>73</v>
      </c>
      <c r="AY1616" s="243" t="s">
        <v>160</v>
      </c>
    </row>
    <row r="1617" s="13" customFormat="1">
      <c r="A1617" s="13"/>
      <c r="B1617" s="232"/>
      <c r="C1617" s="233"/>
      <c r="D1617" s="234" t="s">
        <v>171</v>
      </c>
      <c r="E1617" s="235" t="s">
        <v>19</v>
      </c>
      <c r="F1617" s="236" t="s">
        <v>1456</v>
      </c>
      <c r="G1617" s="233"/>
      <c r="H1617" s="237">
        <v>22.966000000000001</v>
      </c>
      <c r="I1617" s="238"/>
      <c r="J1617" s="233"/>
      <c r="K1617" s="233"/>
      <c r="L1617" s="239"/>
      <c r="M1617" s="240"/>
      <c r="N1617" s="241"/>
      <c r="O1617" s="241"/>
      <c r="P1617" s="241"/>
      <c r="Q1617" s="241"/>
      <c r="R1617" s="241"/>
      <c r="S1617" s="241"/>
      <c r="T1617" s="242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243" t="s">
        <v>171</v>
      </c>
      <c r="AU1617" s="243" t="s">
        <v>83</v>
      </c>
      <c r="AV1617" s="13" t="s">
        <v>83</v>
      </c>
      <c r="AW1617" s="13" t="s">
        <v>35</v>
      </c>
      <c r="AX1617" s="13" t="s">
        <v>73</v>
      </c>
      <c r="AY1617" s="243" t="s">
        <v>160</v>
      </c>
    </row>
    <row r="1618" s="15" customFormat="1">
      <c r="A1618" s="15"/>
      <c r="B1618" s="265"/>
      <c r="C1618" s="266"/>
      <c r="D1618" s="234" t="s">
        <v>171</v>
      </c>
      <c r="E1618" s="267" t="s">
        <v>19</v>
      </c>
      <c r="F1618" s="268" t="s">
        <v>1457</v>
      </c>
      <c r="G1618" s="266"/>
      <c r="H1618" s="269">
        <v>144.07900000000001</v>
      </c>
      <c r="I1618" s="270"/>
      <c r="J1618" s="266"/>
      <c r="K1618" s="266"/>
      <c r="L1618" s="271"/>
      <c r="M1618" s="272"/>
      <c r="N1618" s="273"/>
      <c r="O1618" s="273"/>
      <c r="P1618" s="273"/>
      <c r="Q1618" s="273"/>
      <c r="R1618" s="273"/>
      <c r="S1618" s="273"/>
      <c r="T1618" s="274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T1618" s="275" t="s">
        <v>171</v>
      </c>
      <c r="AU1618" s="275" t="s">
        <v>83</v>
      </c>
      <c r="AV1618" s="15" t="s">
        <v>181</v>
      </c>
      <c r="AW1618" s="15" t="s">
        <v>35</v>
      </c>
      <c r="AX1618" s="15" t="s">
        <v>73</v>
      </c>
      <c r="AY1618" s="275" t="s">
        <v>160</v>
      </c>
    </row>
    <row r="1619" s="13" customFormat="1">
      <c r="A1619" s="13"/>
      <c r="B1619" s="232"/>
      <c r="C1619" s="233"/>
      <c r="D1619" s="234" t="s">
        <v>171</v>
      </c>
      <c r="E1619" s="235" t="s">
        <v>19</v>
      </c>
      <c r="F1619" s="236" t="s">
        <v>1458</v>
      </c>
      <c r="G1619" s="233"/>
      <c r="H1619" s="237">
        <v>39.124000000000002</v>
      </c>
      <c r="I1619" s="238"/>
      <c r="J1619" s="233"/>
      <c r="K1619" s="233"/>
      <c r="L1619" s="239"/>
      <c r="M1619" s="240"/>
      <c r="N1619" s="241"/>
      <c r="O1619" s="241"/>
      <c r="P1619" s="241"/>
      <c r="Q1619" s="241"/>
      <c r="R1619" s="241"/>
      <c r="S1619" s="241"/>
      <c r="T1619" s="242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T1619" s="243" t="s">
        <v>171</v>
      </c>
      <c r="AU1619" s="243" t="s">
        <v>83</v>
      </c>
      <c r="AV1619" s="13" t="s">
        <v>83</v>
      </c>
      <c r="AW1619" s="13" t="s">
        <v>35</v>
      </c>
      <c r="AX1619" s="13" t="s">
        <v>73</v>
      </c>
      <c r="AY1619" s="243" t="s">
        <v>160</v>
      </c>
    </row>
    <row r="1620" s="13" customFormat="1">
      <c r="A1620" s="13"/>
      <c r="B1620" s="232"/>
      <c r="C1620" s="233"/>
      <c r="D1620" s="234" t="s">
        <v>171</v>
      </c>
      <c r="E1620" s="235" t="s">
        <v>19</v>
      </c>
      <c r="F1620" s="236" t="s">
        <v>1459</v>
      </c>
      <c r="G1620" s="233"/>
      <c r="H1620" s="237">
        <v>24.177</v>
      </c>
      <c r="I1620" s="238"/>
      <c r="J1620" s="233"/>
      <c r="K1620" s="233"/>
      <c r="L1620" s="239"/>
      <c r="M1620" s="240"/>
      <c r="N1620" s="241"/>
      <c r="O1620" s="241"/>
      <c r="P1620" s="241"/>
      <c r="Q1620" s="241"/>
      <c r="R1620" s="241"/>
      <c r="S1620" s="241"/>
      <c r="T1620" s="242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T1620" s="243" t="s">
        <v>171</v>
      </c>
      <c r="AU1620" s="243" t="s">
        <v>83</v>
      </c>
      <c r="AV1620" s="13" t="s">
        <v>83</v>
      </c>
      <c r="AW1620" s="13" t="s">
        <v>35</v>
      </c>
      <c r="AX1620" s="13" t="s">
        <v>73</v>
      </c>
      <c r="AY1620" s="243" t="s">
        <v>160</v>
      </c>
    </row>
    <row r="1621" s="13" customFormat="1">
      <c r="A1621" s="13"/>
      <c r="B1621" s="232"/>
      <c r="C1621" s="233"/>
      <c r="D1621" s="234" t="s">
        <v>171</v>
      </c>
      <c r="E1621" s="235" t="s">
        <v>19</v>
      </c>
      <c r="F1621" s="236" t="s">
        <v>1460</v>
      </c>
      <c r="G1621" s="233"/>
      <c r="H1621" s="237">
        <v>12.693</v>
      </c>
      <c r="I1621" s="238"/>
      <c r="J1621" s="233"/>
      <c r="K1621" s="233"/>
      <c r="L1621" s="239"/>
      <c r="M1621" s="240"/>
      <c r="N1621" s="241"/>
      <c r="O1621" s="241"/>
      <c r="P1621" s="241"/>
      <c r="Q1621" s="241"/>
      <c r="R1621" s="241"/>
      <c r="S1621" s="241"/>
      <c r="T1621" s="242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T1621" s="243" t="s">
        <v>171</v>
      </c>
      <c r="AU1621" s="243" t="s">
        <v>83</v>
      </c>
      <c r="AV1621" s="13" t="s">
        <v>83</v>
      </c>
      <c r="AW1621" s="13" t="s">
        <v>35</v>
      </c>
      <c r="AX1621" s="13" t="s">
        <v>73</v>
      </c>
      <c r="AY1621" s="243" t="s">
        <v>160</v>
      </c>
    </row>
    <row r="1622" s="15" customFormat="1">
      <c r="A1622" s="15"/>
      <c r="B1622" s="265"/>
      <c r="C1622" s="266"/>
      <c r="D1622" s="234" t="s">
        <v>171</v>
      </c>
      <c r="E1622" s="267" t="s">
        <v>19</v>
      </c>
      <c r="F1622" s="268" t="s">
        <v>1461</v>
      </c>
      <c r="G1622" s="266"/>
      <c r="H1622" s="269">
        <v>75.994</v>
      </c>
      <c r="I1622" s="270"/>
      <c r="J1622" s="266"/>
      <c r="K1622" s="266"/>
      <c r="L1622" s="271"/>
      <c r="M1622" s="272"/>
      <c r="N1622" s="273"/>
      <c r="O1622" s="273"/>
      <c r="P1622" s="273"/>
      <c r="Q1622" s="273"/>
      <c r="R1622" s="273"/>
      <c r="S1622" s="273"/>
      <c r="T1622" s="274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T1622" s="275" t="s">
        <v>171</v>
      </c>
      <c r="AU1622" s="275" t="s">
        <v>83</v>
      </c>
      <c r="AV1622" s="15" t="s">
        <v>181</v>
      </c>
      <c r="AW1622" s="15" t="s">
        <v>35</v>
      </c>
      <c r="AX1622" s="15" t="s">
        <v>73</v>
      </c>
      <c r="AY1622" s="275" t="s">
        <v>160</v>
      </c>
    </row>
    <row r="1623" s="13" customFormat="1">
      <c r="A1623" s="13"/>
      <c r="B1623" s="232"/>
      <c r="C1623" s="233"/>
      <c r="D1623" s="234" t="s">
        <v>171</v>
      </c>
      <c r="E1623" s="235" t="s">
        <v>19</v>
      </c>
      <c r="F1623" s="236" t="s">
        <v>1462</v>
      </c>
      <c r="G1623" s="233"/>
      <c r="H1623" s="237">
        <v>48.737000000000002</v>
      </c>
      <c r="I1623" s="238"/>
      <c r="J1623" s="233"/>
      <c r="K1623" s="233"/>
      <c r="L1623" s="239"/>
      <c r="M1623" s="240"/>
      <c r="N1623" s="241"/>
      <c r="O1623" s="241"/>
      <c r="P1623" s="241"/>
      <c r="Q1623" s="241"/>
      <c r="R1623" s="241"/>
      <c r="S1623" s="241"/>
      <c r="T1623" s="242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T1623" s="243" t="s">
        <v>171</v>
      </c>
      <c r="AU1623" s="243" t="s">
        <v>83</v>
      </c>
      <c r="AV1623" s="13" t="s">
        <v>83</v>
      </c>
      <c r="AW1623" s="13" t="s">
        <v>35</v>
      </c>
      <c r="AX1623" s="13" t="s">
        <v>73</v>
      </c>
      <c r="AY1623" s="243" t="s">
        <v>160</v>
      </c>
    </row>
    <row r="1624" s="13" customFormat="1">
      <c r="A1624" s="13"/>
      <c r="B1624" s="232"/>
      <c r="C1624" s="233"/>
      <c r="D1624" s="234" t="s">
        <v>171</v>
      </c>
      <c r="E1624" s="235" t="s">
        <v>19</v>
      </c>
      <c r="F1624" s="236" t="s">
        <v>1463</v>
      </c>
      <c r="G1624" s="233"/>
      <c r="H1624" s="237">
        <v>34.029000000000003</v>
      </c>
      <c r="I1624" s="238"/>
      <c r="J1624" s="233"/>
      <c r="K1624" s="233"/>
      <c r="L1624" s="239"/>
      <c r="M1624" s="240"/>
      <c r="N1624" s="241"/>
      <c r="O1624" s="241"/>
      <c r="P1624" s="241"/>
      <c r="Q1624" s="241"/>
      <c r="R1624" s="241"/>
      <c r="S1624" s="241"/>
      <c r="T1624" s="242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T1624" s="243" t="s">
        <v>171</v>
      </c>
      <c r="AU1624" s="243" t="s">
        <v>83</v>
      </c>
      <c r="AV1624" s="13" t="s">
        <v>83</v>
      </c>
      <c r="AW1624" s="13" t="s">
        <v>35</v>
      </c>
      <c r="AX1624" s="13" t="s">
        <v>73</v>
      </c>
      <c r="AY1624" s="243" t="s">
        <v>160</v>
      </c>
    </row>
    <row r="1625" s="13" customFormat="1">
      <c r="A1625" s="13"/>
      <c r="B1625" s="232"/>
      <c r="C1625" s="233"/>
      <c r="D1625" s="234" t="s">
        <v>171</v>
      </c>
      <c r="E1625" s="235" t="s">
        <v>19</v>
      </c>
      <c r="F1625" s="236" t="s">
        <v>1464</v>
      </c>
      <c r="G1625" s="233"/>
      <c r="H1625" s="237">
        <v>15.07</v>
      </c>
      <c r="I1625" s="238"/>
      <c r="J1625" s="233"/>
      <c r="K1625" s="233"/>
      <c r="L1625" s="239"/>
      <c r="M1625" s="240"/>
      <c r="N1625" s="241"/>
      <c r="O1625" s="241"/>
      <c r="P1625" s="241"/>
      <c r="Q1625" s="241"/>
      <c r="R1625" s="241"/>
      <c r="S1625" s="241"/>
      <c r="T1625" s="242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43" t="s">
        <v>171</v>
      </c>
      <c r="AU1625" s="243" t="s">
        <v>83</v>
      </c>
      <c r="AV1625" s="13" t="s">
        <v>83</v>
      </c>
      <c r="AW1625" s="13" t="s">
        <v>35</v>
      </c>
      <c r="AX1625" s="13" t="s">
        <v>73</v>
      </c>
      <c r="AY1625" s="243" t="s">
        <v>160</v>
      </c>
    </row>
    <row r="1626" s="13" customFormat="1">
      <c r="A1626" s="13"/>
      <c r="B1626" s="232"/>
      <c r="C1626" s="233"/>
      <c r="D1626" s="234" t="s">
        <v>171</v>
      </c>
      <c r="E1626" s="235" t="s">
        <v>19</v>
      </c>
      <c r="F1626" s="236" t="s">
        <v>1465</v>
      </c>
      <c r="G1626" s="233"/>
      <c r="H1626" s="237">
        <v>11.555999999999999</v>
      </c>
      <c r="I1626" s="238"/>
      <c r="J1626" s="233"/>
      <c r="K1626" s="233"/>
      <c r="L1626" s="239"/>
      <c r="M1626" s="240"/>
      <c r="N1626" s="241"/>
      <c r="O1626" s="241"/>
      <c r="P1626" s="241"/>
      <c r="Q1626" s="241"/>
      <c r="R1626" s="241"/>
      <c r="S1626" s="241"/>
      <c r="T1626" s="242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T1626" s="243" t="s">
        <v>171</v>
      </c>
      <c r="AU1626" s="243" t="s">
        <v>83</v>
      </c>
      <c r="AV1626" s="13" t="s">
        <v>83</v>
      </c>
      <c r="AW1626" s="13" t="s">
        <v>35</v>
      </c>
      <c r="AX1626" s="13" t="s">
        <v>73</v>
      </c>
      <c r="AY1626" s="243" t="s">
        <v>160</v>
      </c>
    </row>
    <row r="1627" s="13" customFormat="1">
      <c r="A1627" s="13"/>
      <c r="B1627" s="232"/>
      <c r="C1627" s="233"/>
      <c r="D1627" s="234" t="s">
        <v>171</v>
      </c>
      <c r="E1627" s="235" t="s">
        <v>19</v>
      </c>
      <c r="F1627" s="236" t="s">
        <v>1466</v>
      </c>
      <c r="G1627" s="233"/>
      <c r="H1627" s="237">
        <v>3.226</v>
      </c>
      <c r="I1627" s="238"/>
      <c r="J1627" s="233"/>
      <c r="K1627" s="233"/>
      <c r="L1627" s="239"/>
      <c r="M1627" s="240"/>
      <c r="N1627" s="241"/>
      <c r="O1627" s="241"/>
      <c r="P1627" s="241"/>
      <c r="Q1627" s="241"/>
      <c r="R1627" s="241"/>
      <c r="S1627" s="241"/>
      <c r="T1627" s="242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43" t="s">
        <v>171</v>
      </c>
      <c r="AU1627" s="243" t="s">
        <v>83</v>
      </c>
      <c r="AV1627" s="13" t="s">
        <v>83</v>
      </c>
      <c r="AW1627" s="13" t="s">
        <v>35</v>
      </c>
      <c r="AX1627" s="13" t="s">
        <v>73</v>
      </c>
      <c r="AY1627" s="243" t="s">
        <v>160</v>
      </c>
    </row>
    <row r="1628" s="13" customFormat="1">
      <c r="A1628" s="13"/>
      <c r="B1628" s="232"/>
      <c r="C1628" s="233"/>
      <c r="D1628" s="234" t="s">
        <v>171</v>
      </c>
      <c r="E1628" s="235" t="s">
        <v>19</v>
      </c>
      <c r="F1628" s="236" t="s">
        <v>1467</v>
      </c>
      <c r="G1628" s="233"/>
      <c r="H1628" s="237">
        <v>3.4950000000000001</v>
      </c>
      <c r="I1628" s="238"/>
      <c r="J1628" s="233"/>
      <c r="K1628" s="233"/>
      <c r="L1628" s="239"/>
      <c r="M1628" s="240"/>
      <c r="N1628" s="241"/>
      <c r="O1628" s="241"/>
      <c r="P1628" s="241"/>
      <c r="Q1628" s="241"/>
      <c r="R1628" s="241"/>
      <c r="S1628" s="241"/>
      <c r="T1628" s="242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T1628" s="243" t="s">
        <v>171</v>
      </c>
      <c r="AU1628" s="243" t="s">
        <v>83</v>
      </c>
      <c r="AV1628" s="13" t="s">
        <v>83</v>
      </c>
      <c r="AW1628" s="13" t="s">
        <v>35</v>
      </c>
      <c r="AX1628" s="13" t="s">
        <v>73</v>
      </c>
      <c r="AY1628" s="243" t="s">
        <v>160</v>
      </c>
    </row>
    <row r="1629" s="13" customFormat="1">
      <c r="A1629" s="13"/>
      <c r="B1629" s="232"/>
      <c r="C1629" s="233"/>
      <c r="D1629" s="234" t="s">
        <v>171</v>
      </c>
      <c r="E1629" s="235" t="s">
        <v>19</v>
      </c>
      <c r="F1629" s="236" t="s">
        <v>1468</v>
      </c>
      <c r="G1629" s="233"/>
      <c r="H1629" s="237">
        <v>196.13</v>
      </c>
      <c r="I1629" s="238"/>
      <c r="J1629" s="233"/>
      <c r="K1629" s="233"/>
      <c r="L1629" s="239"/>
      <c r="M1629" s="240"/>
      <c r="N1629" s="241"/>
      <c r="O1629" s="241"/>
      <c r="P1629" s="241"/>
      <c r="Q1629" s="241"/>
      <c r="R1629" s="241"/>
      <c r="S1629" s="241"/>
      <c r="T1629" s="242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243" t="s">
        <v>171</v>
      </c>
      <c r="AU1629" s="243" t="s">
        <v>83</v>
      </c>
      <c r="AV1629" s="13" t="s">
        <v>83</v>
      </c>
      <c r="AW1629" s="13" t="s">
        <v>35</v>
      </c>
      <c r="AX1629" s="13" t="s">
        <v>73</v>
      </c>
      <c r="AY1629" s="243" t="s">
        <v>160</v>
      </c>
    </row>
    <row r="1630" s="13" customFormat="1">
      <c r="A1630" s="13"/>
      <c r="B1630" s="232"/>
      <c r="C1630" s="233"/>
      <c r="D1630" s="234" t="s">
        <v>171</v>
      </c>
      <c r="E1630" s="235" t="s">
        <v>19</v>
      </c>
      <c r="F1630" s="236" t="s">
        <v>1469</v>
      </c>
      <c r="G1630" s="233"/>
      <c r="H1630" s="237">
        <v>15.366</v>
      </c>
      <c r="I1630" s="238"/>
      <c r="J1630" s="233"/>
      <c r="K1630" s="233"/>
      <c r="L1630" s="239"/>
      <c r="M1630" s="240"/>
      <c r="N1630" s="241"/>
      <c r="O1630" s="241"/>
      <c r="P1630" s="241"/>
      <c r="Q1630" s="241"/>
      <c r="R1630" s="241"/>
      <c r="S1630" s="241"/>
      <c r="T1630" s="242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243" t="s">
        <v>171</v>
      </c>
      <c r="AU1630" s="243" t="s">
        <v>83</v>
      </c>
      <c r="AV1630" s="13" t="s">
        <v>83</v>
      </c>
      <c r="AW1630" s="13" t="s">
        <v>35</v>
      </c>
      <c r="AX1630" s="13" t="s">
        <v>73</v>
      </c>
      <c r="AY1630" s="243" t="s">
        <v>160</v>
      </c>
    </row>
    <row r="1631" s="13" customFormat="1">
      <c r="A1631" s="13"/>
      <c r="B1631" s="232"/>
      <c r="C1631" s="233"/>
      <c r="D1631" s="234" t="s">
        <v>171</v>
      </c>
      <c r="E1631" s="235" t="s">
        <v>19</v>
      </c>
      <c r="F1631" s="236" t="s">
        <v>1470</v>
      </c>
      <c r="G1631" s="233"/>
      <c r="H1631" s="237">
        <v>15.625</v>
      </c>
      <c r="I1631" s="238"/>
      <c r="J1631" s="233"/>
      <c r="K1631" s="233"/>
      <c r="L1631" s="239"/>
      <c r="M1631" s="240"/>
      <c r="N1631" s="241"/>
      <c r="O1631" s="241"/>
      <c r="P1631" s="241"/>
      <c r="Q1631" s="241"/>
      <c r="R1631" s="241"/>
      <c r="S1631" s="241"/>
      <c r="T1631" s="242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243" t="s">
        <v>171</v>
      </c>
      <c r="AU1631" s="243" t="s">
        <v>83</v>
      </c>
      <c r="AV1631" s="13" t="s">
        <v>83</v>
      </c>
      <c r="AW1631" s="13" t="s">
        <v>35</v>
      </c>
      <c r="AX1631" s="13" t="s">
        <v>73</v>
      </c>
      <c r="AY1631" s="243" t="s">
        <v>160</v>
      </c>
    </row>
    <row r="1632" s="13" customFormat="1">
      <c r="A1632" s="13"/>
      <c r="B1632" s="232"/>
      <c r="C1632" s="233"/>
      <c r="D1632" s="234" t="s">
        <v>171</v>
      </c>
      <c r="E1632" s="235" t="s">
        <v>19</v>
      </c>
      <c r="F1632" s="236" t="s">
        <v>1471</v>
      </c>
      <c r="G1632" s="233"/>
      <c r="H1632" s="237">
        <v>23.055</v>
      </c>
      <c r="I1632" s="238"/>
      <c r="J1632" s="233"/>
      <c r="K1632" s="233"/>
      <c r="L1632" s="239"/>
      <c r="M1632" s="240"/>
      <c r="N1632" s="241"/>
      <c r="O1632" s="241"/>
      <c r="P1632" s="241"/>
      <c r="Q1632" s="241"/>
      <c r="R1632" s="241"/>
      <c r="S1632" s="241"/>
      <c r="T1632" s="242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43" t="s">
        <v>171</v>
      </c>
      <c r="AU1632" s="243" t="s">
        <v>83</v>
      </c>
      <c r="AV1632" s="13" t="s">
        <v>83</v>
      </c>
      <c r="AW1632" s="13" t="s">
        <v>35</v>
      </c>
      <c r="AX1632" s="13" t="s">
        <v>73</v>
      </c>
      <c r="AY1632" s="243" t="s">
        <v>160</v>
      </c>
    </row>
    <row r="1633" s="13" customFormat="1">
      <c r="A1633" s="13"/>
      <c r="B1633" s="232"/>
      <c r="C1633" s="233"/>
      <c r="D1633" s="234" t="s">
        <v>171</v>
      </c>
      <c r="E1633" s="235" t="s">
        <v>19</v>
      </c>
      <c r="F1633" s="236" t="s">
        <v>1472</v>
      </c>
      <c r="G1633" s="233"/>
      <c r="H1633" s="237">
        <v>9.3059999999999992</v>
      </c>
      <c r="I1633" s="238"/>
      <c r="J1633" s="233"/>
      <c r="K1633" s="233"/>
      <c r="L1633" s="239"/>
      <c r="M1633" s="240"/>
      <c r="N1633" s="241"/>
      <c r="O1633" s="241"/>
      <c r="P1633" s="241"/>
      <c r="Q1633" s="241"/>
      <c r="R1633" s="241"/>
      <c r="S1633" s="241"/>
      <c r="T1633" s="242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T1633" s="243" t="s">
        <v>171</v>
      </c>
      <c r="AU1633" s="243" t="s">
        <v>83</v>
      </c>
      <c r="AV1633" s="13" t="s">
        <v>83</v>
      </c>
      <c r="AW1633" s="13" t="s">
        <v>35</v>
      </c>
      <c r="AX1633" s="13" t="s">
        <v>73</v>
      </c>
      <c r="AY1633" s="243" t="s">
        <v>160</v>
      </c>
    </row>
    <row r="1634" s="13" customFormat="1">
      <c r="A1634" s="13"/>
      <c r="B1634" s="232"/>
      <c r="C1634" s="233"/>
      <c r="D1634" s="234" t="s">
        <v>171</v>
      </c>
      <c r="E1634" s="235" t="s">
        <v>19</v>
      </c>
      <c r="F1634" s="236" t="s">
        <v>1473</v>
      </c>
      <c r="G1634" s="233"/>
      <c r="H1634" s="237">
        <v>14.284000000000001</v>
      </c>
      <c r="I1634" s="238"/>
      <c r="J1634" s="233"/>
      <c r="K1634" s="233"/>
      <c r="L1634" s="239"/>
      <c r="M1634" s="240"/>
      <c r="N1634" s="241"/>
      <c r="O1634" s="241"/>
      <c r="P1634" s="241"/>
      <c r="Q1634" s="241"/>
      <c r="R1634" s="241"/>
      <c r="S1634" s="241"/>
      <c r="T1634" s="242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T1634" s="243" t="s">
        <v>171</v>
      </c>
      <c r="AU1634" s="243" t="s">
        <v>83</v>
      </c>
      <c r="AV1634" s="13" t="s">
        <v>83</v>
      </c>
      <c r="AW1634" s="13" t="s">
        <v>35</v>
      </c>
      <c r="AX1634" s="13" t="s">
        <v>73</v>
      </c>
      <c r="AY1634" s="243" t="s">
        <v>160</v>
      </c>
    </row>
    <row r="1635" s="13" customFormat="1">
      <c r="A1635" s="13"/>
      <c r="B1635" s="232"/>
      <c r="C1635" s="233"/>
      <c r="D1635" s="234" t="s">
        <v>171</v>
      </c>
      <c r="E1635" s="235" t="s">
        <v>19</v>
      </c>
      <c r="F1635" s="236" t="s">
        <v>1474</v>
      </c>
      <c r="G1635" s="233"/>
      <c r="H1635" s="237">
        <v>3.3399999999999999</v>
      </c>
      <c r="I1635" s="238"/>
      <c r="J1635" s="233"/>
      <c r="K1635" s="233"/>
      <c r="L1635" s="239"/>
      <c r="M1635" s="240"/>
      <c r="N1635" s="241"/>
      <c r="O1635" s="241"/>
      <c r="P1635" s="241"/>
      <c r="Q1635" s="241"/>
      <c r="R1635" s="241"/>
      <c r="S1635" s="241"/>
      <c r="T1635" s="242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T1635" s="243" t="s">
        <v>171</v>
      </c>
      <c r="AU1635" s="243" t="s">
        <v>83</v>
      </c>
      <c r="AV1635" s="13" t="s">
        <v>83</v>
      </c>
      <c r="AW1635" s="13" t="s">
        <v>35</v>
      </c>
      <c r="AX1635" s="13" t="s">
        <v>73</v>
      </c>
      <c r="AY1635" s="243" t="s">
        <v>160</v>
      </c>
    </row>
    <row r="1636" s="13" customFormat="1">
      <c r="A1636" s="13"/>
      <c r="B1636" s="232"/>
      <c r="C1636" s="233"/>
      <c r="D1636" s="234" t="s">
        <v>171</v>
      </c>
      <c r="E1636" s="235" t="s">
        <v>19</v>
      </c>
      <c r="F1636" s="236" t="s">
        <v>1475</v>
      </c>
      <c r="G1636" s="233"/>
      <c r="H1636" s="237">
        <v>10.17</v>
      </c>
      <c r="I1636" s="238"/>
      <c r="J1636" s="233"/>
      <c r="K1636" s="233"/>
      <c r="L1636" s="239"/>
      <c r="M1636" s="240"/>
      <c r="N1636" s="241"/>
      <c r="O1636" s="241"/>
      <c r="P1636" s="241"/>
      <c r="Q1636" s="241"/>
      <c r="R1636" s="241"/>
      <c r="S1636" s="241"/>
      <c r="T1636" s="242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T1636" s="243" t="s">
        <v>171</v>
      </c>
      <c r="AU1636" s="243" t="s">
        <v>83</v>
      </c>
      <c r="AV1636" s="13" t="s">
        <v>83</v>
      </c>
      <c r="AW1636" s="13" t="s">
        <v>35</v>
      </c>
      <c r="AX1636" s="13" t="s">
        <v>73</v>
      </c>
      <c r="AY1636" s="243" t="s">
        <v>160</v>
      </c>
    </row>
    <row r="1637" s="13" customFormat="1">
      <c r="A1637" s="13"/>
      <c r="B1637" s="232"/>
      <c r="C1637" s="233"/>
      <c r="D1637" s="234" t="s">
        <v>171</v>
      </c>
      <c r="E1637" s="235" t="s">
        <v>19</v>
      </c>
      <c r="F1637" s="236" t="s">
        <v>1476</v>
      </c>
      <c r="G1637" s="233"/>
      <c r="H1637" s="237">
        <v>3.4710000000000001</v>
      </c>
      <c r="I1637" s="238"/>
      <c r="J1637" s="233"/>
      <c r="K1637" s="233"/>
      <c r="L1637" s="239"/>
      <c r="M1637" s="240"/>
      <c r="N1637" s="241"/>
      <c r="O1637" s="241"/>
      <c r="P1637" s="241"/>
      <c r="Q1637" s="241"/>
      <c r="R1637" s="241"/>
      <c r="S1637" s="241"/>
      <c r="T1637" s="242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43" t="s">
        <v>171</v>
      </c>
      <c r="AU1637" s="243" t="s">
        <v>83</v>
      </c>
      <c r="AV1637" s="13" t="s">
        <v>83</v>
      </c>
      <c r="AW1637" s="13" t="s">
        <v>35</v>
      </c>
      <c r="AX1637" s="13" t="s">
        <v>73</v>
      </c>
      <c r="AY1637" s="243" t="s">
        <v>160</v>
      </c>
    </row>
    <row r="1638" s="13" customFormat="1">
      <c r="A1638" s="13"/>
      <c r="B1638" s="232"/>
      <c r="C1638" s="233"/>
      <c r="D1638" s="234" t="s">
        <v>171</v>
      </c>
      <c r="E1638" s="235" t="s">
        <v>19</v>
      </c>
      <c r="F1638" s="236" t="s">
        <v>1477</v>
      </c>
      <c r="G1638" s="233"/>
      <c r="H1638" s="237">
        <v>11.045999999999999</v>
      </c>
      <c r="I1638" s="238"/>
      <c r="J1638" s="233"/>
      <c r="K1638" s="233"/>
      <c r="L1638" s="239"/>
      <c r="M1638" s="240"/>
      <c r="N1638" s="241"/>
      <c r="O1638" s="241"/>
      <c r="P1638" s="241"/>
      <c r="Q1638" s="241"/>
      <c r="R1638" s="241"/>
      <c r="S1638" s="241"/>
      <c r="T1638" s="242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T1638" s="243" t="s">
        <v>171</v>
      </c>
      <c r="AU1638" s="243" t="s">
        <v>83</v>
      </c>
      <c r="AV1638" s="13" t="s">
        <v>83</v>
      </c>
      <c r="AW1638" s="13" t="s">
        <v>35</v>
      </c>
      <c r="AX1638" s="13" t="s">
        <v>73</v>
      </c>
      <c r="AY1638" s="243" t="s">
        <v>160</v>
      </c>
    </row>
    <row r="1639" s="13" customFormat="1">
      <c r="A1639" s="13"/>
      <c r="B1639" s="232"/>
      <c r="C1639" s="233"/>
      <c r="D1639" s="234" t="s">
        <v>171</v>
      </c>
      <c r="E1639" s="235" t="s">
        <v>19</v>
      </c>
      <c r="F1639" s="236" t="s">
        <v>1478</v>
      </c>
      <c r="G1639" s="233"/>
      <c r="H1639" s="237">
        <v>11.753</v>
      </c>
      <c r="I1639" s="238"/>
      <c r="J1639" s="233"/>
      <c r="K1639" s="233"/>
      <c r="L1639" s="239"/>
      <c r="M1639" s="240"/>
      <c r="N1639" s="241"/>
      <c r="O1639" s="241"/>
      <c r="P1639" s="241"/>
      <c r="Q1639" s="241"/>
      <c r="R1639" s="241"/>
      <c r="S1639" s="241"/>
      <c r="T1639" s="242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43" t="s">
        <v>171</v>
      </c>
      <c r="AU1639" s="243" t="s">
        <v>83</v>
      </c>
      <c r="AV1639" s="13" t="s">
        <v>83</v>
      </c>
      <c r="AW1639" s="13" t="s">
        <v>35</v>
      </c>
      <c r="AX1639" s="13" t="s">
        <v>73</v>
      </c>
      <c r="AY1639" s="243" t="s">
        <v>160</v>
      </c>
    </row>
    <row r="1640" s="15" customFormat="1">
      <c r="A1640" s="15"/>
      <c r="B1640" s="265"/>
      <c r="C1640" s="266"/>
      <c r="D1640" s="234" t="s">
        <v>171</v>
      </c>
      <c r="E1640" s="267" t="s">
        <v>19</v>
      </c>
      <c r="F1640" s="268" t="s">
        <v>1479</v>
      </c>
      <c r="G1640" s="266"/>
      <c r="H1640" s="269">
        <v>429.65899999999999</v>
      </c>
      <c r="I1640" s="270"/>
      <c r="J1640" s="266"/>
      <c r="K1640" s="266"/>
      <c r="L1640" s="271"/>
      <c r="M1640" s="272"/>
      <c r="N1640" s="273"/>
      <c r="O1640" s="273"/>
      <c r="P1640" s="273"/>
      <c r="Q1640" s="273"/>
      <c r="R1640" s="273"/>
      <c r="S1640" s="273"/>
      <c r="T1640" s="274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T1640" s="275" t="s">
        <v>171</v>
      </c>
      <c r="AU1640" s="275" t="s">
        <v>83</v>
      </c>
      <c r="AV1640" s="15" t="s">
        <v>181</v>
      </c>
      <c r="AW1640" s="15" t="s">
        <v>35</v>
      </c>
      <c r="AX1640" s="15" t="s">
        <v>73</v>
      </c>
      <c r="AY1640" s="275" t="s">
        <v>160</v>
      </c>
    </row>
    <row r="1641" s="13" customFormat="1">
      <c r="A1641" s="13"/>
      <c r="B1641" s="232"/>
      <c r="C1641" s="233"/>
      <c r="D1641" s="234" t="s">
        <v>171</v>
      </c>
      <c r="E1641" s="235" t="s">
        <v>19</v>
      </c>
      <c r="F1641" s="236" t="s">
        <v>1480</v>
      </c>
      <c r="G1641" s="233"/>
      <c r="H1641" s="237">
        <v>16.327999999999999</v>
      </c>
      <c r="I1641" s="238"/>
      <c r="J1641" s="233"/>
      <c r="K1641" s="233"/>
      <c r="L1641" s="239"/>
      <c r="M1641" s="240"/>
      <c r="N1641" s="241"/>
      <c r="O1641" s="241"/>
      <c r="P1641" s="241"/>
      <c r="Q1641" s="241"/>
      <c r="R1641" s="241"/>
      <c r="S1641" s="241"/>
      <c r="T1641" s="242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43" t="s">
        <v>171</v>
      </c>
      <c r="AU1641" s="243" t="s">
        <v>83</v>
      </c>
      <c r="AV1641" s="13" t="s">
        <v>83</v>
      </c>
      <c r="AW1641" s="13" t="s">
        <v>35</v>
      </c>
      <c r="AX1641" s="13" t="s">
        <v>73</v>
      </c>
      <c r="AY1641" s="243" t="s">
        <v>160</v>
      </c>
    </row>
    <row r="1642" s="13" customFormat="1">
      <c r="A1642" s="13"/>
      <c r="B1642" s="232"/>
      <c r="C1642" s="233"/>
      <c r="D1642" s="234" t="s">
        <v>171</v>
      </c>
      <c r="E1642" s="235" t="s">
        <v>19</v>
      </c>
      <c r="F1642" s="236" t="s">
        <v>1481</v>
      </c>
      <c r="G1642" s="233"/>
      <c r="H1642" s="237">
        <v>15.414</v>
      </c>
      <c r="I1642" s="238"/>
      <c r="J1642" s="233"/>
      <c r="K1642" s="233"/>
      <c r="L1642" s="239"/>
      <c r="M1642" s="240"/>
      <c r="N1642" s="241"/>
      <c r="O1642" s="241"/>
      <c r="P1642" s="241"/>
      <c r="Q1642" s="241"/>
      <c r="R1642" s="241"/>
      <c r="S1642" s="241"/>
      <c r="T1642" s="242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T1642" s="243" t="s">
        <v>171</v>
      </c>
      <c r="AU1642" s="243" t="s">
        <v>83</v>
      </c>
      <c r="AV1642" s="13" t="s">
        <v>83</v>
      </c>
      <c r="AW1642" s="13" t="s">
        <v>35</v>
      </c>
      <c r="AX1642" s="13" t="s">
        <v>73</v>
      </c>
      <c r="AY1642" s="243" t="s">
        <v>160</v>
      </c>
    </row>
    <row r="1643" s="13" customFormat="1">
      <c r="A1643" s="13"/>
      <c r="B1643" s="232"/>
      <c r="C1643" s="233"/>
      <c r="D1643" s="234" t="s">
        <v>171</v>
      </c>
      <c r="E1643" s="235" t="s">
        <v>19</v>
      </c>
      <c r="F1643" s="236" t="s">
        <v>1482</v>
      </c>
      <c r="G1643" s="233"/>
      <c r="H1643" s="237">
        <v>3.9319999999999999</v>
      </c>
      <c r="I1643" s="238"/>
      <c r="J1643" s="233"/>
      <c r="K1643" s="233"/>
      <c r="L1643" s="239"/>
      <c r="M1643" s="240"/>
      <c r="N1643" s="241"/>
      <c r="O1643" s="241"/>
      <c r="P1643" s="241"/>
      <c r="Q1643" s="241"/>
      <c r="R1643" s="241"/>
      <c r="S1643" s="241"/>
      <c r="T1643" s="242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T1643" s="243" t="s">
        <v>171</v>
      </c>
      <c r="AU1643" s="243" t="s">
        <v>83</v>
      </c>
      <c r="AV1643" s="13" t="s">
        <v>83</v>
      </c>
      <c r="AW1643" s="13" t="s">
        <v>35</v>
      </c>
      <c r="AX1643" s="13" t="s">
        <v>73</v>
      </c>
      <c r="AY1643" s="243" t="s">
        <v>160</v>
      </c>
    </row>
    <row r="1644" s="13" customFormat="1">
      <c r="A1644" s="13"/>
      <c r="B1644" s="232"/>
      <c r="C1644" s="233"/>
      <c r="D1644" s="234" t="s">
        <v>171</v>
      </c>
      <c r="E1644" s="235" t="s">
        <v>19</v>
      </c>
      <c r="F1644" s="236" t="s">
        <v>1483</v>
      </c>
      <c r="G1644" s="233"/>
      <c r="H1644" s="237">
        <v>22.672999999999998</v>
      </c>
      <c r="I1644" s="238"/>
      <c r="J1644" s="233"/>
      <c r="K1644" s="233"/>
      <c r="L1644" s="239"/>
      <c r="M1644" s="240"/>
      <c r="N1644" s="241"/>
      <c r="O1644" s="241"/>
      <c r="P1644" s="241"/>
      <c r="Q1644" s="241"/>
      <c r="R1644" s="241"/>
      <c r="S1644" s="241"/>
      <c r="T1644" s="242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T1644" s="243" t="s">
        <v>171</v>
      </c>
      <c r="AU1644" s="243" t="s">
        <v>83</v>
      </c>
      <c r="AV1644" s="13" t="s">
        <v>83</v>
      </c>
      <c r="AW1644" s="13" t="s">
        <v>35</v>
      </c>
      <c r="AX1644" s="13" t="s">
        <v>73</v>
      </c>
      <c r="AY1644" s="243" t="s">
        <v>160</v>
      </c>
    </row>
    <row r="1645" s="15" customFormat="1">
      <c r="A1645" s="15"/>
      <c r="B1645" s="265"/>
      <c r="C1645" s="266"/>
      <c r="D1645" s="234" t="s">
        <v>171</v>
      </c>
      <c r="E1645" s="267" t="s">
        <v>19</v>
      </c>
      <c r="F1645" s="268" t="s">
        <v>1484</v>
      </c>
      <c r="G1645" s="266"/>
      <c r="H1645" s="269">
        <v>58.347000000000001</v>
      </c>
      <c r="I1645" s="270"/>
      <c r="J1645" s="266"/>
      <c r="K1645" s="266"/>
      <c r="L1645" s="271"/>
      <c r="M1645" s="272"/>
      <c r="N1645" s="273"/>
      <c r="O1645" s="273"/>
      <c r="P1645" s="273"/>
      <c r="Q1645" s="273"/>
      <c r="R1645" s="273"/>
      <c r="S1645" s="273"/>
      <c r="T1645" s="274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T1645" s="275" t="s">
        <v>171</v>
      </c>
      <c r="AU1645" s="275" t="s">
        <v>83</v>
      </c>
      <c r="AV1645" s="15" t="s">
        <v>181</v>
      </c>
      <c r="AW1645" s="15" t="s">
        <v>35</v>
      </c>
      <c r="AX1645" s="15" t="s">
        <v>73</v>
      </c>
      <c r="AY1645" s="275" t="s">
        <v>160</v>
      </c>
    </row>
    <row r="1646" s="13" customFormat="1">
      <c r="A1646" s="13"/>
      <c r="B1646" s="232"/>
      <c r="C1646" s="233"/>
      <c r="D1646" s="234" t="s">
        <v>171</v>
      </c>
      <c r="E1646" s="235" t="s">
        <v>19</v>
      </c>
      <c r="F1646" s="236" t="s">
        <v>1485</v>
      </c>
      <c r="G1646" s="233"/>
      <c r="H1646" s="237">
        <v>22.794</v>
      </c>
      <c r="I1646" s="238"/>
      <c r="J1646" s="233"/>
      <c r="K1646" s="233"/>
      <c r="L1646" s="239"/>
      <c r="M1646" s="240"/>
      <c r="N1646" s="241"/>
      <c r="O1646" s="241"/>
      <c r="P1646" s="241"/>
      <c r="Q1646" s="241"/>
      <c r="R1646" s="241"/>
      <c r="S1646" s="241"/>
      <c r="T1646" s="242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43" t="s">
        <v>171</v>
      </c>
      <c r="AU1646" s="243" t="s">
        <v>83</v>
      </c>
      <c r="AV1646" s="13" t="s">
        <v>83</v>
      </c>
      <c r="AW1646" s="13" t="s">
        <v>35</v>
      </c>
      <c r="AX1646" s="13" t="s">
        <v>73</v>
      </c>
      <c r="AY1646" s="243" t="s">
        <v>160</v>
      </c>
    </row>
    <row r="1647" s="13" customFormat="1">
      <c r="A1647" s="13"/>
      <c r="B1647" s="232"/>
      <c r="C1647" s="233"/>
      <c r="D1647" s="234" t="s">
        <v>171</v>
      </c>
      <c r="E1647" s="235" t="s">
        <v>19</v>
      </c>
      <c r="F1647" s="236" t="s">
        <v>1486</v>
      </c>
      <c r="G1647" s="233"/>
      <c r="H1647" s="237">
        <v>22.210999999999999</v>
      </c>
      <c r="I1647" s="238"/>
      <c r="J1647" s="233"/>
      <c r="K1647" s="233"/>
      <c r="L1647" s="239"/>
      <c r="M1647" s="240"/>
      <c r="N1647" s="241"/>
      <c r="O1647" s="241"/>
      <c r="P1647" s="241"/>
      <c r="Q1647" s="241"/>
      <c r="R1647" s="241"/>
      <c r="S1647" s="241"/>
      <c r="T1647" s="242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T1647" s="243" t="s">
        <v>171</v>
      </c>
      <c r="AU1647" s="243" t="s">
        <v>83</v>
      </c>
      <c r="AV1647" s="13" t="s">
        <v>83</v>
      </c>
      <c r="AW1647" s="13" t="s">
        <v>35</v>
      </c>
      <c r="AX1647" s="13" t="s">
        <v>73</v>
      </c>
      <c r="AY1647" s="243" t="s">
        <v>160</v>
      </c>
    </row>
    <row r="1648" s="13" customFormat="1">
      <c r="A1648" s="13"/>
      <c r="B1648" s="232"/>
      <c r="C1648" s="233"/>
      <c r="D1648" s="234" t="s">
        <v>171</v>
      </c>
      <c r="E1648" s="235" t="s">
        <v>19</v>
      </c>
      <c r="F1648" s="236" t="s">
        <v>1487</v>
      </c>
      <c r="G1648" s="233"/>
      <c r="H1648" s="237">
        <v>12.510999999999999</v>
      </c>
      <c r="I1648" s="238"/>
      <c r="J1648" s="233"/>
      <c r="K1648" s="233"/>
      <c r="L1648" s="239"/>
      <c r="M1648" s="240"/>
      <c r="N1648" s="241"/>
      <c r="O1648" s="241"/>
      <c r="P1648" s="241"/>
      <c r="Q1648" s="241"/>
      <c r="R1648" s="241"/>
      <c r="S1648" s="241"/>
      <c r="T1648" s="242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243" t="s">
        <v>171</v>
      </c>
      <c r="AU1648" s="243" t="s">
        <v>83</v>
      </c>
      <c r="AV1648" s="13" t="s">
        <v>83</v>
      </c>
      <c r="AW1648" s="13" t="s">
        <v>35</v>
      </c>
      <c r="AX1648" s="13" t="s">
        <v>73</v>
      </c>
      <c r="AY1648" s="243" t="s">
        <v>160</v>
      </c>
    </row>
    <row r="1649" s="13" customFormat="1">
      <c r="A1649" s="13"/>
      <c r="B1649" s="232"/>
      <c r="C1649" s="233"/>
      <c r="D1649" s="234" t="s">
        <v>171</v>
      </c>
      <c r="E1649" s="235" t="s">
        <v>19</v>
      </c>
      <c r="F1649" s="236" t="s">
        <v>1488</v>
      </c>
      <c r="G1649" s="233"/>
      <c r="H1649" s="237">
        <v>16.056000000000001</v>
      </c>
      <c r="I1649" s="238"/>
      <c r="J1649" s="233"/>
      <c r="K1649" s="233"/>
      <c r="L1649" s="239"/>
      <c r="M1649" s="240"/>
      <c r="N1649" s="241"/>
      <c r="O1649" s="241"/>
      <c r="P1649" s="241"/>
      <c r="Q1649" s="241"/>
      <c r="R1649" s="241"/>
      <c r="S1649" s="241"/>
      <c r="T1649" s="242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T1649" s="243" t="s">
        <v>171</v>
      </c>
      <c r="AU1649" s="243" t="s">
        <v>83</v>
      </c>
      <c r="AV1649" s="13" t="s">
        <v>83</v>
      </c>
      <c r="AW1649" s="13" t="s">
        <v>35</v>
      </c>
      <c r="AX1649" s="13" t="s">
        <v>73</v>
      </c>
      <c r="AY1649" s="243" t="s">
        <v>160</v>
      </c>
    </row>
    <row r="1650" s="13" customFormat="1">
      <c r="A1650" s="13"/>
      <c r="B1650" s="232"/>
      <c r="C1650" s="233"/>
      <c r="D1650" s="234" t="s">
        <v>171</v>
      </c>
      <c r="E1650" s="235" t="s">
        <v>19</v>
      </c>
      <c r="F1650" s="236" t="s">
        <v>1489</v>
      </c>
      <c r="G1650" s="233"/>
      <c r="H1650" s="237">
        <v>19.405999999999999</v>
      </c>
      <c r="I1650" s="238"/>
      <c r="J1650" s="233"/>
      <c r="K1650" s="233"/>
      <c r="L1650" s="239"/>
      <c r="M1650" s="240"/>
      <c r="N1650" s="241"/>
      <c r="O1650" s="241"/>
      <c r="P1650" s="241"/>
      <c r="Q1650" s="241"/>
      <c r="R1650" s="241"/>
      <c r="S1650" s="241"/>
      <c r="T1650" s="242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43" t="s">
        <v>171</v>
      </c>
      <c r="AU1650" s="243" t="s">
        <v>83</v>
      </c>
      <c r="AV1650" s="13" t="s">
        <v>83</v>
      </c>
      <c r="AW1650" s="13" t="s">
        <v>35</v>
      </c>
      <c r="AX1650" s="13" t="s">
        <v>73</v>
      </c>
      <c r="AY1650" s="243" t="s">
        <v>160</v>
      </c>
    </row>
    <row r="1651" s="13" customFormat="1">
      <c r="A1651" s="13"/>
      <c r="B1651" s="232"/>
      <c r="C1651" s="233"/>
      <c r="D1651" s="234" t="s">
        <v>171</v>
      </c>
      <c r="E1651" s="235" t="s">
        <v>19</v>
      </c>
      <c r="F1651" s="236" t="s">
        <v>1490</v>
      </c>
      <c r="G1651" s="233"/>
      <c r="H1651" s="237">
        <v>16.332000000000001</v>
      </c>
      <c r="I1651" s="238"/>
      <c r="J1651" s="233"/>
      <c r="K1651" s="233"/>
      <c r="L1651" s="239"/>
      <c r="M1651" s="240"/>
      <c r="N1651" s="241"/>
      <c r="O1651" s="241"/>
      <c r="P1651" s="241"/>
      <c r="Q1651" s="241"/>
      <c r="R1651" s="241"/>
      <c r="S1651" s="241"/>
      <c r="T1651" s="242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43" t="s">
        <v>171</v>
      </c>
      <c r="AU1651" s="243" t="s">
        <v>83</v>
      </c>
      <c r="AV1651" s="13" t="s">
        <v>83</v>
      </c>
      <c r="AW1651" s="13" t="s">
        <v>35</v>
      </c>
      <c r="AX1651" s="13" t="s">
        <v>73</v>
      </c>
      <c r="AY1651" s="243" t="s">
        <v>160</v>
      </c>
    </row>
    <row r="1652" s="13" customFormat="1">
      <c r="A1652" s="13"/>
      <c r="B1652" s="232"/>
      <c r="C1652" s="233"/>
      <c r="D1652" s="234" t="s">
        <v>171</v>
      </c>
      <c r="E1652" s="235" t="s">
        <v>19</v>
      </c>
      <c r="F1652" s="236" t="s">
        <v>1491</v>
      </c>
      <c r="G1652" s="233"/>
      <c r="H1652" s="237">
        <v>23.509</v>
      </c>
      <c r="I1652" s="238"/>
      <c r="J1652" s="233"/>
      <c r="K1652" s="233"/>
      <c r="L1652" s="239"/>
      <c r="M1652" s="240"/>
      <c r="N1652" s="241"/>
      <c r="O1652" s="241"/>
      <c r="P1652" s="241"/>
      <c r="Q1652" s="241"/>
      <c r="R1652" s="241"/>
      <c r="S1652" s="241"/>
      <c r="T1652" s="242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243" t="s">
        <v>171</v>
      </c>
      <c r="AU1652" s="243" t="s">
        <v>83</v>
      </c>
      <c r="AV1652" s="13" t="s">
        <v>83</v>
      </c>
      <c r="AW1652" s="13" t="s">
        <v>35</v>
      </c>
      <c r="AX1652" s="13" t="s">
        <v>73</v>
      </c>
      <c r="AY1652" s="243" t="s">
        <v>160</v>
      </c>
    </row>
    <row r="1653" s="15" customFormat="1">
      <c r="A1653" s="15"/>
      <c r="B1653" s="265"/>
      <c r="C1653" s="266"/>
      <c r="D1653" s="234" t="s">
        <v>171</v>
      </c>
      <c r="E1653" s="267" t="s">
        <v>19</v>
      </c>
      <c r="F1653" s="268" t="s">
        <v>1492</v>
      </c>
      <c r="G1653" s="266"/>
      <c r="H1653" s="269">
        <v>132.81899999999999</v>
      </c>
      <c r="I1653" s="270"/>
      <c r="J1653" s="266"/>
      <c r="K1653" s="266"/>
      <c r="L1653" s="271"/>
      <c r="M1653" s="272"/>
      <c r="N1653" s="273"/>
      <c r="O1653" s="273"/>
      <c r="P1653" s="273"/>
      <c r="Q1653" s="273"/>
      <c r="R1653" s="273"/>
      <c r="S1653" s="273"/>
      <c r="T1653" s="274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T1653" s="275" t="s">
        <v>171</v>
      </c>
      <c r="AU1653" s="275" t="s">
        <v>83</v>
      </c>
      <c r="AV1653" s="15" t="s">
        <v>181</v>
      </c>
      <c r="AW1653" s="15" t="s">
        <v>35</v>
      </c>
      <c r="AX1653" s="15" t="s">
        <v>73</v>
      </c>
      <c r="AY1653" s="275" t="s">
        <v>160</v>
      </c>
    </row>
    <row r="1654" s="13" customFormat="1">
      <c r="A1654" s="13"/>
      <c r="B1654" s="232"/>
      <c r="C1654" s="233"/>
      <c r="D1654" s="234" t="s">
        <v>171</v>
      </c>
      <c r="E1654" s="235" t="s">
        <v>19</v>
      </c>
      <c r="F1654" s="236" t="s">
        <v>1493</v>
      </c>
      <c r="G1654" s="233"/>
      <c r="H1654" s="237">
        <v>25.981999999999999</v>
      </c>
      <c r="I1654" s="238"/>
      <c r="J1654" s="233"/>
      <c r="K1654" s="233"/>
      <c r="L1654" s="239"/>
      <c r="M1654" s="240"/>
      <c r="N1654" s="241"/>
      <c r="O1654" s="241"/>
      <c r="P1654" s="241"/>
      <c r="Q1654" s="241"/>
      <c r="R1654" s="241"/>
      <c r="S1654" s="241"/>
      <c r="T1654" s="242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T1654" s="243" t="s">
        <v>171</v>
      </c>
      <c r="AU1654" s="243" t="s">
        <v>83</v>
      </c>
      <c r="AV1654" s="13" t="s">
        <v>83</v>
      </c>
      <c r="AW1654" s="13" t="s">
        <v>35</v>
      </c>
      <c r="AX1654" s="13" t="s">
        <v>73</v>
      </c>
      <c r="AY1654" s="243" t="s">
        <v>160</v>
      </c>
    </row>
    <row r="1655" s="13" customFormat="1">
      <c r="A1655" s="13"/>
      <c r="B1655" s="232"/>
      <c r="C1655" s="233"/>
      <c r="D1655" s="234" t="s">
        <v>171</v>
      </c>
      <c r="E1655" s="235" t="s">
        <v>19</v>
      </c>
      <c r="F1655" s="236" t="s">
        <v>1494</v>
      </c>
      <c r="G1655" s="233"/>
      <c r="H1655" s="237">
        <v>19.623000000000001</v>
      </c>
      <c r="I1655" s="238"/>
      <c r="J1655" s="233"/>
      <c r="K1655" s="233"/>
      <c r="L1655" s="239"/>
      <c r="M1655" s="240"/>
      <c r="N1655" s="241"/>
      <c r="O1655" s="241"/>
      <c r="P1655" s="241"/>
      <c r="Q1655" s="241"/>
      <c r="R1655" s="241"/>
      <c r="S1655" s="241"/>
      <c r="T1655" s="242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T1655" s="243" t="s">
        <v>171</v>
      </c>
      <c r="AU1655" s="243" t="s">
        <v>83</v>
      </c>
      <c r="AV1655" s="13" t="s">
        <v>83</v>
      </c>
      <c r="AW1655" s="13" t="s">
        <v>35</v>
      </c>
      <c r="AX1655" s="13" t="s">
        <v>73</v>
      </c>
      <c r="AY1655" s="243" t="s">
        <v>160</v>
      </c>
    </row>
    <row r="1656" s="13" customFormat="1">
      <c r="A1656" s="13"/>
      <c r="B1656" s="232"/>
      <c r="C1656" s="233"/>
      <c r="D1656" s="234" t="s">
        <v>171</v>
      </c>
      <c r="E1656" s="235" t="s">
        <v>19</v>
      </c>
      <c r="F1656" s="236" t="s">
        <v>1495</v>
      </c>
      <c r="G1656" s="233"/>
      <c r="H1656" s="237">
        <v>11.278000000000001</v>
      </c>
      <c r="I1656" s="238"/>
      <c r="J1656" s="233"/>
      <c r="K1656" s="233"/>
      <c r="L1656" s="239"/>
      <c r="M1656" s="240"/>
      <c r="N1656" s="241"/>
      <c r="O1656" s="241"/>
      <c r="P1656" s="241"/>
      <c r="Q1656" s="241"/>
      <c r="R1656" s="241"/>
      <c r="S1656" s="241"/>
      <c r="T1656" s="242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43" t="s">
        <v>171</v>
      </c>
      <c r="AU1656" s="243" t="s">
        <v>83</v>
      </c>
      <c r="AV1656" s="13" t="s">
        <v>83</v>
      </c>
      <c r="AW1656" s="13" t="s">
        <v>35</v>
      </c>
      <c r="AX1656" s="13" t="s">
        <v>73</v>
      </c>
      <c r="AY1656" s="243" t="s">
        <v>160</v>
      </c>
    </row>
    <row r="1657" s="13" customFormat="1">
      <c r="A1657" s="13"/>
      <c r="B1657" s="232"/>
      <c r="C1657" s="233"/>
      <c r="D1657" s="234" t="s">
        <v>171</v>
      </c>
      <c r="E1657" s="235" t="s">
        <v>19</v>
      </c>
      <c r="F1657" s="236" t="s">
        <v>1496</v>
      </c>
      <c r="G1657" s="233"/>
      <c r="H1657" s="237">
        <v>22.251000000000001</v>
      </c>
      <c r="I1657" s="238"/>
      <c r="J1657" s="233"/>
      <c r="K1657" s="233"/>
      <c r="L1657" s="239"/>
      <c r="M1657" s="240"/>
      <c r="N1657" s="241"/>
      <c r="O1657" s="241"/>
      <c r="P1657" s="241"/>
      <c r="Q1657" s="241"/>
      <c r="R1657" s="241"/>
      <c r="S1657" s="241"/>
      <c r="T1657" s="242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T1657" s="243" t="s">
        <v>171</v>
      </c>
      <c r="AU1657" s="243" t="s">
        <v>83</v>
      </c>
      <c r="AV1657" s="13" t="s">
        <v>83</v>
      </c>
      <c r="AW1657" s="13" t="s">
        <v>35</v>
      </c>
      <c r="AX1657" s="13" t="s">
        <v>73</v>
      </c>
      <c r="AY1657" s="243" t="s">
        <v>160</v>
      </c>
    </row>
    <row r="1658" s="13" customFormat="1">
      <c r="A1658" s="13"/>
      <c r="B1658" s="232"/>
      <c r="C1658" s="233"/>
      <c r="D1658" s="234" t="s">
        <v>171</v>
      </c>
      <c r="E1658" s="235" t="s">
        <v>19</v>
      </c>
      <c r="F1658" s="236" t="s">
        <v>1497</v>
      </c>
      <c r="G1658" s="233"/>
      <c r="H1658" s="237">
        <v>21.670999999999999</v>
      </c>
      <c r="I1658" s="238"/>
      <c r="J1658" s="233"/>
      <c r="K1658" s="233"/>
      <c r="L1658" s="239"/>
      <c r="M1658" s="240"/>
      <c r="N1658" s="241"/>
      <c r="O1658" s="241"/>
      <c r="P1658" s="241"/>
      <c r="Q1658" s="241"/>
      <c r="R1658" s="241"/>
      <c r="S1658" s="241"/>
      <c r="T1658" s="242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T1658" s="243" t="s">
        <v>171</v>
      </c>
      <c r="AU1658" s="243" t="s">
        <v>83</v>
      </c>
      <c r="AV1658" s="13" t="s">
        <v>83</v>
      </c>
      <c r="AW1658" s="13" t="s">
        <v>35</v>
      </c>
      <c r="AX1658" s="13" t="s">
        <v>73</v>
      </c>
      <c r="AY1658" s="243" t="s">
        <v>160</v>
      </c>
    </row>
    <row r="1659" s="13" customFormat="1">
      <c r="A1659" s="13"/>
      <c r="B1659" s="232"/>
      <c r="C1659" s="233"/>
      <c r="D1659" s="234" t="s">
        <v>171</v>
      </c>
      <c r="E1659" s="235" t="s">
        <v>19</v>
      </c>
      <c r="F1659" s="236" t="s">
        <v>1498</v>
      </c>
      <c r="G1659" s="233"/>
      <c r="H1659" s="237">
        <v>25.937999999999999</v>
      </c>
      <c r="I1659" s="238"/>
      <c r="J1659" s="233"/>
      <c r="K1659" s="233"/>
      <c r="L1659" s="239"/>
      <c r="M1659" s="240"/>
      <c r="N1659" s="241"/>
      <c r="O1659" s="241"/>
      <c r="P1659" s="241"/>
      <c r="Q1659" s="241"/>
      <c r="R1659" s="241"/>
      <c r="S1659" s="241"/>
      <c r="T1659" s="242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243" t="s">
        <v>171</v>
      </c>
      <c r="AU1659" s="243" t="s">
        <v>83</v>
      </c>
      <c r="AV1659" s="13" t="s">
        <v>83</v>
      </c>
      <c r="AW1659" s="13" t="s">
        <v>35</v>
      </c>
      <c r="AX1659" s="13" t="s">
        <v>73</v>
      </c>
      <c r="AY1659" s="243" t="s">
        <v>160</v>
      </c>
    </row>
    <row r="1660" s="15" customFormat="1">
      <c r="A1660" s="15"/>
      <c r="B1660" s="265"/>
      <c r="C1660" s="266"/>
      <c r="D1660" s="234" t="s">
        <v>171</v>
      </c>
      <c r="E1660" s="267" t="s">
        <v>19</v>
      </c>
      <c r="F1660" s="268" t="s">
        <v>1499</v>
      </c>
      <c r="G1660" s="266"/>
      <c r="H1660" s="269">
        <v>126.743</v>
      </c>
      <c r="I1660" s="270"/>
      <c r="J1660" s="266"/>
      <c r="K1660" s="266"/>
      <c r="L1660" s="271"/>
      <c r="M1660" s="272"/>
      <c r="N1660" s="273"/>
      <c r="O1660" s="273"/>
      <c r="P1660" s="273"/>
      <c r="Q1660" s="273"/>
      <c r="R1660" s="273"/>
      <c r="S1660" s="273"/>
      <c r="T1660" s="274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T1660" s="275" t="s">
        <v>171</v>
      </c>
      <c r="AU1660" s="275" t="s">
        <v>83</v>
      </c>
      <c r="AV1660" s="15" t="s">
        <v>181</v>
      </c>
      <c r="AW1660" s="15" t="s">
        <v>35</v>
      </c>
      <c r="AX1660" s="15" t="s">
        <v>73</v>
      </c>
      <c r="AY1660" s="275" t="s">
        <v>160</v>
      </c>
    </row>
    <row r="1661" s="13" customFormat="1">
      <c r="A1661" s="13"/>
      <c r="B1661" s="232"/>
      <c r="C1661" s="233"/>
      <c r="D1661" s="234" t="s">
        <v>171</v>
      </c>
      <c r="E1661" s="235" t="s">
        <v>19</v>
      </c>
      <c r="F1661" s="236" t="s">
        <v>1500</v>
      </c>
      <c r="G1661" s="233"/>
      <c r="H1661" s="237">
        <v>103.07299999999999</v>
      </c>
      <c r="I1661" s="238"/>
      <c r="J1661" s="233"/>
      <c r="K1661" s="233"/>
      <c r="L1661" s="239"/>
      <c r="M1661" s="240"/>
      <c r="N1661" s="241"/>
      <c r="O1661" s="241"/>
      <c r="P1661" s="241"/>
      <c r="Q1661" s="241"/>
      <c r="R1661" s="241"/>
      <c r="S1661" s="241"/>
      <c r="T1661" s="242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T1661" s="243" t="s">
        <v>171</v>
      </c>
      <c r="AU1661" s="243" t="s">
        <v>83</v>
      </c>
      <c r="AV1661" s="13" t="s">
        <v>83</v>
      </c>
      <c r="AW1661" s="13" t="s">
        <v>35</v>
      </c>
      <c r="AX1661" s="13" t="s">
        <v>73</v>
      </c>
      <c r="AY1661" s="243" t="s">
        <v>160</v>
      </c>
    </row>
    <row r="1662" s="13" customFormat="1">
      <c r="A1662" s="13"/>
      <c r="B1662" s="232"/>
      <c r="C1662" s="233"/>
      <c r="D1662" s="234" t="s">
        <v>171</v>
      </c>
      <c r="E1662" s="235" t="s">
        <v>19</v>
      </c>
      <c r="F1662" s="236" t="s">
        <v>1501</v>
      </c>
      <c r="G1662" s="233"/>
      <c r="H1662" s="237">
        <v>31.856000000000002</v>
      </c>
      <c r="I1662" s="238"/>
      <c r="J1662" s="233"/>
      <c r="K1662" s="233"/>
      <c r="L1662" s="239"/>
      <c r="M1662" s="240"/>
      <c r="N1662" s="241"/>
      <c r="O1662" s="241"/>
      <c r="P1662" s="241"/>
      <c r="Q1662" s="241"/>
      <c r="R1662" s="241"/>
      <c r="S1662" s="241"/>
      <c r="T1662" s="242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T1662" s="243" t="s">
        <v>171</v>
      </c>
      <c r="AU1662" s="243" t="s">
        <v>83</v>
      </c>
      <c r="AV1662" s="13" t="s">
        <v>83</v>
      </c>
      <c r="AW1662" s="13" t="s">
        <v>35</v>
      </c>
      <c r="AX1662" s="13" t="s">
        <v>73</v>
      </c>
      <c r="AY1662" s="243" t="s">
        <v>160</v>
      </c>
    </row>
    <row r="1663" s="13" customFormat="1">
      <c r="A1663" s="13"/>
      <c r="B1663" s="232"/>
      <c r="C1663" s="233"/>
      <c r="D1663" s="234" t="s">
        <v>171</v>
      </c>
      <c r="E1663" s="235" t="s">
        <v>19</v>
      </c>
      <c r="F1663" s="236" t="s">
        <v>1502</v>
      </c>
      <c r="G1663" s="233"/>
      <c r="H1663" s="237">
        <v>66.754999999999995</v>
      </c>
      <c r="I1663" s="238"/>
      <c r="J1663" s="233"/>
      <c r="K1663" s="233"/>
      <c r="L1663" s="239"/>
      <c r="M1663" s="240"/>
      <c r="N1663" s="241"/>
      <c r="O1663" s="241"/>
      <c r="P1663" s="241"/>
      <c r="Q1663" s="241"/>
      <c r="R1663" s="241"/>
      <c r="S1663" s="241"/>
      <c r="T1663" s="242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T1663" s="243" t="s">
        <v>171</v>
      </c>
      <c r="AU1663" s="243" t="s">
        <v>83</v>
      </c>
      <c r="AV1663" s="13" t="s">
        <v>83</v>
      </c>
      <c r="AW1663" s="13" t="s">
        <v>35</v>
      </c>
      <c r="AX1663" s="13" t="s">
        <v>73</v>
      </c>
      <c r="AY1663" s="243" t="s">
        <v>160</v>
      </c>
    </row>
    <row r="1664" s="13" customFormat="1">
      <c r="A1664" s="13"/>
      <c r="B1664" s="232"/>
      <c r="C1664" s="233"/>
      <c r="D1664" s="234" t="s">
        <v>171</v>
      </c>
      <c r="E1664" s="235" t="s">
        <v>19</v>
      </c>
      <c r="F1664" s="236" t="s">
        <v>1503</v>
      </c>
      <c r="G1664" s="233"/>
      <c r="H1664" s="237">
        <v>46.103999999999999</v>
      </c>
      <c r="I1664" s="238"/>
      <c r="J1664" s="233"/>
      <c r="K1664" s="233"/>
      <c r="L1664" s="239"/>
      <c r="M1664" s="240"/>
      <c r="N1664" s="241"/>
      <c r="O1664" s="241"/>
      <c r="P1664" s="241"/>
      <c r="Q1664" s="241"/>
      <c r="R1664" s="241"/>
      <c r="S1664" s="241"/>
      <c r="T1664" s="242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T1664" s="243" t="s">
        <v>171</v>
      </c>
      <c r="AU1664" s="243" t="s">
        <v>83</v>
      </c>
      <c r="AV1664" s="13" t="s">
        <v>83</v>
      </c>
      <c r="AW1664" s="13" t="s">
        <v>35</v>
      </c>
      <c r="AX1664" s="13" t="s">
        <v>73</v>
      </c>
      <c r="AY1664" s="243" t="s">
        <v>160</v>
      </c>
    </row>
    <row r="1665" s="13" customFormat="1">
      <c r="A1665" s="13"/>
      <c r="B1665" s="232"/>
      <c r="C1665" s="233"/>
      <c r="D1665" s="234" t="s">
        <v>171</v>
      </c>
      <c r="E1665" s="235" t="s">
        <v>19</v>
      </c>
      <c r="F1665" s="236" t="s">
        <v>1504</v>
      </c>
      <c r="G1665" s="233"/>
      <c r="H1665" s="237">
        <v>9.7729999999999997</v>
      </c>
      <c r="I1665" s="238"/>
      <c r="J1665" s="233"/>
      <c r="K1665" s="233"/>
      <c r="L1665" s="239"/>
      <c r="M1665" s="240"/>
      <c r="N1665" s="241"/>
      <c r="O1665" s="241"/>
      <c r="P1665" s="241"/>
      <c r="Q1665" s="241"/>
      <c r="R1665" s="241"/>
      <c r="S1665" s="241"/>
      <c r="T1665" s="242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243" t="s">
        <v>171</v>
      </c>
      <c r="AU1665" s="243" t="s">
        <v>83</v>
      </c>
      <c r="AV1665" s="13" t="s">
        <v>83</v>
      </c>
      <c r="AW1665" s="13" t="s">
        <v>35</v>
      </c>
      <c r="AX1665" s="13" t="s">
        <v>73</v>
      </c>
      <c r="AY1665" s="243" t="s">
        <v>160</v>
      </c>
    </row>
    <row r="1666" s="13" customFormat="1">
      <c r="A1666" s="13"/>
      <c r="B1666" s="232"/>
      <c r="C1666" s="233"/>
      <c r="D1666" s="234" t="s">
        <v>171</v>
      </c>
      <c r="E1666" s="235" t="s">
        <v>19</v>
      </c>
      <c r="F1666" s="236" t="s">
        <v>1505</v>
      </c>
      <c r="G1666" s="233"/>
      <c r="H1666" s="237">
        <v>17.32</v>
      </c>
      <c r="I1666" s="238"/>
      <c r="J1666" s="233"/>
      <c r="K1666" s="233"/>
      <c r="L1666" s="239"/>
      <c r="M1666" s="240"/>
      <c r="N1666" s="241"/>
      <c r="O1666" s="241"/>
      <c r="P1666" s="241"/>
      <c r="Q1666" s="241"/>
      <c r="R1666" s="241"/>
      <c r="S1666" s="241"/>
      <c r="T1666" s="242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T1666" s="243" t="s">
        <v>171</v>
      </c>
      <c r="AU1666" s="243" t="s">
        <v>83</v>
      </c>
      <c r="AV1666" s="13" t="s">
        <v>83</v>
      </c>
      <c r="AW1666" s="13" t="s">
        <v>35</v>
      </c>
      <c r="AX1666" s="13" t="s">
        <v>73</v>
      </c>
      <c r="AY1666" s="243" t="s">
        <v>160</v>
      </c>
    </row>
    <row r="1667" s="13" customFormat="1">
      <c r="A1667" s="13"/>
      <c r="B1667" s="232"/>
      <c r="C1667" s="233"/>
      <c r="D1667" s="234" t="s">
        <v>171</v>
      </c>
      <c r="E1667" s="235" t="s">
        <v>19</v>
      </c>
      <c r="F1667" s="236" t="s">
        <v>1506</v>
      </c>
      <c r="G1667" s="233"/>
      <c r="H1667" s="237">
        <v>9.9019999999999992</v>
      </c>
      <c r="I1667" s="238"/>
      <c r="J1667" s="233"/>
      <c r="K1667" s="233"/>
      <c r="L1667" s="239"/>
      <c r="M1667" s="240"/>
      <c r="N1667" s="241"/>
      <c r="O1667" s="241"/>
      <c r="P1667" s="241"/>
      <c r="Q1667" s="241"/>
      <c r="R1667" s="241"/>
      <c r="S1667" s="241"/>
      <c r="T1667" s="242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T1667" s="243" t="s">
        <v>171</v>
      </c>
      <c r="AU1667" s="243" t="s">
        <v>83</v>
      </c>
      <c r="AV1667" s="13" t="s">
        <v>83</v>
      </c>
      <c r="AW1667" s="13" t="s">
        <v>35</v>
      </c>
      <c r="AX1667" s="13" t="s">
        <v>73</v>
      </c>
      <c r="AY1667" s="243" t="s">
        <v>160</v>
      </c>
    </row>
    <row r="1668" s="13" customFormat="1">
      <c r="A1668" s="13"/>
      <c r="B1668" s="232"/>
      <c r="C1668" s="233"/>
      <c r="D1668" s="234" t="s">
        <v>171</v>
      </c>
      <c r="E1668" s="235" t="s">
        <v>19</v>
      </c>
      <c r="F1668" s="236" t="s">
        <v>1507</v>
      </c>
      <c r="G1668" s="233"/>
      <c r="H1668" s="237">
        <v>5.4279999999999999</v>
      </c>
      <c r="I1668" s="238"/>
      <c r="J1668" s="233"/>
      <c r="K1668" s="233"/>
      <c r="L1668" s="239"/>
      <c r="M1668" s="240"/>
      <c r="N1668" s="241"/>
      <c r="O1668" s="241"/>
      <c r="P1668" s="241"/>
      <c r="Q1668" s="241"/>
      <c r="R1668" s="241"/>
      <c r="S1668" s="241"/>
      <c r="T1668" s="242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243" t="s">
        <v>171</v>
      </c>
      <c r="AU1668" s="243" t="s">
        <v>83</v>
      </c>
      <c r="AV1668" s="13" t="s">
        <v>83</v>
      </c>
      <c r="AW1668" s="13" t="s">
        <v>35</v>
      </c>
      <c r="AX1668" s="13" t="s">
        <v>73</v>
      </c>
      <c r="AY1668" s="243" t="s">
        <v>160</v>
      </c>
    </row>
    <row r="1669" s="13" customFormat="1">
      <c r="A1669" s="13"/>
      <c r="B1669" s="232"/>
      <c r="C1669" s="233"/>
      <c r="D1669" s="234" t="s">
        <v>171</v>
      </c>
      <c r="E1669" s="235" t="s">
        <v>19</v>
      </c>
      <c r="F1669" s="236" t="s">
        <v>1508</v>
      </c>
      <c r="G1669" s="233"/>
      <c r="H1669" s="237">
        <v>5.3620000000000001</v>
      </c>
      <c r="I1669" s="238"/>
      <c r="J1669" s="233"/>
      <c r="K1669" s="233"/>
      <c r="L1669" s="239"/>
      <c r="M1669" s="240"/>
      <c r="N1669" s="241"/>
      <c r="O1669" s="241"/>
      <c r="P1669" s="241"/>
      <c r="Q1669" s="241"/>
      <c r="R1669" s="241"/>
      <c r="S1669" s="241"/>
      <c r="T1669" s="242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43" t="s">
        <v>171</v>
      </c>
      <c r="AU1669" s="243" t="s">
        <v>83</v>
      </c>
      <c r="AV1669" s="13" t="s">
        <v>83</v>
      </c>
      <c r="AW1669" s="13" t="s">
        <v>35</v>
      </c>
      <c r="AX1669" s="13" t="s">
        <v>73</v>
      </c>
      <c r="AY1669" s="243" t="s">
        <v>160</v>
      </c>
    </row>
    <row r="1670" s="13" customFormat="1">
      <c r="A1670" s="13"/>
      <c r="B1670" s="232"/>
      <c r="C1670" s="233"/>
      <c r="D1670" s="234" t="s">
        <v>171</v>
      </c>
      <c r="E1670" s="235" t="s">
        <v>19</v>
      </c>
      <c r="F1670" s="236" t="s">
        <v>1509</v>
      </c>
      <c r="G1670" s="233"/>
      <c r="H1670" s="237">
        <v>9.4860000000000007</v>
      </c>
      <c r="I1670" s="238"/>
      <c r="J1670" s="233"/>
      <c r="K1670" s="233"/>
      <c r="L1670" s="239"/>
      <c r="M1670" s="240"/>
      <c r="N1670" s="241"/>
      <c r="O1670" s="241"/>
      <c r="P1670" s="241"/>
      <c r="Q1670" s="241"/>
      <c r="R1670" s="241"/>
      <c r="S1670" s="241"/>
      <c r="T1670" s="242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243" t="s">
        <v>171</v>
      </c>
      <c r="AU1670" s="243" t="s">
        <v>83</v>
      </c>
      <c r="AV1670" s="13" t="s">
        <v>83</v>
      </c>
      <c r="AW1670" s="13" t="s">
        <v>35</v>
      </c>
      <c r="AX1670" s="13" t="s">
        <v>73</v>
      </c>
      <c r="AY1670" s="243" t="s">
        <v>160</v>
      </c>
    </row>
    <row r="1671" s="13" customFormat="1">
      <c r="A1671" s="13"/>
      <c r="B1671" s="232"/>
      <c r="C1671" s="233"/>
      <c r="D1671" s="234" t="s">
        <v>171</v>
      </c>
      <c r="E1671" s="235" t="s">
        <v>19</v>
      </c>
      <c r="F1671" s="236" t="s">
        <v>1510</v>
      </c>
      <c r="G1671" s="233"/>
      <c r="H1671" s="237">
        <v>27.288</v>
      </c>
      <c r="I1671" s="238"/>
      <c r="J1671" s="233"/>
      <c r="K1671" s="233"/>
      <c r="L1671" s="239"/>
      <c r="M1671" s="240"/>
      <c r="N1671" s="241"/>
      <c r="O1671" s="241"/>
      <c r="P1671" s="241"/>
      <c r="Q1671" s="241"/>
      <c r="R1671" s="241"/>
      <c r="S1671" s="241"/>
      <c r="T1671" s="242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T1671" s="243" t="s">
        <v>171</v>
      </c>
      <c r="AU1671" s="243" t="s">
        <v>83</v>
      </c>
      <c r="AV1671" s="13" t="s">
        <v>83</v>
      </c>
      <c r="AW1671" s="13" t="s">
        <v>35</v>
      </c>
      <c r="AX1671" s="13" t="s">
        <v>73</v>
      </c>
      <c r="AY1671" s="243" t="s">
        <v>160</v>
      </c>
    </row>
    <row r="1672" s="13" customFormat="1">
      <c r="A1672" s="13"/>
      <c r="B1672" s="232"/>
      <c r="C1672" s="233"/>
      <c r="D1672" s="234" t="s">
        <v>171</v>
      </c>
      <c r="E1672" s="235" t="s">
        <v>19</v>
      </c>
      <c r="F1672" s="236" t="s">
        <v>1511</v>
      </c>
      <c r="G1672" s="233"/>
      <c r="H1672" s="237">
        <v>22.907</v>
      </c>
      <c r="I1672" s="238"/>
      <c r="J1672" s="233"/>
      <c r="K1672" s="233"/>
      <c r="L1672" s="239"/>
      <c r="M1672" s="240"/>
      <c r="N1672" s="241"/>
      <c r="O1672" s="241"/>
      <c r="P1672" s="241"/>
      <c r="Q1672" s="241"/>
      <c r="R1672" s="241"/>
      <c r="S1672" s="241"/>
      <c r="T1672" s="242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T1672" s="243" t="s">
        <v>171</v>
      </c>
      <c r="AU1672" s="243" t="s">
        <v>83</v>
      </c>
      <c r="AV1672" s="13" t="s">
        <v>83</v>
      </c>
      <c r="AW1672" s="13" t="s">
        <v>35</v>
      </c>
      <c r="AX1672" s="13" t="s">
        <v>73</v>
      </c>
      <c r="AY1672" s="243" t="s">
        <v>160</v>
      </c>
    </row>
    <row r="1673" s="13" customFormat="1">
      <c r="A1673" s="13"/>
      <c r="B1673" s="232"/>
      <c r="C1673" s="233"/>
      <c r="D1673" s="234" t="s">
        <v>171</v>
      </c>
      <c r="E1673" s="235" t="s">
        <v>19</v>
      </c>
      <c r="F1673" s="236" t="s">
        <v>1512</v>
      </c>
      <c r="G1673" s="233"/>
      <c r="H1673" s="237">
        <v>20.199999999999999</v>
      </c>
      <c r="I1673" s="238"/>
      <c r="J1673" s="233"/>
      <c r="K1673" s="233"/>
      <c r="L1673" s="239"/>
      <c r="M1673" s="240"/>
      <c r="N1673" s="241"/>
      <c r="O1673" s="241"/>
      <c r="P1673" s="241"/>
      <c r="Q1673" s="241"/>
      <c r="R1673" s="241"/>
      <c r="S1673" s="241"/>
      <c r="T1673" s="242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T1673" s="243" t="s">
        <v>171</v>
      </c>
      <c r="AU1673" s="243" t="s">
        <v>83</v>
      </c>
      <c r="AV1673" s="13" t="s">
        <v>83</v>
      </c>
      <c r="AW1673" s="13" t="s">
        <v>35</v>
      </c>
      <c r="AX1673" s="13" t="s">
        <v>73</v>
      </c>
      <c r="AY1673" s="243" t="s">
        <v>160</v>
      </c>
    </row>
    <row r="1674" s="13" customFormat="1">
      <c r="A1674" s="13"/>
      <c r="B1674" s="232"/>
      <c r="C1674" s="233"/>
      <c r="D1674" s="234" t="s">
        <v>171</v>
      </c>
      <c r="E1674" s="235" t="s">
        <v>19</v>
      </c>
      <c r="F1674" s="236" t="s">
        <v>1513</v>
      </c>
      <c r="G1674" s="233"/>
      <c r="H1674" s="237">
        <v>19.215</v>
      </c>
      <c r="I1674" s="238"/>
      <c r="J1674" s="233"/>
      <c r="K1674" s="233"/>
      <c r="L1674" s="239"/>
      <c r="M1674" s="240"/>
      <c r="N1674" s="241"/>
      <c r="O1674" s="241"/>
      <c r="P1674" s="241"/>
      <c r="Q1674" s="241"/>
      <c r="R1674" s="241"/>
      <c r="S1674" s="241"/>
      <c r="T1674" s="242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T1674" s="243" t="s">
        <v>171</v>
      </c>
      <c r="AU1674" s="243" t="s">
        <v>83</v>
      </c>
      <c r="AV1674" s="13" t="s">
        <v>83</v>
      </c>
      <c r="AW1674" s="13" t="s">
        <v>35</v>
      </c>
      <c r="AX1674" s="13" t="s">
        <v>73</v>
      </c>
      <c r="AY1674" s="243" t="s">
        <v>160</v>
      </c>
    </row>
    <row r="1675" s="13" customFormat="1">
      <c r="A1675" s="13"/>
      <c r="B1675" s="232"/>
      <c r="C1675" s="233"/>
      <c r="D1675" s="234" t="s">
        <v>171</v>
      </c>
      <c r="E1675" s="235" t="s">
        <v>19</v>
      </c>
      <c r="F1675" s="236" t="s">
        <v>1514</v>
      </c>
      <c r="G1675" s="233"/>
      <c r="H1675" s="237">
        <v>6.9480000000000004</v>
      </c>
      <c r="I1675" s="238"/>
      <c r="J1675" s="233"/>
      <c r="K1675" s="233"/>
      <c r="L1675" s="239"/>
      <c r="M1675" s="240"/>
      <c r="N1675" s="241"/>
      <c r="O1675" s="241"/>
      <c r="P1675" s="241"/>
      <c r="Q1675" s="241"/>
      <c r="R1675" s="241"/>
      <c r="S1675" s="241"/>
      <c r="T1675" s="242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243" t="s">
        <v>171</v>
      </c>
      <c r="AU1675" s="243" t="s">
        <v>83</v>
      </c>
      <c r="AV1675" s="13" t="s">
        <v>83</v>
      </c>
      <c r="AW1675" s="13" t="s">
        <v>35</v>
      </c>
      <c r="AX1675" s="13" t="s">
        <v>73</v>
      </c>
      <c r="AY1675" s="243" t="s">
        <v>160</v>
      </c>
    </row>
    <row r="1676" s="13" customFormat="1">
      <c r="A1676" s="13"/>
      <c r="B1676" s="232"/>
      <c r="C1676" s="233"/>
      <c r="D1676" s="234" t="s">
        <v>171</v>
      </c>
      <c r="E1676" s="235" t="s">
        <v>19</v>
      </c>
      <c r="F1676" s="236" t="s">
        <v>1515</v>
      </c>
      <c r="G1676" s="233"/>
      <c r="H1676" s="237">
        <v>21.390999999999998</v>
      </c>
      <c r="I1676" s="238"/>
      <c r="J1676" s="233"/>
      <c r="K1676" s="233"/>
      <c r="L1676" s="239"/>
      <c r="M1676" s="240"/>
      <c r="N1676" s="241"/>
      <c r="O1676" s="241"/>
      <c r="P1676" s="241"/>
      <c r="Q1676" s="241"/>
      <c r="R1676" s="241"/>
      <c r="S1676" s="241"/>
      <c r="T1676" s="242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T1676" s="243" t="s">
        <v>171</v>
      </c>
      <c r="AU1676" s="243" t="s">
        <v>83</v>
      </c>
      <c r="AV1676" s="13" t="s">
        <v>83</v>
      </c>
      <c r="AW1676" s="13" t="s">
        <v>35</v>
      </c>
      <c r="AX1676" s="13" t="s">
        <v>73</v>
      </c>
      <c r="AY1676" s="243" t="s">
        <v>160</v>
      </c>
    </row>
    <row r="1677" s="13" customFormat="1">
      <c r="A1677" s="13"/>
      <c r="B1677" s="232"/>
      <c r="C1677" s="233"/>
      <c r="D1677" s="234" t="s">
        <v>171</v>
      </c>
      <c r="E1677" s="235" t="s">
        <v>19</v>
      </c>
      <c r="F1677" s="236" t="s">
        <v>1516</v>
      </c>
      <c r="G1677" s="233"/>
      <c r="H1677" s="237">
        <v>128.57300000000001</v>
      </c>
      <c r="I1677" s="238"/>
      <c r="J1677" s="233"/>
      <c r="K1677" s="233"/>
      <c r="L1677" s="239"/>
      <c r="M1677" s="240"/>
      <c r="N1677" s="241"/>
      <c r="O1677" s="241"/>
      <c r="P1677" s="241"/>
      <c r="Q1677" s="241"/>
      <c r="R1677" s="241"/>
      <c r="S1677" s="241"/>
      <c r="T1677" s="242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T1677" s="243" t="s">
        <v>171</v>
      </c>
      <c r="AU1677" s="243" t="s">
        <v>83</v>
      </c>
      <c r="AV1677" s="13" t="s">
        <v>83</v>
      </c>
      <c r="AW1677" s="13" t="s">
        <v>35</v>
      </c>
      <c r="AX1677" s="13" t="s">
        <v>73</v>
      </c>
      <c r="AY1677" s="243" t="s">
        <v>160</v>
      </c>
    </row>
    <row r="1678" s="15" customFormat="1">
      <c r="A1678" s="15"/>
      <c r="B1678" s="265"/>
      <c r="C1678" s="266"/>
      <c r="D1678" s="234" t="s">
        <v>171</v>
      </c>
      <c r="E1678" s="267" t="s">
        <v>19</v>
      </c>
      <c r="F1678" s="268" t="s">
        <v>1517</v>
      </c>
      <c r="G1678" s="266"/>
      <c r="H1678" s="269">
        <v>551.58100000000002</v>
      </c>
      <c r="I1678" s="270"/>
      <c r="J1678" s="266"/>
      <c r="K1678" s="266"/>
      <c r="L1678" s="271"/>
      <c r="M1678" s="272"/>
      <c r="N1678" s="273"/>
      <c r="O1678" s="273"/>
      <c r="P1678" s="273"/>
      <c r="Q1678" s="273"/>
      <c r="R1678" s="273"/>
      <c r="S1678" s="273"/>
      <c r="T1678" s="274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T1678" s="275" t="s">
        <v>171</v>
      </c>
      <c r="AU1678" s="275" t="s">
        <v>83</v>
      </c>
      <c r="AV1678" s="15" t="s">
        <v>181</v>
      </c>
      <c r="AW1678" s="15" t="s">
        <v>35</v>
      </c>
      <c r="AX1678" s="15" t="s">
        <v>73</v>
      </c>
      <c r="AY1678" s="275" t="s">
        <v>160</v>
      </c>
    </row>
    <row r="1679" s="13" customFormat="1">
      <c r="A1679" s="13"/>
      <c r="B1679" s="232"/>
      <c r="C1679" s="233"/>
      <c r="D1679" s="234" t="s">
        <v>171</v>
      </c>
      <c r="E1679" s="235" t="s">
        <v>19</v>
      </c>
      <c r="F1679" s="236" t="s">
        <v>1518</v>
      </c>
      <c r="G1679" s="233"/>
      <c r="H1679" s="237">
        <v>2.681</v>
      </c>
      <c r="I1679" s="238"/>
      <c r="J1679" s="233"/>
      <c r="K1679" s="233"/>
      <c r="L1679" s="239"/>
      <c r="M1679" s="240"/>
      <c r="N1679" s="241"/>
      <c r="O1679" s="241"/>
      <c r="P1679" s="241"/>
      <c r="Q1679" s="241"/>
      <c r="R1679" s="241"/>
      <c r="S1679" s="241"/>
      <c r="T1679" s="242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43" t="s">
        <v>171</v>
      </c>
      <c r="AU1679" s="243" t="s">
        <v>83</v>
      </c>
      <c r="AV1679" s="13" t="s">
        <v>83</v>
      </c>
      <c r="AW1679" s="13" t="s">
        <v>35</v>
      </c>
      <c r="AX1679" s="13" t="s">
        <v>73</v>
      </c>
      <c r="AY1679" s="243" t="s">
        <v>160</v>
      </c>
    </row>
    <row r="1680" s="15" customFormat="1">
      <c r="A1680" s="15"/>
      <c r="B1680" s="265"/>
      <c r="C1680" s="266"/>
      <c r="D1680" s="234" t="s">
        <v>171</v>
      </c>
      <c r="E1680" s="267" t="s">
        <v>19</v>
      </c>
      <c r="F1680" s="268" t="s">
        <v>1519</v>
      </c>
      <c r="G1680" s="266"/>
      <c r="H1680" s="269">
        <v>2.681</v>
      </c>
      <c r="I1680" s="270"/>
      <c r="J1680" s="266"/>
      <c r="K1680" s="266"/>
      <c r="L1680" s="271"/>
      <c r="M1680" s="272"/>
      <c r="N1680" s="273"/>
      <c r="O1680" s="273"/>
      <c r="P1680" s="273"/>
      <c r="Q1680" s="273"/>
      <c r="R1680" s="273"/>
      <c r="S1680" s="273"/>
      <c r="T1680" s="274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T1680" s="275" t="s">
        <v>171</v>
      </c>
      <c r="AU1680" s="275" t="s">
        <v>83</v>
      </c>
      <c r="AV1680" s="15" t="s">
        <v>181</v>
      </c>
      <c r="AW1680" s="15" t="s">
        <v>35</v>
      </c>
      <c r="AX1680" s="15" t="s">
        <v>73</v>
      </c>
      <c r="AY1680" s="275" t="s">
        <v>160</v>
      </c>
    </row>
    <row r="1681" s="14" customFormat="1">
      <c r="A1681" s="14"/>
      <c r="B1681" s="244"/>
      <c r="C1681" s="245"/>
      <c r="D1681" s="234" t="s">
        <v>171</v>
      </c>
      <c r="E1681" s="246" t="s">
        <v>19</v>
      </c>
      <c r="F1681" s="247" t="s">
        <v>180</v>
      </c>
      <c r="G1681" s="245"/>
      <c r="H1681" s="248">
        <v>1521.903</v>
      </c>
      <c r="I1681" s="249"/>
      <c r="J1681" s="245"/>
      <c r="K1681" s="245"/>
      <c r="L1681" s="250"/>
      <c r="M1681" s="251"/>
      <c r="N1681" s="252"/>
      <c r="O1681" s="252"/>
      <c r="P1681" s="252"/>
      <c r="Q1681" s="252"/>
      <c r="R1681" s="252"/>
      <c r="S1681" s="252"/>
      <c r="T1681" s="253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T1681" s="254" t="s">
        <v>171</v>
      </c>
      <c r="AU1681" s="254" t="s">
        <v>83</v>
      </c>
      <c r="AV1681" s="14" t="s">
        <v>167</v>
      </c>
      <c r="AW1681" s="14" t="s">
        <v>35</v>
      </c>
      <c r="AX1681" s="14" t="s">
        <v>81</v>
      </c>
      <c r="AY1681" s="254" t="s">
        <v>160</v>
      </c>
    </row>
    <row r="1682" s="2" customFormat="1" ht="24.15" customHeight="1">
      <c r="A1682" s="40"/>
      <c r="B1682" s="41"/>
      <c r="C1682" s="214" t="s">
        <v>2411</v>
      </c>
      <c r="D1682" s="214" t="s">
        <v>162</v>
      </c>
      <c r="E1682" s="215" t="s">
        <v>2412</v>
      </c>
      <c r="F1682" s="216" t="s">
        <v>2413</v>
      </c>
      <c r="G1682" s="217" t="s">
        <v>165</v>
      </c>
      <c r="H1682" s="218">
        <v>15.767</v>
      </c>
      <c r="I1682" s="219"/>
      <c r="J1682" s="220">
        <f>ROUND(I1682*H1682,2)</f>
        <v>0</v>
      </c>
      <c r="K1682" s="216" t="s">
        <v>166</v>
      </c>
      <c r="L1682" s="46"/>
      <c r="M1682" s="221" t="s">
        <v>19</v>
      </c>
      <c r="N1682" s="222" t="s">
        <v>44</v>
      </c>
      <c r="O1682" s="86"/>
      <c r="P1682" s="223">
        <f>O1682*H1682</f>
        <v>0</v>
      </c>
      <c r="Q1682" s="223">
        <v>0.031199999999999999</v>
      </c>
      <c r="R1682" s="223">
        <f>Q1682*H1682</f>
        <v>0.49193039999999993</v>
      </c>
      <c r="S1682" s="223">
        <v>0</v>
      </c>
      <c r="T1682" s="224">
        <f>S1682*H1682</f>
        <v>0</v>
      </c>
      <c r="U1682" s="40"/>
      <c r="V1682" s="40"/>
      <c r="W1682" s="40"/>
      <c r="X1682" s="40"/>
      <c r="Y1682" s="40"/>
      <c r="Z1682" s="40"/>
      <c r="AA1682" s="40"/>
      <c r="AB1682" s="40"/>
      <c r="AC1682" s="40"/>
      <c r="AD1682" s="40"/>
      <c r="AE1682" s="40"/>
      <c r="AR1682" s="225" t="s">
        <v>263</v>
      </c>
      <c r="AT1682" s="225" t="s">
        <v>162</v>
      </c>
      <c r="AU1682" s="225" t="s">
        <v>83</v>
      </c>
      <c r="AY1682" s="19" t="s">
        <v>160</v>
      </c>
      <c r="BE1682" s="226">
        <f>IF(N1682="základní",J1682,0)</f>
        <v>0</v>
      </c>
      <c r="BF1682" s="226">
        <f>IF(N1682="snížená",J1682,0)</f>
        <v>0</v>
      </c>
      <c r="BG1682" s="226">
        <f>IF(N1682="zákl. přenesená",J1682,0)</f>
        <v>0</v>
      </c>
      <c r="BH1682" s="226">
        <f>IF(N1682="sníž. přenesená",J1682,0)</f>
        <v>0</v>
      </c>
      <c r="BI1682" s="226">
        <f>IF(N1682="nulová",J1682,0)</f>
        <v>0</v>
      </c>
      <c r="BJ1682" s="19" t="s">
        <v>81</v>
      </c>
      <c r="BK1682" s="226">
        <f>ROUND(I1682*H1682,2)</f>
        <v>0</v>
      </c>
      <c r="BL1682" s="19" t="s">
        <v>263</v>
      </c>
      <c r="BM1682" s="225" t="s">
        <v>2414</v>
      </c>
    </row>
    <row r="1683" s="2" customFormat="1">
      <c r="A1683" s="40"/>
      <c r="B1683" s="41"/>
      <c r="C1683" s="42"/>
      <c r="D1683" s="227" t="s">
        <v>169</v>
      </c>
      <c r="E1683" s="42"/>
      <c r="F1683" s="228" t="s">
        <v>2415</v>
      </c>
      <c r="G1683" s="42"/>
      <c r="H1683" s="42"/>
      <c r="I1683" s="229"/>
      <c r="J1683" s="42"/>
      <c r="K1683" s="42"/>
      <c r="L1683" s="46"/>
      <c r="M1683" s="230"/>
      <c r="N1683" s="231"/>
      <c r="O1683" s="86"/>
      <c r="P1683" s="86"/>
      <c r="Q1683" s="86"/>
      <c r="R1683" s="86"/>
      <c r="S1683" s="86"/>
      <c r="T1683" s="87"/>
      <c r="U1683" s="40"/>
      <c r="V1683" s="40"/>
      <c r="W1683" s="40"/>
      <c r="X1683" s="40"/>
      <c r="Y1683" s="40"/>
      <c r="Z1683" s="40"/>
      <c r="AA1683" s="40"/>
      <c r="AB1683" s="40"/>
      <c r="AC1683" s="40"/>
      <c r="AD1683" s="40"/>
      <c r="AE1683" s="40"/>
      <c r="AT1683" s="19" t="s">
        <v>169</v>
      </c>
      <c r="AU1683" s="19" t="s">
        <v>83</v>
      </c>
    </row>
    <row r="1684" s="13" customFormat="1">
      <c r="A1684" s="13"/>
      <c r="B1684" s="232"/>
      <c r="C1684" s="233"/>
      <c r="D1684" s="234" t="s">
        <v>171</v>
      </c>
      <c r="E1684" s="235" t="s">
        <v>19</v>
      </c>
      <c r="F1684" s="236" t="s">
        <v>1520</v>
      </c>
      <c r="G1684" s="233"/>
      <c r="H1684" s="237">
        <v>10.083</v>
      </c>
      <c r="I1684" s="238"/>
      <c r="J1684" s="233"/>
      <c r="K1684" s="233"/>
      <c r="L1684" s="239"/>
      <c r="M1684" s="240"/>
      <c r="N1684" s="241"/>
      <c r="O1684" s="241"/>
      <c r="P1684" s="241"/>
      <c r="Q1684" s="241"/>
      <c r="R1684" s="241"/>
      <c r="S1684" s="241"/>
      <c r="T1684" s="242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43" t="s">
        <v>171</v>
      </c>
      <c r="AU1684" s="243" t="s">
        <v>83</v>
      </c>
      <c r="AV1684" s="13" t="s">
        <v>83</v>
      </c>
      <c r="AW1684" s="13" t="s">
        <v>35</v>
      </c>
      <c r="AX1684" s="13" t="s">
        <v>73</v>
      </c>
      <c r="AY1684" s="243" t="s">
        <v>160</v>
      </c>
    </row>
    <row r="1685" s="13" customFormat="1">
      <c r="A1685" s="13"/>
      <c r="B1685" s="232"/>
      <c r="C1685" s="233"/>
      <c r="D1685" s="234" t="s">
        <v>171</v>
      </c>
      <c r="E1685" s="235" t="s">
        <v>19</v>
      </c>
      <c r="F1685" s="236" t="s">
        <v>1521</v>
      </c>
      <c r="G1685" s="233"/>
      <c r="H1685" s="237">
        <v>5.6840000000000002</v>
      </c>
      <c r="I1685" s="238"/>
      <c r="J1685" s="233"/>
      <c r="K1685" s="233"/>
      <c r="L1685" s="239"/>
      <c r="M1685" s="240"/>
      <c r="N1685" s="241"/>
      <c r="O1685" s="241"/>
      <c r="P1685" s="241"/>
      <c r="Q1685" s="241"/>
      <c r="R1685" s="241"/>
      <c r="S1685" s="241"/>
      <c r="T1685" s="242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T1685" s="243" t="s">
        <v>171</v>
      </c>
      <c r="AU1685" s="243" t="s">
        <v>83</v>
      </c>
      <c r="AV1685" s="13" t="s">
        <v>83</v>
      </c>
      <c r="AW1685" s="13" t="s">
        <v>35</v>
      </c>
      <c r="AX1685" s="13" t="s">
        <v>73</v>
      </c>
      <c r="AY1685" s="243" t="s">
        <v>160</v>
      </c>
    </row>
    <row r="1686" s="15" customFormat="1">
      <c r="A1686" s="15"/>
      <c r="B1686" s="265"/>
      <c r="C1686" s="266"/>
      <c r="D1686" s="234" t="s">
        <v>171</v>
      </c>
      <c r="E1686" s="267" t="s">
        <v>19</v>
      </c>
      <c r="F1686" s="268" t="s">
        <v>1522</v>
      </c>
      <c r="G1686" s="266"/>
      <c r="H1686" s="269">
        <v>15.767</v>
      </c>
      <c r="I1686" s="270"/>
      <c r="J1686" s="266"/>
      <c r="K1686" s="266"/>
      <c r="L1686" s="271"/>
      <c r="M1686" s="272"/>
      <c r="N1686" s="273"/>
      <c r="O1686" s="273"/>
      <c r="P1686" s="273"/>
      <c r="Q1686" s="273"/>
      <c r="R1686" s="273"/>
      <c r="S1686" s="273"/>
      <c r="T1686" s="274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T1686" s="275" t="s">
        <v>171</v>
      </c>
      <c r="AU1686" s="275" t="s">
        <v>83</v>
      </c>
      <c r="AV1686" s="15" t="s">
        <v>181</v>
      </c>
      <c r="AW1686" s="15" t="s">
        <v>35</v>
      </c>
      <c r="AX1686" s="15" t="s">
        <v>73</v>
      </c>
      <c r="AY1686" s="275" t="s">
        <v>160</v>
      </c>
    </row>
    <row r="1687" s="14" customFormat="1">
      <c r="A1687" s="14"/>
      <c r="B1687" s="244"/>
      <c r="C1687" s="245"/>
      <c r="D1687" s="234" t="s">
        <v>171</v>
      </c>
      <c r="E1687" s="246" t="s">
        <v>19</v>
      </c>
      <c r="F1687" s="247" t="s">
        <v>180</v>
      </c>
      <c r="G1687" s="245"/>
      <c r="H1687" s="248">
        <v>15.767</v>
      </c>
      <c r="I1687" s="249"/>
      <c r="J1687" s="245"/>
      <c r="K1687" s="245"/>
      <c r="L1687" s="250"/>
      <c r="M1687" s="251"/>
      <c r="N1687" s="252"/>
      <c r="O1687" s="252"/>
      <c r="P1687" s="252"/>
      <c r="Q1687" s="252"/>
      <c r="R1687" s="252"/>
      <c r="S1687" s="252"/>
      <c r="T1687" s="253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T1687" s="254" t="s">
        <v>171</v>
      </c>
      <c r="AU1687" s="254" t="s">
        <v>83</v>
      </c>
      <c r="AV1687" s="14" t="s">
        <v>167</v>
      </c>
      <c r="AW1687" s="14" t="s">
        <v>35</v>
      </c>
      <c r="AX1687" s="14" t="s">
        <v>81</v>
      </c>
      <c r="AY1687" s="254" t="s">
        <v>160</v>
      </c>
    </row>
    <row r="1688" s="2" customFormat="1" ht="24.15" customHeight="1">
      <c r="A1688" s="40"/>
      <c r="B1688" s="41"/>
      <c r="C1688" s="214" t="s">
        <v>2416</v>
      </c>
      <c r="D1688" s="214" t="s">
        <v>162</v>
      </c>
      <c r="E1688" s="215" t="s">
        <v>2417</v>
      </c>
      <c r="F1688" s="216" t="s">
        <v>2418</v>
      </c>
      <c r="G1688" s="217" t="s">
        <v>165</v>
      </c>
      <c r="H1688" s="218">
        <v>61.027999999999999</v>
      </c>
      <c r="I1688" s="219"/>
      <c r="J1688" s="220">
        <f>ROUND(I1688*H1688,2)</f>
        <v>0</v>
      </c>
      <c r="K1688" s="216" t="s">
        <v>166</v>
      </c>
      <c r="L1688" s="46"/>
      <c r="M1688" s="221" t="s">
        <v>19</v>
      </c>
      <c r="N1688" s="222" t="s">
        <v>44</v>
      </c>
      <c r="O1688" s="86"/>
      <c r="P1688" s="223">
        <f>O1688*H1688</f>
        <v>0</v>
      </c>
      <c r="Q1688" s="223">
        <v>0.022610000000000002</v>
      </c>
      <c r="R1688" s="223">
        <f>Q1688*H1688</f>
        <v>1.3798430800000001</v>
      </c>
      <c r="S1688" s="223">
        <v>0</v>
      </c>
      <c r="T1688" s="224">
        <f>S1688*H1688</f>
        <v>0</v>
      </c>
      <c r="U1688" s="40"/>
      <c r="V1688" s="40"/>
      <c r="W1688" s="40"/>
      <c r="X1688" s="40"/>
      <c r="Y1688" s="40"/>
      <c r="Z1688" s="40"/>
      <c r="AA1688" s="40"/>
      <c r="AB1688" s="40"/>
      <c r="AC1688" s="40"/>
      <c r="AD1688" s="40"/>
      <c r="AE1688" s="40"/>
      <c r="AR1688" s="225" t="s">
        <v>263</v>
      </c>
      <c r="AT1688" s="225" t="s">
        <v>162</v>
      </c>
      <c r="AU1688" s="225" t="s">
        <v>83</v>
      </c>
      <c r="AY1688" s="19" t="s">
        <v>160</v>
      </c>
      <c r="BE1688" s="226">
        <f>IF(N1688="základní",J1688,0)</f>
        <v>0</v>
      </c>
      <c r="BF1688" s="226">
        <f>IF(N1688="snížená",J1688,0)</f>
        <v>0</v>
      </c>
      <c r="BG1688" s="226">
        <f>IF(N1688="zákl. přenesená",J1688,0)</f>
        <v>0</v>
      </c>
      <c r="BH1688" s="226">
        <f>IF(N1688="sníž. přenesená",J1688,0)</f>
        <v>0</v>
      </c>
      <c r="BI1688" s="226">
        <f>IF(N1688="nulová",J1688,0)</f>
        <v>0</v>
      </c>
      <c r="BJ1688" s="19" t="s">
        <v>81</v>
      </c>
      <c r="BK1688" s="226">
        <f>ROUND(I1688*H1688,2)</f>
        <v>0</v>
      </c>
      <c r="BL1688" s="19" t="s">
        <v>263</v>
      </c>
      <c r="BM1688" s="225" t="s">
        <v>2419</v>
      </c>
    </row>
    <row r="1689" s="2" customFormat="1">
      <c r="A1689" s="40"/>
      <c r="B1689" s="41"/>
      <c r="C1689" s="42"/>
      <c r="D1689" s="227" t="s">
        <v>169</v>
      </c>
      <c r="E1689" s="42"/>
      <c r="F1689" s="228" t="s">
        <v>2420</v>
      </c>
      <c r="G1689" s="42"/>
      <c r="H1689" s="42"/>
      <c r="I1689" s="229"/>
      <c r="J1689" s="42"/>
      <c r="K1689" s="42"/>
      <c r="L1689" s="46"/>
      <c r="M1689" s="230"/>
      <c r="N1689" s="231"/>
      <c r="O1689" s="86"/>
      <c r="P1689" s="86"/>
      <c r="Q1689" s="86"/>
      <c r="R1689" s="86"/>
      <c r="S1689" s="86"/>
      <c r="T1689" s="87"/>
      <c r="U1689" s="40"/>
      <c r="V1689" s="40"/>
      <c r="W1689" s="40"/>
      <c r="X1689" s="40"/>
      <c r="Y1689" s="40"/>
      <c r="Z1689" s="40"/>
      <c r="AA1689" s="40"/>
      <c r="AB1689" s="40"/>
      <c r="AC1689" s="40"/>
      <c r="AD1689" s="40"/>
      <c r="AE1689" s="40"/>
      <c r="AT1689" s="19" t="s">
        <v>169</v>
      </c>
      <c r="AU1689" s="19" t="s">
        <v>83</v>
      </c>
    </row>
    <row r="1690" s="13" customFormat="1">
      <c r="A1690" s="13"/>
      <c r="B1690" s="232"/>
      <c r="C1690" s="233"/>
      <c r="D1690" s="234" t="s">
        <v>171</v>
      </c>
      <c r="E1690" s="235" t="s">
        <v>19</v>
      </c>
      <c r="F1690" s="236" t="s">
        <v>1480</v>
      </c>
      <c r="G1690" s="233"/>
      <c r="H1690" s="237">
        <v>16.327999999999999</v>
      </c>
      <c r="I1690" s="238"/>
      <c r="J1690" s="233"/>
      <c r="K1690" s="233"/>
      <c r="L1690" s="239"/>
      <c r="M1690" s="240"/>
      <c r="N1690" s="241"/>
      <c r="O1690" s="241"/>
      <c r="P1690" s="241"/>
      <c r="Q1690" s="241"/>
      <c r="R1690" s="241"/>
      <c r="S1690" s="241"/>
      <c r="T1690" s="242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243" t="s">
        <v>171</v>
      </c>
      <c r="AU1690" s="243" t="s">
        <v>83</v>
      </c>
      <c r="AV1690" s="13" t="s">
        <v>83</v>
      </c>
      <c r="AW1690" s="13" t="s">
        <v>35</v>
      </c>
      <c r="AX1690" s="13" t="s">
        <v>73</v>
      </c>
      <c r="AY1690" s="243" t="s">
        <v>160</v>
      </c>
    </row>
    <row r="1691" s="13" customFormat="1">
      <c r="A1691" s="13"/>
      <c r="B1691" s="232"/>
      <c r="C1691" s="233"/>
      <c r="D1691" s="234" t="s">
        <v>171</v>
      </c>
      <c r="E1691" s="235" t="s">
        <v>19</v>
      </c>
      <c r="F1691" s="236" t="s">
        <v>1481</v>
      </c>
      <c r="G1691" s="233"/>
      <c r="H1691" s="237">
        <v>15.414</v>
      </c>
      <c r="I1691" s="238"/>
      <c r="J1691" s="233"/>
      <c r="K1691" s="233"/>
      <c r="L1691" s="239"/>
      <c r="M1691" s="240"/>
      <c r="N1691" s="241"/>
      <c r="O1691" s="241"/>
      <c r="P1691" s="241"/>
      <c r="Q1691" s="241"/>
      <c r="R1691" s="241"/>
      <c r="S1691" s="241"/>
      <c r="T1691" s="242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43" t="s">
        <v>171</v>
      </c>
      <c r="AU1691" s="243" t="s">
        <v>83</v>
      </c>
      <c r="AV1691" s="13" t="s">
        <v>83</v>
      </c>
      <c r="AW1691" s="13" t="s">
        <v>35</v>
      </c>
      <c r="AX1691" s="13" t="s">
        <v>73</v>
      </c>
      <c r="AY1691" s="243" t="s">
        <v>160</v>
      </c>
    </row>
    <row r="1692" s="13" customFormat="1">
      <c r="A1692" s="13"/>
      <c r="B1692" s="232"/>
      <c r="C1692" s="233"/>
      <c r="D1692" s="234" t="s">
        <v>171</v>
      </c>
      <c r="E1692" s="235" t="s">
        <v>19</v>
      </c>
      <c r="F1692" s="236" t="s">
        <v>1482</v>
      </c>
      <c r="G1692" s="233"/>
      <c r="H1692" s="237">
        <v>3.9319999999999999</v>
      </c>
      <c r="I1692" s="238"/>
      <c r="J1692" s="233"/>
      <c r="K1692" s="233"/>
      <c r="L1692" s="239"/>
      <c r="M1692" s="240"/>
      <c r="N1692" s="241"/>
      <c r="O1692" s="241"/>
      <c r="P1692" s="241"/>
      <c r="Q1692" s="241"/>
      <c r="R1692" s="241"/>
      <c r="S1692" s="241"/>
      <c r="T1692" s="242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T1692" s="243" t="s">
        <v>171</v>
      </c>
      <c r="AU1692" s="243" t="s">
        <v>83</v>
      </c>
      <c r="AV1692" s="13" t="s">
        <v>83</v>
      </c>
      <c r="AW1692" s="13" t="s">
        <v>35</v>
      </c>
      <c r="AX1692" s="13" t="s">
        <v>73</v>
      </c>
      <c r="AY1692" s="243" t="s">
        <v>160</v>
      </c>
    </row>
    <row r="1693" s="13" customFormat="1">
      <c r="A1693" s="13"/>
      <c r="B1693" s="232"/>
      <c r="C1693" s="233"/>
      <c r="D1693" s="234" t="s">
        <v>171</v>
      </c>
      <c r="E1693" s="235" t="s">
        <v>19</v>
      </c>
      <c r="F1693" s="236" t="s">
        <v>1483</v>
      </c>
      <c r="G1693" s="233"/>
      <c r="H1693" s="237">
        <v>22.672999999999998</v>
      </c>
      <c r="I1693" s="238"/>
      <c r="J1693" s="233"/>
      <c r="K1693" s="233"/>
      <c r="L1693" s="239"/>
      <c r="M1693" s="240"/>
      <c r="N1693" s="241"/>
      <c r="O1693" s="241"/>
      <c r="P1693" s="241"/>
      <c r="Q1693" s="241"/>
      <c r="R1693" s="241"/>
      <c r="S1693" s="241"/>
      <c r="T1693" s="242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243" t="s">
        <v>171</v>
      </c>
      <c r="AU1693" s="243" t="s">
        <v>83</v>
      </c>
      <c r="AV1693" s="13" t="s">
        <v>83</v>
      </c>
      <c r="AW1693" s="13" t="s">
        <v>35</v>
      </c>
      <c r="AX1693" s="13" t="s">
        <v>73</v>
      </c>
      <c r="AY1693" s="243" t="s">
        <v>160</v>
      </c>
    </row>
    <row r="1694" s="15" customFormat="1">
      <c r="A1694" s="15"/>
      <c r="B1694" s="265"/>
      <c r="C1694" s="266"/>
      <c r="D1694" s="234" t="s">
        <v>171</v>
      </c>
      <c r="E1694" s="267" t="s">
        <v>19</v>
      </c>
      <c r="F1694" s="268" t="s">
        <v>1484</v>
      </c>
      <c r="G1694" s="266"/>
      <c r="H1694" s="269">
        <v>58.347000000000001</v>
      </c>
      <c r="I1694" s="270"/>
      <c r="J1694" s="266"/>
      <c r="K1694" s="266"/>
      <c r="L1694" s="271"/>
      <c r="M1694" s="272"/>
      <c r="N1694" s="273"/>
      <c r="O1694" s="273"/>
      <c r="P1694" s="273"/>
      <c r="Q1694" s="273"/>
      <c r="R1694" s="273"/>
      <c r="S1694" s="273"/>
      <c r="T1694" s="274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T1694" s="275" t="s">
        <v>171</v>
      </c>
      <c r="AU1694" s="275" t="s">
        <v>83</v>
      </c>
      <c r="AV1694" s="15" t="s">
        <v>181</v>
      </c>
      <c r="AW1694" s="15" t="s">
        <v>35</v>
      </c>
      <c r="AX1694" s="15" t="s">
        <v>73</v>
      </c>
      <c r="AY1694" s="275" t="s">
        <v>160</v>
      </c>
    </row>
    <row r="1695" s="13" customFormat="1">
      <c r="A1695" s="13"/>
      <c r="B1695" s="232"/>
      <c r="C1695" s="233"/>
      <c r="D1695" s="234" t="s">
        <v>171</v>
      </c>
      <c r="E1695" s="235" t="s">
        <v>19</v>
      </c>
      <c r="F1695" s="236" t="s">
        <v>1518</v>
      </c>
      <c r="G1695" s="233"/>
      <c r="H1695" s="237">
        <v>2.681</v>
      </c>
      <c r="I1695" s="238"/>
      <c r="J1695" s="233"/>
      <c r="K1695" s="233"/>
      <c r="L1695" s="239"/>
      <c r="M1695" s="240"/>
      <c r="N1695" s="241"/>
      <c r="O1695" s="241"/>
      <c r="P1695" s="241"/>
      <c r="Q1695" s="241"/>
      <c r="R1695" s="241"/>
      <c r="S1695" s="241"/>
      <c r="T1695" s="242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43" t="s">
        <v>171</v>
      </c>
      <c r="AU1695" s="243" t="s">
        <v>83</v>
      </c>
      <c r="AV1695" s="13" t="s">
        <v>83</v>
      </c>
      <c r="AW1695" s="13" t="s">
        <v>35</v>
      </c>
      <c r="AX1695" s="13" t="s">
        <v>73</v>
      </c>
      <c r="AY1695" s="243" t="s">
        <v>160</v>
      </c>
    </row>
    <row r="1696" s="15" customFormat="1">
      <c r="A1696" s="15"/>
      <c r="B1696" s="265"/>
      <c r="C1696" s="266"/>
      <c r="D1696" s="234" t="s">
        <v>171</v>
      </c>
      <c r="E1696" s="267" t="s">
        <v>19</v>
      </c>
      <c r="F1696" s="268" t="s">
        <v>1519</v>
      </c>
      <c r="G1696" s="266"/>
      <c r="H1696" s="269">
        <v>2.681</v>
      </c>
      <c r="I1696" s="270"/>
      <c r="J1696" s="266"/>
      <c r="K1696" s="266"/>
      <c r="L1696" s="271"/>
      <c r="M1696" s="272"/>
      <c r="N1696" s="273"/>
      <c r="O1696" s="273"/>
      <c r="P1696" s="273"/>
      <c r="Q1696" s="273"/>
      <c r="R1696" s="273"/>
      <c r="S1696" s="273"/>
      <c r="T1696" s="274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T1696" s="275" t="s">
        <v>171</v>
      </c>
      <c r="AU1696" s="275" t="s">
        <v>83</v>
      </c>
      <c r="AV1696" s="15" t="s">
        <v>181</v>
      </c>
      <c r="AW1696" s="15" t="s">
        <v>35</v>
      </c>
      <c r="AX1696" s="15" t="s">
        <v>73</v>
      </c>
      <c r="AY1696" s="275" t="s">
        <v>160</v>
      </c>
    </row>
    <row r="1697" s="14" customFormat="1">
      <c r="A1697" s="14"/>
      <c r="B1697" s="244"/>
      <c r="C1697" s="245"/>
      <c r="D1697" s="234" t="s">
        <v>171</v>
      </c>
      <c r="E1697" s="246" t="s">
        <v>19</v>
      </c>
      <c r="F1697" s="247" t="s">
        <v>180</v>
      </c>
      <c r="G1697" s="245"/>
      <c r="H1697" s="248">
        <v>61.027999999999999</v>
      </c>
      <c r="I1697" s="249"/>
      <c r="J1697" s="245"/>
      <c r="K1697" s="245"/>
      <c r="L1697" s="250"/>
      <c r="M1697" s="251"/>
      <c r="N1697" s="252"/>
      <c r="O1697" s="252"/>
      <c r="P1697" s="252"/>
      <c r="Q1697" s="252"/>
      <c r="R1697" s="252"/>
      <c r="S1697" s="252"/>
      <c r="T1697" s="253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T1697" s="254" t="s">
        <v>171</v>
      </c>
      <c r="AU1697" s="254" t="s">
        <v>83</v>
      </c>
      <c r="AV1697" s="14" t="s">
        <v>167</v>
      </c>
      <c r="AW1697" s="14" t="s">
        <v>35</v>
      </c>
      <c r="AX1697" s="14" t="s">
        <v>81</v>
      </c>
      <c r="AY1697" s="254" t="s">
        <v>160</v>
      </c>
    </row>
    <row r="1698" s="2" customFormat="1" ht="16.5" customHeight="1">
      <c r="A1698" s="40"/>
      <c r="B1698" s="41"/>
      <c r="C1698" s="214" t="s">
        <v>2421</v>
      </c>
      <c r="D1698" s="214" t="s">
        <v>162</v>
      </c>
      <c r="E1698" s="215" t="s">
        <v>2422</v>
      </c>
      <c r="F1698" s="216" t="s">
        <v>2423</v>
      </c>
      <c r="G1698" s="217" t="s">
        <v>250</v>
      </c>
      <c r="H1698" s="218">
        <v>6.5300000000000002</v>
      </c>
      <c r="I1698" s="219"/>
      <c r="J1698" s="220">
        <f>ROUND(I1698*H1698,2)</f>
        <v>0</v>
      </c>
      <c r="K1698" s="216" t="s">
        <v>166</v>
      </c>
      <c r="L1698" s="46"/>
      <c r="M1698" s="221" t="s">
        <v>19</v>
      </c>
      <c r="N1698" s="222" t="s">
        <v>44</v>
      </c>
      <c r="O1698" s="86"/>
      <c r="P1698" s="223">
        <f>O1698*H1698</f>
        <v>0</v>
      </c>
      <c r="Q1698" s="223">
        <v>0.0043800000000000002</v>
      </c>
      <c r="R1698" s="223">
        <f>Q1698*H1698</f>
        <v>0.028601400000000003</v>
      </c>
      <c r="S1698" s="223">
        <v>0</v>
      </c>
      <c r="T1698" s="224">
        <f>S1698*H1698</f>
        <v>0</v>
      </c>
      <c r="U1698" s="40"/>
      <c r="V1698" s="40"/>
      <c r="W1698" s="40"/>
      <c r="X1698" s="40"/>
      <c r="Y1698" s="40"/>
      <c r="Z1698" s="40"/>
      <c r="AA1698" s="40"/>
      <c r="AB1698" s="40"/>
      <c r="AC1698" s="40"/>
      <c r="AD1698" s="40"/>
      <c r="AE1698" s="40"/>
      <c r="AR1698" s="225" t="s">
        <v>263</v>
      </c>
      <c r="AT1698" s="225" t="s">
        <v>162</v>
      </c>
      <c r="AU1698" s="225" t="s">
        <v>83</v>
      </c>
      <c r="AY1698" s="19" t="s">
        <v>160</v>
      </c>
      <c r="BE1698" s="226">
        <f>IF(N1698="základní",J1698,0)</f>
        <v>0</v>
      </c>
      <c r="BF1698" s="226">
        <f>IF(N1698="snížená",J1698,0)</f>
        <v>0</v>
      </c>
      <c r="BG1698" s="226">
        <f>IF(N1698="zákl. přenesená",J1698,0)</f>
        <v>0</v>
      </c>
      <c r="BH1698" s="226">
        <f>IF(N1698="sníž. přenesená",J1698,0)</f>
        <v>0</v>
      </c>
      <c r="BI1698" s="226">
        <f>IF(N1698="nulová",J1698,0)</f>
        <v>0</v>
      </c>
      <c r="BJ1698" s="19" t="s">
        <v>81</v>
      </c>
      <c r="BK1698" s="226">
        <f>ROUND(I1698*H1698,2)</f>
        <v>0</v>
      </c>
      <c r="BL1698" s="19" t="s">
        <v>263</v>
      </c>
      <c r="BM1698" s="225" t="s">
        <v>2424</v>
      </c>
    </row>
    <row r="1699" s="2" customFormat="1">
      <c r="A1699" s="40"/>
      <c r="B1699" s="41"/>
      <c r="C1699" s="42"/>
      <c r="D1699" s="227" t="s">
        <v>169</v>
      </c>
      <c r="E1699" s="42"/>
      <c r="F1699" s="228" t="s">
        <v>2425</v>
      </c>
      <c r="G1699" s="42"/>
      <c r="H1699" s="42"/>
      <c r="I1699" s="229"/>
      <c r="J1699" s="42"/>
      <c r="K1699" s="42"/>
      <c r="L1699" s="46"/>
      <c r="M1699" s="230"/>
      <c r="N1699" s="231"/>
      <c r="O1699" s="86"/>
      <c r="P1699" s="86"/>
      <c r="Q1699" s="86"/>
      <c r="R1699" s="86"/>
      <c r="S1699" s="86"/>
      <c r="T1699" s="87"/>
      <c r="U1699" s="40"/>
      <c r="V1699" s="40"/>
      <c r="W1699" s="40"/>
      <c r="X1699" s="40"/>
      <c r="Y1699" s="40"/>
      <c r="Z1699" s="40"/>
      <c r="AA1699" s="40"/>
      <c r="AB1699" s="40"/>
      <c r="AC1699" s="40"/>
      <c r="AD1699" s="40"/>
      <c r="AE1699" s="40"/>
      <c r="AT1699" s="19" t="s">
        <v>169</v>
      </c>
      <c r="AU1699" s="19" t="s">
        <v>83</v>
      </c>
    </row>
    <row r="1700" s="13" customFormat="1">
      <c r="A1700" s="13"/>
      <c r="B1700" s="232"/>
      <c r="C1700" s="233"/>
      <c r="D1700" s="234" t="s">
        <v>171</v>
      </c>
      <c r="E1700" s="235" t="s">
        <v>19</v>
      </c>
      <c r="F1700" s="236" t="s">
        <v>2426</v>
      </c>
      <c r="G1700" s="233"/>
      <c r="H1700" s="237">
        <v>6.5300000000000002</v>
      </c>
      <c r="I1700" s="238"/>
      <c r="J1700" s="233"/>
      <c r="K1700" s="233"/>
      <c r="L1700" s="239"/>
      <c r="M1700" s="240"/>
      <c r="N1700" s="241"/>
      <c r="O1700" s="241"/>
      <c r="P1700" s="241"/>
      <c r="Q1700" s="241"/>
      <c r="R1700" s="241"/>
      <c r="S1700" s="241"/>
      <c r="T1700" s="242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T1700" s="243" t="s">
        <v>171</v>
      </c>
      <c r="AU1700" s="243" t="s">
        <v>83</v>
      </c>
      <c r="AV1700" s="13" t="s">
        <v>83</v>
      </c>
      <c r="AW1700" s="13" t="s">
        <v>35</v>
      </c>
      <c r="AX1700" s="13" t="s">
        <v>81</v>
      </c>
      <c r="AY1700" s="243" t="s">
        <v>160</v>
      </c>
    </row>
    <row r="1701" s="2" customFormat="1" ht="16.5" customHeight="1">
      <c r="A1701" s="40"/>
      <c r="B1701" s="41"/>
      <c r="C1701" s="214" t="s">
        <v>2427</v>
      </c>
      <c r="D1701" s="214" t="s">
        <v>162</v>
      </c>
      <c r="E1701" s="215" t="s">
        <v>2428</v>
      </c>
      <c r="F1701" s="216" t="s">
        <v>2429</v>
      </c>
      <c r="G1701" s="217" t="s">
        <v>165</v>
      </c>
      <c r="H1701" s="218">
        <v>1045.0319999999999</v>
      </c>
      <c r="I1701" s="219"/>
      <c r="J1701" s="220">
        <f>ROUND(I1701*H1701,2)</f>
        <v>0</v>
      </c>
      <c r="K1701" s="216" t="s">
        <v>166</v>
      </c>
      <c r="L1701" s="46"/>
      <c r="M1701" s="221" t="s">
        <v>19</v>
      </c>
      <c r="N1701" s="222" t="s">
        <v>44</v>
      </c>
      <c r="O1701" s="86"/>
      <c r="P1701" s="223">
        <f>O1701*H1701</f>
        <v>0</v>
      </c>
      <c r="Q1701" s="223">
        <v>0</v>
      </c>
      <c r="R1701" s="223">
        <f>Q1701*H1701</f>
        <v>0</v>
      </c>
      <c r="S1701" s="223">
        <v>0</v>
      </c>
      <c r="T1701" s="224">
        <f>S1701*H1701</f>
        <v>0</v>
      </c>
      <c r="U1701" s="40"/>
      <c r="V1701" s="40"/>
      <c r="W1701" s="40"/>
      <c r="X1701" s="40"/>
      <c r="Y1701" s="40"/>
      <c r="Z1701" s="40"/>
      <c r="AA1701" s="40"/>
      <c r="AB1701" s="40"/>
      <c r="AC1701" s="40"/>
      <c r="AD1701" s="40"/>
      <c r="AE1701" s="40"/>
      <c r="AR1701" s="225" t="s">
        <v>263</v>
      </c>
      <c r="AT1701" s="225" t="s">
        <v>162</v>
      </c>
      <c r="AU1701" s="225" t="s">
        <v>83</v>
      </c>
      <c r="AY1701" s="19" t="s">
        <v>160</v>
      </c>
      <c r="BE1701" s="226">
        <f>IF(N1701="základní",J1701,0)</f>
        <v>0</v>
      </c>
      <c r="BF1701" s="226">
        <f>IF(N1701="snížená",J1701,0)</f>
        <v>0</v>
      </c>
      <c r="BG1701" s="226">
        <f>IF(N1701="zákl. přenesená",J1701,0)</f>
        <v>0</v>
      </c>
      <c r="BH1701" s="226">
        <f>IF(N1701="sníž. přenesená",J1701,0)</f>
        <v>0</v>
      </c>
      <c r="BI1701" s="226">
        <f>IF(N1701="nulová",J1701,0)</f>
        <v>0</v>
      </c>
      <c r="BJ1701" s="19" t="s">
        <v>81</v>
      </c>
      <c r="BK1701" s="226">
        <f>ROUND(I1701*H1701,2)</f>
        <v>0</v>
      </c>
      <c r="BL1701" s="19" t="s">
        <v>263</v>
      </c>
      <c r="BM1701" s="225" t="s">
        <v>2430</v>
      </c>
    </row>
    <row r="1702" s="2" customFormat="1">
      <c r="A1702" s="40"/>
      <c r="B1702" s="41"/>
      <c r="C1702" s="42"/>
      <c r="D1702" s="227" t="s">
        <v>169</v>
      </c>
      <c r="E1702" s="42"/>
      <c r="F1702" s="228" t="s">
        <v>2431</v>
      </c>
      <c r="G1702" s="42"/>
      <c r="H1702" s="42"/>
      <c r="I1702" s="229"/>
      <c r="J1702" s="42"/>
      <c r="K1702" s="42"/>
      <c r="L1702" s="46"/>
      <c r="M1702" s="230"/>
      <c r="N1702" s="231"/>
      <c r="O1702" s="86"/>
      <c r="P1702" s="86"/>
      <c r="Q1702" s="86"/>
      <c r="R1702" s="86"/>
      <c r="S1702" s="86"/>
      <c r="T1702" s="87"/>
      <c r="U1702" s="40"/>
      <c r="V1702" s="40"/>
      <c r="W1702" s="40"/>
      <c r="X1702" s="40"/>
      <c r="Y1702" s="40"/>
      <c r="Z1702" s="40"/>
      <c r="AA1702" s="40"/>
      <c r="AB1702" s="40"/>
      <c r="AC1702" s="40"/>
      <c r="AD1702" s="40"/>
      <c r="AE1702" s="40"/>
      <c r="AT1702" s="19" t="s">
        <v>169</v>
      </c>
      <c r="AU1702" s="19" t="s">
        <v>83</v>
      </c>
    </row>
    <row r="1703" s="13" customFormat="1">
      <c r="A1703" s="13"/>
      <c r="B1703" s="232"/>
      <c r="C1703" s="233"/>
      <c r="D1703" s="234" t="s">
        <v>171</v>
      </c>
      <c r="E1703" s="235" t="s">
        <v>19</v>
      </c>
      <c r="F1703" s="236" t="s">
        <v>2432</v>
      </c>
      <c r="G1703" s="233"/>
      <c r="H1703" s="237">
        <v>528.20500000000004</v>
      </c>
      <c r="I1703" s="238"/>
      <c r="J1703" s="233"/>
      <c r="K1703" s="233"/>
      <c r="L1703" s="239"/>
      <c r="M1703" s="240"/>
      <c r="N1703" s="241"/>
      <c r="O1703" s="241"/>
      <c r="P1703" s="241"/>
      <c r="Q1703" s="241"/>
      <c r="R1703" s="241"/>
      <c r="S1703" s="241"/>
      <c r="T1703" s="242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243" t="s">
        <v>171</v>
      </c>
      <c r="AU1703" s="243" t="s">
        <v>83</v>
      </c>
      <c r="AV1703" s="13" t="s">
        <v>83</v>
      </c>
      <c r="AW1703" s="13" t="s">
        <v>35</v>
      </c>
      <c r="AX1703" s="13" t="s">
        <v>73</v>
      </c>
      <c r="AY1703" s="243" t="s">
        <v>160</v>
      </c>
    </row>
    <row r="1704" s="13" customFormat="1">
      <c r="A1704" s="13"/>
      <c r="B1704" s="232"/>
      <c r="C1704" s="233"/>
      <c r="D1704" s="234" t="s">
        <v>171</v>
      </c>
      <c r="E1704" s="235" t="s">
        <v>19</v>
      </c>
      <c r="F1704" s="236" t="s">
        <v>2433</v>
      </c>
      <c r="G1704" s="233"/>
      <c r="H1704" s="237">
        <v>5.8079999999999998</v>
      </c>
      <c r="I1704" s="238"/>
      <c r="J1704" s="233"/>
      <c r="K1704" s="233"/>
      <c r="L1704" s="239"/>
      <c r="M1704" s="240"/>
      <c r="N1704" s="241"/>
      <c r="O1704" s="241"/>
      <c r="P1704" s="241"/>
      <c r="Q1704" s="241"/>
      <c r="R1704" s="241"/>
      <c r="S1704" s="241"/>
      <c r="T1704" s="242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T1704" s="243" t="s">
        <v>171</v>
      </c>
      <c r="AU1704" s="243" t="s">
        <v>83</v>
      </c>
      <c r="AV1704" s="13" t="s">
        <v>83</v>
      </c>
      <c r="AW1704" s="13" t="s">
        <v>35</v>
      </c>
      <c r="AX1704" s="13" t="s">
        <v>73</v>
      </c>
      <c r="AY1704" s="243" t="s">
        <v>160</v>
      </c>
    </row>
    <row r="1705" s="15" customFormat="1">
      <c r="A1705" s="15"/>
      <c r="B1705" s="265"/>
      <c r="C1705" s="266"/>
      <c r="D1705" s="234" t="s">
        <v>171</v>
      </c>
      <c r="E1705" s="267" t="s">
        <v>19</v>
      </c>
      <c r="F1705" s="268" t="s">
        <v>1180</v>
      </c>
      <c r="G1705" s="266"/>
      <c r="H1705" s="269">
        <v>534.01300000000003</v>
      </c>
      <c r="I1705" s="270"/>
      <c r="J1705" s="266"/>
      <c r="K1705" s="266"/>
      <c r="L1705" s="271"/>
      <c r="M1705" s="272"/>
      <c r="N1705" s="273"/>
      <c r="O1705" s="273"/>
      <c r="P1705" s="273"/>
      <c r="Q1705" s="273"/>
      <c r="R1705" s="273"/>
      <c r="S1705" s="273"/>
      <c r="T1705" s="274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T1705" s="275" t="s">
        <v>171</v>
      </c>
      <c r="AU1705" s="275" t="s">
        <v>83</v>
      </c>
      <c r="AV1705" s="15" t="s">
        <v>181</v>
      </c>
      <c r="AW1705" s="15" t="s">
        <v>35</v>
      </c>
      <c r="AX1705" s="15" t="s">
        <v>73</v>
      </c>
      <c r="AY1705" s="275" t="s">
        <v>160</v>
      </c>
    </row>
    <row r="1706" s="13" customFormat="1">
      <c r="A1706" s="13"/>
      <c r="B1706" s="232"/>
      <c r="C1706" s="233"/>
      <c r="D1706" s="234" t="s">
        <v>171</v>
      </c>
      <c r="E1706" s="235" t="s">
        <v>19</v>
      </c>
      <c r="F1706" s="236" t="s">
        <v>2434</v>
      </c>
      <c r="G1706" s="233"/>
      <c r="H1706" s="237">
        <v>516.51700000000005</v>
      </c>
      <c r="I1706" s="238"/>
      <c r="J1706" s="233"/>
      <c r="K1706" s="233"/>
      <c r="L1706" s="239"/>
      <c r="M1706" s="240"/>
      <c r="N1706" s="241"/>
      <c r="O1706" s="241"/>
      <c r="P1706" s="241"/>
      <c r="Q1706" s="241"/>
      <c r="R1706" s="241"/>
      <c r="S1706" s="241"/>
      <c r="T1706" s="242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T1706" s="243" t="s">
        <v>171</v>
      </c>
      <c r="AU1706" s="243" t="s">
        <v>83</v>
      </c>
      <c r="AV1706" s="13" t="s">
        <v>83</v>
      </c>
      <c r="AW1706" s="13" t="s">
        <v>35</v>
      </c>
      <c r="AX1706" s="13" t="s">
        <v>73</v>
      </c>
      <c r="AY1706" s="243" t="s">
        <v>160</v>
      </c>
    </row>
    <row r="1707" s="13" customFormat="1">
      <c r="A1707" s="13"/>
      <c r="B1707" s="232"/>
      <c r="C1707" s="233"/>
      <c r="D1707" s="234" t="s">
        <v>171</v>
      </c>
      <c r="E1707" s="235" t="s">
        <v>19</v>
      </c>
      <c r="F1707" s="236" t="s">
        <v>2435</v>
      </c>
      <c r="G1707" s="233"/>
      <c r="H1707" s="237">
        <v>-5.4980000000000002</v>
      </c>
      <c r="I1707" s="238"/>
      <c r="J1707" s="233"/>
      <c r="K1707" s="233"/>
      <c r="L1707" s="239"/>
      <c r="M1707" s="240"/>
      <c r="N1707" s="241"/>
      <c r="O1707" s="241"/>
      <c r="P1707" s="241"/>
      <c r="Q1707" s="241"/>
      <c r="R1707" s="241"/>
      <c r="S1707" s="241"/>
      <c r="T1707" s="242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243" t="s">
        <v>171</v>
      </c>
      <c r="AU1707" s="243" t="s">
        <v>83</v>
      </c>
      <c r="AV1707" s="13" t="s">
        <v>83</v>
      </c>
      <c r="AW1707" s="13" t="s">
        <v>35</v>
      </c>
      <c r="AX1707" s="13" t="s">
        <v>73</v>
      </c>
      <c r="AY1707" s="243" t="s">
        <v>160</v>
      </c>
    </row>
    <row r="1708" s="15" customFormat="1">
      <c r="A1708" s="15"/>
      <c r="B1708" s="265"/>
      <c r="C1708" s="266"/>
      <c r="D1708" s="234" t="s">
        <v>171</v>
      </c>
      <c r="E1708" s="267" t="s">
        <v>19</v>
      </c>
      <c r="F1708" s="268" t="s">
        <v>2436</v>
      </c>
      <c r="G1708" s="266"/>
      <c r="H1708" s="269">
        <v>511.01900000000001</v>
      </c>
      <c r="I1708" s="270"/>
      <c r="J1708" s="266"/>
      <c r="K1708" s="266"/>
      <c r="L1708" s="271"/>
      <c r="M1708" s="272"/>
      <c r="N1708" s="273"/>
      <c r="O1708" s="273"/>
      <c r="P1708" s="273"/>
      <c r="Q1708" s="273"/>
      <c r="R1708" s="273"/>
      <c r="S1708" s="273"/>
      <c r="T1708" s="274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T1708" s="275" t="s">
        <v>171</v>
      </c>
      <c r="AU1708" s="275" t="s">
        <v>83</v>
      </c>
      <c r="AV1708" s="15" t="s">
        <v>181</v>
      </c>
      <c r="AW1708" s="15" t="s">
        <v>35</v>
      </c>
      <c r="AX1708" s="15" t="s">
        <v>73</v>
      </c>
      <c r="AY1708" s="275" t="s">
        <v>160</v>
      </c>
    </row>
    <row r="1709" s="14" customFormat="1">
      <c r="A1709" s="14"/>
      <c r="B1709" s="244"/>
      <c r="C1709" s="245"/>
      <c r="D1709" s="234" t="s">
        <v>171</v>
      </c>
      <c r="E1709" s="246" t="s">
        <v>19</v>
      </c>
      <c r="F1709" s="247" t="s">
        <v>180</v>
      </c>
      <c r="G1709" s="245"/>
      <c r="H1709" s="248">
        <v>1045.0319999999999</v>
      </c>
      <c r="I1709" s="249"/>
      <c r="J1709" s="245"/>
      <c r="K1709" s="245"/>
      <c r="L1709" s="250"/>
      <c r="M1709" s="251"/>
      <c r="N1709" s="252"/>
      <c r="O1709" s="252"/>
      <c r="P1709" s="252"/>
      <c r="Q1709" s="252"/>
      <c r="R1709" s="252"/>
      <c r="S1709" s="252"/>
      <c r="T1709" s="253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T1709" s="254" t="s">
        <v>171</v>
      </c>
      <c r="AU1709" s="254" t="s">
        <v>83</v>
      </c>
      <c r="AV1709" s="14" t="s">
        <v>167</v>
      </c>
      <c r="AW1709" s="14" t="s">
        <v>35</v>
      </c>
      <c r="AX1709" s="14" t="s">
        <v>81</v>
      </c>
      <c r="AY1709" s="254" t="s">
        <v>160</v>
      </c>
    </row>
    <row r="1710" s="2" customFormat="1" ht="24.15" customHeight="1">
      <c r="A1710" s="40"/>
      <c r="B1710" s="41"/>
      <c r="C1710" s="255" t="s">
        <v>2437</v>
      </c>
      <c r="D1710" s="255" t="s">
        <v>242</v>
      </c>
      <c r="E1710" s="256" t="s">
        <v>2438</v>
      </c>
      <c r="F1710" s="257" t="s">
        <v>2439</v>
      </c>
      <c r="G1710" s="258" t="s">
        <v>165</v>
      </c>
      <c r="H1710" s="259">
        <v>1174.0930000000001</v>
      </c>
      <c r="I1710" s="260"/>
      <c r="J1710" s="261">
        <f>ROUND(I1710*H1710,2)</f>
        <v>0</v>
      </c>
      <c r="K1710" s="257" t="s">
        <v>166</v>
      </c>
      <c r="L1710" s="262"/>
      <c r="M1710" s="263" t="s">
        <v>19</v>
      </c>
      <c r="N1710" s="264" t="s">
        <v>44</v>
      </c>
      <c r="O1710" s="86"/>
      <c r="P1710" s="223">
        <f>O1710*H1710</f>
        <v>0</v>
      </c>
      <c r="Q1710" s="223">
        <v>0.00013999999999999999</v>
      </c>
      <c r="R1710" s="223">
        <f>Q1710*H1710</f>
        <v>0.16437302000000001</v>
      </c>
      <c r="S1710" s="223">
        <v>0</v>
      </c>
      <c r="T1710" s="224">
        <f>S1710*H1710</f>
        <v>0</v>
      </c>
      <c r="U1710" s="40"/>
      <c r="V1710" s="40"/>
      <c r="W1710" s="40"/>
      <c r="X1710" s="40"/>
      <c r="Y1710" s="40"/>
      <c r="Z1710" s="40"/>
      <c r="AA1710" s="40"/>
      <c r="AB1710" s="40"/>
      <c r="AC1710" s="40"/>
      <c r="AD1710" s="40"/>
      <c r="AE1710" s="40"/>
      <c r="AR1710" s="225" t="s">
        <v>368</v>
      </c>
      <c r="AT1710" s="225" t="s">
        <v>242</v>
      </c>
      <c r="AU1710" s="225" t="s">
        <v>83</v>
      </c>
      <c r="AY1710" s="19" t="s">
        <v>160</v>
      </c>
      <c r="BE1710" s="226">
        <f>IF(N1710="základní",J1710,0)</f>
        <v>0</v>
      </c>
      <c r="BF1710" s="226">
        <f>IF(N1710="snížená",J1710,0)</f>
        <v>0</v>
      </c>
      <c r="BG1710" s="226">
        <f>IF(N1710="zákl. přenesená",J1710,0)</f>
        <v>0</v>
      </c>
      <c r="BH1710" s="226">
        <f>IF(N1710="sníž. přenesená",J1710,0)</f>
        <v>0</v>
      </c>
      <c r="BI1710" s="226">
        <f>IF(N1710="nulová",J1710,0)</f>
        <v>0</v>
      </c>
      <c r="BJ1710" s="19" t="s">
        <v>81</v>
      </c>
      <c r="BK1710" s="226">
        <f>ROUND(I1710*H1710,2)</f>
        <v>0</v>
      </c>
      <c r="BL1710" s="19" t="s">
        <v>263</v>
      </c>
      <c r="BM1710" s="225" t="s">
        <v>2440</v>
      </c>
    </row>
    <row r="1711" s="13" customFormat="1">
      <c r="A1711" s="13"/>
      <c r="B1711" s="232"/>
      <c r="C1711" s="233"/>
      <c r="D1711" s="234" t="s">
        <v>171</v>
      </c>
      <c r="E1711" s="233"/>
      <c r="F1711" s="236" t="s">
        <v>2441</v>
      </c>
      <c r="G1711" s="233"/>
      <c r="H1711" s="237">
        <v>1174.0930000000001</v>
      </c>
      <c r="I1711" s="238"/>
      <c r="J1711" s="233"/>
      <c r="K1711" s="233"/>
      <c r="L1711" s="239"/>
      <c r="M1711" s="240"/>
      <c r="N1711" s="241"/>
      <c r="O1711" s="241"/>
      <c r="P1711" s="241"/>
      <c r="Q1711" s="241"/>
      <c r="R1711" s="241"/>
      <c r="S1711" s="241"/>
      <c r="T1711" s="242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43" t="s">
        <v>171</v>
      </c>
      <c r="AU1711" s="243" t="s">
        <v>83</v>
      </c>
      <c r="AV1711" s="13" t="s">
        <v>83</v>
      </c>
      <c r="AW1711" s="13" t="s">
        <v>4</v>
      </c>
      <c r="AX1711" s="13" t="s">
        <v>81</v>
      </c>
      <c r="AY1711" s="243" t="s">
        <v>160</v>
      </c>
    </row>
    <row r="1712" s="2" customFormat="1" ht="24.15" customHeight="1">
      <c r="A1712" s="40"/>
      <c r="B1712" s="41"/>
      <c r="C1712" s="214" t="s">
        <v>2442</v>
      </c>
      <c r="D1712" s="214" t="s">
        <v>162</v>
      </c>
      <c r="E1712" s="215" t="s">
        <v>2443</v>
      </c>
      <c r="F1712" s="216" t="s">
        <v>2444</v>
      </c>
      <c r="G1712" s="217" t="s">
        <v>165</v>
      </c>
      <c r="H1712" s="218">
        <v>1042.268</v>
      </c>
      <c r="I1712" s="219"/>
      <c r="J1712" s="220">
        <f>ROUND(I1712*H1712,2)</f>
        <v>0</v>
      </c>
      <c r="K1712" s="216" t="s">
        <v>166</v>
      </c>
      <c r="L1712" s="46"/>
      <c r="M1712" s="221" t="s">
        <v>19</v>
      </c>
      <c r="N1712" s="222" t="s">
        <v>44</v>
      </c>
      <c r="O1712" s="86"/>
      <c r="P1712" s="223">
        <f>O1712*H1712</f>
        <v>0</v>
      </c>
      <c r="Q1712" s="223">
        <v>0.00010000000000000001</v>
      </c>
      <c r="R1712" s="223">
        <f>Q1712*H1712</f>
        <v>0.10422680000000001</v>
      </c>
      <c r="S1712" s="223">
        <v>0</v>
      </c>
      <c r="T1712" s="224">
        <f>S1712*H1712</f>
        <v>0</v>
      </c>
      <c r="U1712" s="40"/>
      <c r="V1712" s="40"/>
      <c r="W1712" s="40"/>
      <c r="X1712" s="40"/>
      <c r="Y1712" s="40"/>
      <c r="Z1712" s="40"/>
      <c r="AA1712" s="40"/>
      <c r="AB1712" s="40"/>
      <c r="AC1712" s="40"/>
      <c r="AD1712" s="40"/>
      <c r="AE1712" s="40"/>
      <c r="AR1712" s="225" t="s">
        <v>263</v>
      </c>
      <c r="AT1712" s="225" t="s">
        <v>162</v>
      </c>
      <c r="AU1712" s="225" t="s">
        <v>83</v>
      </c>
      <c r="AY1712" s="19" t="s">
        <v>160</v>
      </c>
      <c r="BE1712" s="226">
        <f>IF(N1712="základní",J1712,0)</f>
        <v>0</v>
      </c>
      <c r="BF1712" s="226">
        <f>IF(N1712="snížená",J1712,0)</f>
        <v>0</v>
      </c>
      <c r="BG1712" s="226">
        <f>IF(N1712="zákl. přenesená",J1712,0)</f>
        <v>0</v>
      </c>
      <c r="BH1712" s="226">
        <f>IF(N1712="sníž. přenesená",J1712,0)</f>
        <v>0</v>
      </c>
      <c r="BI1712" s="226">
        <f>IF(N1712="nulová",J1712,0)</f>
        <v>0</v>
      </c>
      <c r="BJ1712" s="19" t="s">
        <v>81</v>
      </c>
      <c r="BK1712" s="226">
        <f>ROUND(I1712*H1712,2)</f>
        <v>0</v>
      </c>
      <c r="BL1712" s="19" t="s">
        <v>263</v>
      </c>
      <c r="BM1712" s="225" t="s">
        <v>2445</v>
      </c>
    </row>
    <row r="1713" s="2" customFormat="1">
      <c r="A1713" s="40"/>
      <c r="B1713" s="41"/>
      <c r="C1713" s="42"/>
      <c r="D1713" s="227" t="s">
        <v>169</v>
      </c>
      <c r="E1713" s="42"/>
      <c r="F1713" s="228" t="s">
        <v>2446</v>
      </c>
      <c r="G1713" s="42"/>
      <c r="H1713" s="42"/>
      <c r="I1713" s="229"/>
      <c r="J1713" s="42"/>
      <c r="K1713" s="42"/>
      <c r="L1713" s="46"/>
      <c r="M1713" s="230"/>
      <c r="N1713" s="231"/>
      <c r="O1713" s="86"/>
      <c r="P1713" s="86"/>
      <c r="Q1713" s="86"/>
      <c r="R1713" s="86"/>
      <c r="S1713" s="86"/>
      <c r="T1713" s="87"/>
      <c r="U1713" s="40"/>
      <c r="V1713" s="40"/>
      <c r="W1713" s="40"/>
      <c r="X1713" s="40"/>
      <c r="Y1713" s="40"/>
      <c r="Z1713" s="40"/>
      <c r="AA1713" s="40"/>
      <c r="AB1713" s="40"/>
      <c r="AC1713" s="40"/>
      <c r="AD1713" s="40"/>
      <c r="AE1713" s="40"/>
      <c r="AT1713" s="19" t="s">
        <v>169</v>
      </c>
      <c r="AU1713" s="19" t="s">
        <v>83</v>
      </c>
    </row>
    <row r="1714" s="13" customFormat="1">
      <c r="A1714" s="13"/>
      <c r="B1714" s="232"/>
      <c r="C1714" s="233"/>
      <c r="D1714" s="234" t="s">
        <v>171</v>
      </c>
      <c r="E1714" s="235" t="s">
        <v>19</v>
      </c>
      <c r="F1714" s="236" t="s">
        <v>1462</v>
      </c>
      <c r="G1714" s="233"/>
      <c r="H1714" s="237">
        <v>48.737000000000002</v>
      </c>
      <c r="I1714" s="238"/>
      <c r="J1714" s="233"/>
      <c r="K1714" s="233"/>
      <c r="L1714" s="239"/>
      <c r="M1714" s="240"/>
      <c r="N1714" s="241"/>
      <c r="O1714" s="241"/>
      <c r="P1714" s="241"/>
      <c r="Q1714" s="241"/>
      <c r="R1714" s="241"/>
      <c r="S1714" s="241"/>
      <c r="T1714" s="242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43" t="s">
        <v>171</v>
      </c>
      <c r="AU1714" s="243" t="s">
        <v>83</v>
      </c>
      <c r="AV1714" s="13" t="s">
        <v>83</v>
      </c>
      <c r="AW1714" s="13" t="s">
        <v>35</v>
      </c>
      <c r="AX1714" s="13" t="s">
        <v>73</v>
      </c>
      <c r="AY1714" s="243" t="s">
        <v>160</v>
      </c>
    </row>
    <row r="1715" s="13" customFormat="1">
      <c r="A1715" s="13"/>
      <c r="B1715" s="232"/>
      <c r="C1715" s="233"/>
      <c r="D1715" s="234" t="s">
        <v>171</v>
      </c>
      <c r="E1715" s="235" t="s">
        <v>19</v>
      </c>
      <c r="F1715" s="236" t="s">
        <v>1463</v>
      </c>
      <c r="G1715" s="233"/>
      <c r="H1715" s="237">
        <v>34.029000000000003</v>
      </c>
      <c r="I1715" s="238"/>
      <c r="J1715" s="233"/>
      <c r="K1715" s="233"/>
      <c r="L1715" s="239"/>
      <c r="M1715" s="240"/>
      <c r="N1715" s="241"/>
      <c r="O1715" s="241"/>
      <c r="P1715" s="241"/>
      <c r="Q1715" s="241"/>
      <c r="R1715" s="241"/>
      <c r="S1715" s="241"/>
      <c r="T1715" s="242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T1715" s="243" t="s">
        <v>171</v>
      </c>
      <c r="AU1715" s="243" t="s">
        <v>83</v>
      </c>
      <c r="AV1715" s="13" t="s">
        <v>83</v>
      </c>
      <c r="AW1715" s="13" t="s">
        <v>35</v>
      </c>
      <c r="AX1715" s="13" t="s">
        <v>73</v>
      </c>
      <c r="AY1715" s="243" t="s">
        <v>160</v>
      </c>
    </row>
    <row r="1716" s="13" customFormat="1">
      <c r="A1716" s="13"/>
      <c r="B1716" s="232"/>
      <c r="C1716" s="233"/>
      <c r="D1716" s="234" t="s">
        <v>171</v>
      </c>
      <c r="E1716" s="235" t="s">
        <v>19</v>
      </c>
      <c r="F1716" s="236" t="s">
        <v>1464</v>
      </c>
      <c r="G1716" s="233"/>
      <c r="H1716" s="237">
        <v>15.07</v>
      </c>
      <c r="I1716" s="238"/>
      <c r="J1716" s="233"/>
      <c r="K1716" s="233"/>
      <c r="L1716" s="239"/>
      <c r="M1716" s="240"/>
      <c r="N1716" s="241"/>
      <c r="O1716" s="241"/>
      <c r="P1716" s="241"/>
      <c r="Q1716" s="241"/>
      <c r="R1716" s="241"/>
      <c r="S1716" s="241"/>
      <c r="T1716" s="242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T1716" s="243" t="s">
        <v>171</v>
      </c>
      <c r="AU1716" s="243" t="s">
        <v>83</v>
      </c>
      <c r="AV1716" s="13" t="s">
        <v>83</v>
      </c>
      <c r="AW1716" s="13" t="s">
        <v>35</v>
      </c>
      <c r="AX1716" s="13" t="s">
        <v>73</v>
      </c>
      <c r="AY1716" s="243" t="s">
        <v>160</v>
      </c>
    </row>
    <row r="1717" s="13" customFormat="1">
      <c r="A1717" s="13"/>
      <c r="B1717" s="232"/>
      <c r="C1717" s="233"/>
      <c r="D1717" s="234" t="s">
        <v>171</v>
      </c>
      <c r="E1717" s="235" t="s">
        <v>19</v>
      </c>
      <c r="F1717" s="236" t="s">
        <v>1465</v>
      </c>
      <c r="G1717" s="233"/>
      <c r="H1717" s="237">
        <v>11.555999999999999</v>
      </c>
      <c r="I1717" s="238"/>
      <c r="J1717" s="233"/>
      <c r="K1717" s="233"/>
      <c r="L1717" s="239"/>
      <c r="M1717" s="240"/>
      <c r="N1717" s="241"/>
      <c r="O1717" s="241"/>
      <c r="P1717" s="241"/>
      <c r="Q1717" s="241"/>
      <c r="R1717" s="241"/>
      <c r="S1717" s="241"/>
      <c r="T1717" s="242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T1717" s="243" t="s">
        <v>171</v>
      </c>
      <c r="AU1717" s="243" t="s">
        <v>83</v>
      </c>
      <c r="AV1717" s="13" t="s">
        <v>83</v>
      </c>
      <c r="AW1717" s="13" t="s">
        <v>35</v>
      </c>
      <c r="AX1717" s="13" t="s">
        <v>73</v>
      </c>
      <c r="AY1717" s="243" t="s">
        <v>160</v>
      </c>
    </row>
    <row r="1718" s="13" customFormat="1">
      <c r="A1718" s="13"/>
      <c r="B1718" s="232"/>
      <c r="C1718" s="233"/>
      <c r="D1718" s="234" t="s">
        <v>171</v>
      </c>
      <c r="E1718" s="235" t="s">
        <v>19</v>
      </c>
      <c r="F1718" s="236" t="s">
        <v>1466</v>
      </c>
      <c r="G1718" s="233"/>
      <c r="H1718" s="237">
        <v>3.226</v>
      </c>
      <c r="I1718" s="238"/>
      <c r="J1718" s="233"/>
      <c r="K1718" s="233"/>
      <c r="L1718" s="239"/>
      <c r="M1718" s="240"/>
      <c r="N1718" s="241"/>
      <c r="O1718" s="241"/>
      <c r="P1718" s="241"/>
      <c r="Q1718" s="241"/>
      <c r="R1718" s="241"/>
      <c r="S1718" s="241"/>
      <c r="T1718" s="242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T1718" s="243" t="s">
        <v>171</v>
      </c>
      <c r="AU1718" s="243" t="s">
        <v>83</v>
      </c>
      <c r="AV1718" s="13" t="s">
        <v>83</v>
      </c>
      <c r="AW1718" s="13" t="s">
        <v>35</v>
      </c>
      <c r="AX1718" s="13" t="s">
        <v>73</v>
      </c>
      <c r="AY1718" s="243" t="s">
        <v>160</v>
      </c>
    </row>
    <row r="1719" s="13" customFormat="1">
      <c r="A1719" s="13"/>
      <c r="B1719" s="232"/>
      <c r="C1719" s="233"/>
      <c r="D1719" s="234" t="s">
        <v>171</v>
      </c>
      <c r="E1719" s="235" t="s">
        <v>19</v>
      </c>
      <c r="F1719" s="236" t="s">
        <v>1467</v>
      </c>
      <c r="G1719" s="233"/>
      <c r="H1719" s="237">
        <v>3.4950000000000001</v>
      </c>
      <c r="I1719" s="238"/>
      <c r="J1719" s="233"/>
      <c r="K1719" s="233"/>
      <c r="L1719" s="239"/>
      <c r="M1719" s="240"/>
      <c r="N1719" s="241"/>
      <c r="O1719" s="241"/>
      <c r="P1719" s="241"/>
      <c r="Q1719" s="241"/>
      <c r="R1719" s="241"/>
      <c r="S1719" s="241"/>
      <c r="T1719" s="242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T1719" s="243" t="s">
        <v>171</v>
      </c>
      <c r="AU1719" s="243" t="s">
        <v>83</v>
      </c>
      <c r="AV1719" s="13" t="s">
        <v>83</v>
      </c>
      <c r="AW1719" s="13" t="s">
        <v>35</v>
      </c>
      <c r="AX1719" s="13" t="s">
        <v>73</v>
      </c>
      <c r="AY1719" s="243" t="s">
        <v>160</v>
      </c>
    </row>
    <row r="1720" s="13" customFormat="1">
      <c r="A1720" s="13"/>
      <c r="B1720" s="232"/>
      <c r="C1720" s="233"/>
      <c r="D1720" s="234" t="s">
        <v>171</v>
      </c>
      <c r="E1720" s="235" t="s">
        <v>19</v>
      </c>
      <c r="F1720" s="236" t="s">
        <v>1468</v>
      </c>
      <c r="G1720" s="233"/>
      <c r="H1720" s="237">
        <v>196.13</v>
      </c>
      <c r="I1720" s="238"/>
      <c r="J1720" s="233"/>
      <c r="K1720" s="233"/>
      <c r="L1720" s="239"/>
      <c r="M1720" s="240"/>
      <c r="N1720" s="241"/>
      <c r="O1720" s="241"/>
      <c r="P1720" s="241"/>
      <c r="Q1720" s="241"/>
      <c r="R1720" s="241"/>
      <c r="S1720" s="241"/>
      <c r="T1720" s="242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243" t="s">
        <v>171</v>
      </c>
      <c r="AU1720" s="243" t="s">
        <v>83</v>
      </c>
      <c r="AV1720" s="13" t="s">
        <v>83</v>
      </c>
      <c r="AW1720" s="13" t="s">
        <v>35</v>
      </c>
      <c r="AX1720" s="13" t="s">
        <v>73</v>
      </c>
      <c r="AY1720" s="243" t="s">
        <v>160</v>
      </c>
    </row>
    <row r="1721" s="13" customFormat="1">
      <c r="A1721" s="13"/>
      <c r="B1721" s="232"/>
      <c r="C1721" s="233"/>
      <c r="D1721" s="234" t="s">
        <v>171</v>
      </c>
      <c r="E1721" s="235" t="s">
        <v>19</v>
      </c>
      <c r="F1721" s="236" t="s">
        <v>1469</v>
      </c>
      <c r="G1721" s="233"/>
      <c r="H1721" s="237">
        <v>15.366</v>
      </c>
      <c r="I1721" s="238"/>
      <c r="J1721" s="233"/>
      <c r="K1721" s="233"/>
      <c r="L1721" s="239"/>
      <c r="M1721" s="240"/>
      <c r="N1721" s="241"/>
      <c r="O1721" s="241"/>
      <c r="P1721" s="241"/>
      <c r="Q1721" s="241"/>
      <c r="R1721" s="241"/>
      <c r="S1721" s="241"/>
      <c r="T1721" s="242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T1721" s="243" t="s">
        <v>171</v>
      </c>
      <c r="AU1721" s="243" t="s">
        <v>83</v>
      </c>
      <c r="AV1721" s="13" t="s">
        <v>83</v>
      </c>
      <c r="AW1721" s="13" t="s">
        <v>35</v>
      </c>
      <c r="AX1721" s="13" t="s">
        <v>73</v>
      </c>
      <c r="AY1721" s="243" t="s">
        <v>160</v>
      </c>
    </row>
    <row r="1722" s="13" customFormat="1">
      <c r="A1722" s="13"/>
      <c r="B1722" s="232"/>
      <c r="C1722" s="233"/>
      <c r="D1722" s="234" t="s">
        <v>171</v>
      </c>
      <c r="E1722" s="235" t="s">
        <v>19</v>
      </c>
      <c r="F1722" s="236" t="s">
        <v>1470</v>
      </c>
      <c r="G1722" s="233"/>
      <c r="H1722" s="237">
        <v>15.625</v>
      </c>
      <c r="I1722" s="238"/>
      <c r="J1722" s="233"/>
      <c r="K1722" s="233"/>
      <c r="L1722" s="239"/>
      <c r="M1722" s="240"/>
      <c r="N1722" s="241"/>
      <c r="O1722" s="241"/>
      <c r="P1722" s="241"/>
      <c r="Q1722" s="241"/>
      <c r="R1722" s="241"/>
      <c r="S1722" s="241"/>
      <c r="T1722" s="242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T1722" s="243" t="s">
        <v>171</v>
      </c>
      <c r="AU1722" s="243" t="s">
        <v>83</v>
      </c>
      <c r="AV1722" s="13" t="s">
        <v>83</v>
      </c>
      <c r="AW1722" s="13" t="s">
        <v>35</v>
      </c>
      <c r="AX1722" s="13" t="s">
        <v>73</v>
      </c>
      <c r="AY1722" s="243" t="s">
        <v>160</v>
      </c>
    </row>
    <row r="1723" s="13" customFormat="1">
      <c r="A1723" s="13"/>
      <c r="B1723" s="232"/>
      <c r="C1723" s="233"/>
      <c r="D1723" s="234" t="s">
        <v>171</v>
      </c>
      <c r="E1723" s="235" t="s">
        <v>19</v>
      </c>
      <c r="F1723" s="236" t="s">
        <v>1471</v>
      </c>
      <c r="G1723" s="233"/>
      <c r="H1723" s="237">
        <v>23.055</v>
      </c>
      <c r="I1723" s="238"/>
      <c r="J1723" s="233"/>
      <c r="K1723" s="233"/>
      <c r="L1723" s="239"/>
      <c r="M1723" s="240"/>
      <c r="N1723" s="241"/>
      <c r="O1723" s="241"/>
      <c r="P1723" s="241"/>
      <c r="Q1723" s="241"/>
      <c r="R1723" s="241"/>
      <c r="S1723" s="241"/>
      <c r="T1723" s="242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T1723" s="243" t="s">
        <v>171</v>
      </c>
      <c r="AU1723" s="243" t="s">
        <v>83</v>
      </c>
      <c r="AV1723" s="13" t="s">
        <v>83</v>
      </c>
      <c r="AW1723" s="13" t="s">
        <v>35</v>
      </c>
      <c r="AX1723" s="13" t="s">
        <v>73</v>
      </c>
      <c r="AY1723" s="243" t="s">
        <v>160</v>
      </c>
    </row>
    <row r="1724" s="13" customFormat="1">
      <c r="A1724" s="13"/>
      <c r="B1724" s="232"/>
      <c r="C1724" s="233"/>
      <c r="D1724" s="234" t="s">
        <v>171</v>
      </c>
      <c r="E1724" s="235" t="s">
        <v>19</v>
      </c>
      <c r="F1724" s="236" t="s">
        <v>1472</v>
      </c>
      <c r="G1724" s="233"/>
      <c r="H1724" s="237">
        <v>9.3059999999999992</v>
      </c>
      <c r="I1724" s="238"/>
      <c r="J1724" s="233"/>
      <c r="K1724" s="233"/>
      <c r="L1724" s="239"/>
      <c r="M1724" s="240"/>
      <c r="N1724" s="241"/>
      <c r="O1724" s="241"/>
      <c r="P1724" s="241"/>
      <c r="Q1724" s="241"/>
      <c r="R1724" s="241"/>
      <c r="S1724" s="241"/>
      <c r="T1724" s="242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243" t="s">
        <v>171</v>
      </c>
      <c r="AU1724" s="243" t="s">
        <v>83</v>
      </c>
      <c r="AV1724" s="13" t="s">
        <v>83</v>
      </c>
      <c r="AW1724" s="13" t="s">
        <v>35</v>
      </c>
      <c r="AX1724" s="13" t="s">
        <v>73</v>
      </c>
      <c r="AY1724" s="243" t="s">
        <v>160</v>
      </c>
    </row>
    <row r="1725" s="13" customFormat="1">
      <c r="A1725" s="13"/>
      <c r="B1725" s="232"/>
      <c r="C1725" s="233"/>
      <c r="D1725" s="234" t="s">
        <v>171</v>
      </c>
      <c r="E1725" s="235" t="s">
        <v>19</v>
      </c>
      <c r="F1725" s="236" t="s">
        <v>1473</v>
      </c>
      <c r="G1725" s="233"/>
      <c r="H1725" s="237">
        <v>14.284000000000001</v>
      </c>
      <c r="I1725" s="238"/>
      <c r="J1725" s="233"/>
      <c r="K1725" s="233"/>
      <c r="L1725" s="239"/>
      <c r="M1725" s="240"/>
      <c r="N1725" s="241"/>
      <c r="O1725" s="241"/>
      <c r="P1725" s="241"/>
      <c r="Q1725" s="241"/>
      <c r="R1725" s="241"/>
      <c r="S1725" s="241"/>
      <c r="T1725" s="242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243" t="s">
        <v>171</v>
      </c>
      <c r="AU1725" s="243" t="s">
        <v>83</v>
      </c>
      <c r="AV1725" s="13" t="s">
        <v>83</v>
      </c>
      <c r="AW1725" s="13" t="s">
        <v>35</v>
      </c>
      <c r="AX1725" s="13" t="s">
        <v>73</v>
      </c>
      <c r="AY1725" s="243" t="s">
        <v>160</v>
      </c>
    </row>
    <row r="1726" s="13" customFormat="1">
      <c r="A1726" s="13"/>
      <c r="B1726" s="232"/>
      <c r="C1726" s="233"/>
      <c r="D1726" s="234" t="s">
        <v>171</v>
      </c>
      <c r="E1726" s="235" t="s">
        <v>19</v>
      </c>
      <c r="F1726" s="236" t="s">
        <v>1474</v>
      </c>
      <c r="G1726" s="233"/>
      <c r="H1726" s="237">
        <v>3.3399999999999999</v>
      </c>
      <c r="I1726" s="238"/>
      <c r="J1726" s="233"/>
      <c r="K1726" s="233"/>
      <c r="L1726" s="239"/>
      <c r="M1726" s="240"/>
      <c r="N1726" s="241"/>
      <c r="O1726" s="241"/>
      <c r="P1726" s="241"/>
      <c r="Q1726" s="241"/>
      <c r="R1726" s="241"/>
      <c r="S1726" s="241"/>
      <c r="T1726" s="242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T1726" s="243" t="s">
        <v>171</v>
      </c>
      <c r="AU1726" s="243" t="s">
        <v>83</v>
      </c>
      <c r="AV1726" s="13" t="s">
        <v>83</v>
      </c>
      <c r="AW1726" s="13" t="s">
        <v>35</v>
      </c>
      <c r="AX1726" s="13" t="s">
        <v>73</v>
      </c>
      <c r="AY1726" s="243" t="s">
        <v>160</v>
      </c>
    </row>
    <row r="1727" s="13" customFormat="1">
      <c r="A1727" s="13"/>
      <c r="B1727" s="232"/>
      <c r="C1727" s="233"/>
      <c r="D1727" s="234" t="s">
        <v>171</v>
      </c>
      <c r="E1727" s="235" t="s">
        <v>19</v>
      </c>
      <c r="F1727" s="236" t="s">
        <v>1475</v>
      </c>
      <c r="G1727" s="233"/>
      <c r="H1727" s="237">
        <v>10.17</v>
      </c>
      <c r="I1727" s="238"/>
      <c r="J1727" s="233"/>
      <c r="K1727" s="233"/>
      <c r="L1727" s="239"/>
      <c r="M1727" s="240"/>
      <c r="N1727" s="241"/>
      <c r="O1727" s="241"/>
      <c r="P1727" s="241"/>
      <c r="Q1727" s="241"/>
      <c r="R1727" s="241"/>
      <c r="S1727" s="241"/>
      <c r="T1727" s="242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T1727" s="243" t="s">
        <v>171</v>
      </c>
      <c r="AU1727" s="243" t="s">
        <v>83</v>
      </c>
      <c r="AV1727" s="13" t="s">
        <v>83</v>
      </c>
      <c r="AW1727" s="13" t="s">
        <v>35</v>
      </c>
      <c r="AX1727" s="13" t="s">
        <v>73</v>
      </c>
      <c r="AY1727" s="243" t="s">
        <v>160</v>
      </c>
    </row>
    <row r="1728" s="13" customFormat="1">
      <c r="A1728" s="13"/>
      <c r="B1728" s="232"/>
      <c r="C1728" s="233"/>
      <c r="D1728" s="234" t="s">
        <v>171</v>
      </c>
      <c r="E1728" s="235" t="s">
        <v>19</v>
      </c>
      <c r="F1728" s="236" t="s">
        <v>1476</v>
      </c>
      <c r="G1728" s="233"/>
      <c r="H1728" s="237">
        <v>3.4710000000000001</v>
      </c>
      <c r="I1728" s="238"/>
      <c r="J1728" s="233"/>
      <c r="K1728" s="233"/>
      <c r="L1728" s="239"/>
      <c r="M1728" s="240"/>
      <c r="N1728" s="241"/>
      <c r="O1728" s="241"/>
      <c r="P1728" s="241"/>
      <c r="Q1728" s="241"/>
      <c r="R1728" s="241"/>
      <c r="S1728" s="241"/>
      <c r="T1728" s="242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T1728" s="243" t="s">
        <v>171</v>
      </c>
      <c r="AU1728" s="243" t="s">
        <v>83</v>
      </c>
      <c r="AV1728" s="13" t="s">
        <v>83</v>
      </c>
      <c r="AW1728" s="13" t="s">
        <v>35</v>
      </c>
      <c r="AX1728" s="13" t="s">
        <v>73</v>
      </c>
      <c r="AY1728" s="243" t="s">
        <v>160</v>
      </c>
    </row>
    <row r="1729" s="13" customFormat="1">
      <c r="A1729" s="13"/>
      <c r="B1729" s="232"/>
      <c r="C1729" s="233"/>
      <c r="D1729" s="234" t="s">
        <v>171</v>
      </c>
      <c r="E1729" s="235" t="s">
        <v>19</v>
      </c>
      <c r="F1729" s="236" t="s">
        <v>1477</v>
      </c>
      <c r="G1729" s="233"/>
      <c r="H1729" s="237">
        <v>11.045999999999999</v>
      </c>
      <c r="I1729" s="238"/>
      <c r="J1729" s="233"/>
      <c r="K1729" s="233"/>
      <c r="L1729" s="239"/>
      <c r="M1729" s="240"/>
      <c r="N1729" s="241"/>
      <c r="O1729" s="241"/>
      <c r="P1729" s="241"/>
      <c r="Q1729" s="241"/>
      <c r="R1729" s="241"/>
      <c r="S1729" s="241"/>
      <c r="T1729" s="242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T1729" s="243" t="s">
        <v>171</v>
      </c>
      <c r="AU1729" s="243" t="s">
        <v>83</v>
      </c>
      <c r="AV1729" s="13" t="s">
        <v>83</v>
      </c>
      <c r="AW1729" s="13" t="s">
        <v>35</v>
      </c>
      <c r="AX1729" s="13" t="s">
        <v>73</v>
      </c>
      <c r="AY1729" s="243" t="s">
        <v>160</v>
      </c>
    </row>
    <row r="1730" s="13" customFormat="1">
      <c r="A1730" s="13"/>
      <c r="B1730" s="232"/>
      <c r="C1730" s="233"/>
      <c r="D1730" s="234" t="s">
        <v>171</v>
      </c>
      <c r="E1730" s="235" t="s">
        <v>19</v>
      </c>
      <c r="F1730" s="236" t="s">
        <v>1478</v>
      </c>
      <c r="G1730" s="233"/>
      <c r="H1730" s="237">
        <v>11.753</v>
      </c>
      <c r="I1730" s="238"/>
      <c r="J1730" s="233"/>
      <c r="K1730" s="233"/>
      <c r="L1730" s="239"/>
      <c r="M1730" s="240"/>
      <c r="N1730" s="241"/>
      <c r="O1730" s="241"/>
      <c r="P1730" s="241"/>
      <c r="Q1730" s="241"/>
      <c r="R1730" s="241"/>
      <c r="S1730" s="241"/>
      <c r="T1730" s="242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T1730" s="243" t="s">
        <v>171</v>
      </c>
      <c r="AU1730" s="243" t="s">
        <v>83</v>
      </c>
      <c r="AV1730" s="13" t="s">
        <v>83</v>
      </c>
      <c r="AW1730" s="13" t="s">
        <v>35</v>
      </c>
      <c r="AX1730" s="13" t="s">
        <v>73</v>
      </c>
      <c r="AY1730" s="243" t="s">
        <v>160</v>
      </c>
    </row>
    <row r="1731" s="15" customFormat="1">
      <c r="A1731" s="15"/>
      <c r="B1731" s="265"/>
      <c r="C1731" s="266"/>
      <c r="D1731" s="234" t="s">
        <v>171</v>
      </c>
      <c r="E1731" s="267" t="s">
        <v>19</v>
      </c>
      <c r="F1731" s="268" t="s">
        <v>1479</v>
      </c>
      <c r="G1731" s="266"/>
      <c r="H1731" s="269">
        <v>429.65899999999999</v>
      </c>
      <c r="I1731" s="270"/>
      <c r="J1731" s="266"/>
      <c r="K1731" s="266"/>
      <c r="L1731" s="271"/>
      <c r="M1731" s="272"/>
      <c r="N1731" s="273"/>
      <c r="O1731" s="273"/>
      <c r="P1731" s="273"/>
      <c r="Q1731" s="273"/>
      <c r="R1731" s="273"/>
      <c r="S1731" s="273"/>
      <c r="T1731" s="274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T1731" s="275" t="s">
        <v>171</v>
      </c>
      <c r="AU1731" s="275" t="s">
        <v>83</v>
      </c>
      <c r="AV1731" s="15" t="s">
        <v>181</v>
      </c>
      <c r="AW1731" s="15" t="s">
        <v>35</v>
      </c>
      <c r="AX1731" s="15" t="s">
        <v>73</v>
      </c>
      <c r="AY1731" s="275" t="s">
        <v>160</v>
      </c>
    </row>
    <row r="1732" s="13" customFormat="1">
      <c r="A1732" s="13"/>
      <c r="B1732" s="232"/>
      <c r="C1732" s="233"/>
      <c r="D1732" s="234" t="s">
        <v>171</v>
      </c>
      <c r="E1732" s="235" t="s">
        <v>19</v>
      </c>
      <c r="F1732" s="236" t="s">
        <v>1480</v>
      </c>
      <c r="G1732" s="233"/>
      <c r="H1732" s="237">
        <v>16.327999999999999</v>
      </c>
      <c r="I1732" s="238"/>
      <c r="J1732" s="233"/>
      <c r="K1732" s="233"/>
      <c r="L1732" s="239"/>
      <c r="M1732" s="240"/>
      <c r="N1732" s="241"/>
      <c r="O1732" s="241"/>
      <c r="P1732" s="241"/>
      <c r="Q1732" s="241"/>
      <c r="R1732" s="241"/>
      <c r="S1732" s="241"/>
      <c r="T1732" s="242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T1732" s="243" t="s">
        <v>171</v>
      </c>
      <c r="AU1732" s="243" t="s">
        <v>83</v>
      </c>
      <c r="AV1732" s="13" t="s">
        <v>83</v>
      </c>
      <c r="AW1732" s="13" t="s">
        <v>35</v>
      </c>
      <c r="AX1732" s="13" t="s">
        <v>73</v>
      </c>
      <c r="AY1732" s="243" t="s">
        <v>160</v>
      </c>
    </row>
    <row r="1733" s="13" customFormat="1">
      <c r="A1733" s="13"/>
      <c r="B1733" s="232"/>
      <c r="C1733" s="233"/>
      <c r="D1733" s="234" t="s">
        <v>171</v>
      </c>
      <c r="E1733" s="235" t="s">
        <v>19</v>
      </c>
      <c r="F1733" s="236" t="s">
        <v>1481</v>
      </c>
      <c r="G1733" s="233"/>
      <c r="H1733" s="237">
        <v>15.414</v>
      </c>
      <c r="I1733" s="238"/>
      <c r="J1733" s="233"/>
      <c r="K1733" s="233"/>
      <c r="L1733" s="239"/>
      <c r="M1733" s="240"/>
      <c r="N1733" s="241"/>
      <c r="O1733" s="241"/>
      <c r="P1733" s="241"/>
      <c r="Q1733" s="241"/>
      <c r="R1733" s="241"/>
      <c r="S1733" s="241"/>
      <c r="T1733" s="242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T1733" s="243" t="s">
        <v>171</v>
      </c>
      <c r="AU1733" s="243" t="s">
        <v>83</v>
      </c>
      <c r="AV1733" s="13" t="s">
        <v>83</v>
      </c>
      <c r="AW1733" s="13" t="s">
        <v>35</v>
      </c>
      <c r="AX1733" s="13" t="s">
        <v>73</v>
      </c>
      <c r="AY1733" s="243" t="s">
        <v>160</v>
      </c>
    </row>
    <row r="1734" s="13" customFormat="1">
      <c r="A1734" s="13"/>
      <c r="B1734" s="232"/>
      <c r="C1734" s="233"/>
      <c r="D1734" s="234" t="s">
        <v>171</v>
      </c>
      <c r="E1734" s="235" t="s">
        <v>19</v>
      </c>
      <c r="F1734" s="236" t="s">
        <v>1482</v>
      </c>
      <c r="G1734" s="233"/>
      <c r="H1734" s="237">
        <v>3.9319999999999999</v>
      </c>
      <c r="I1734" s="238"/>
      <c r="J1734" s="233"/>
      <c r="K1734" s="233"/>
      <c r="L1734" s="239"/>
      <c r="M1734" s="240"/>
      <c r="N1734" s="241"/>
      <c r="O1734" s="241"/>
      <c r="P1734" s="241"/>
      <c r="Q1734" s="241"/>
      <c r="R1734" s="241"/>
      <c r="S1734" s="241"/>
      <c r="T1734" s="242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43" t="s">
        <v>171</v>
      </c>
      <c r="AU1734" s="243" t="s">
        <v>83</v>
      </c>
      <c r="AV1734" s="13" t="s">
        <v>83</v>
      </c>
      <c r="AW1734" s="13" t="s">
        <v>35</v>
      </c>
      <c r="AX1734" s="13" t="s">
        <v>73</v>
      </c>
      <c r="AY1734" s="243" t="s">
        <v>160</v>
      </c>
    </row>
    <row r="1735" s="13" customFormat="1">
      <c r="A1735" s="13"/>
      <c r="B1735" s="232"/>
      <c r="C1735" s="233"/>
      <c r="D1735" s="234" t="s">
        <v>171</v>
      </c>
      <c r="E1735" s="235" t="s">
        <v>19</v>
      </c>
      <c r="F1735" s="236" t="s">
        <v>1483</v>
      </c>
      <c r="G1735" s="233"/>
      <c r="H1735" s="237">
        <v>22.672999999999998</v>
      </c>
      <c r="I1735" s="238"/>
      <c r="J1735" s="233"/>
      <c r="K1735" s="233"/>
      <c r="L1735" s="239"/>
      <c r="M1735" s="240"/>
      <c r="N1735" s="241"/>
      <c r="O1735" s="241"/>
      <c r="P1735" s="241"/>
      <c r="Q1735" s="241"/>
      <c r="R1735" s="241"/>
      <c r="S1735" s="241"/>
      <c r="T1735" s="242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T1735" s="243" t="s">
        <v>171</v>
      </c>
      <c r="AU1735" s="243" t="s">
        <v>83</v>
      </c>
      <c r="AV1735" s="13" t="s">
        <v>83</v>
      </c>
      <c r="AW1735" s="13" t="s">
        <v>35</v>
      </c>
      <c r="AX1735" s="13" t="s">
        <v>73</v>
      </c>
      <c r="AY1735" s="243" t="s">
        <v>160</v>
      </c>
    </row>
    <row r="1736" s="15" customFormat="1">
      <c r="A1736" s="15"/>
      <c r="B1736" s="265"/>
      <c r="C1736" s="266"/>
      <c r="D1736" s="234" t="s">
        <v>171</v>
      </c>
      <c r="E1736" s="267" t="s">
        <v>19</v>
      </c>
      <c r="F1736" s="268" t="s">
        <v>1484</v>
      </c>
      <c r="G1736" s="266"/>
      <c r="H1736" s="269">
        <v>58.347000000000001</v>
      </c>
      <c r="I1736" s="270"/>
      <c r="J1736" s="266"/>
      <c r="K1736" s="266"/>
      <c r="L1736" s="271"/>
      <c r="M1736" s="272"/>
      <c r="N1736" s="273"/>
      <c r="O1736" s="273"/>
      <c r="P1736" s="273"/>
      <c r="Q1736" s="273"/>
      <c r="R1736" s="273"/>
      <c r="S1736" s="273"/>
      <c r="T1736" s="274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T1736" s="275" t="s">
        <v>171</v>
      </c>
      <c r="AU1736" s="275" t="s">
        <v>83</v>
      </c>
      <c r="AV1736" s="15" t="s">
        <v>181</v>
      </c>
      <c r="AW1736" s="15" t="s">
        <v>35</v>
      </c>
      <c r="AX1736" s="15" t="s">
        <v>73</v>
      </c>
      <c r="AY1736" s="275" t="s">
        <v>160</v>
      </c>
    </row>
    <row r="1737" s="13" customFormat="1">
      <c r="A1737" s="13"/>
      <c r="B1737" s="232"/>
      <c r="C1737" s="233"/>
      <c r="D1737" s="234" t="s">
        <v>171</v>
      </c>
      <c r="E1737" s="235" t="s">
        <v>19</v>
      </c>
      <c r="F1737" s="236" t="s">
        <v>1500</v>
      </c>
      <c r="G1737" s="233"/>
      <c r="H1737" s="237">
        <v>103.07299999999999</v>
      </c>
      <c r="I1737" s="238"/>
      <c r="J1737" s="233"/>
      <c r="K1737" s="233"/>
      <c r="L1737" s="239"/>
      <c r="M1737" s="240"/>
      <c r="N1737" s="241"/>
      <c r="O1737" s="241"/>
      <c r="P1737" s="241"/>
      <c r="Q1737" s="241"/>
      <c r="R1737" s="241"/>
      <c r="S1737" s="241"/>
      <c r="T1737" s="242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T1737" s="243" t="s">
        <v>171</v>
      </c>
      <c r="AU1737" s="243" t="s">
        <v>83</v>
      </c>
      <c r="AV1737" s="13" t="s">
        <v>83</v>
      </c>
      <c r="AW1737" s="13" t="s">
        <v>35</v>
      </c>
      <c r="AX1737" s="13" t="s">
        <v>73</v>
      </c>
      <c r="AY1737" s="243" t="s">
        <v>160</v>
      </c>
    </row>
    <row r="1738" s="13" customFormat="1">
      <c r="A1738" s="13"/>
      <c r="B1738" s="232"/>
      <c r="C1738" s="233"/>
      <c r="D1738" s="234" t="s">
        <v>171</v>
      </c>
      <c r="E1738" s="235" t="s">
        <v>19</v>
      </c>
      <c r="F1738" s="236" t="s">
        <v>1501</v>
      </c>
      <c r="G1738" s="233"/>
      <c r="H1738" s="237">
        <v>31.856000000000002</v>
      </c>
      <c r="I1738" s="238"/>
      <c r="J1738" s="233"/>
      <c r="K1738" s="233"/>
      <c r="L1738" s="239"/>
      <c r="M1738" s="240"/>
      <c r="N1738" s="241"/>
      <c r="O1738" s="241"/>
      <c r="P1738" s="241"/>
      <c r="Q1738" s="241"/>
      <c r="R1738" s="241"/>
      <c r="S1738" s="241"/>
      <c r="T1738" s="242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T1738" s="243" t="s">
        <v>171</v>
      </c>
      <c r="AU1738" s="243" t="s">
        <v>83</v>
      </c>
      <c r="AV1738" s="13" t="s">
        <v>83</v>
      </c>
      <c r="AW1738" s="13" t="s">
        <v>35</v>
      </c>
      <c r="AX1738" s="13" t="s">
        <v>73</v>
      </c>
      <c r="AY1738" s="243" t="s">
        <v>160</v>
      </c>
    </row>
    <row r="1739" s="13" customFormat="1">
      <c r="A1739" s="13"/>
      <c r="B1739" s="232"/>
      <c r="C1739" s="233"/>
      <c r="D1739" s="234" t="s">
        <v>171</v>
      </c>
      <c r="E1739" s="235" t="s">
        <v>19</v>
      </c>
      <c r="F1739" s="236" t="s">
        <v>1502</v>
      </c>
      <c r="G1739" s="233"/>
      <c r="H1739" s="237">
        <v>66.754999999999995</v>
      </c>
      <c r="I1739" s="238"/>
      <c r="J1739" s="233"/>
      <c r="K1739" s="233"/>
      <c r="L1739" s="239"/>
      <c r="M1739" s="240"/>
      <c r="N1739" s="241"/>
      <c r="O1739" s="241"/>
      <c r="P1739" s="241"/>
      <c r="Q1739" s="241"/>
      <c r="R1739" s="241"/>
      <c r="S1739" s="241"/>
      <c r="T1739" s="242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T1739" s="243" t="s">
        <v>171</v>
      </c>
      <c r="AU1739" s="243" t="s">
        <v>83</v>
      </c>
      <c r="AV1739" s="13" t="s">
        <v>83</v>
      </c>
      <c r="AW1739" s="13" t="s">
        <v>35</v>
      </c>
      <c r="AX1739" s="13" t="s">
        <v>73</v>
      </c>
      <c r="AY1739" s="243" t="s">
        <v>160</v>
      </c>
    </row>
    <row r="1740" s="13" customFormat="1">
      <c r="A1740" s="13"/>
      <c r="B1740" s="232"/>
      <c r="C1740" s="233"/>
      <c r="D1740" s="234" t="s">
        <v>171</v>
      </c>
      <c r="E1740" s="235" t="s">
        <v>19</v>
      </c>
      <c r="F1740" s="236" t="s">
        <v>1503</v>
      </c>
      <c r="G1740" s="233"/>
      <c r="H1740" s="237">
        <v>46.103999999999999</v>
      </c>
      <c r="I1740" s="238"/>
      <c r="J1740" s="233"/>
      <c r="K1740" s="233"/>
      <c r="L1740" s="239"/>
      <c r="M1740" s="240"/>
      <c r="N1740" s="241"/>
      <c r="O1740" s="241"/>
      <c r="P1740" s="241"/>
      <c r="Q1740" s="241"/>
      <c r="R1740" s="241"/>
      <c r="S1740" s="241"/>
      <c r="T1740" s="242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T1740" s="243" t="s">
        <v>171</v>
      </c>
      <c r="AU1740" s="243" t="s">
        <v>83</v>
      </c>
      <c r="AV1740" s="13" t="s">
        <v>83</v>
      </c>
      <c r="AW1740" s="13" t="s">
        <v>35</v>
      </c>
      <c r="AX1740" s="13" t="s">
        <v>73</v>
      </c>
      <c r="AY1740" s="243" t="s">
        <v>160</v>
      </c>
    </row>
    <row r="1741" s="13" customFormat="1">
      <c r="A1741" s="13"/>
      <c r="B1741" s="232"/>
      <c r="C1741" s="233"/>
      <c r="D1741" s="234" t="s">
        <v>171</v>
      </c>
      <c r="E1741" s="235" t="s">
        <v>19</v>
      </c>
      <c r="F1741" s="236" t="s">
        <v>1504</v>
      </c>
      <c r="G1741" s="233"/>
      <c r="H1741" s="237">
        <v>9.7729999999999997</v>
      </c>
      <c r="I1741" s="238"/>
      <c r="J1741" s="233"/>
      <c r="K1741" s="233"/>
      <c r="L1741" s="239"/>
      <c r="M1741" s="240"/>
      <c r="N1741" s="241"/>
      <c r="O1741" s="241"/>
      <c r="P1741" s="241"/>
      <c r="Q1741" s="241"/>
      <c r="R1741" s="241"/>
      <c r="S1741" s="241"/>
      <c r="T1741" s="242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T1741" s="243" t="s">
        <v>171</v>
      </c>
      <c r="AU1741" s="243" t="s">
        <v>83</v>
      </c>
      <c r="AV1741" s="13" t="s">
        <v>83</v>
      </c>
      <c r="AW1741" s="13" t="s">
        <v>35</v>
      </c>
      <c r="AX1741" s="13" t="s">
        <v>73</v>
      </c>
      <c r="AY1741" s="243" t="s">
        <v>160</v>
      </c>
    </row>
    <row r="1742" s="13" customFormat="1">
      <c r="A1742" s="13"/>
      <c r="B1742" s="232"/>
      <c r="C1742" s="233"/>
      <c r="D1742" s="234" t="s">
        <v>171</v>
      </c>
      <c r="E1742" s="235" t="s">
        <v>19</v>
      </c>
      <c r="F1742" s="236" t="s">
        <v>1505</v>
      </c>
      <c r="G1742" s="233"/>
      <c r="H1742" s="237">
        <v>17.32</v>
      </c>
      <c r="I1742" s="238"/>
      <c r="J1742" s="233"/>
      <c r="K1742" s="233"/>
      <c r="L1742" s="239"/>
      <c r="M1742" s="240"/>
      <c r="N1742" s="241"/>
      <c r="O1742" s="241"/>
      <c r="P1742" s="241"/>
      <c r="Q1742" s="241"/>
      <c r="R1742" s="241"/>
      <c r="S1742" s="241"/>
      <c r="T1742" s="242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43" t="s">
        <v>171</v>
      </c>
      <c r="AU1742" s="243" t="s">
        <v>83</v>
      </c>
      <c r="AV1742" s="13" t="s">
        <v>83</v>
      </c>
      <c r="AW1742" s="13" t="s">
        <v>35</v>
      </c>
      <c r="AX1742" s="13" t="s">
        <v>73</v>
      </c>
      <c r="AY1742" s="243" t="s">
        <v>160</v>
      </c>
    </row>
    <row r="1743" s="13" customFormat="1">
      <c r="A1743" s="13"/>
      <c r="B1743" s="232"/>
      <c r="C1743" s="233"/>
      <c r="D1743" s="234" t="s">
        <v>171</v>
      </c>
      <c r="E1743" s="235" t="s">
        <v>19</v>
      </c>
      <c r="F1743" s="236" t="s">
        <v>1506</v>
      </c>
      <c r="G1743" s="233"/>
      <c r="H1743" s="237">
        <v>9.9019999999999992</v>
      </c>
      <c r="I1743" s="238"/>
      <c r="J1743" s="233"/>
      <c r="K1743" s="233"/>
      <c r="L1743" s="239"/>
      <c r="M1743" s="240"/>
      <c r="N1743" s="241"/>
      <c r="O1743" s="241"/>
      <c r="P1743" s="241"/>
      <c r="Q1743" s="241"/>
      <c r="R1743" s="241"/>
      <c r="S1743" s="241"/>
      <c r="T1743" s="242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T1743" s="243" t="s">
        <v>171</v>
      </c>
      <c r="AU1743" s="243" t="s">
        <v>83</v>
      </c>
      <c r="AV1743" s="13" t="s">
        <v>83</v>
      </c>
      <c r="AW1743" s="13" t="s">
        <v>35</v>
      </c>
      <c r="AX1743" s="13" t="s">
        <v>73</v>
      </c>
      <c r="AY1743" s="243" t="s">
        <v>160</v>
      </c>
    </row>
    <row r="1744" s="13" customFormat="1">
      <c r="A1744" s="13"/>
      <c r="B1744" s="232"/>
      <c r="C1744" s="233"/>
      <c r="D1744" s="234" t="s">
        <v>171</v>
      </c>
      <c r="E1744" s="235" t="s">
        <v>19</v>
      </c>
      <c r="F1744" s="236" t="s">
        <v>1507</v>
      </c>
      <c r="G1744" s="233"/>
      <c r="H1744" s="237">
        <v>5.4279999999999999</v>
      </c>
      <c r="I1744" s="238"/>
      <c r="J1744" s="233"/>
      <c r="K1744" s="233"/>
      <c r="L1744" s="239"/>
      <c r="M1744" s="240"/>
      <c r="N1744" s="241"/>
      <c r="O1744" s="241"/>
      <c r="P1744" s="241"/>
      <c r="Q1744" s="241"/>
      <c r="R1744" s="241"/>
      <c r="S1744" s="241"/>
      <c r="T1744" s="242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T1744" s="243" t="s">
        <v>171</v>
      </c>
      <c r="AU1744" s="243" t="s">
        <v>83</v>
      </c>
      <c r="AV1744" s="13" t="s">
        <v>83</v>
      </c>
      <c r="AW1744" s="13" t="s">
        <v>35</v>
      </c>
      <c r="AX1744" s="13" t="s">
        <v>73</v>
      </c>
      <c r="AY1744" s="243" t="s">
        <v>160</v>
      </c>
    </row>
    <row r="1745" s="13" customFormat="1">
      <c r="A1745" s="13"/>
      <c r="B1745" s="232"/>
      <c r="C1745" s="233"/>
      <c r="D1745" s="234" t="s">
        <v>171</v>
      </c>
      <c r="E1745" s="235" t="s">
        <v>19</v>
      </c>
      <c r="F1745" s="236" t="s">
        <v>1508</v>
      </c>
      <c r="G1745" s="233"/>
      <c r="H1745" s="237">
        <v>5.3620000000000001</v>
      </c>
      <c r="I1745" s="238"/>
      <c r="J1745" s="233"/>
      <c r="K1745" s="233"/>
      <c r="L1745" s="239"/>
      <c r="M1745" s="240"/>
      <c r="N1745" s="241"/>
      <c r="O1745" s="241"/>
      <c r="P1745" s="241"/>
      <c r="Q1745" s="241"/>
      <c r="R1745" s="241"/>
      <c r="S1745" s="241"/>
      <c r="T1745" s="242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243" t="s">
        <v>171</v>
      </c>
      <c r="AU1745" s="243" t="s">
        <v>83</v>
      </c>
      <c r="AV1745" s="13" t="s">
        <v>83</v>
      </c>
      <c r="AW1745" s="13" t="s">
        <v>35</v>
      </c>
      <c r="AX1745" s="13" t="s">
        <v>73</v>
      </c>
      <c r="AY1745" s="243" t="s">
        <v>160</v>
      </c>
    </row>
    <row r="1746" s="13" customFormat="1">
      <c r="A1746" s="13"/>
      <c r="B1746" s="232"/>
      <c r="C1746" s="233"/>
      <c r="D1746" s="234" t="s">
        <v>171</v>
      </c>
      <c r="E1746" s="235" t="s">
        <v>19</v>
      </c>
      <c r="F1746" s="236" t="s">
        <v>1509</v>
      </c>
      <c r="G1746" s="233"/>
      <c r="H1746" s="237">
        <v>9.4860000000000007</v>
      </c>
      <c r="I1746" s="238"/>
      <c r="J1746" s="233"/>
      <c r="K1746" s="233"/>
      <c r="L1746" s="239"/>
      <c r="M1746" s="240"/>
      <c r="N1746" s="241"/>
      <c r="O1746" s="241"/>
      <c r="P1746" s="241"/>
      <c r="Q1746" s="241"/>
      <c r="R1746" s="241"/>
      <c r="S1746" s="241"/>
      <c r="T1746" s="242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243" t="s">
        <v>171</v>
      </c>
      <c r="AU1746" s="243" t="s">
        <v>83</v>
      </c>
      <c r="AV1746" s="13" t="s">
        <v>83</v>
      </c>
      <c r="AW1746" s="13" t="s">
        <v>35</v>
      </c>
      <c r="AX1746" s="13" t="s">
        <v>73</v>
      </c>
      <c r="AY1746" s="243" t="s">
        <v>160</v>
      </c>
    </row>
    <row r="1747" s="13" customFormat="1">
      <c r="A1747" s="13"/>
      <c r="B1747" s="232"/>
      <c r="C1747" s="233"/>
      <c r="D1747" s="234" t="s">
        <v>171</v>
      </c>
      <c r="E1747" s="235" t="s">
        <v>19</v>
      </c>
      <c r="F1747" s="236" t="s">
        <v>1510</v>
      </c>
      <c r="G1747" s="233"/>
      <c r="H1747" s="237">
        <v>27.288</v>
      </c>
      <c r="I1747" s="238"/>
      <c r="J1747" s="233"/>
      <c r="K1747" s="233"/>
      <c r="L1747" s="239"/>
      <c r="M1747" s="240"/>
      <c r="N1747" s="241"/>
      <c r="O1747" s="241"/>
      <c r="P1747" s="241"/>
      <c r="Q1747" s="241"/>
      <c r="R1747" s="241"/>
      <c r="S1747" s="241"/>
      <c r="T1747" s="242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T1747" s="243" t="s">
        <v>171</v>
      </c>
      <c r="AU1747" s="243" t="s">
        <v>83</v>
      </c>
      <c r="AV1747" s="13" t="s">
        <v>83</v>
      </c>
      <c r="AW1747" s="13" t="s">
        <v>35</v>
      </c>
      <c r="AX1747" s="13" t="s">
        <v>73</v>
      </c>
      <c r="AY1747" s="243" t="s">
        <v>160</v>
      </c>
    </row>
    <row r="1748" s="13" customFormat="1">
      <c r="A1748" s="13"/>
      <c r="B1748" s="232"/>
      <c r="C1748" s="233"/>
      <c r="D1748" s="234" t="s">
        <v>171</v>
      </c>
      <c r="E1748" s="235" t="s">
        <v>19</v>
      </c>
      <c r="F1748" s="236" t="s">
        <v>1511</v>
      </c>
      <c r="G1748" s="233"/>
      <c r="H1748" s="237">
        <v>22.907</v>
      </c>
      <c r="I1748" s="238"/>
      <c r="J1748" s="233"/>
      <c r="K1748" s="233"/>
      <c r="L1748" s="239"/>
      <c r="M1748" s="240"/>
      <c r="N1748" s="241"/>
      <c r="O1748" s="241"/>
      <c r="P1748" s="241"/>
      <c r="Q1748" s="241"/>
      <c r="R1748" s="241"/>
      <c r="S1748" s="241"/>
      <c r="T1748" s="242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T1748" s="243" t="s">
        <v>171</v>
      </c>
      <c r="AU1748" s="243" t="s">
        <v>83</v>
      </c>
      <c r="AV1748" s="13" t="s">
        <v>83</v>
      </c>
      <c r="AW1748" s="13" t="s">
        <v>35</v>
      </c>
      <c r="AX1748" s="13" t="s">
        <v>73</v>
      </c>
      <c r="AY1748" s="243" t="s">
        <v>160</v>
      </c>
    </row>
    <row r="1749" s="13" customFormat="1">
      <c r="A1749" s="13"/>
      <c r="B1749" s="232"/>
      <c r="C1749" s="233"/>
      <c r="D1749" s="234" t="s">
        <v>171</v>
      </c>
      <c r="E1749" s="235" t="s">
        <v>19</v>
      </c>
      <c r="F1749" s="236" t="s">
        <v>1512</v>
      </c>
      <c r="G1749" s="233"/>
      <c r="H1749" s="237">
        <v>20.199999999999999</v>
      </c>
      <c r="I1749" s="238"/>
      <c r="J1749" s="233"/>
      <c r="K1749" s="233"/>
      <c r="L1749" s="239"/>
      <c r="M1749" s="240"/>
      <c r="N1749" s="241"/>
      <c r="O1749" s="241"/>
      <c r="P1749" s="241"/>
      <c r="Q1749" s="241"/>
      <c r="R1749" s="241"/>
      <c r="S1749" s="241"/>
      <c r="T1749" s="242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T1749" s="243" t="s">
        <v>171</v>
      </c>
      <c r="AU1749" s="243" t="s">
        <v>83</v>
      </c>
      <c r="AV1749" s="13" t="s">
        <v>83</v>
      </c>
      <c r="AW1749" s="13" t="s">
        <v>35</v>
      </c>
      <c r="AX1749" s="13" t="s">
        <v>73</v>
      </c>
      <c r="AY1749" s="243" t="s">
        <v>160</v>
      </c>
    </row>
    <row r="1750" s="13" customFormat="1">
      <c r="A1750" s="13"/>
      <c r="B1750" s="232"/>
      <c r="C1750" s="233"/>
      <c r="D1750" s="234" t="s">
        <v>171</v>
      </c>
      <c r="E1750" s="235" t="s">
        <v>19</v>
      </c>
      <c r="F1750" s="236" t="s">
        <v>1513</v>
      </c>
      <c r="G1750" s="233"/>
      <c r="H1750" s="237">
        <v>19.215</v>
      </c>
      <c r="I1750" s="238"/>
      <c r="J1750" s="233"/>
      <c r="K1750" s="233"/>
      <c r="L1750" s="239"/>
      <c r="M1750" s="240"/>
      <c r="N1750" s="241"/>
      <c r="O1750" s="241"/>
      <c r="P1750" s="241"/>
      <c r="Q1750" s="241"/>
      <c r="R1750" s="241"/>
      <c r="S1750" s="241"/>
      <c r="T1750" s="242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T1750" s="243" t="s">
        <v>171</v>
      </c>
      <c r="AU1750" s="243" t="s">
        <v>83</v>
      </c>
      <c r="AV1750" s="13" t="s">
        <v>83</v>
      </c>
      <c r="AW1750" s="13" t="s">
        <v>35</v>
      </c>
      <c r="AX1750" s="13" t="s">
        <v>73</v>
      </c>
      <c r="AY1750" s="243" t="s">
        <v>160</v>
      </c>
    </row>
    <row r="1751" s="13" customFormat="1">
      <c r="A1751" s="13"/>
      <c r="B1751" s="232"/>
      <c r="C1751" s="233"/>
      <c r="D1751" s="234" t="s">
        <v>171</v>
      </c>
      <c r="E1751" s="235" t="s">
        <v>19</v>
      </c>
      <c r="F1751" s="236" t="s">
        <v>1514</v>
      </c>
      <c r="G1751" s="233"/>
      <c r="H1751" s="237">
        <v>6.9480000000000004</v>
      </c>
      <c r="I1751" s="238"/>
      <c r="J1751" s="233"/>
      <c r="K1751" s="233"/>
      <c r="L1751" s="239"/>
      <c r="M1751" s="240"/>
      <c r="N1751" s="241"/>
      <c r="O1751" s="241"/>
      <c r="P1751" s="241"/>
      <c r="Q1751" s="241"/>
      <c r="R1751" s="241"/>
      <c r="S1751" s="241"/>
      <c r="T1751" s="242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T1751" s="243" t="s">
        <v>171</v>
      </c>
      <c r="AU1751" s="243" t="s">
        <v>83</v>
      </c>
      <c r="AV1751" s="13" t="s">
        <v>83</v>
      </c>
      <c r="AW1751" s="13" t="s">
        <v>35</v>
      </c>
      <c r="AX1751" s="13" t="s">
        <v>73</v>
      </c>
      <c r="AY1751" s="243" t="s">
        <v>160</v>
      </c>
    </row>
    <row r="1752" s="13" customFormat="1">
      <c r="A1752" s="13"/>
      <c r="B1752" s="232"/>
      <c r="C1752" s="233"/>
      <c r="D1752" s="234" t="s">
        <v>171</v>
      </c>
      <c r="E1752" s="235" t="s">
        <v>19</v>
      </c>
      <c r="F1752" s="236" t="s">
        <v>1515</v>
      </c>
      <c r="G1752" s="233"/>
      <c r="H1752" s="237">
        <v>21.390999999999998</v>
      </c>
      <c r="I1752" s="238"/>
      <c r="J1752" s="233"/>
      <c r="K1752" s="233"/>
      <c r="L1752" s="239"/>
      <c r="M1752" s="240"/>
      <c r="N1752" s="241"/>
      <c r="O1752" s="241"/>
      <c r="P1752" s="241"/>
      <c r="Q1752" s="241"/>
      <c r="R1752" s="241"/>
      <c r="S1752" s="241"/>
      <c r="T1752" s="242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T1752" s="243" t="s">
        <v>171</v>
      </c>
      <c r="AU1752" s="243" t="s">
        <v>83</v>
      </c>
      <c r="AV1752" s="13" t="s">
        <v>83</v>
      </c>
      <c r="AW1752" s="13" t="s">
        <v>35</v>
      </c>
      <c r="AX1752" s="13" t="s">
        <v>73</v>
      </c>
      <c r="AY1752" s="243" t="s">
        <v>160</v>
      </c>
    </row>
    <row r="1753" s="13" customFormat="1">
      <c r="A1753" s="13"/>
      <c r="B1753" s="232"/>
      <c r="C1753" s="233"/>
      <c r="D1753" s="234" t="s">
        <v>171</v>
      </c>
      <c r="E1753" s="235" t="s">
        <v>19</v>
      </c>
      <c r="F1753" s="236" t="s">
        <v>1516</v>
      </c>
      <c r="G1753" s="233"/>
      <c r="H1753" s="237">
        <v>128.57300000000001</v>
      </c>
      <c r="I1753" s="238"/>
      <c r="J1753" s="233"/>
      <c r="K1753" s="233"/>
      <c r="L1753" s="239"/>
      <c r="M1753" s="240"/>
      <c r="N1753" s="241"/>
      <c r="O1753" s="241"/>
      <c r="P1753" s="241"/>
      <c r="Q1753" s="241"/>
      <c r="R1753" s="241"/>
      <c r="S1753" s="241"/>
      <c r="T1753" s="242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T1753" s="243" t="s">
        <v>171</v>
      </c>
      <c r="AU1753" s="243" t="s">
        <v>83</v>
      </c>
      <c r="AV1753" s="13" t="s">
        <v>83</v>
      </c>
      <c r="AW1753" s="13" t="s">
        <v>35</v>
      </c>
      <c r="AX1753" s="13" t="s">
        <v>73</v>
      </c>
      <c r="AY1753" s="243" t="s">
        <v>160</v>
      </c>
    </row>
    <row r="1754" s="15" customFormat="1">
      <c r="A1754" s="15"/>
      <c r="B1754" s="265"/>
      <c r="C1754" s="266"/>
      <c r="D1754" s="234" t="s">
        <v>171</v>
      </c>
      <c r="E1754" s="267" t="s">
        <v>19</v>
      </c>
      <c r="F1754" s="268" t="s">
        <v>1517</v>
      </c>
      <c r="G1754" s="266"/>
      <c r="H1754" s="269">
        <v>551.58100000000002</v>
      </c>
      <c r="I1754" s="270"/>
      <c r="J1754" s="266"/>
      <c r="K1754" s="266"/>
      <c r="L1754" s="271"/>
      <c r="M1754" s="272"/>
      <c r="N1754" s="273"/>
      <c r="O1754" s="273"/>
      <c r="P1754" s="273"/>
      <c r="Q1754" s="273"/>
      <c r="R1754" s="273"/>
      <c r="S1754" s="273"/>
      <c r="T1754" s="274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T1754" s="275" t="s">
        <v>171</v>
      </c>
      <c r="AU1754" s="275" t="s">
        <v>83</v>
      </c>
      <c r="AV1754" s="15" t="s">
        <v>181</v>
      </c>
      <c r="AW1754" s="15" t="s">
        <v>35</v>
      </c>
      <c r="AX1754" s="15" t="s">
        <v>73</v>
      </c>
      <c r="AY1754" s="275" t="s">
        <v>160</v>
      </c>
    </row>
    <row r="1755" s="13" customFormat="1">
      <c r="A1755" s="13"/>
      <c r="B1755" s="232"/>
      <c r="C1755" s="233"/>
      <c r="D1755" s="234" t="s">
        <v>171</v>
      </c>
      <c r="E1755" s="235" t="s">
        <v>19</v>
      </c>
      <c r="F1755" s="236" t="s">
        <v>1518</v>
      </c>
      <c r="G1755" s="233"/>
      <c r="H1755" s="237">
        <v>2.681</v>
      </c>
      <c r="I1755" s="238"/>
      <c r="J1755" s="233"/>
      <c r="K1755" s="233"/>
      <c r="L1755" s="239"/>
      <c r="M1755" s="240"/>
      <c r="N1755" s="241"/>
      <c r="O1755" s="241"/>
      <c r="P1755" s="241"/>
      <c r="Q1755" s="241"/>
      <c r="R1755" s="241"/>
      <c r="S1755" s="241"/>
      <c r="T1755" s="242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243" t="s">
        <v>171</v>
      </c>
      <c r="AU1755" s="243" t="s">
        <v>83</v>
      </c>
      <c r="AV1755" s="13" t="s">
        <v>83</v>
      </c>
      <c r="AW1755" s="13" t="s">
        <v>35</v>
      </c>
      <c r="AX1755" s="13" t="s">
        <v>73</v>
      </c>
      <c r="AY1755" s="243" t="s">
        <v>160</v>
      </c>
    </row>
    <row r="1756" s="15" customFormat="1">
      <c r="A1756" s="15"/>
      <c r="B1756" s="265"/>
      <c r="C1756" s="266"/>
      <c r="D1756" s="234" t="s">
        <v>171</v>
      </c>
      <c r="E1756" s="267" t="s">
        <v>19</v>
      </c>
      <c r="F1756" s="268" t="s">
        <v>1519</v>
      </c>
      <c r="G1756" s="266"/>
      <c r="H1756" s="269">
        <v>2.681</v>
      </c>
      <c r="I1756" s="270"/>
      <c r="J1756" s="266"/>
      <c r="K1756" s="266"/>
      <c r="L1756" s="271"/>
      <c r="M1756" s="272"/>
      <c r="N1756" s="273"/>
      <c r="O1756" s="273"/>
      <c r="P1756" s="273"/>
      <c r="Q1756" s="273"/>
      <c r="R1756" s="273"/>
      <c r="S1756" s="273"/>
      <c r="T1756" s="274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T1756" s="275" t="s">
        <v>171</v>
      </c>
      <c r="AU1756" s="275" t="s">
        <v>83</v>
      </c>
      <c r="AV1756" s="15" t="s">
        <v>181</v>
      </c>
      <c r="AW1756" s="15" t="s">
        <v>35</v>
      </c>
      <c r="AX1756" s="15" t="s">
        <v>73</v>
      </c>
      <c r="AY1756" s="275" t="s">
        <v>160</v>
      </c>
    </row>
    <row r="1757" s="14" customFormat="1">
      <c r="A1757" s="14"/>
      <c r="B1757" s="244"/>
      <c r="C1757" s="245"/>
      <c r="D1757" s="234" t="s">
        <v>171</v>
      </c>
      <c r="E1757" s="246" t="s">
        <v>19</v>
      </c>
      <c r="F1757" s="247" t="s">
        <v>180</v>
      </c>
      <c r="G1757" s="245"/>
      <c r="H1757" s="248">
        <v>1042.268</v>
      </c>
      <c r="I1757" s="249"/>
      <c r="J1757" s="245"/>
      <c r="K1757" s="245"/>
      <c r="L1757" s="250"/>
      <c r="M1757" s="251"/>
      <c r="N1757" s="252"/>
      <c r="O1757" s="252"/>
      <c r="P1757" s="252"/>
      <c r="Q1757" s="252"/>
      <c r="R1757" s="252"/>
      <c r="S1757" s="252"/>
      <c r="T1757" s="253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T1757" s="254" t="s">
        <v>171</v>
      </c>
      <c r="AU1757" s="254" t="s">
        <v>83</v>
      </c>
      <c r="AV1757" s="14" t="s">
        <v>167</v>
      </c>
      <c r="AW1757" s="14" t="s">
        <v>35</v>
      </c>
      <c r="AX1757" s="14" t="s">
        <v>81</v>
      </c>
      <c r="AY1757" s="254" t="s">
        <v>160</v>
      </c>
    </row>
    <row r="1758" s="2" customFormat="1" ht="21.75" customHeight="1">
      <c r="A1758" s="40"/>
      <c r="B1758" s="41"/>
      <c r="C1758" s="214" t="s">
        <v>2447</v>
      </c>
      <c r="D1758" s="214" t="s">
        <v>162</v>
      </c>
      <c r="E1758" s="215" t="s">
        <v>2448</v>
      </c>
      <c r="F1758" s="216" t="s">
        <v>2449</v>
      </c>
      <c r="G1758" s="217" t="s">
        <v>250</v>
      </c>
      <c r="H1758" s="218">
        <v>58.756999999999998</v>
      </c>
      <c r="I1758" s="219"/>
      <c r="J1758" s="220">
        <f>ROUND(I1758*H1758,2)</f>
        <v>0</v>
      </c>
      <c r="K1758" s="216" t="s">
        <v>166</v>
      </c>
      <c r="L1758" s="46"/>
      <c r="M1758" s="221" t="s">
        <v>19</v>
      </c>
      <c r="N1758" s="222" t="s">
        <v>44</v>
      </c>
      <c r="O1758" s="86"/>
      <c r="P1758" s="223">
        <f>O1758*H1758</f>
        <v>0</v>
      </c>
      <c r="Q1758" s="223">
        <v>0.0101</v>
      </c>
      <c r="R1758" s="223">
        <f>Q1758*H1758</f>
        <v>0.59344569999999996</v>
      </c>
      <c r="S1758" s="223">
        <v>0</v>
      </c>
      <c r="T1758" s="224">
        <f>S1758*H1758</f>
        <v>0</v>
      </c>
      <c r="U1758" s="40"/>
      <c r="V1758" s="40"/>
      <c r="W1758" s="40"/>
      <c r="X1758" s="40"/>
      <c r="Y1758" s="40"/>
      <c r="Z1758" s="40"/>
      <c r="AA1758" s="40"/>
      <c r="AB1758" s="40"/>
      <c r="AC1758" s="40"/>
      <c r="AD1758" s="40"/>
      <c r="AE1758" s="40"/>
      <c r="AR1758" s="225" t="s">
        <v>263</v>
      </c>
      <c r="AT1758" s="225" t="s">
        <v>162</v>
      </c>
      <c r="AU1758" s="225" t="s">
        <v>83</v>
      </c>
      <c r="AY1758" s="19" t="s">
        <v>160</v>
      </c>
      <c r="BE1758" s="226">
        <f>IF(N1758="základní",J1758,0)</f>
        <v>0</v>
      </c>
      <c r="BF1758" s="226">
        <f>IF(N1758="snížená",J1758,0)</f>
        <v>0</v>
      </c>
      <c r="BG1758" s="226">
        <f>IF(N1758="zákl. přenesená",J1758,0)</f>
        <v>0</v>
      </c>
      <c r="BH1758" s="226">
        <f>IF(N1758="sníž. přenesená",J1758,0)</f>
        <v>0</v>
      </c>
      <c r="BI1758" s="226">
        <f>IF(N1758="nulová",J1758,0)</f>
        <v>0</v>
      </c>
      <c r="BJ1758" s="19" t="s">
        <v>81</v>
      </c>
      <c r="BK1758" s="226">
        <f>ROUND(I1758*H1758,2)</f>
        <v>0</v>
      </c>
      <c r="BL1758" s="19" t="s">
        <v>263</v>
      </c>
      <c r="BM1758" s="225" t="s">
        <v>2450</v>
      </c>
    </row>
    <row r="1759" s="2" customFormat="1">
      <c r="A1759" s="40"/>
      <c r="B1759" s="41"/>
      <c r="C1759" s="42"/>
      <c r="D1759" s="227" t="s">
        <v>169</v>
      </c>
      <c r="E1759" s="42"/>
      <c r="F1759" s="228" t="s">
        <v>2451</v>
      </c>
      <c r="G1759" s="42"/>
      <c r="H1759" s="42"/>
      <c r="I1759" s="229"/>
      <c r="J1759" s="42"/>
      <c r="K1759" s="42"/>
      <c r="L1759" s="46"/>
      <c r="M1759" s="230"/>
      <c r="N1759" s="231"/>
      <c r="O1759" s="86"/>
      <c r="P1759" s="86"/>
      <c r="Q1759" s="86"/>
      <c r="R1759" s="86"/>
      <c r="S1759" s="86"/>
      <c r="T1759" s="87"/>
      <c r="U1759" s="40"/>
      <c r="V1759" s="40"/>
      <c r="W1759" s="40"/>
      <c r="X1759" s="40"/>
      <c r="Y1759" s="40"/>
      <c r="Z1759" s="40"/>
      <c r="AA1759" s="40"/>
      <c r="AB1759" s="40"/>
      <c r="AC1759" s="40"/>
      <c r="AD1759" s="40"/>
      <c r="AE1759" s="40"/>
      <c r="AT1759" s="19" t="s">
        <v>169</v>
      </c>
      <c r="AU1759" s="19" t="s">
        <v>83</v>
      </c>
    </row>
    <row r="1760" s="13" customFormat="1">
      <c r="A1760" s="13"/>
      <c r="B1760" s="232"/>
      <c r="C1760" s="233"/>
      <c r="D1760" s="234" t="s">
        <v>171</v>
      </c>
      <c r="E1760" s="235" t="s">
        <v>19</v>
      </c>
      <c r="F1760" s="236" t="s">
        <v>2452</v>
      </c>
      <c r="G1760" s="233"/>
      <c r="H1760" s="237">
        <v>14.823</v>
      </c>
      <c r="I1760" s="238"/>
      <c r="J1760" s="233"/>
      <c r="K1760" s="233"/>
      <c r="L1760" s="239"/>
      <c r="M1760" s="240"/>
      <c r="N1760" s="241"/>
      <c r="O1760" s="241"/>
      <c r="P1760" s="241"/>
      <c r="Q1760" s="241"/>
      <c r="R1760" s="241"/>
      <c r="S1760" s="241"/>
      <c r="T1760" s="242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T1760" s="243" t="s">
        <v>171</v>
      </c>
      <c r="AU1760" s="243" t="s">
        <v>83</v>
      </c>
      <c r="AV1760" s="13" t="s">
        <v>83</v>
      </c>
      <c r="AW1760" s="13" t="s">
        <v>35</v>
      </c>
      <c r="AX1760" s="13" t="s">
        <v>73</v>
      </c>
      <c r="AY1760" s="243" t="s">
        <v>160</v>
      </c>
    </row>
    <row r="1761" s="13" customFormat="1">
      <c r="A1761" s="13"/>
      <c r="B1761" s="232"/>
      <c r="C1761" s="233"/>
      <c r="D1761" s="234" t="s">
        <v>171</v>
      </c>
      <c r="E1761" s="235" t="s">
        <v>19</v>
      </c>
      <c r="F1761" s="236" t="s">
        <v>2453</v>
      </c>
      <c r="G1761" s="233"/>
      <c r="H1761" s="237">
        <v>3.46</v>
      </c>
      <c r="I1761" s="238"/>
      <c r="J1761" s="233"/>
      <c r="K1761" s="233"/>
      <c r="L1761" s="239"/>
      <c r="M1761" s="240"/>
      <c r="N1761" s="241"/>
      <c r="O1761" s="241"/>
      <c r="P1761" s="241"/>
      <c r="Q1761" s="241"/>
      <c r="R1761" s="241"/>
      <c r="S1761" s="241"/>
      <c r="T1761" s="242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T1761" s="243" t="s">
        <v>171</v>
      </c>
      <c r="AU1761" s="243" t="s">
        <v>83</v>
      </c>
      <c r="AV1761" s="13" t="s">
        <v>83</v>
      </c>
      <c r="AW1761" s="13" t="s">
        <v>35</v>
      </c>
      <c r="AX1761" s="13" t="s">
        <v>73</v>
      </c>
      <c r="AY1761" s="243" t="s">
        <v>160</v>
      </c>
    </row>
    <row r="1762" s="13" customFormat="1">
      <c r="A1762" s="13"/>
      <c r="B1762" s="232"/>
      <c r="C1762" s="233"/>
      <c r="D1762" s="234" t="s">
        <v>171</v>
      </c>
      <c r="E1762" s="235" t="s">
        <v>19</v>
      </c>
      <c r="F1762" s="236" t="s">
        <v>2454</v>
      </c>
      <c r="G1762" s="233"/>
      <c r="H1762" s="237">
        <v>16.474</v>
      </c>
      <c r="I1762" s="238"/>
      <c r="J1762" s="233"/>
      <c r="K1762" s="233"/>
      <c r="L1762" s="239"/>
      <c r="M1762" s="240"/>
      <c r="N1762" s="241"/>
      <c r="O1762" s="241"/>
      <c r="P1762" s="241"/>
      <c r="Q1762" s="241"/>
      <c r="R1762" s="241"/>
      <c r="S1762" s="241"/>
      <c r="T1762" s="242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243" t="s">
        <v>171</v>
      </c>
      <c r="AU1762" s="243" t="s">
        <v>83</v>
      </c>
      <c r="AV1762" s="13" t="s">
        <v>83</v>
      </c>
      <c r="AW1762" s="13" t="s">
        <v>35</v>
      </c>
      <c r="AX1762" s="13" t="s">
        <v>73</v>
      </c>
      <c r="AY1762" s="243" t="s">
        <v>160</v>
      </c>
    </row>
    <row r="1763" s="15" customFormat="1">
      <c r="A1763" s="15"/>
      <c r="B1763" s="265"/>
      <c r="C1763" s="266"/>
      <c r="D1763" s="234" t="s">
        <v>171</v>
      </c>
      <c r="E1763" s="267" t="s">
        <v>19</v>
      </c>
      <c r="F1763" s="268" t="s">
        <v>1180</v>
      </c>
      <c r="G1763" s="266"/>
      <c r="H1763" s="269">
        <v>34.756999999999998</v>
      </c>
      <c r="I1763" s="270"/>
      <c r="J1763" s="266"/>
      <c r="K1763" s="266"/>
      <c r="L1763" s="271"/>
      <c r="M1763" s="272"/>
      <c r="N1763" s="273"/>
      <c r="O1763" s="273"/>
      <c r="P1763" s="273"/>
      <c r="Q1763" s="273"/>
      <c r="R1763" s="273"/>
      <c r="S1763" s="273"/>
      <c r="T1763" s="274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T1763" s="275" t="s">
        <v>171</v>
      </c>
      <c r="AU1763" s="275" t="s">
        <v>83</v>
      </c>
      <c r="AV1763" s="15" t="s">
        <v>181</v>
      </c>
      <c r="AW1763" s="15" t="s">
        <v>35</v>
      </c>
      <c r="AX1763" s="15" t="s">
        <v>73</v>
      </c>
      <c r="AY1763" s="275" t="s">
        <v>160</v>
      </c>
    </row>
    <row r="1764" s="13" customFormat="1">
      <c r="A1764" s="13"/>
      <c r="B1764" s="232"/>
      <c r="C1764" s="233"/>
      <c r="D1764" s="234" t="s">
        <v>171</v>
      </c>
      <c r="E1764" s="235" t="s">
        <v>19</v>
      </c>
      <c r="F1764" s="236" t="s">
        <v>2455</v>
      </c>
      <c r="G1764" s="233"/>
      <c r="H1764" s="237">
        <v>7.4820000000000002</v>
      </c>
      <c r="I1764" s="238"/>
      <c r="J1764" s="233"/>
      <c r="K1764" s="233"/>
      <c r="L1764" s="239"/>
      <c r="M1764" s="240"/>
      <c r="N1764" s="241"/>
      <c r="O1764" s="241"/>
      <c r="P1764" s="241"/>
      <c r="Q1764" s="241"/>
      <c r="R1764" s="241"/>
      <c r="S1764" s="241"/>
      <c r="T1764" s="242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T1764" s="243" t="s">
        <v>171</v>
      </c>
      <c r="AU1764" s="243" t="s">
        <v>83</v>
      </c>
      <c r="AV1764" s="13" t="s">
        <v>83</v>
      </c>
      <c r="AW1764" s="13" t="s">
        <v>35</v>
      </c>
      <c r="AX1764" s="13" t="s">
        <v>73</v>
      </c>
      <c r="AY1764" s="243" t="s">
        <v>160</v>
      </c>
    </row>
    <row r="1765" s="13" customFormat="1">
      <c r="A1765" s="13"/>
      <c r="B1765" s="232"/>
      <c r="C1765" s="233"/>
      <c r="D1765" s="234" t="s">
        <v>171</v>
      </c>
      <c r="E1765" s="235" t="s">
        <v>19</v>
      </c>
      <c r="F1765" s="236" t="s">
        <v>2456</v>
      </c>
      <c r="G1765" s="233"/>
      <c r="H1765" s="237">
        <v>4.0039999999999996</v>
      </c>
      <c r="I1765" s="238"/>
      <c r="J1765" s="233"/>
      <c r="K1765" s="233"/>
      <c r="L1765" s="239"/>
      <c r="M1765" s="240"/>
      <c r="N1765" s="241"/>
      <c r="O1765" s="241"/>
      <c r="P1765" s="241"/>
      <c r="Q1765" s="241"/>
      <c r="R1765" s="241"/>
      <c r="S1765" s="241"/>
      <c r="T1765" s="242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T1765" s="243" t="s">
        <v>171</v>
      </c>
      <c r="AU1765" s="243" t="s">
        <v>83</v>
      </c>
      <c r="AV1765" s="13" t="s">
        <v>83</v>
      </c>
      <c r="AW1765" s="13" t="s">
        <v>35</v>
      </c>
      <c r="AX1765" s="13" t="s">
        <v>73</v>
      </c>
      <c r="AY1765" s="243" t="s">
        <v>160</v>
      </c>
    </row>
    <row r="1766" s="13" customFormat="1">
      <c r="A1766" s="13"/>
      <c r="B1766" s="232"/>
      <c r="C1766" s="233"/>
      <c r="D1766" s="234" t="s">
        <v>171</v>
      </c>
      <c r="E1766" s="235" t="s">
        <v>19</v>
      </c>
      <c r="F1766" s="236" t="s">
        <v>2457</v>
      </c>
      <c r="G1766" s="233"/>
      <c r="H1766" s="237">
        <v>6.3789999999999996</v>
      </c>
      <c r="I1766" s="238"/>
      <c r="J1766" s="233"/>
      <c r="K1766" s="233"/>
      <c r="L1766" s="239"/>
      <c r="M1766" s="240"/>
      <c r="N1766" s="241"/>
      <c r="O1766" s="241"/>
      <c r="P1766" s="241"/>
      <c r="Q1766" s="241"/>
      <c r="R1766" s="241"/>
      <c r="S1766" s="241"/>
      <c r="T1766" s="242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T1766" s="243" t="s">
        <v>171</v>
      </c>
      <c r="AU1766" s="243" t="s">
        <v>83</v>
      </c>
      <c r="AV1766" s="13" t="s">
        <v>83</v>
      </c>
      <c r="AW1766" s="13" t="s">
        <v>35</v>
      </c>
      <c r="AX1766" s="13" t="s">
        <v>73</v>
      </c>
      <c r="AY1766" s="243" t="s">
        <v>160</v>
      </c>
    </row>
    <row r="1767" s="13" customFormat="1">
      <c r="A1767" s="13"/>
      <c r="B1767" s="232"/>
      <c r="C1767" s="233"/>
      <c r="D1767" s="234" t="s">
        <v>171</v>
      </c>
      <c r="E1767" s="235" t="s">
        <v>19</v>
      </c>
      <c r="F1767" s="236" t="s">
        <v>2458</v>
      </c>
      <c r="G1767" s="233"/>
      <c r="H1767" s="237">
        <v>6.1349999999999998</v>
      </c>
      <c r="I1767" s="238"/>
      <c r="J1767" s="233"/>
      <c r="K1767" s="233"/>
      <c r="L1767" s="239"/>
      <c r="M1767" s="240"/>
      <c r="N1767" s="241"/>
      <c r="O1767" s="241"/>
      <c r="P1767" s="241"/>
      <c r="Q1767" s="241"/>
      <c r="R1767" s="241"/>
      <c r="S1767" s="241"/>
      <c r="T1767" s="242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243" t="s">
        <v>171</v>
      </c>
      <c r="AU1767" s="243" t="s">
        <v>83</v>
      </c>
      <c r="AV1767" s="13" t="s">
        <v>83</v>
      </c>
      <c r="AW1767" s="13" t="s">
        <v>35</v>
      </c>
      <c r="AX1767" s="13" t="s">
        <v>73</v>
      </c>
      <c r="AY1767" s="243" t="s">
        <v>160</v>
      </c>
    </row>
    <row r="1768" s="15" customFormat="1">
      <c r="A1768" s="15"/>
      <c r="B1768" s="265"/>
      <c r="C1768" s="266"/>
      <c r="D1768" s="234" t="s">
        <v>171</v>
      </c>
      <c r="E1768" s="267" t="s">
        <v>19</v>
      </c>
      <c r="F1768" s="268" t="s">
        <v>2459</v>
      </c>
      <c r="G1768" s="266"/>
      <c r="H1768" s="269">
        <v>24</v>
      </c>
      <c r="I1768" s="270"/>
      <c r="J1768" s="266"/>
      <c r="K1768" s="266"/>
      <c r="L1768" s="271"/>
      <c r="M1768" s="272"/>
      <c r="N1768" s="273"/>
      <c r="O1768" s="273"/>
      <c r="P1768" s="273"/>
      <c r="Q1768" s="273"/>
      <c r="R1768" s="273"/>
      <c r="S1768" s="273"/>
      <c r="T1768" s="274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T1768" s="275" t="s">
        <v>171</v>
      </c>
      <c r="AU1768" s="275" t="s">
        <v>83</v>
      </c>
      <c r="AV1768" s="15" t="s">
        <v>181</v>
      </c>
      <c r="AW1768" s="15" t="s">
        <v>35</v>
      </c>
      <c r="AX1768" s="15" t="s">
        <v>73</v>
      </c>
      <c r="AY1768" s="275" t="s">
        <v>160</v>
      </c>
    </row>
    <row r="1769" s="14" customFormat="1">
      <c r="A1769" s="14"/>
      <c r="B1769" s="244"/>
      <c r="C1769" s="245"/>
      <c r="D1769" s="234" t="s">
        <v>171</v>
      </c>
      <c r="E1769" s="246" t="s">
        <v>19</v>
      </c>
      <c r="F1769" s="247" t="s">
        <v>180</v>
      </c>
      <c r="G1769" s="245"/>
      <c r="H1769" s="248">
        <v>58.756999999999998</v>
      </c>
      <c r="I1769" s="249"/>
      <c r="J1769" s="245"/>
      <c r="K1769" s="245"/>
      <c r="L1769" s="250"/>
      <c r="M1769" s="251"/>
      <c r="N1769" s="252"/>
      <c r="O1769" s="252"/>
      <c r="P1769" s="252"/>
      <c r="Q1769" s="252"/>
      <c r="R1769" s="252"/>
      <c r="S1769" s="252"/>
      <c r="T1769" s="253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54" t="s">
        <v>171</v>
      </c>
      <c r="AU1769" s="254" t="s">
        <v>83</v>
      </c>
      <c r="AV1769" s="14" t="s">
        <v>167</v>
      </c>
      <c r="AW1769" s="14" t="s">
        <v>35</v>
      </c>
      <c r="AX1769" s="14" t="s">
        <v>81</v>
      </c>
      <c r="AY1769" s="254" t="s">
        <v>160</v>
      </c>
    </row>
    <row r="1770" s="2" customFormat="1" ht="24.15" customHeight="1">
      <c r="A1770" s="40"/>
      <c r="B1770" s="41"/>
      <c r="C1770" s="214" t="s">
        <v>2460</v>
      </c>
      <c r="D1770" s="214" t="s">
        <v>162</v>
      </c>
      <c r="E1770" s="215" t="s">
        <v>2461</v>
      </c>
      <c r="F1770" s="216" t="s">
        <v>2462</v>
      </c>
      <c r="G1770" s="217" t="s">
        <v>287</v>
      </c>
      <c r="H1770" s="218">
        <v>20</v>
      </c>
      <c r="I1770" s="219"/>
      <c r="J1770" s="220">
        <f>ROUND(I1770*H1770,2)</f>
        <v>0</v>
      </c>
      <c r="K1770" s="216" t="s">
        <v>166</v>
      </c>
      <c r="L1770" s="46"/>
      <c r="M1770" s="221" t="s">
        <v>19</v>
      </c>
      <c r="N1770" s="222" t="s">
        <v>44</v>
      </c>
      <c r="O1770" s="86"/>
      <c r="P1770" s="223">
        <f>O1770*H1770</f>
        <v>0</v>
      </c>
      <c r="Q1770" s="223">
        <v>4.0000000000000003E-05</v>
      </c>
      <c r="R1770" s="223">
        <f>Q1770*H1770</f>
        <v>0.00080000000000000004</v>
      </c>
      <c r="S1770" s="223">
        <v>0</v>
      </c>
      <c r="T1770" s="224">
        <f>S1770*H1770</f>
        <v>0</v>
      </c>
      <c r="U1770" s="40"/>
      <c r="V1770" s="40"/>
      <c r="W1770" s="40"/>
      <c r="X1770" s="40"/>
      <c r="Y1770" s="40"/>
      <c r="Z1770" s="40"/>
      <c r="AA1770" s="40"/>
      <c r="AB1770" s="40"/>
      <c r="AC1770" s="40"/>
      <c r="AD1770" s="40"/>
      <c r="AE1770" s="40"/>
      <c r="AR1770" s="225" t="s">
        <v>263</v>
      </c>
      <c r="AT1770" s="225" t="s">
        <v>162</v>
      </c>
      <c r="AU1770" s="225" t="s">
        <v>83</v>
      </c>
      <c r="AY1770" s="19" t="s">
        <v>160</v>
      </c>
      <c r="BE1770" s="226">
        <f>IF(N1770="základní",J1770,0)</f>
        <v>0</v>
      </c>
      <c r="BF1770" s="226">
        <f>IF(N1770="snížená",J1770,0)</f>
        <v>0</v>
      </c>
      <c r="BG1770" s="226">
        <f>IF(N1770="zákl. přenesená",J1770,0)</f>
        <v>0</v>
      </c>
      <c r="BH1770" s="226">
        <f>IF(N1770="sníž. přenesená",J1770,0)</f>
        <v>0</v>
      </c>
      <c r="BI1770" s="226">
        <f>IF(N1770="nulová",J1770,0)</f>
        <v>0</v>
      </c>
      <c r="BJ1770" s="19" t="s">
        <v>81</v>
      </c>
      <c r="BK1770" s="226">
        <f>ROUND(I1770*H1770,2)</f>
        <v>0</v>
      </c>
      <c r="BL1770" s="19" t="s">
        <v>263</v>
      </c>
      <c r="BM1770" s="225" t="s">
        <v>2463</v>
      </c>
    </row>
    <row r="1771" s="2" customFormat="1">
      <c r="A1771" s="40"/>
      <c r="B1771" s="41"/>
      <c r="C1771" s="42"/>
      <c r="D1771" s="227" t="s">
        <v>169</v>
      </c>
      <c r="E1771" s="42"/>
      <c r="F1771" s="228" t="s">
        <v>2464</v>
      </c>
      <c r="G1771" s="42"/>
      <c r="H1771" s="42"/>
      <c r="I1771" s="229"/>
      <c r="J1771" s="42"/>
      <c r="K1771" s="42"/>
      <c r="L1771" s="46"/>
      <c r="M1771" s="230"/>
      <c r="N1771" s="231"/>
      <c r="O1771" s="86"/>
      <c r="P1771" s="86"/>
      <c r="Q1771" s="86"/>
      <c r="R1771" s="86"/>
      <c r="S1771" s="86"/>
      <c r="T1771" s="87"/>
      <c r="U1771" s="40"/>
      <c r="V1771" s="40"/>
      <c r="W1771" s="40"/>
      <c r="X1771" s="40"/>
      <c r="Y1771" s="40"/>
      <c r="Z1771" s="40"/>
      <c r="AA1771" s="40"/>
      <c r="AB1771" s="40"/>
      <c r="AC1771" s="40"/>
      <c r="AD1771" s="40"/>
      <c r="AE1771" s="40"/>
      <c r="AT1771" s="19" t="s">
        <v>169</v>
      </c>
      <c r="AU1771" s="19" t="s">
        <v>83</v>
      </c>
    </row>
    <row r="1772" s="13" customFormat="1">
      <c r="A1772" s="13"/>
      <c r="B1772" s="232"/>
      <c r="C1772" s="233"/>
      <c r="D1772" s="234" t="s">
        <v>171</v>
      </c>
      <c r="E1772" s="235" t="s">
        <v>19</v>
      </c>
      <c r="F1772" s="236" t="s">
        <v>2465</v>
      </c>
      <c r="G1772" s="233"/>
      <c r="H1772" s="237">
        <v>20</v>
      </c>
      <c r="I1772" s="238"/>
      <c r="J1772" s="233"/>
      <c r="K1772" s="233"/>
      <c r="L1772" s="239"/>
      <c r="M1772" s="240"/>
      <c r="N1772" s="241"/>
      <c r="O1772" s="241"/>
      <c r="P1772" s="241"/>
      <c r="Q1772" s="241"/>
      <c r="R1772" s="241"/>
      <c r="S1772" s="241"/>
      <c r="T1772" s="242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243" t="s">
        <v>171</v>
      </c>
      <c r="AU1772" s="243" t="s">
        <v>83</v>
      </c>
      <c r="AV1772" s="13" t="s">
        <v>83</v>
      </c>
      <c r="AW1772" s="13" t="s">
        <v>35</v>
      </c>
      <c r="AX1772" s="13" t="s">
        <v>81</v>
      </c>
      <c r="AY1772" s="243" t="s">
        <v>160</v>
      </c>
    </row>
    <row r="1773" s="2" customFormat="1" ht="24.15" customHeight="1">
      <c r="A1773" s="40"/>
      <c r="B1773" s="41"/>
      <c r="C1773" s="255" t="s">
        <v>2466</v>
      </c>
      <c r="D1773" s="255" t="s">
        <v>242</v>
      </c>
      <c r="E1773" s="256" t="s">
        <v>2467</v>
      </c>
      <c r="F1773" s="257" t="s">
        <v>2468</v>
      </c>
      <c r="G1773" s="258" t="s">
        <v>287</v>
      </c>
      <c r="H1773" s="259">
        <v>4</v>
      </c>
      <c r="I1773" s="260"/>
      <c r="J1773" s="261">
        <f>ROUND(I1773*H1773,2)</f>
        <v>0</v>
      </c>
      <c r="K1773" s="257" t="s">
        <v>19</v>
      </c>
      <c r="L1773" s="262"/>
      <c r="M1773" s="263" t="s">
        <v>19</v>
      </c>
      <c r="N1773" s="264" t="s">
        <v>44</v>
      </c>
      <c r="O1773" s="86"/>
      <c r="P1773" s="223">
        <f>O1773*H1773</f>
        <v>0</v>
      </c>
      <c r="Q1773" s="223">
        <v>0.002</v>
      </c>
      <c r="R1773" s="223">
        <f>Q1773*H1773</f>
        <v>0.0080000000000000002</v>
      </c>
      <c r="S1773" s="223">
        <v>0</v>
      </c>
      <c r="T1773" s="224">
        <f>S1773*H1773</f>
        <v>0</v>
      </c>
      <c r="U1773" s="40"/>
      <c r="V1773" s="40"/>
      <c r="W1773" s="40"/>
      <c r="X1773" s="40"/>
      <c r="Y1773" s="40"/>
      <c r="Z1773" s="40"/>
      <c r="AA1773" s="40"/>
      <c r="AB1773" s="40"/>
      <c r="AC1773" s="40"/>
      <c r="AD1773" s="40"/>
      <c r="AE1773" s="40"/>
      <c r="AR1773" s="225" t="s">
        <v>368</v>
      </c>
      <c r="AT1773" s="225" t="s">
        <v>242</v>
      </c>
      <c r="AU1773" s="225" t="s">
        <v>83</v>
      </c>
      <c r="AY1773" s="19" t="s">
        <v>160</v>
      </c>
      <c r="BE1773" s="226">
        <f>IF(N1773="základní",J1773,0)</f>
        <v>0</v>
      </c>
      <c r="BF1773" s="226">
        <f>IF(N1773="snížená",J1773,0)</f>
        <v>0</v>
      </c>
      <c r="BG1773" s="226">
        <f>IF(N1773="zákl. přenesená",J1773,0)</f>
        <v>0</v>
      </c>
      <c r="BH1773" s="226">
        <f>IF(N1773="sníž. přenesená",J1773,0)</f>
        <v>0</v>
      </c>
      <c r="BI1773" s="226">
        <f>IF(N1773="nulová",J1773,0)</f>
        <v>0</v>
      </c>
      <c r="BJ1773" s="19" t="s">
        <v>81</v>
      </c>
      <c r="BK1773" s="226">
        <f>ROUND(I1773*H1773,2)</f>
        <v>0</v>
      </c>
      <c r="BL1773" s="19" t="s">
        <v>263</v>
      </c>
      <c r="BM1773" s="225" t="s">
        <v>2469</v>
      </c>
    </row>
    <row r="1774" s="2" customFormat="1">
      <c r="A1774" s="40"/>
      <c r="B1774" s="41"/>
      <c r="C1774" s="42"/>
      <c r="D1774" s="234" t="s">
        <v>449</v>
      </c>
      <c r="E1774" s="42"/>
      <c r="F1774" s="276" t="s">
        <v>2470</v>
      </c>
      <c r="G1774" s="42"/>
      <c r="H1774" s="42"/>
      <c r="I1774" s="229"/>
      <c r="J1774" s="42"/>
      <c r="K1774" s="42"/>
      <c r="L1774" s="46"/>
      <c r="M1774" s="230"/>
      <c r="N1774" s="231"/>
      <c r="O1774" s="86"/>
      <c r="P1774" s="86"/>
      <c r="Q1774" s="86"/>
      <c r="R1774" s="86"/>
      <c r="S1774" s="86"/>
      <c r="T1774" s="87"/>
      <c r="U1774" s="40"/>
      <c r="V1774" s="40"/>
      <c r="W1774" s="40"/>
      <c r="X1774" s="40"/>
      <c r="Y1774" s="40"/>
      <c r="Z1774" s="40"/>
      <c r="AA1774" s="40"/>
      <c r="AB1774" s="40"/>
      <c r="AC1774" s="40"/>
      <c r="AD1774" s="40"/>
      <c r="AE1774" s="40"/>
      <c r="AT1774" s="19" t="s">
        <v>449</v>
      </c>
      <c r="AU1774" s="19" t="s">
        <v>83</v>
      </c>
    </row>
    <row r="1775" s="2" customFormat="1" ht="24.15" customHeight="1">
      <c r="A1775" s="40"/>
      <c r="B1775" s="41"/>
      <c r="C1775" s="255" t="s">
        <v>2471</v>
      </c>
      <c r="D1775" s="255" t="s">
        <v>242</v>
      </c>
      <c r="E1775" s="256" t="s">
        <v>2472</v>
      </c>
      <c r="F1775" s="257" t="s">
        <v>2473</v>
      </c>
      <c r="G1775" s="258" t="s">
        <v>287</v>
      </c>
      <c r="H1775" s="259">
        <v>12</v>
      </c>
      <c r="I1775" s="260"/>
      <c r="J1775" s="261">
        <f>ROUND(I1775*H1775,2)</f>
        <v>0</v>
      </c>
      <c r="K1775" s="257" t="s">
        <v>19</v>
      </c>
      <c r="L1775" s="262"/>
      <c r="M1775" s="263" t="s">
        <v>19</v>
      </c>
      <c r="N1775" s="264" t="s">
        <v>44</v>
      </c>
      <c r="O1775" s="86"/>
      <c r="P1775" s="223">
        <f>O1775*H1775</f>
        <v>0</v>
      </c>
      <c r="Q1775" s="223">
        <v>0.0074999999999999997</v>
      </c>
      <c r="R1775" s="223">
        <f>Q1775*H1775</f>
        <v>0.089999999999999997</v>
      </c>
      <c r="S1775" s="223">
        <v>0</v>
      </c>
      <c r="T1775" s="224">
        <f>S1775*H1775</f>
        <v>0</v>
      </c>
      <c r="U1775" s="40"/>
      <c r="V1775" s="40"/>
      <c r="W1775" s="40"/>
      <c r="X1775" s="40"/>
      <c r="Y1775" s="40"/>
      <c r="Z1775" s="40"/>
      <c r="AA1775" s="40"/>
      <c r="AB1775" s="40"/>
      <c r="AC1775" s="40"/>
      <c r="AD1775" s="40"/>
      <c r="AE1775" s="40"/>
      <c r="AR1775" s="225" t="s">
        <v>368</v>
      </c>
      <c r="AT1775" s="225" t="s">
        <v>242</v>
      </c>
      <c r="AU1775" s="225" t="s">
        <v>83</v>
      </c>
      <c r="AY1775" s="19" t="s">
        <v>160</v>
      </c>
      <c r="BE1775" s="226">
        <f>IF(N1775="základní",J1775,0)</f>
        <v>0</v>
      </c>
      <c r="BF1775" s="226">
        <f>IF(N1775="snížená",J1775,0)</f>
        <v>0</v>
      </c>
      <c r="BG1775" s="226">
        <f>IF(N1775="zákl. přenesená",J1775,0)</f>
        <v>0</v>
      </c>
      <c r="BH1775" s="226">
        <f>IF(N1775="sníž. přenesená",J1775,0)</f>
        <v>0</v>
      </c>
      <c r="BI1775" s="226">
        <f>IF(N1775="nulová",J1775,0)</f>
        <v>0</v>
      </c>
      <c r="BJ1775" s="19" t="s">
        <v>81</v>
      </c>
      <c r="BK1775" s="226">
        <f>ROUND(I1775*H1775,2)</f>
        <v>0</v>
      </c>
      <c r="BL1775" s="19" t="s">
        <v>263</v>
      </c>
      <c r="BM1775" s="225" t="s">
        <v>2474</v>
      </c>
    </row>
    <row r="1776" s="2" customFormat="1">
      <c r="A1776" s="40"/>
      <c r="B1776" s="41"/>
      <c r="C1776" s="42"/>
      <c r="D1776" s="234" t="s">
        <v>449</v>
      </c>
      <c r="E1776" s="42"/>
      <c r="F1776" s="276" t="s">
        <v>2470</v>
      </c>
      <c r="G1776" s="42"/>
      <c r="H1776" s="42"/>
      <c r="I1776" s="229"/>
      <c r="J1776" s="42"/>
      <c r="K1776" s="42"/>
      <c r="L1776" s="46"/>
      <c r="M1776" s="230"/>
      <c r="N1776" s="231"/>
      <c r="O1776" s="86"/>
      <c r="P1776" s="86"/>
      <c r="Q1776" s="86"/>
      <c r="R1776" s="86"/>
      <c r="S1776" s="86"/>
      <c r="T1776" s="87"/>
      <c r="U1776" s="40"/>
      <c r="V1776" s="40"/>
      <c r="W1776" s="40"/>
      <c r="X1776" s="40"/>
      <c r="Y1776" s="40"/>
      <c r="Z1776" s="40"/>
      <c r="AA1776" s="40"/>
      <c r="AB1776" s="40"/>
      <c r="AC1776" s="40"/>
      <c r="AD1776" s="40"/>
      <c r="AE1776" s="40"/>
      <c r="AT1776" s="19" t="s">
        <v>449</v>
      </c>
      <c r="AU1776" s="19" t="s">
        <v>83</v>
      </c>
    </row>
    <row r="1777" s="2" customFormat="1" ht="24.15" customHeight="1">
      <c r="A1777" s="40"/>
      <c r="B1777" s="41"/>
      <c r="C1777" s="255" t="s">
        <v>2475</v>
      </c>
      <c r="D1777" s="255" t="s">
        <v>242</v>
      </c>
      <c r="E1777" s="256" t="s">
        <v>2476</v>
      </c>
      <c r="F1777" s="257" t="s">
        <v>2477</v>
      </c>
      <c r="G1777" s="258" t="s">
        <v>287</v>
      </c>
      <c r="H1777" s="259">
        <v>2</v>
      </c>
      <c r="I1777" s="260"/>
      <c r="J1777" s="261">
        <f>ROUND(I1777*H1777,2)</f>
        <v>0</v>
      </c>
      <c r="K1777" s="257" t="s">
        <v>19</v>
      </c>
      <c r="L1777" s="262"/>
      <c r="M1777" s="263" t="s">
        <v>19</v>
      </c>
      <c r="N1777" s="264" t="s">
        <v>44</v>
      </c>
      <c r="O1777" s="86"/>
      <c r="P1777" s="223">
        <f>O1777*H1777</f>
        <v>0</v>
      </c>
      <c r="Q1777" s="223">
        <v>0.0040000000000000001</v>
      </c>
      <c r="R1777" s="223">
        <f>Q1777*H1777</f>
        <v>0.0080000000000000002</v>
      </c>
      <c r="S1777" s="223">
        <v>0</v>
      </c>
      <c r="T1777" s="224">
        <f>S1777*H1777</f>
        <v>0</v>
      </c>
      <c r="U1777" s="40"/>
      <c r="V1777" s="40"/>
      <c r="W1777" s="40"/>
      <c r="X1777" s="40"/>
      <c r="Y1777" s="40"/>
      <c r="Z1777" s="40"/>
      <c r="AA1777" s="40"/>
      <c r="AB1777" s="40"/>
      <c r="AC1777" s="40"/>
      <c r="AD1777" s="40"/>
      <c r="AE1777" s="40"/>
      <c r="AR1777" s="225" t="s">
        <v>368</v>
      </c>
      <c r="AT1777" s="225" t="s">
        <v>242</v>
      </c>
      <c r="AU1777" s="225" t="s">
        <v>83</v>
      </c>
      <c r="AY1777" s="19" t="s">
        <v>160</v>
      </c>
      <c r="BE1777" s="226">
        <f>IF(N1777="základní",J1777,0)</f>
        <v>0</v>
      </c>
      <c r="BF1777" s="226">
        <f>IF(N1777="snížená",J1777,0)</f>
        <v>0</v>
      </c>
      <c r="BG1777" s="226">
        <f>IF(N1777="zákl. přenesená",J1777,0)</f>
        <v>0</v>
      </c>
      <c r="BH1777" s="226">
        <f>IF(N1777="sníž. přenesená",J1777,0)</f>
        <v>0</v>
      </c>
      <c r="BI1777" s="226">
        <f>IF(N1777="nulová",J1777,0)</f>
        <v>0</v>
      </c>
      <c r="BJ1777" s="19" t="s">
        <v>81</v>
      </c>
      <c r="BK1777" s="226">
        <f>ROUND(I1777*H1777,2)</f>
        <v>0</v>
      </c>
      <c r="BL1777" s="19" t="s">
        <v>263</v>
      </c>
      <c r="BM1777" s="225" t="s">
        <v>2478</v>
      </c>
    </row>
    <row r="1778" s="2" customFormat="1">
      <c r="A1778" s="40"/>
      <c r="B1778" s="41"/>
      <c r="C1778" s="42"/>
      <c r="D1778" s="234" t="s">
        <v>449</v>
      </c>
      <c r="E1778" s="42"/>
      <c r="F1778" s="276" t="s">
        <v>2479</v>
      </c>
      <c r="G1778" s="42"/>
      <c r="H1778" s="42"/>
      <c r="I1778" s="229"/>
      <c r="J1778" s="42"/>
      <c r="K1778" s="42"/>
      <c r="L1778" s="46"/>
      <c r="M1778" s="230"/>
      <c r="N1778" s="231"/>
      <c r="O1778" s="86"/>
      <c r="P1778" s="86"/>
      <c r="Q1778" s="86"/>
      <c r="R1778" s="86"/>
      <c r="S1778" s="86"/>
      <c r="T1778" s="87"/>
      <c r="U1778" s="40"/>
      <c r="V1778" s="40"/>
      <c r="W1778" s="40"/>
      <c r="X1778" s="40"/>
      <c r="Y1778" s="40"/>
      <c r="Z1778" s="40"/>
      <c r="AA1778" s="40"/>
      <c r="AB1778" s="40"/>
      <c r="AC1778" s="40"/>
      <c r="AD1778" s="40"/>
      <c r="AE1778" s="40"/>
      <c r="AT1778" s="19" t="s">
        <v>449</v>
      </c>
      <c r="AU1778" s="19" t="s">
        <v>83</v>
      </c>
    </row>
    <row r="1779" s="2" customFormat="1" ht="24.15" customHeight="1">
      <c r="A1779" s="40"/>
      <c r="B1779" s="41"/>
      <c r="C1779" s="255" t="s">
        <v>2480</v>
      </c>
      <c r="D1779" s="255" t="s">
        <v>242</v>
      </c>
      <c r="E1779" s="256" t="s">
        <v>2481</v>
      </c>
      <c r="F1779" s="257" t="s">
        <v>2482</v>
      </c>
      <c r="G1779" s="258" t="s">
        <v>287</v>
      </c>
      <c r="H1779" s="259">
        <v>1</v>
      </c>
      <c r="I1779" s="260"/>
      <c r="J1779" s="261">
        <f>ROUND(I1779*H1779,2)</f>
        <v>0</v>
      </c>
      <c r="K1779" s="257" t="s">
        <v>19</v>
      </c>
      <c r="L1779" s="262"/>
      <c r="M1779" s="263" t="s">
        <v>19</v>
      </c>
      <c r="N1779" s="264" t="s">
        <v>44</v>
      </c>
      <c r="O1779" s="86"/>
      <c r="P1779" s="223">
        <f>O1779*H1779</f>
        <v>0</v>
      </c>
      <c r="Q1779" s="223">
        <v>0.0040000000000000001</v>
      </c>
      <c r="R1779" s="223">
        <f>Q1779*H1779</f>
        <v>0.0040000000000000001</v>
      </c>
      <c r="S1779" s="223">
        <v>0</v>
      </c>
      <c r="T1779" s="224">
        <f>S1779*H1779</f>
        <v>0</v>
      </c>
      <c r="U1779" s="40"/>
      <c r="V1779" s="40"/>
      <c r="W1779" s="40"/>
      <c r="X1779" s="40"/>
      <c r="Y1779" s="40"/>
      <c r="Z1779" s="40"/>
      <c r="AA1779" s="40"/>
      <c r="AB1779" s="40"/>
      <c r="AC1779" s="40"/>
      <c r="AD1779" s="40"/>
      <c r="AE1779" s="40"/>
      <c r="AR1779" s="225" t="s">
        <v>368</v>
      </c>
      <c r="AT1779" s="225" t="s">
        <v>242</v>
      </c>
      <c r="AU1779" s="225" t="s">
        <v>83</v>
      </c>
      <c r="AY1779" s="19" t="s">
        <v>160</v>
      </c>
      <c r="BE1779" s="226">
        <f>IF(N1779="základní",J1779,0)</f>
        <v>0</v>
      </c>
      <c r="BF1779" s="226">
        <f>IF(N1779="snížená",J1779,0)</f>
        <v>0</v>
      </c>
      <c r="BG1779" s="226">
        <f>IF(N1779="zákl. přenesená",J1779,0)</f>
        <v>0</v>
      </c>
      <c r="BH1779" s="226">
        <f>IF(N1779="sníž. přenesená",J1779,0)</f>
        <v>0</v>
      </c>
      <c r="BI1779" s="226">
        <f>IF(N1779="nulová",J1779,0)</f>
        <v>0</v>
      </c>
      <c r="BJ1779" s="19" t="s">
        <v>81</v>
      </c>
      <c r="BK1779" s="226">
        <f>ROUND(I1779*H1779,2)</f>
        <v>0</v>
      </c>
      <c r="BL1779" s="19" t="s">
        <v>263</v>
      </c>
      <c r="BM1779" s="225" t="s">
        <v>2483</v>
      </c>
    </row>
    <row r="1780" s="2" customFormat="1">
      <c r="A1780" s="40"/>
      <c r="B1780" s="41"/>
      <c r="C1780" s="42"/>
      <c r="D1780" s="234" t="s">
        <v>449</v>
      </c>
      <c r="E1780" s="42"/>
      <c r="F1780" s="276" t="s">
        <v>2479</v>
      </c>
      <c r="G1780" s="42"/>
      <c r="H1780" s="42"/>
      <c r="I1780" s="229"/>
      <c r="J1780" s="42"/>
      <c r="K1780" s="42"/>
      <c r="L1780" s="46"/>
      <c r="M1780" s="230"/>
      <c r="N1780" s="231"/>
      <c r="O1780" s="86"/>
      <c r="P1780" s="86"/>
      <c r="Q1780" s="86"/>
      <c r="R1780" s="86"/>
      <c r="S1780" s="86"/>
      <c r="T1780" s="87"/>
      <c r="U1780" s="40"/>
      <c r="V1780" s="40"/>
      <c r="W1780" s="40"/>
      <c r="X1780" s="40"/>
      <c r="Y1780" s="40"/>
      <c r="Z1780" s="40"/>
      <c r="AA1780" s="40"/>
      <c r="AB1780" s="40"/>
      <c r="AC1780" s="40"/>
      <c r="AD1780" s="40"/>
      <c r="AE1780" s="40"/>
      <c r="AT1780" s="19" t="s">
        <v>449</v>
      </c>
      <c r="AU1780" s="19" t="s">
        <v>83</v>
      </c>
    </row>
    <row r="1781" s="2" customFormat="1" ht="24.15" customHeight="1">
      <c r="A1781" s="40"/>
      <c r="B1781" s="41"/>
      <c r="C1781" s="255" t="s">
        <v>2484</v>
      </c>
      <c r="D1781" s="255" t="s">
        <v>242</v>
      </c>
      <c r="E1781" s="256" t="s">
        <v>2485</v>
      </c>
      <c r="F1781" s="257" t="s">
        <v>2486</v>
      </c>
      <c r="G1781" s="258" t="s">
        <v>287</v>
      </c>
      <c r="H1781" s="259">
        <v>1</v>
      </c>
      <c r="I1781" s="260"/>
      <c r="J1781" s="261">
        <f>ROUND(I1781*H1781,2)</f>
        <v>0</v>
      </c>
      <c r="K1781" s="257" t="s">
        <v>19</v>
      </c>
      <c r="L1781" s="262"/>
      <c r="M1781" s="263" t="s">
        <v>19</v>
      </c>
      <c r="N1781" s="264" t="s">
        <v>44</v>
      </c>
      <c r="O1781" s="86"/>
      <c r="P1781" s="223">
        <f>O1781*H1781</f>
        <v>0</v>
      </c>
      <c r="Q1781" s="223">
        <v>0.0085000000000000006</v>
      </c>
      <c r="R1781" s="223">
        <f>Q1781*H1781</f>
        <v>0.0085000000000000006</v>
      </c>
      <c r="S1781" s="223">
        <v>0</v>
      </c>
      <c r="T1781" s="224">
        <f>S1781*H1781</f>
        <v>0</v>
      </c>
      <c r="U1781" s="40"/>
      <c r="V1781" s="40"/>
      <c r="W1781" s="40"/>
      <c r="X1781" s="40"/>
      <c r="Y1781" s="40"/>
      <c r="Z1781" s="40"/>
      <c r="AA1781" s="40"/>
      <c r="AB1781" s="40"/>
      <c r="AC1781" s="40"/>
      <c r="AD1781" s="40"/>
      <c r="AE1781" s="40"/>
      <c r="AR1781" s="225" t="s">
        <v>368</v>
      </c>
      <c r="AT1781" s="225" t="s">
        <v>242</v>
      </c>
      <c r="AU1781" s="225" t="s">
        <v>83</v>
      </c>
      <c r="AY1781" s="19" t="s">
        <v>160</v>
      </c>
      <c r="BE1781" s="226">
        <f>IF(N1781="základní",J1781,0)</f>
        <v>0</v>
      </c>
      <c r="BF1781" s="226">
        <f>IF(N1781="snížená",J1781,0)</f>
        <v>0</v>
      </c>
      <c r="BG1781" s="226">
        <f>IF(N1781="zákl. přenesená",J1781,0)</f>
        <v>0</v>
      </c>
      <c r="BH1781" s="226">
        <f>IF(N1781="sníž. přenesená",J1781,0)</f>
        <v>0</v>
      </c>
      <c r="BI1781" s="226">
        <f>IF(N1781="nulová",J1781,0)</f>
        <v>0</v>
      </c>
      <c r="BJ1781" s="19" t="s">
        <v>81</v>
      </c>
      <c r="BK1781" s="226">
        <f>ROUND(I1781*H1781,2)</f>
        <v>0</v>
      </c>
      <c r="BL1781" s="19" t="s">
        <v>263</v>
      </c>
      <c r="BM1781" s="225" t="s">
        <v>2487</v>
      </c>
    </row>
    <row r="1782" s="2" customFormat="1">
      <c r="A1782" s="40"/>
      <c r="B1782" s="41"/>
      <c r="C1782" s="42"/>
      <c r="D1782" s="234" t="s">
        <v>449</v>
      </c>
      <c r="E1782" s="42"/>
      <c r="F1782" s="276" t="s">
        <v>2479</v>
      </c>
      <c r="G1782" s="42"/>
      <c r="H1782" s="42"/>
      <c r="I1782" s="229"/>
      <c r="J1782" s="42"/>
      <c r="K1782" s="42"/>
      <c r="L1782" s="46"/>
      <c r="M1782" s="230"/>
      <c r="N1782" s="231"/>
      <c r="O1782" s="86"/>
      <c r="P1782" s="86"/>
      <c r="Q1782" s="86"/>
      <c r="R1782" s="86"/>
      <c r="S1782" s="86"/>
      <c r="T1782" s="87"/>
      <c r="U1782" s="40"/>
      <c r="V1782" s="40"/>
      <c r="W1782" s="40"/>
      <c r="X1782" s="40"/>
      <c r="Y1782" s="40"/>
      <c r="Z1782" s="40"/>
      <c r="AA1782" s="40"/>
      <c r="AB1782" s="40"/>
      <c r="AC1782" s="40"/>
      <c r="AD1782" s="40"/>
      <c r="AE1782" s="40"/>
      <c r="AT1782" s="19" t="s">
        <v>449</v>
      </c>
      <c r="AU1782" s="19" t="s">
        <v>83</v>
      </c>
    </row>
    <row r="1783" s="2" customFormat="1" ht="33" customHeight="1">
      <c r="A1783" s="40"/>
      <c r="B1783" s="41"/>
      <c r="C1783" s="214" t="s">
        <v>2488</v>
      </c>
      <c r="D1783" s="214" t="s">
        <v>162</v>
      </c>
      <c r="E1783" s="215" t="s">
        <v>2489</v>
      </c>
      <c r="F1783" s="216" t="s">
        <v>2490</v>
      </c>
      <c r="G1783" s="217" t="s">
        <v>287</v>
      </c>
      <c r="H1783" s="218">
        <v>27</v>
      </c>
      <c r="I1783" s="219"/>
      <c r="J1783" s="220">
        <f>ROUND(I1783*H1783,2)</f>
        <v>0</v>
      </c>
      <c r="K1783" s="216" t="s">
        <v>166</v>
      </c>
      <c r="L1783" s="46"/>
      <c r="M1783" s="221" t="s">
        <v>19</v>
      </c>
      <c r="N1783" s="222" t="s">
        <v>44</v>
      </c>
      <c r="O1783" s="86"/>
      <c r="P1783" s="223">
        <f>O1783*H1783</f>
        <v>0</v>
      </c>
      <c r="Q1783" s="223">
        <v>0.00012</v>
      </c>
      <c r="R1783" s="223">
        <f>Q1783*H1783</f>
        <v>0.0032400000000000003</v>
      </c>
      <c r="S1783" s="223">
        <v>0</v>
      </c>
      <c r="T1783" s="224">
        <f>S1783*H1783</f>
        <v>0</v>
      </c>
      <c r="U1783" s="40"/>
      <c r="V1783" s="40"/>
      <c r="W1783" s="40"/>
      <c r="X1783" s="40"/>
      <c r="Y1783" s="40"/>
      <c r="Z1783" s="40"/>
      <c r="AA1783" s="40"/>
      <c r="AB1783" s="40"/>
      <c r="AC1783" s="40"/>
      <c r="AD1783" s="40"/>
      <c r="AE1783" s="40"/>
      <c r="AR1783" s="225" t="s">
        <v>263</v>
      </c>
      <c r="AT1783" s="225" t="s">
        <v>162</v>
      </c>
      <c r="AU1783" s="225" t="s">
        <v>83</v>
      </c>
      <c r="AY1783" s="19" t="s">
        <v>160</v>
      </c>
      <c r="BE1783" s="226">
        <f>IF(N1783="základní",J1783,0)</f>
        <v>0</v>
      </c>
      <c r="BF1783" s="226">
        <f>IF(N1783="snížená",J1783,0)</f>
        <v>0</v>
      </c>
      <c r="BG1783" s="226">
        <f>IF(N1783="zákl. přenesená",J1783,0)</f>
        <v>0</v>
      </c>
      <c r="BH1783" s="226">
        <f>IF(N1783="sníž. přenesená",J1783,0)</f>
        <v>0</v>
      </c>
      <c r="BI1783" s="226">
        <f>IF(N1783="nulová",J1783,0)</f>
        <v>0</v>
      </c>
      <c r="BJ1783" s="19" t="s">
        <v>81</v>
      </c>
      <c r="BK1783" s="226">
        <f>ROUND(I1783*H1783,2)</f>
        <v>0</v>
      </c>
      <c r="BL1783" s="19" t="s">
        <v>263</v>
      </c>
      <c r="BM1783" s="225" t="s">
        <v>2491</v>
      </c>
    </row>
    <row r="1784" s="2" customFormat="1">
      <c r="A1784" s="40"/>
      <c r="B1784" s="41"/>
      <c r="C1784" s="42"/>
      <c r="D1784" s="227" t="s">
        <v>169</v>
      </c>
      <c r="E1784" s="42"/>
      <c r="F1784" s="228" t="s">
        <v>2492</v>
      </c>
      <c r="G1784" s="42"/>
      <c r="H1784" s="42"/>
      <c r="I1784" s="229"/>
      <c r="J1784" s="42"/>
      <c r="K1784" s="42"/>
      <c r="L1784" s="46"/>
      <c r="M1784" s="230"/>
      <c r="N1784" s="231"/>
      <c r="O1784" s="86"/>
      <c r="P1784" s="86"/>
      <c r="Q1784" s="86"/>
      <c r="R1784" s="86"/>
      <c r="S1784" s="86"/>
      <c r="T1784" s="87"/>
      <c r="U1784" s="40"/>
      <c r="V1784" s="40"/>
      <c r="W1784" s="40"/>
      <c r="X1784" s="40"/>
      <c r="Y1784" s="40"/>
      <c r="Z1784" s="40"/>
      <c r="AA1784" s="40"/>
      <c r="AB1784" s="40"/>
      <c r="AC1784" s="40"/>
      <c r="AD1784" s="40"/>
      <c r="AE1784" s="40"/>
      <c r="AT1784" s="19" t="s">
        <v>169</v>
      </c>
      <c r="AU1784" s="19" t="s">
        <v>83</v>
      </c>
    </row>
    <row r="1785" s="13" customFormat="1">
      <c r="A1785" s="13"/>
      <c r="B1785" s="232"/>
      <c r="C1785" s="233"/>
      <c r="D1785" s="234" t="s">
        <v>171</v>
      </c>
      <c r="E1785" s="235" t="s">
        <v>19</v>
      </c>
      <c r="F1785" s="236" t="s">
        <v>2493</v>
      </c>
      <c r="G1785" s="233"/>
      <c r="H1785" s="237">
        <v>27</v>
      </c>
      <c r="I1785" s="238"/>
      <c r="J1785" s="233"/>
      <c r="K1785" s="233"/>
      <c r="L1785" s="239"/>
      <c r="M1785" s="240"/>
      <c r="N1785" s="241"/>
      <c r="O1785" s="241"/>
      <c r="P1785" s="241"/>
      <c r="Q1785" s="241"/>
      <c r="R1785" s="241"/>
      <c r="S1785" s="241"/>
      <c r="T1785" s="242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43" t="s">
        <v>171</v>
      </c>
      <c r="AU1785" s="243" t="s">
        <v>83</v>
      </c>
      <c r="AV1785" s="13" t="s">
        <v>83</v>
      </c>
      <c r="AW1785" s="13" t="s">
        <v>35</v>
      </c>
      <c r="AX1785" s="13" t="s">
        <v>81</v>
      </c>
      <c r="AY1785" s="243" t="s">
        <v>160</v>
      </c>
    </row>
    <row r="1786" s="2" customFormat="1" ht="24.15" customHeight="1">
      <c r="A1786" s="40"/>
      <c r="B1786" s="41"/>
      <c r="C1786" s="255" t="s">
        <v>2494</v>
      </c>
      <c r="D1786" s="255" t="s">
        <v>242</v>
      </c>
      <c r="E1786" s="256" t="s">
        <v>2495</v>
      </c>
      <c r="F1786" s="257" t="s">
        <v>2496</v>
      </c>
      <c r="G1786" s="258" t="s">
        <v>287</v>
      </c>
      <c r="H1786" s="259">
        <v>19</v>
      </c>
      <c r="I1786" s="260"/>
      <c r="J1786" s="261">
        <f>ROUND(I1786*H1786,2)</f>
        <v>0</v>
      </c>
      <c r="K1786" s="257" t="s">
        <v>166</v>
      </c>
      <c r="L1786" s="262"/>
      <c r="M1786" s="263" t="s">
        <v>19</v>
      </c>
      <c r="N1786" s="264" t="s">
        <v>44</v>
      </c>
      <c r="O1786" s="86"/>
      <c r="P1786" s="223">
        <f>O1786*H1786</f>
        <v>0</v>
      </c>
      <c r="Q1786" s="223">
        <v>0.0030000000000000001</v>
      </c>
      <c r="R1786" s="223">
        <f>Q1786*H1786</f>
        <v>0.057000000000000002</v>
      </c>
      <c r="S1786" s="223">
        <v>0</v>
      </c>
      <c r="T1786" s="224">
        <f>S1786*H1786</f>
        <v>0</v>
      </c>
      <c r="U1786" s="40"/>
      <c r="V1786" s="40"/>
      <c r="W1786" s="40"/>
      <c r="X1786" s="40"/>
      <c r="Y1786" s="40"/>
      <c r="Z1786" s="40"/>
      <c r="AA1786" s="40"/>
      <c r="AB1786" s="40"/>
      <c r="AC1786" s="40"/>
      <c r="AD1786" s="40"/>
      <c r="AE1786" s="40"/>
      <c r="AR1786" s="225" t="s">
        <v>368</v>
      </c>
      <c r="AT1786" s="225" t="s">
        <v>242</v>
      </c>
      <c r="AU1786" s="225" t="s">
        <v>83</v>
      </c>
      <c r="AY1786" s="19" t="s">
        <v>160</v>
      </c>
      <c r="BE1786" s="226">
        <f>IF(N1786="základní",J1786,0)</f>
        <v>0</v>
      </c>
      <c r="BF1786" s="226">
        <f>IF(N1786="snížená",J1786,0)</f>
        <v>0</v>
      </c>
      <c r="BG1786" s="226">
        <f>IF(N1786="zákl. přenesená",J1786,0)</f>
        <v>0</v>
      </c>
      <c r="BH1786" s="226">
        <f>IF(N1786="sníž. přenesená",J1786,0)</f>
        <v>0</v>
      </c>
      <c r="BI1786" s="226">
        <f>IF(N1786="nulová",J1786,0)</f>
        <v>0</v>
      </c>
      <c r="BJ1786" s="19" t="s">
        <v>81</v>
      </c>
      <c r="BK1786" s="226">
        <f>ROUND(I1786*H1786,2)</f>
        <v>0</v>
      </c>
      <c r="BL1786" s="19" t="s">
        <v>263</v>
      </c>
      <c r="BM1786" s="225" t="s">
        <v>2497</v>
      </c>
    </row>
    <row r="1787" s="2" customFormat="1">
      <c r="A1787" s="40"/>
      <c r="B1787" s="41"/>
      <c r="C1787" s="42"/>
      <c r="D1787" s="234" t="s">
        <v>449</v>
      </c>
      <c r="E1787" s="42"/>
      <c r="F1787" s="276" t="s">
        <v>2498</v>
      </c>
      <c r="G1787" s="42"/>
      <c r="H1787" s="42"/>
      <c r="I1787" s="229"/>
      <c r="J1787" s="42"/>
      <c r="K1787" s="42"/>
      <c r="L1787" s="46"/>
      <c r="M1787" s="230"/>
      <c r="N1787" s="231"/>
      <c r="O1787" s="86"/>
      <c r="P1787" s="86"/>
      <c r="Q1787" s="86"/>
      <c r="R1787" s="86"/>
      <c r="S1787" s="86"/>
      <c r="T1787" s="87"/>
      <c r="U1787" s="40"/>
      <c r="V1787" s="40"/>
      <c r="W1787" s="40"/>
      <c r="X1787" s="40"/>
      <c r="Y1787" s="40"/>
      <c r="Z1787" s="40"/>
      <c r="AA1787" s="40"/>
      <c r="AB1787" s="40"/>
      <c r="AC1787" s="40"/>
      <c r="AD1787" s="40"/>
      <c r="AE1787" s="40"/>
      <c r="AT1787" s="19" t="s">
        <v>449</v>
      </c>
      <c r="AU1787" s="19" t="s">
        <v>83</v>
      </c>
    </row>
    <row r="1788" s="13" customFormat="1">
      <c r="A1788" s="13"/>
      <c r="B1788" s="232"/>
      <c r="C1788" s="233"/>
      <c r="D1788" s="234" t="s">
        <v>171</v>
      </c>
      <c r="E1788" s="235" t="s">
        <v>19</v>
      </c>
      <c r="F1788" s="236" t="s">
        <v>2499</v>
      </c>
      <c r="G1788" s="233"/>
      <c r="H1788" s="237">
        <v>9</v>
      </c>
      <c r="I1788" s="238"/>
      <c r="J1788" s="233"/>
      <c r="K1788" s="233"/>
      <c r="L1788" s="239"/>
      <c r="M1788" s="240"/>
      <c r="N1788" s="241"/>
      <c r="O1788" s="241"/>
      <c r="P1788" s="241"/>
      <c r="Q1788" s="241"/>
      <c r="R1788" s="241"/>
      <c r="S1788" s="241"/>
      <c r="T1788" s="242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243" t="s">
        <v>171</v>
      </c>
      <c r="AU1788" s="243" t="s">
        <v>83</v>
      </c>
      <c r="AV1788" s="13" t="s">
        <v>83</v>
      </c>
      <c r="AW1788" s="13" t="s">
        <v>35</v>
      </c>
      <c r="AX1788" s="13" t="s">
        <v>73</v>
      </c>
      <c r="AY1788" s="243" t="s">
        <v>160</v>
      </c>
    </row>
    <row r="1789" s="13" customFormat="1">
      <c r="A1789" s="13"/>
      <c r="B1789" s="232"/>
      <c r="C1789" s="233"/>
      <c r="D1789" s="234" t="s">
        <v>171</v>
      </c>
      <c r="E1789" s="235" t="s">
        <v>19</v>
      </c>
      <c r="F1789" s="236" t="s">
        <v>2500</v>
      </c>
      <c r="G1789" s="233"/>
      <c r="H1789" s="237">
        <v>4</v>
      </c>
      <c r="I1789" s="238"/>
      <c r="J1789" s="233"/>
      <c r="K1789" s="233"/>
      <c r="L1789" s="239"/>
      <c r="M1789" s="240"/>
      <c r="N1789" s="241"/>
      <c r="O1789" s="241"/>
      <c r="P1789" s="241"/>
      <c r="Q1789" s="241"/>
      <c r="R1789" s="241"/>
      <c r="S1789" s="241"/>
      <c r="T1789" s="242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T1789" s="243" t="s">
        <v>171</v>
      </c>
      <c r="AU1789" s="243" t="s">
        <v>83</v>
      </c>
      <c r="AV1789" s="13" t="s">
        <v>83</v>
      </c>
      <c r="AW1789" s="13" t="s">
        <v>35</v>
      </c>
      <c r="AX1789" s="13" t="s">
        <v>73</v>
      </c>
      <c r="AY1789" s="243" t="s">
        <v>160</v>
      </c>
    </row>
    <row r="1790" s="13" customFormat="1">
      <c r="A1790" s="13"/>
      <c r="B1790" s="232"/>
      <c r="C1790" s="233"/>
      <c r="D1790" s="234" t="s">
        <v>171</v>
      </c>
      <c r="E1790" s="235" t="s">
        <v>19</v>
      </c>
      <c r="F1790" s="236" t="s">
        <v>2501</v>
      </c>
      <c r="G1790" s="233"/>
      <c r="H1790" s="237">
        <v>4</v>
      </c>
      <c r="I1790" s="238"/>
      <c r="J1790" s="233"/>
      <c r="K1790" s="233"/>
      <c r="L1790" s="239"/>
      <c r="M1790" s="240"/>
      <c r="N1790" s="241"/>
      <c r="O1790" s="241"/>
      <c r="P1790" s="241"/>
      <c r="Q1790" s="241"/>
      <c r="R1790" s="241"/>
      <c r="S1790" s="241"/>
      <c r="T1790" s="242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243" t="s">
        <v>171</v>
      </c>
      <c r="AU1790" s="243" t="s">
        <v>83</v>
      </c>
      <c r="AV1790" s="13" t="s">
        <v>83</v>
      </c>
      <c r="AW1790" s="13" t="s">
        <v>35</v>
      </c>
      <c r="AX1790" s="13" t="s">
        <v>73</v>
      </c>
      <c r="AY1790" s="243" t="s">
        <v>160</v>
      </c>
    </row>
    <row r="1791" s="13" customFormat="1">
      <c r="A1791" s="13"/>
      <c r="B1791" s="232"/>
      <c r="C1791" s="233"/>
      <c r="D1791" s="234" t="s">
        <v>171</v>
      </c>
      <c r="E1791" s="235" t="s">
        <v>19</v>
      </c>
      <c r="F1791" s="236" t="s">
        <v>2502</v>
      </c>
      <c r="G1791" s="233"/>
      <c r="H1791" s="237">
        <v>2</v>
      </c>
      <c r="I1791" s="238"/>
      <c r="J1791" s="233"/>
      <c r="K1791" s="233"/>
      <c r="L1791" s="239"/>
      <c r="M1791" s="240"/>
      <c r="N1791" s="241"/>
      <c r="O1791" s="241"/>
      <c r="P1791" s="241"/>
      <c r="Q1791" s="241"/>
      <c r="R1791" s="241"/>
      <c r="S1791" s="241"/>
      <c r="T1791" s="242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T1791" s="243" t="s">
        <v>171</v>
      </c>
      <c r="AU1791" s="243" t="s">
        <v>83</v>
      </c>
      <c r="AV1791" s="13" t="s">
        <v>83</v>
      </c>
      <c r="AW1791" s="13" t="s">
        <v>35</v>
      </c>
      <c r="AX1791" s="13" t="s">
        <v>73</v>
      </c>
      <c r="AY1791" s="243" t="s">
        <v>160</v>
      </c>
    </row>
    <row r="1792" s="14" customFormat="1">
      <c r="A1792" s="14"/>
      <c r="B1792" s="244"/>
      <c r="C1792" s="245"/>
      <c r="D1792" s="234" t="s">
        <v>171</v>
      </c>
      <c r="E1792" s="246" t="s">
        <v>19</v>
      </c>
      <c r="F1792" s="247" t="s">
        <v>180</v>
      </c>
      <c r="G1792" s="245"/>
      <c r="H1792" s="248">
        <v>19</v>
      </c>
      <c r="I1792" s="249"/>
      <c r="J1792" s="245"/>
      <c r="K1792" s="245"/>
      <c r="L1792" s="250"/>
      <c r="M1792" s="251"/>
      <c r="N1792" s="252"/>
      <c r="O1792" s="252"/>
      <c r="P1792" s="252"/>
      <c r="Q1792" s="252"/>
      <c r="R1792" s="252"/>
      <c r="S1792" s="252"/>
      <c r="T1792" s="253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54" t="s">
        <v>171</v>
      </c>
      <c r="AU1792" s="254" t="s">
        <v>83</v>
      </c>
      <c r="AV1792" s="14" t="s">
        <v>167</v>
      </c>
      <c r="AW1792" s="14" t="s">
        <v>35</v>
      </c>
      <c r="AX1792" s="14" t="s">
        <v>81</v>
      </c>
      <c r="AY1792" s="254" t="s">
        <v>160</v>
      </c>
    </row>
    <row r="1793" s="2" customFormat="1" ht="24.15" customHeight="1">
      <c r="A1793" s="40"/>
      <c r="B1793" s="41"/>
      <c r="C1793" s="255" t="s">
        <v>2503</v>
      </c>
      <c r="D1793" s="255" t="s">
        <v>242</v>
      </c>
      <c r="E1793" s="256" t="s">
        <v>2504</v>
      </c>
      <c r="F1793" s="257" t="s">
        <v>2505</v>
      </c>
      <c r="G1793" s="258" t="s">
        <v>287</v>
      </c>
      <c r="H1793" s="259">
        <v>4</v>
      </c>
      <c r="I1793" s="260"/>
      <c r="J1793" s="261">
        <f>ROUND(I1793*H1793,2)</f>
        <v>0</v>
      </c>
      <c r="K1793" s="257" t="s">
        <v>166</v>
      </c>
      <c r="L1793" s="262"/>
      <c r="M1793" s="263" t="s">
        <v>19</v>
      </c>
      <c r="N1793" s="264" t="s">
        <v>44</v>
      </c>
      <c r="O1793" s="86"/>
      <c r="P1793" s="223">
        <f>O1793*H1793</f>
        <v>0</v>
      </c>
      <c r="Q1793" s="223">
        <v>0.0044999999999999997</v>
      </c>
      <c r="R1793" s="223">
        <f>Q1793*H1793</f>
        <v>0.017999999999999999</v>
      </c>
      <c r="S1793" s="223">
        <v>0</v>
      </c>
      <c r="T1793" s="224">
        <f>S1793*H1793</f>
        <v>0</v>
      </c>
      <c r="U1793" s="40"/>
      <c r="V1793" s="40"/>
      <c r="W1793" s="40"/>
      <c r="X1793" s="40"/>
      <c r="Y1793" s="40"/>
      <c r="Z1793" s="40"/>
      <c r="AA1793" s="40"/>
      <c r="AB1793" s="40"/>
      <c r="AC1793" s="40"/>
      <c r="AD1793" s="40"/>
      <c r="AE1793" s="40"/>
      <c r="AR1793" s="225" t="s">
        <v>368</v>
      </c>
      <c r="AT1793" s="225" t="s">
        <v>242</v>
      </c>
      <c r="AU1793" s="225" t="s">
        <v>83</v>
      </c>
      <c r="AY1793" s="19" t="s">
        <v>160</v>
      </c>
      <c r="BE1793" s="226">
        <f>IF(N1793="základní",J1793,0)</f>
        <v>0</v>
      </c>
      <c r="BF1793" s="226">
        <f>IF(N1793="snížená",J1793,0)</f>
        <v>0</v>
      </c>
      <c r="BG1793" s="226">
        <f>IF(N1793="zákl. přenesená",J1793,0)</f>
        <v>0</v>
      </c>
      <c r="BH1793" s="226">
        <f>IF(N1793="sníž. přenesená",J1793,0)</f>
        <v>0</v>
      </c>
      <c r="BI1793" s="226">
        <f>IF(N1793="nulová",J1793,0)</f>
        <v>0</v>
      </c>
      <c r="BJ1793" s="19" t="s">
        <v>81</v>
      </c>
      <c r="BK1793" s="226">
        <f>ROUND(I1793*H1793,2)</f>
        <v>0</v>
      </c>
      <c r="BL1793" s="19" t="s">
        <v>263</v>
      </c>
      <c r="BM1793" s="225" t="s">
        <v>2506</v>
      </c>
    </row>
    <row r="1794" s="2" customFormat="1">
      <c r="A1794" s="40"/>
      <c r="B1794" s="41"/>
      <c r="C1794" s="42"/>
      <c r="D1794" s="234" t="s">
        <v>449</v>
      </c>
      <c r="E1794" s="42"/>
      <c r="F1794" s="276" t="s">
        <v>2507</v>
      </c>
      <c r="G1794" s="42"/>
      <c r="H1794" s="42"/>
      <c r="I1794" s="229"/>
      <c r="J1794" s="42"/>
      <c r="K1794" s="42"/>
      <c r="L1794" s="46"/>
      <c r="M1794" s="230"/>
      <c r="N1794" s="231"/>
      <c r="O1794" s="86"/>
      <c r="P1794" s="86"/>
      <c r="Q1794" s="86"/>
      <c r="R1794" s="86"/>
      <c r="S1794" s="86"/>
      <c r="T1794" s="87"/>
      <c r="U1794" s="40"/>
      <c r="V1794" s="40"/>
      <c r="W1794" s="40"/>
      <c r="X1794" s="40"/>
      <c r="Y1794" s="40"/>
      <c r="Z1794" s="40"/>
      <c r="AA1794" s="40"/>
      <c r="AB1794" s="40"/>
      <c r="AC1794" s="40"/>
      <c r="AD1794" s="40"/>
      <c r="AE1794" s="40"/>
      <c r="AT1794" s="19" t="s">
        <v>449</v>
      </c>
      <c r="AU1794" s="19" t="s">
        <v>83</v>
      </c>
    </row>
    <row r="1795" s="13" customFormat="1">
      <c r="A1795" s="13"/>
      <c r="B1795" s="232"/>
      <c r="C1795" s="233"/>
      <c r="D1795" s="234" t="s">
        <v>171</v>
      </c>
      <c r="E1795" s="235" t="s">
        <v>19</v>
      </c>
      <c r="F1795" s="236" t="s">
        <v>2508</v>
      </c>
      <c r="G1795" s="233"/>
      <c r="H1795" s="237">
        <v>2</v>
      </c>
      <c r="I1795" s="238"/>
      <c r="J1795" s="233"/>
      <c r="K1795" s="233"/>
      <c r="L1795" s="239"/>
      <c r="M1795" s="240"/>
      <c r="N1795" s="241"/>
      <c r="O1795" s="241"/>
      <c r="P1795" s="241"/>
      <c r="Q1795" s="241"/>
      <c r="R1795" s="241"/>
      <c r="S1795" s="241"/>
      <c r="T1795" s="242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T1795" s="243" t="s">
        <v>171</v>
      </c>
      <c r="AU1795" s="243" t="s">
        <v>83</v>
      </c>
      <c r="AV1795" s="13" t="s">
        <v>83</v>
      </c>
      <c r="AW1795" s="13" t="s">
        <v>35</v>
      </c>
      <c r="AX1795" s="13" t="s">
        <v>73</v>
      </c>
      <c r="AY1795" s="243" t="s">
        <v>160</v>
      </c>
    </row>
    <row r="1796" s="13" customFormat="1">
      <c r="A1796" s="13"/>
      <c r="B1796" s="232"/>
      <c r="C1796" s="233"/>
      <c r="D1796" s="234" t="s">
        <v>171</v>
      </c>
      <c r="E1796" s="235" t="s">
        <v>19</v>
      </c>
      <c r="F1796" s="236" t="s">
        <v>2509</v>
      </c>
      <c r="G1796" s="233"/>
      <c r="H1796" s="237">
        <v>2</v>
      </c>
      <c r="I1796" s="238"/>
      <c r="J1796" s="233"/>
      <c r="K1796" s="233"/>
      <c r="L1796" s="239"/>
      <c r="M1796" s="240"/>
      <c r="N1796" s="241"/>
      <c r="O1796" s="241"/>
      <c r="P1796" s="241"/>
      <c r="Q1796" s="241"/>
      <c r="R1796" s="241"/>
      <c r="S1796" s="241"/>
      <c r="T1796" s="242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T1796" s="243" t="s">
        <v>171</v>
      </c>
      <c r="AU1796" s="243" t="s">
        <v>83</v>
      </c>
      <c r="AV1796" s="13" t="s">
        <v>83</v>
      </c>
      <c r="AW1796" s="13" t="s">
        <v>35</v>
      </c>
      <c r="AX1796" s="13" t="s">
        <v>73</v>
      </c>
      <c r="AY1796" s="243" t="s">
        <v>160</v>
      </c>
    </row>
    <row r="1797" s="14" customFormat="1">
      <c r="A1797" s="14"/>
      <c r="B1797" s="244"/>
      <c r="C1797" s="245"/>
      <c r="D1797" s="234" t="s">
        <v>171</v>
      </c>
      <c r="E1797" s="246" t="s">
        <v>19</v>
      </c>
      <c r="F1797" s="247" t="s">
        <v>180</v>
      </c>
      <c r="G1797" s="245"/>
      <c r="H1797" s="248">
        <v>4</v>
      </c>
      <c r="I1797" s="249"/>
      <c r="J1797" s="245"/>
      <c r="K1797" s="245"/>
      <c r="L1797" s="250"/>
      <c r="M1797" s="251"/>
      <c r="N1797" s="252"/>
      <c r="O1797" s="252"/>
      <c r="P1797" s="252"/>
      <c r="Q1797" s="252"/>
      <c r="R1797" s="252"/>
      <c r="S1797" s="252"/>
      <c r="T1797" s="253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T1797" s="254" t="s">
        <v>171</v>
      </c>
      <c r="AU1797" s="254" t="s">
        <v>83</v>
      </c>
      <c r="AV1797" s="14" t="s">
        <v>167</v>
      </c>
      <c r="AW1797" s="14" t="s">
        <v>35</v>
      </c>
      <c r="AX1797" s="14" t="s">
        <v>81</v>
      </c>
      <c r="AY1797" s="254" t="s">
        <v>160</v>
      </c>
    </row>
    <row r="1798" s="2" customFormat="1" ht="24.15" customHeight="1">
      <c r="A1798" s="40"/>
      <c r="B1798" s="41"/>
      <c r="C1798" s="255" t="s">
        <v>2510</v>
      </c>
      <c r="D1798" s="255" t="s">
        <v>242</v>
      </c>
      <c r="E1798" s="256" t="s">
        <v>2511</v>
      </c>
      <c r="F1798" s="257" t="s">
        <v>2512</v>
      </c>
      <c r="G1798" s="258" t="s">
        <v>287</v>
      </c>
      <c r="H1798" s="259">
        <v>4</v>
      </c>
      <c r="I1798" s="260"/>
      <c r="J1798" s="261">
        <f>ROUND(I1798*H1798,2)</f>
        <v>0</v>
      </c>
      <c r="K1798" s="257" t="s">
        <v>166</v>
      </c>
      <c r="L1798" s="262"/>
      <c r="M1798" s="263" t="s">
        <v>19</v>
      </c>
      <c r="N1798" s="264" t="s">
        <v>44</v>
      </c>
      <c r="O1798" s="86"/>
      <c r="P1798" s="223">
        <f>O1798*H1798</f>
        <v>0</v>
      </c>
      <c r="Q1798" s="223">
        <v>0.0060000000000000001</v>
      </c>
      <c r="R1798" s="223">
        <f>Q1798*H1798</f>
        <v>0.024</v>
      </c>
      <c r="S1798" s="223">
        <v>0</v>
      </c>
      <c r="T1798" s="224">
        <f>S1798*H1798</f>
        <v>0</v>
      </c>
      <c r="U1798" s="40"/>
      <c r="V1798" s="40"/>
      <c r="W1798" s="40"/>
      <c r="X1798" s="40"/>
      <c r="Y1798" s="40"/>
      <c r="Z1798" s="40"/>
      <c r="AA1798" s="40"/>
      <c r="AB1798" s="40"/>
      <c r="AC1798" s="40"/>
      <c r="AD1798" s="40"/>
      <c r="AE1798" s="40"/>
      <c r="AR1798" s="225" t="s">
        <v>368</v>
      </c>
      <c r="AT1798" s="225" t="s">
        <v>242</v>
      </c>
      <c r="AU1798" s="225" t="s">
        <v>83</v>
      </c>
      <c r="AY1798" s="19" t="s">
        <v>160</v>
      </c>
      <c r="BE1798" s="226">
        <f>IF(N1798="základní",J1798,0)</f>
        <v>0</v>
      </c>
      <c r="BF1798" s="226">
        <f>IF(N1798="snížená",J1798,0)</f>
        <v>0</v>
      </c>
      <c r="BG1798" s="226">
        <f>IF(N1798="zákl. přenesená",J1798,0)</f>
        <v>0</v>
      </c>
      <c r="BH1798" s="226">
        <f>IF(N1798="sníž. přenesená",J1798,0)</f>
        <v>0</v>
      </c>
      <c r="BI1798" s="226">
        <f>IF(N1798="nulová",J1798,0)</f>
        <v>0</v>
      </c>
      <c r="BJ1798" s="19" t="s">
        <v>81</v>
      </c>
      <c r="BK1798" s="226">
        <f>ROUND(I1798*H1798,2)</f>
        <v>0</v>
      </c>
      <c r="BL1798" s="19" t="s">
        <v>263</v>
      </c>
      <c r="BM1798" s="225" t="s">
        <v>2513</v>
      </c>
    </row>
    <row r="1799" s="2" customFormat="1">
      <c r="A1799" s="40"/>
      <c r="B1799" s="41"/>
      <c r="C1799" s="42"/>
      <c r="D1799" s="234" t="s">
        <v>449</v>
      </c>
      <c r="E1799" s="42"/>
      <c r="F1799" s="276" t="s">
        <v>2514</v>
      </c>
      <c r="G1799" s="42"/>
      <c r="H1799" s="42"/>
      <c r="I1799" s="229"/>
      <c r="J1799" s="42"/>
      <c r="K1799" s="42"/>
      <c r="L1799" s="46"/>
      <c r="M1799" s="230"/>
      <c r="N1799" s="231"/>
      <c r="O1799" s="86"/>
      <c r="P1799" s="86"/>
      <c r="Q1799" s="86"/>
      <c r="R1799" s="86"/>
      <c r="S1799" s="86"/>
      <c r="T1799" s="87"/>
      <c r="U1799" s="40"/>
      <c r="V1799" s="40"/>
      <c r="W1799" s="40"/>
      <c r="X1799" s="40"/>
      <c r="Y1799" s="40"/>
      <c r="Z1799" s="40"/>
      <c r="AA1799" s="40"/>
      <c r="AB1799" s="40"/>
      <c r="AC1799" s="40"/>
      <c r="AD1799" s="40"/>
      <c r="AE1799" s="40"/>
      <c r="AT1799" s="19" t="s">
        <v>449</v>
      </c>
      <c r="AU1799" s="19" t="s">
        <v>83</v>
      </c>
    </row>
    <row r="1800" s="13" customFormat="1">
      <c r="A1800" s="13"/>
      <c r="B1800" s="232"/>
      <c r="C1800" s="233"/>
      <c r="D1800" s="234" t="s">
        <v>171</v>
      </c>
      <c r="E1800" s="235" t="s">
        <v>19</v>
      </c>
      <c r="F1800" s="236" t="s">
        <v>2515</v>
      </c>
      <c r="G1800" s="233"/>
      <c r="H1800" s="237">
        <v>4</v>
      </c>
      <c r="I1800" s="238"/>
      <c r="J1800" s="233"/>
      <c r="K1800" s="233"/>
      <c r="L1800" s="239"/>
      <c r="M1800" s="240"/>
      <c r="N1800" s="241"/>
      <c r="O1800" s="241"/>
      <c r="P1800" s="241"/>
      <c r="Q1800" s="241"/>
      <c r="R1800" s="241"/>
      <c r="S1800" s="241"/>
      <c r="T1800" s="242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T1800" s="243" t="s">
        <v>171</v>
      </c>
      <c r="AU1800" s="243" t="s">
        <v>83</v>
      </c>
      <c r="AV1800" s="13" t="s">
        <v>83</v>
      </c>
      <c r="AW1800" s="13" t="s">
        <v>35</v>
      </c>
      <c r="AX1800" s="13" t="s">
        <v>81</v>
      </c>
      <c r="AY1800" s="243" t="s">
        <v>160</v>
      </c>
    </row>
    <row r="1801" s="2" customFormat="1" ht="24.15" customHeight="1">
      <c r="A1801" s="40"/>
      <c r="B1801" s="41"/>
      <c r="C1801" s="214" t="s">
        <v>2516</v>
      </c>
      <c r="D1801" s="214" t="s">
        <v>162</v>
      </c>
      <c r="E1801" s="215" t="s">
        <v>2517</v>
      </c>
      <c r="F1801" s="216" t="s">
        <v>2518</v>
      </c>
      <c r="G1801" s="217" t="s">
        <v>165</v>
      </c>
      <c r="H1801" s="218">
        <v>132.905</v>
      </c>
      <c r="I1801" s="219"/>
      <c r="J1801" s="220">
        <f>ROUND(I1801*H1801,2)</f>
        <v>0</v>
      </c>
      <c r="K1801" s="216" t="s">
        <v>166</v>
      </c>
      <c r="L1801" s="46"/>
      <c r="M1801" s="221" t="s">
        <v>19</v>
      </c>
      <c r="N1801" s="222" t="s">
        <v>44</v>
      </c>
      <c r="O1801" s="86"/>
      <c r="P1801" s="223">
        <f>O1801*H1801</f>
        <v>0</v>
      </c>
      <c r="Q1801" s="223">
        <v>0.03669</v>
      </c>
      <c r="R1801" s="223">
        <f>Q1801*H1801</f>
        <v>4.87628445</v>
      </c>
      <c r="S1801" s="223">
        <v>0</v>
      </c>
      <c r="T1801" s="224">
        <f>S1801*H1801</f>
        <v>0</v>
      </c>
      <c r="U1801" s="40"/>
      <c r="V1801" s="40"/>
      <c r="W1801" s="40"/>
      <c r="X1801" s="40"/>
      <c r="Y1801" s="40"/>
      <c r="Z1801" s="40"/>
      <c r="AA1801" s="40"/>
      <c r="AB1801" s="40"/>
      <c r="AC1801" s="40"/>
      <c r="AD1801" s="40"/>
      <c r="AE1801" s="40"/>
      <c r="AR1801" s="225" t="s">
        <v>263</v>
      </c>
      <c r="AT1801" s="225" t="s">
        <v>162</v>
      </c>
      <c r="AU1801" s="225" t="s">
        <v>83</v>
      </c>
      <c r="AY1801" s="19" t="s">
        <v>160</v>
      </c>
      <c r="BE1801" s="226">
        <f>IF(N1801="základní",J1801,0)</f>
        <v>0</v>
      </c>
      <c r="BF1801" s="226">
        <f>IF(N1801="snížená",J1801,0)</f>
        <v>0</v>
      </c>
      <c r="BG1801" s="226">
        <f>IF(N1801="zákl. přenesená",J1801,0)</f>
        <v>0</v>
      </c>
      <c r="BH1801" s="226">
        <f>IF(N1801="sníž. přenesená",J1801,0)</f>
        <v>0</v>
      </c>
      <c r="BI1801" s="226">
        <f>IF(N1801="nulová",J1801,0)</f>
        <v>0</v>
      </c>
      <c r="BJ1801" s="19" t="s">
        <v>81</v>
      </c>
      <c r="BK1801" s="226">
        <f>ROUND(I1801*H1801,2)</f>
        <v>0</v>
      </c>
      <c r="BL1801" s="19" t="s">
        <v>263</v>
      </c>
      <c r="BM1801" s="225" t="s">
        <v>2519</v>
      </c>
    </row>
    <row r="1802" s="2" customFormat="1">
      <c r="A1802" s="40"/>
      <c r="B1802" s="41"/>
      <c r="C1802" s="42"/>
      <c r="D1802" s="227" t="s">
        <v>169</v>
      </c>
      <c r="E1802" s="42"/>
      <c r="F1802" s="228" t="s">
        <v>2520</v>
      </c>
      <c r="G1802" s="42"/>
      <c r="H1802" s="42"/>
      <c r="I1802" s="229"/>
      <c r="J1802" s="42"/>
      <c r="K1802" s="42"/>
      <c r="L1802" s="46"/>
      <c r="M1802" s="230"/>
      <c r="N1802" s="231"/>
      <c r="O1802" s="86"/>
      <c r="P1802" s="86"/>
      <c r="Q1802" s="86"/>
      <c r="R1802" s="86"/>
      <c r="S1802" s="86"/>
      <c r="T1802" s="87"/>
      <c r="U1802" s="40"/>
      <c r="V1802" s="40"/>
      <c r="W1802" s="40"/>
      <c r="X1802" s="40"/>
      <c r="Y1802" s="40"/>
      <c r="Z1802" s="40"/>
      <c r="AA1802" s="40"/>
      <c r="AB1802" s="40"/>
      <c r="AC1802" s="40"/>
      <c r="AD1802" s="40"/>
      <c r="AE1802" s="40"/>
      <c r="AT1802" s="19" t="s">
        <v>169</v>
      </c>
      <c r="AU1802" s="19" t="s">
        <v>83</v>
      </c>
    </row>
    <row r="1803" s="2" customFormat="1">
      <c r="A1803" s="40"/>
      <c r="B1803" s="41"/>
      <c r="C1803" s="42"/>
      <c r="D1803" s="234" t="s">
        <v>449</v>
      </c>
      <c r="E1803" s="42"/>
      <c r="F1803" s="276" t="s">
        <v>2521</v>
      </c>
      <c r="G1803" s="42"/>
      <c r="H1803" s="42"/>
      <c r="I1803" s="229"/>
      <c r="J1803" s="42"/>
      <c r="K1803" s="42"/>
      <c r="L1803" s="46"/>
      <c r="M1803" s="230"/>
      <c r="N1803" s="231"/>
      <c r="O1803" s="86"/>
      <c r="P1803" s="86"/>
      <c r="Q1803" s="86"/>
      <c r="R1803" s="86"/>
      <c r="S1803" s="86"/>
      <c r="T1803" s="87"/>
      <c r="U1803" s="40"/>
      <c r="V1803" s="40"/>
      <c r="W1803" s="40"/>
      <c r="X1803" s="40"/>
      <c r="Y1803" s="40"/>
      <c r="Z1803" s="40"/>
      <c r="AA1803" s="40"/>
      <c r="AB1803" s="40"/>
      <c r="AC1803" s="40"/>
      <c r="AD1803" s="40"/>
      <c r="AE1803" s="40"/>
      <c r="AT1803" s="19" t="s">
        <v>449</v>
      </c>
      <c r="AU1803" s="19" t="s">
        <v>83</v>
      </c>
    </row>
    <row r="1804" s="13" customFormat="1">
      <c r="A1804" s="13"/>
      <c r="B1804" s="232"/>
      <c r="C1804" s="233"/>
      <c r="D1804" s="234" t="s">
        <v>171</v>
      </c>
      <c r="E1804" s="235" t="s">
        <v>19</v>
      </c>
      <c r="F1804" s="236" t="s">
        <v>2522</v>
      </c>
      <c r="G1804" s="233"/>
      <c r="H1804" s="237">
        <v>0.98599999999999999</v>
      </c>
      <c r="I1804" s="238"/>
      <c r="J1804" s="233"/>
      <c r="K1804" s="233"/>
      <c r="L1804" s="239"/>
      <c r="M1804" s="240"/>
      <c r="N1804" s="241"/>
      <c r="O1804" s="241"/>
      <c r="P1804" s="241"/>
      <c r="Q1804" s="241"/>
      <c r="R1804" s="241"/>
      <c r="S1804" s="241"/>
      <c r="T1804" s="242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T1804" s="243" t="s">
        <v>171</v>
      </c>
      <c r="AU1804" s="243" t="s">
        <v>83</v>
      </c>
      <c r="AV1804" s="13" t="s">
        <v>83</v>
      </c>
      <c r="AW1804" s="13" t="s">
        <v>35</v>
      </c>
      <c r="AX1804" s="13" t="s">
        <v>73</v>
      </c>
      <c r="AY1804" s="243" t="s">
        <v>160</v>
      </c>
    </row>
    <row r="1805" s="13" customFormat="1">
      <c r="A1805" s="13"/>
      <c r="B1805" s="232"/>
      <c r="C1805" s="233"/>
      <c r="D1805" s="234" t="s">
        <v>171</v>
      </c>
      <c r="E1805" s="235" t="s">
        <v>19</v>
      </c>
      <c r="F1805" s="236" t="s">
        <v>2523</v>
      </c>
      <c r="G1805" s="233"/>
      <c r="H1805" s="237">
        <v>21.739000000000001</v>
      </c>
      <c r="I1805" s="238"/>
      <c r="J1805" s="233"/>
      <c r="K1805" s="233"/>
      <c r="L1805" s="239"/>
      <c r="M1805" s="240"/>
      <c r="N1805" s="241"/>
      <c r="O1805" s="241"/>
      <c r="P1805" s="241"/>
      <c r="Q1805" s="241"/>
      <c r="R1805" s="241"/>
      <c r="S1805" s="241"/>
      <c r="T1805" s="242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T1805" s="243" t="s">
        <v>171</v>
      </c>
      <c r="AU1805" s="243" t="s">
        <v>83</v>
      </c>
      <c r="AV1805" s="13" t="s">
        <v>83</v>
      </c>
      <c r="AW1805" s="13" t="s">
        <v>35</v>
      </c>
      <c r="AX1805" s="13" t="s">
        <v>73</v>
      </c>
      <c r="AY1805" s="243" t="s">
        <v>160</v>
      </c>
    </row>
    <row r="1806" s="13" customFormat="1">
      <c r="A1806" s="13"/>
      <c r="B1806" s="232"/>
      <c r="C1806" s="233"/>
      <c r="D1806" s="234" t="s">
        <v>171</v>
      </c>
      <c r="E1806" s="235" t="s">
        <v>19</v>
      </c>
      <c r="F1806" s="236" t="s">
        <v>2524</v>
      </c>
      <c r="G1806" s="233"/>
      <c r="H1806" s="237">
        <v>8.3100000000000005</v>
      </c>
      <c r="I1806" s="238"/>
      <c r="J1806" s="233"/>
      <c r="K1806" s="233"/>
      <c r="L1806" s="239"/>
      <c r="M1806" s="240"/>
      <c r="N1806" s="241"/>
      <c r="O1806" s="241"/>
      <c r="P1806" s="241"/>
      <c r="Q1806" s="241"/>
      <c r="R1806" s="241"/>
      <c r="S1806" s="241"/>
      <c r="T1806" s="242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243" t="s">
        <v>171</v>
      </c>
      <c r="AU1806" s="243" t="s">
        <v>83</v>
      </c>
      <c r="AV1806" s="13" t="s">
        <v>83</v>
      </c>
      <c r="AW1806" s="13" t="s">
        <v>35</v>
      </c>
      <c r="AX1806" s="13" t="s">
        <v>73</v>
      </c>
      <c r="AY1806" s="243" t="s">
        <v>160</v>
      </c>
    </row>
    <row r="1807" s="13" customFormat="1">
      <c r="A1807" s="13"/>
      <c r="B1807" s="232"/>
      <c r="C1807" s="233"/>
      <c r="D1807" s="234" t="s">
        <v>171</v>
      </c>
      <c r="E1807" s="235" t="s">
        <v>19</v>
      </c>
      <c r="F1807" s="236" t="s">
        <v>2525</v>
      </c>
      <c r="G1807" s="233"/>
      <c r="H1807" s="237">
        <v>6.0270000000000001</v>
      </c>
      <c r="I1807" s="238"/>
      <c r="J1807" s="233"/>
      <c r="K1807" s="233"/>
      <c r="L1807" s="239"/>
      <c r="M1807" s="240"/>
      <c r="N1807" s="241"/>
      <c r="O1807" s="241"/>
      <c r="P1807" s="241"/>
      <c r="Q1807" s="241"/>
      <c r="R1807" s="241"/>
      <c r="S1807" s="241"/>
      <c r="T1807" s="242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T1807" s="243" t="s">
        <v>171</v>
      </c>
      <c r="AU1807" s="243" t="s">
        <v>83</v>
      </c>
      <c r="AV1807" s="13" t="s">
        <v>83</v>
      </c>
      <c r="AW1807" s="13" t="s">
        <v>35</v>
      </c>
      <c r="AX1807" s="13" t="s">
        <v>73</v>
      </c>
      <c r="AY1807" s="243" t="s">
        <v>160</v>
      </c>
    </row>
    <row r="1808" s="13" customFormat="1">
      <c r="A1808" s="13"/>
      <c r="B1808" s="232"/>
      <c r="C1808" s="233"/>
      <c r="D1808" s="234" t="s">
        <v>171</v>
      </c>
      <c r="E1808" s="235" t="s">
        <v>19</v>
      </c>
      <c r="F1808" s="236" t="s">
        <v>2526</v>
      </c>
      <c r="G1808" s="233"/>
      <c r="H1808" s="237">
        <v>16.463000000000001</v>
      </c>
      <c r="I1808" s="238"/>
      <c r="J1808" s="233"/>
      <c r="K1808" s="233"/>
      <c r="L1808" s="239"/>
      <c r="M1808" s="240"/>
      <c r="N1808" s="241"/>
      <c r="O1808" s="241"/>
      <c r="P1808" s="241"/>
      <c r="Q1808" s="241"/>
      <c r="R1808" s="241"/>
      <c r="S1808" s="241"/>
      <c r="T1808" s="242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T1808" s="243" t="s">
        <v>171</v>
      </c>
      <c r="AU1808" s="243" t="s">
        <v>83</v>
      </c>
      <c r="AV1808" s="13" t="s">
        <v>83</v>
      </c>
      <c r="AW1808" s="13" t="s">
        <v>35</v>
      </c>
      <c r="AX1808" s="13" t="s">
        <v>73</v>
      </c>
      <c r="AY1808" s="243" t="s">
        <v>160</v>
      </c>
    </row>
    <row r="1809" s="13" customFormat="1">
      <c r="A1809" s="13"/>
      <c r="B1809" s="232"/>
      <c r="C1809" s="233"/>
      <c r="D1809" s="234" t="s">
        <v>171</v>
      </c>
      <c r="E1809" s="235" t="s">
        <v>19</v>
      </c>
      <c r="F1809" s="236" t="s">
        <v>2527</v>
      </c>
      <c r="G1809" s="233"/>
      <c r="H1809" s="237">
        <v>13.109999999999999</v>
      </c>
      <c r="I1809" s="238"/>
      <c r="J1809" s="233"/>
      <c r="K1809" s="233"/>
      <c r="L1809" s="239"/>
      <c r="M1809" s="240"/>
      <c r="N1809" s="241"/>
      <c r="O1809" s="241"/>
      <c r="P1809" s="241"/>
      <c r="Q1809" s="241"/>
      <c r="R1809" s="241"/>
      <c r="S1809" s="241"/>
      <c r="T1809" s="242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T1809" s="243" t="s">
        <v>171</v>
      </c>
      <c r="AU1809" s="243" t="s">
        <v>83</v>
      </c>
      <c r="AV1809" s="13" t="s">
        <v>83</v>
      </c>
      <c r="AW1809" s="13" t="s">
        <v>35</v>
      </c>
      <c r="AX1809" s="13" t="s">
        <v>73</v>
      </c>
      <c r="AY1809" s="243" t="s">
        <v>160</v>
      </c>
    </row>
    <row r="1810" s="13" customFormat="1">
      <c r="A1810" s="13"/>
      <c r="B1810" s="232"/>
      <c r="C1810" s="233"/>
      <c r="D1810" s="234" t="s">
        <v>171</v>
      </c>
      <c r="E1810" s="235" t="s">
        <v>19</v>
      </c>
      <c r="F1810" s="236" t="s">
        <v>2528</v>
      </c>
      <c r="G1810" s="233"/>
      <c r="H1810" s="237">
        <v>7.7969999999999997</v>
      </c>
      <c r="I1810" s="238"/>
      <c r="J1810" s="233"/>
      <c r="K1810" s="233"/>
      <c r="L1810" s="239"/>
      <c r="M1810" s="240"/>
      <c r="N1810" s="241"/>
      <c r="O1810" s="241"/>
      <c r="P1810" s="241"/>
      <c r="Q1810" s="241"/>
      <c r="R1810" s="241"/>
      <c r="S1810" s="241"/>
      <c r="T1810" s="242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T1810" s="243" t="s">
        <v>171</v>
      </c>
      <c r="AU1810" s="243" t="s">
        <v>83</v>
      </c>
      <c r="AV1810" s="13" t="s">
        <v>83</v>
      </c>
      <c r="AW1810" s="13" t="s">
        <v>35</v>
      </c>
      <c r="AX1810" s="13" t="s">
        <v>73</v>
      </c>
      <c r="AY1810" s="243" t="s">
        <v>160</v>
      </c>
    </row>
    <row r="1811" s="13" customFormat="1">
      <c r="A1811" s="13"/>
      <c r="B1811" s="232"/>
      <c r="C1811" s="233"/>
      <c r="D1811" s="234" t="s">
        <v>171</v>
      </c>
      <c r="E1811" s="235" t="s">
        <v>19</v>
      </c>
      <c r="F1811" s="236" t="s">
        <v>2529</v>
      </c>
      <c r="G1811" s="233"/>
      <c r="H1811" s="237">
        <v>19.748000000000001</v>
      </c>
      <c r="I1811" s="238"/>
      <c r="J1811" s="233"/>
      <c r="K1811" s="233"/>
      <c r="L1811" s="239"/>
      <c r="M1811" s="240"/>
      <c r="N1811" s="241"/>
      <c r="O1811" s="241"/>
      <c r="P1811" s="241"/>
      <c r="Q1811" s="241"/>
      <c r="R1811" s="241"/>
      <c r="S1811" s="241"/>
      <c r="T1811" s="242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T1811" s="243" t="s">
        <v>171</v>
      </c>
      <c r="AU1811" s="243" t="s">
        <v>83</v>
      </c>
      <c r="AV1811" s="13" t="s">
        <v>83</v>
      </c>
      <c r="AW1811" s="13" t="s">
        <v>35</v>
      </c>
      <c r="AX1811" s="13" t="s">
        <v>73</v>
      </c>
      <c r="AY1811" s="243" t="s">
        <v>160</v>
      </c>
    </row>
    <row r="1812" s="15" customFormat="1">
      <c r="A1812" s="15"/>
      <c r="B1812" s="265"/>
      <c r="C1812" s="266"/>
      <c r="D1812" s="234" t="s">
        <v>171</v>
      </c>
      <c r="E1812" s="267" t="s">
        <v>19</v>
      </c>
      <c r="F1812" s="268" t="s">
        <v>1180</v>
      </c>
      <c r="G1812" s="266"/>
      <c r="H1812" s="269">
        <v>94.180000000000007</v>
      </c>
      <c r="I1812" s="270"/>
      <c r="J1812" s="266"/>
      <c r="K1812" s="266"/>
      <c r="L1812" s="271"/>
      <c r="M1812" s="272"/>
      <c r="N1812" s="273"/>
      <c r="O1812" s="273"/>
      <c r="P1812" s="273"/>
      <c r="Q1812" s="273"/>
      <c r="R1812" s="273"/>
      <c r="S1812" s="273"/>
      <c r="T1812" s="274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T1812" s="275" t="s">
        <v>171</v>
      </c>
      <c r="AU1812" s="275" t="s">
        <v>83</v>
      </c>
      <c r="AV1812" s="15" t="s">
        <v>181</v>
      </c>
      <c r="AW1812" s="15" t="s">
        <v>35</v>
      </c>
      <c r="AX1812" s="15" t="s">
        <v>73</v>
      </c>
      <c r="AY1812" s="275" t="s">
        <v>160</v>
      </c>
    </row>
    <row r="1813" s="13" customFormat="1">
      <c r="A1813" s="13"/>
      <c r="B1813" s="232"/>
      <c r="C1813" s="233"/>
      <c r="D1813" s="234" t="s">
        <v>171</v>
      </c>
      <c r="E1813" s="235" t="s">
        <v>19</v>
      </c>
      <c r="F1813" s="236" t="s">
        <v>2530</v>
      </c>
      <c r="G1813" s="233"/>
      <c r="H1813" s="237">
        <v>3.4449999999999998</v>
      </c>
      <c r="I1813" s="238"/>
      <c r="J1813" s="233"/>
      <c r="K1813" s="233"/>
      <c r="L1813" s="239"/>
      <c r="M1813" s="240"/>
      <c r="N1813" s="241"/>
      <c r="O1813" s="241"/>
      <c r="P1813" s="241"/>
      <c r="Q1813" s="241"/>
      <c r="R1813" s="241"/>
      <c r="S1813" s="241"/>
      <c r="T1813" s="242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T1813" s="243" t="s">
        <v>171</v>
      </c>
      <c r="AU1813" s="243" t="s">
        <v>83</v>
      </c>
      <c r="AV1813" s="13" t="s">
        <v>83</v>
      </c>
      <c r="AW1813" s="13" t="s">
        <v>35</v>
      </c>
      <c r="AX1813" s="13" t="s">
        <v>73</v>
      </c>
      <c r="AY1813" s="243" t="s">
        <v>160</v>
      </c>
    </row>
    <row r="1814" s="13" customFormat="1">
      <c r="A1814" s="13"/>
      <c r="B1814" s="232"/>
      <c r="C1814" s="233"/>
      <c r="D1814" s="234" t="s">
        <v>171</v>
      </c>
      <c r="E1814" s="235" t="s">
        <v>19</v>
      </c>
      <c r="F1814" s="236" t="s">
        <v>2531</v>
      </c>
      <c r="G1814" s="233"/>
      <c r="H1814" s="237">
        <v>5.2869999999999999</v>
      </c>
      <c r="I1814" s="238"/>
      <c r="J1814" s="233"/>
      <c r="K1814" s="233"/>
      <c r="L1814" s="239"/>
      <c r="M1814" s="240"/>
      <c r="N1814" s="241"/>
      <c r="O1814" s="241"/>
      <c r="P1814" s="241"/>
      <c r="Q1814" s="241"/>
      <c r="R1814" s="241"/>
      <c r="S1814" s="241"/>
      <c r="T1814" s="242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T1814" s="243" t="s">
        <v>171</v>
      </c>
      <c r="AU1814" s="243" t="s">
        <v>83</v>
      </c>
      <c r="AV1814" s="13" t="s">
        <v>83</v>
      </c>
      <c r="AW1814" s="13" t="s">
        <v>35</v>
      </c>
      <c r="AX1814" s="13" t="s">
        <v>73</v>
      </c>
      <c r="AY1814" s="243" t="s">
        <v>160</v>
      </c>
    </row>
    <row r="1815" s="13" customFormat="1">
      <c r="A1815" s="13"/>
      <c r="B1815" s="232"/>
      <c r="C1815" s="233"/>
      <c r="D1815" s="234" t="s">
        <v>171</v>
      </c>
      <c r="E1815" s="235" t="s">
        <v>19</v>
      </c>
      <c r="F1815" s="236" t="s">
        <v>2532</v>
      </c>
      <c r="G1815" s="233"/>
      <c r="H1815" s="237">
        <v>8.0180000000000007</v>
      </c>
      <c r="I1815" s="238"/>
      <c r="J1815" s="233"/>
      <c r="K1815" s="233"/>
      <c r="L1815" s="239"/>
      <c r="M1815" s="240"/>
      <c r="N1815" s="241"/>
      <c r="O1815" s="241"/>
      <c r="P1815" s="241"/>
      <c r="Q1815" s="241"/>
      <c r="R1815" s="241"/>
      <c r="S1815" s="241"/>
      <c r="T1815" s="242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T1815" s="243" t="s">
        <v>171</v>
      </c>
      <c r="AU1815" s="243" t="s">
        <v>83</v>
      </c>
      <c r="AV1815" s="13" t="s">
        <v>83</v>
      </c>
      <c r="AW1815" s="13" t="s">
        <v>35</v>
      </c>
      <c r="AX1815" s="13" t="s">
        <v>73</v>
      </c>
      <c r="AY1815" s="243" t="s">
        <v>160</v>
      </c>
    </row>
    <row r="1816" s="13" customFormat="1">
      <c r="A1816" s="13"/>
      <c r="B1816" s="232"/>
      <c r="C1816" s="233"/>
      <c r="D1816" s="234" t="s">
        <v>171</v>
      </c>
      <c r="E1816" s="235" t="s">
        <v>19</v>
      </c>
      <c r="F1816" s="236" t="s">
        <v>2533</v>
      </c>
      <c r="G1816" s="233"/>
      <c r="H1816" s="237">
        <v>8.5060000000000002</v>
      </c>
      <c r="I1816" s="238"/>
      <c r="J1816" s="233"/>
      <c r="K1816" s="233"/>
      <c r="L1816" s="239"/>
      <c r="M1816" s="240"/>
      <c r="N1816" s="241"/>
      <c r="O1816" s="241"/>
      <c r="P1816" s="241"/>
      <c r="Q1816" s="241"/>
      <c r="R1816" s="241"/>
      <c r="S1816" s="241"/>
      <c r="T1816" s="242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243" t="s">
        <v>171</v>
      </c>
      <c r="AU1816" s="243" t="s">
        <v>83</v>
      </c>
      <c r="AV1816" s="13" t="s">
        <v>83</v>
      </c>
      <c r="AW1816" s="13" t="s">
        <v>35</v>
      </c>
      <c r="AX1816" s="13" t="s">
        <v>73</v>
      </c>
      <c r="AY1816" s="243" t="s">
        <v>160</v>
      </c>
    </row>
    <row r="1817" s="13" customFormat="1">
      <c r="A1817" s="13"/>
      <c r="B1817" s="232"/>
      <c r="C1817" s="233"/>
      <c r="D1817" s="234" t="s">
        <v>171</v>
      </c>
      <c r="E1817" s="235" t="s">
        <v>19</v>
      </c>
      <c r="F1817" s="236" t="s">
        <v>2534</v>
      </c>
      <c r="G1817" s="233"/>
      <c r="H1817" s="237">
        <v>13.468999999999999</v>
      </c>
      <c r="I1817" s="238"/>
      <c r="J1817" s="233"/>
      <c r="K1817" s="233"/>
      <c r="L1817" s="239"/>
      <c r="M1817" s="240"/>
      <c r="N1817" s="241"/>
      <c r="O1817" s="241"/>
      <c r="P1817" s="241"/>
      <c r="Q1817" s="241"/>
      <c r="R1817" s="241"/>
      <c r="S1817" s="241"/>
      <c r="T1817" s="242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T1817" s="243" t="s">
        <v>171</v>
      </c>
      <c r="AU1817" s="243" t="s">
        <v>83</v>
      </c>
      <c r="AV1817" s="13" t="s">
        <v>83</v>
      </c>
      <c r="AW1817" s="13" t="s">
        <v>35</v>
      </c>
      <c r="AX1817" s="13" t="s">
        <v>73</v>
      </c>
      <c r="AY1817" s="243" t="s">
        <v>160</v>
      </c>
    </row>
    <row r="1818" s="15" customFormat="1">
      <c r="A1818" s="15"/>
      <c r="B1818" s="265"/>
      <c r="C1818" s="266"/>
      <c r="D1818" s="234" t="s">
        <v>171</v>
      </c>
      <c r="E1818" s="267" t="s">
        <v>19</v>
      </c>
      <c r="F1818" s="268" t="s">
        <v>2436</v>
      </c>
      <c r="G1818" s="266"/>
      <c r="H1818" s="269">
        <v>38.725000000000001</v>
      </c>
      <c r="I1818" s="270"/>
      <c r="J1818" s="266"/>
      <c r="K1818" s="266"/>
      <c r="L1818" s="271"/>
      <c r="M1818" s="272"/>
      <c r="N1818" s="273"/>
      <c r="O1818" s="273"/>
      <c r="P1818" s="273"/>
      <c r="Q1818" s="273"/>
      <c r="R1818" s="273"/>
      <c r="S1818" s="273"/>
      <c r="T1818" s="274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T1818" s="275" t="s">
        <v>171</v>
      </c>
      <c r="AU1818" s="275" t="s">
        <v>83</v>
      </c>
      <c r="AV1818" s="15" t="s">
        <v>181</v>
      </c>
      <c r="AW1818" s="15" t="s">
        <v>35</v>
      </c>
      <c r="AX1818" s="15" t="s">
        <v>73</v>
      </c>
      <c r="AY1818" s="275" t="s">
        <v>160</v>
      </c>
    </row>
    <row r="1819" s="14" customFormat="1">
      <c r="A1819" s="14"/>
      <c r="B1819" s="244"/>
      <c r="C1819" s="245"/>
      <c r="D1819" s="234" t="s">
        <v>171</v>
      </c>
      <c r="E1819" s="246" t="s">
        <v>19</v>
      </c>
      <c r="F1819" s="247" t="s">
        <v>180</v>
      </c>
      <c r="G1819" s="245"/>
      <c r="H1819" s="248">
        <v>132.905</v>
      </c>
      <c r="I1819" s="249"/>
      <c r="J1819" s="245"/>
      <c r="K1819" s="245"/>
      <c r="L1819" s="250"/>
      <c r="M1819" s="251"/>
      <c r="N1819" s="252"/>
      <c r="O1819" s="252"/>
      <c r="P1819" s="252"/>
      <c r="Q1819" s="252"/>
      <c r="R1819" s="252"/>
      <c r="S1819" s="252"/>
      <c r="T1819" s="253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54" t="s">
        <v>171</v>
      </c>
      <c r="AU1819" s="254" t="s">
        <v>83</v>
      </c>
      <c r="AV1819" s="14" t="s">
        <v>167</v>
      </c>
      <c r="AW1819" s="14" t="s">
        <v>35</v>
      </c>
      <c r="AX1819" s="14" t="s">
        <v>81</v>
      </c>
      <c r="AY1819" s="254" t="s">
        <v>160</v>
      </c>
    </row>
    <row r="1820" s="2" customFormat="1" ht="33" customHeight="1">
      <c r="A1820" s="40"/>
      <c r="B1820" s="41"/>
      <c r="C1820" s="214" t="s">
        <v>2535</v>
      </c>
      <c r="D1820" s="214" t="s">
        <v>162</v>
      </c>
      <c r="E1820" s="215" t="s">
        <v>2536</v>
      </c>
      <c r="F1820" s="216" t="s">
        <v>2537</v>
      </c>
      <c r="G1820" s="217" t="s">
        <v>165</v>
      </c>
      <c r="H1820" s="218">
        <v>837.64999999999998</v>
      </c>
      <c r="I1820" s="219"/>
      <c r="J1820" s="220">
        <f>ROUND(I1820*H1820,2)</f>
        <v>0</v>
      </c>
      <c r="K1820" s="216" t="s">
        <v>166</v>
      </c>
      <c r="L1820" s="46"/>
      <c r="M1820" s="221" t="s">
        <v>19</v>
      </c>
      <c r="N1820" s="222" t="s">
        <v>44</v>
      </c>
      <c r="O1820" s="86"/>
      <c r="P1820" s="223">
        <f>O1820*H1820</f>
        <v>0</v>
      </c>
      <c r="Q1820" s="223">
        <v>0.036929999999999998</v>
      </c>
      <c r="R1820" s="223">
        <f>Q1820*H1820</f>
        <v>30.934414499999995</v>
      </c>
      <c r="S1820" s="223">
        <v>0</v>
      </c>
      <c r="T1820" s="224">
        <f>S1820*H1820</f>
        <v>0</v>
      </c>
      <c r="U1820" s="40"/>
      <c r="V1820" s="40"/>
      <c r="W1820" s="40"/>
      <c r="X1820" s="40"/>
      <c r="Y1820" s="40"/>
      <c r="Z1820" s="40"/>
      <c r="AA1820" s="40"/>
      <c r="AB1820" s="40"/>
      <c r="AC1820" s="40"/>
      <c r="AD1820" s="40"/>
      <c r="AE1820" s="40"/>
      <c r="AR1820" s="225" t="s">
        <v>263</v>
      </c>
      <c r="AT1820" s="225" t="s">
        <v>162</v>
      </c>
      <c r="AU1820" s="225" t="s">
        <v>83</v>
      </c>
      <c r="AY1820" s="19" t="s">
        <v>160</v>
      </c>
      <c r="BE1820" s="226">
        <f>IF(N1820="základní",J1820,0)</f>
        <v>0</v>
      </c>
      <c r="BF1820" s="226">
        <f>IF(N1820="snížená",J1820,0)</f>
        <v>0</v>
      </c>
      <c r="BG1820" s="226">
        <f>IF(N1820="zákl. přenesená",J1820,0)</f>
        <v>0</v>
      </c>
      <c r="BH1820" s="226">
        <f>IF(N1820="sníž. přenesená",J1820,0)</f>
        <v>0</v>
      </c>
      <c r="BI1820" s="226">
        <f>IF(N1820="nulová",J1820,0)</f>
        <v>0</v>
      </c>
      <c r="BJ1820" s="19" t="s">
        <v>81</v>
      </c>
      <c r="BK1820" s="226">
        <f>ROUND(I1820*H1820,2)</f>
        <v>0</v>
      </c>
      <c r="BL1820" s="19" t="s">
        <v>263</v>
      </c>
      <c r="BM1820" s="225" t="s">
        <v>2538</v>
      </c>
    </row>
    <row r="1821" s="2" customFormat="1">
      <c r="A1821" s="40"/>
      <c r="B1821" s="41"/>
      <c r="C1821" s="42"/>
      <c r="D1821" s="227" t="s">
        <v>169</v>
      </c>
      <c r="E1821" s="42"/>
      <c r="F1821" s="228" t="s">
        <v>2539</v>
      </c>
      <c r="G1821" s="42"/>
      <c r="H1821" s="42"/>
      <c r="I1821" s="229"/>
      <c r="J1821" s="42"/>
      <c r="K1821" s="42"/>
      <c r="L1821" s="46"/>
      <c r="M1821" s="230"/>
      <c r="N1821" s="231"/>
      <c r="O1821" s="86"/>
      <c r="P1821" s="86"/>
      <c r="Q1821" s="86"/>
      <c r="R1821" s="86"/>
      <c r="S1821" s="86"/>
      <c r="T1821" s="87"/>
      <c r="U1821" s="40"/>
      <c r="V1821" s="40"/>
      <c r="W1821" s="40"/>
      <c r="X1821" s="40"/>
      <c r="Y1821" s="40"/>
      <c r="Z1821" s="40"/>
      <c r="AA1821" s="40"/>
      <c r="AB1821" s="40"/>
      <c r="AC1821" s="40"/>
      <c r="AD1821" s="40"/>
      <c r="AE1821" s="40"/>
      <c r="AT1821" s="19" t="s">
        <v>169</v>
      </c>
      <c r="AU1821" s="19" t="s">
        <v>83</v>
      </c>
    </row>
    <row r="1822" s="2" customFormat="1">
      <c r="A1822" s="40"/>
      <c r="B1822" s="41"/>
      <c r="C1822" s="42"/>
      <c r="D1822" s="234" t="s">
        <v>449</v>
      </c>
      <c r="E1822" s="42"/>
      <c r="F1822" s="276" t="s">
        <v>2540</v>
      </c>
      <c r="G1822" s="42"/>
      <c r="H1822" s="42"/>
      <c r="I1822" s="229"/>
      <c r="J1822" s="42"/>
      <c r="K1822" s="42"/>
      <c r="L1822" s="46"/>
      <c r="M1822" s="230"/>
      <c r="N1822" s="231"/>
      <c r="O1822" s="86"/>
      <c r="P1822" s="86"/>
      <c r="Q1822" s="86"/>
      <c r="R1822" s="86"/>
      <c r="S1822" s="86"/>
      <c r="T1822" s="87"/>
      <c r="U1822" s="40"/>
      <c r="V1822" s="40"/>
      <c r="W1822" s="40"/>
      <c r="X1822" s="40"/>
      <c r="Y1822" s="40"/>
      <c r="Z1822" s="40"/>
      <c r="AA1822" s="40"/>
      <c r="AB1822" s="40"/>
      <c r="AC1822" s="40"/>
      <c r="AD1822" s="40"/>
      <c r="AE1822" s="40"/>
      <c r="AT1822" s="19" t="s">
        <v>449</v>
      </c>
      <c r="AU1822" s="19" t="s">
        <v>83</v>
      </c>
    </row>
    <row r="1823" s="13" customFormat="1">
      <c r="A1823" s="13"/>
      <c r="B1823" s="232"/>
      <c r="C1823" s="233"/>
      <c r="D1823" s="234" t="s">
        <v>171</v>
      </c>
      <c r="E1823" s="235" t="s">
        <v>19</v>
      </c>
      <c r="F1823" s="236" t="s">
        <v>2541</v>
      </c>
      <c r="G1823" s="233"/>
      <c r="H1823" s="237">
        <v>28.244</v>
      </c>
      <c r="I1823" s="238"/>
      <c r="J1823" s="233"/>
      <c r="K1823" s="233"/>
      <c r="L1823" s="239"/>
      <c r="M1823" s="240"/>
      <c r="N1823" s="241"/>
      <c r="O1823" s="241"/>
      <c r="P1823" s="241"/>
      <c r="Q1823" s="241"/>
      <c r="R1823" s="241"/>
      <c r="S1823" s="241"/>
      <c r="T1823" s="242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T1823" s="243" t="s">
        <v>171</v>
      </c>
      <c r="AU1823" s="243" t="s">
        <v>83</v>
      </c>
      <c r="AV1823" s="13" t="s">
        <v>83</v>
      </c>
      <c r="AW1823" s="13" t="s">
        <v>35</v>
      </c>
      <c r="AX1823" s="13" t="s">
        <v>73</v>
      </c>
      <c r="AY1823" s="243" t="s">
        <v>160</v>
      </c>
    </row>
    <row r="1824" s="13" customFormat="1">
      <c r="A1824" s="13"/>
      <c r="B1824" s="232"/>
      <c r="C1824" s="233"/>
      <c r="D1824" s="234" t="s">
        <v>171</v>
      </c>
      <c r="E1824" s="235" t="s">
        <v>19</v>
      </c>
      <c r="F1824" s="236" t="s">
        <v>2542</v>
      </c>
      <c r="G1824" s="233"/>
      <c r="H1824" s="237">
        <v>82.120999999999995</v>
      </c>
      <c r="I1824" s="238"/>
      <c r="J1824" s="233"/>
      <c r="K1824" s="233"/>
      <c r="L1824" s="239"/>
      <c r="M1824" s="240"/>
      <c r="N1824" s="241"/>
      <c r="O1824" s="241"/>
      <c r="P1824" s="241"/>
      <c r="Q1824" s="241"/>
      <c r="R1824" s="241"/>
      <c r="S1824" s="241"/>
      <c r="T1824" s="242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T1824" s="243" t="s">
        <v>171</v>
      </c>
      <c r="AU1824" s="243" t="s">
        <v>83</v>
      </c>
      <c r="AV1824" s="13" t="s">
        <v>83</v>
      </c>
      <c r="AW1824" s="13" t="s">
        <v>35</v>
      </c>
      <c r="AX1824" s="13" t="s">
        <v>73</v>
      </c>
      <c r="AY1824" s="243" t="s">
        <v>160</v>
      </c>
    </row>
    <row r="1825" s="13" customFormat="1">
      <c r="A1825" s="13"/>
      <c r="B1825" s="232"/>
      <c r="C1825" s="233"/>
      <c r="D1825" s="234" t="s">
        <v>171</v>
      </c>
      <c r="E1825" s="235" t="s">
        <v>19</v>
      </c>
      <c r="F1825" s="236" t="s">
        <v>2543</v>
      </c>
      <c r="G1825" s="233"/>
      <c r="H1825" s="237">
        <v>30.812999999999999</v>
      </c>
      <c r="I1825" s="238"/>
      <c r="J1825" s="233"/>
      <c r="K1825" s="233"/>
      <c r="L1825" s="239"/>
      <c r="M1825" s="240"/>
      <c r="N1825" s="241"/>
      <c r="O1825" s="241"/>
      <c r="P1825" s="241"/>
      <c r="Q1825" s="241"/>
      <c r="R1825" s="241"/>
      <c r="S1825" s="241"/>
      <c r="T1825" s="242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T1825" s="243" t="s">
        <v>171</v>
      </c>
      <c r="AU1825" s="243" t="s">
        <v>83</v>
      </c>
      <c r="AV1825" s="13" t="s">
        <v>83</v>
      </c>
      <c r="AW1825" s="13" t="s">
        <v>35</v>
      </c>
      <c r="AX1825" s="13" t="s">
        <v>73</v>
      </c>
      <c r="AY1825" s="243" t="s">
        <v>160</v>
      </c>
    </row>
    <row r="1826" s="13" customFormat="1">
      <c r="A1826" s="13"/>
      <c r="B1826" s="232"/>
      <c r="C1826" s="233"/>
      <c r="D1826" s="234" t="s">
        <v>171</v>
      </c>
      <c r="E1826" s="235" t="s">
        <v>19</v>
      </c>
      <c r="F1826" s="236" t="s">
        <v>2544</v>
      </c>
      <c r="G1826" s="233"/>
      <c r="H1826" s="237">
        <v>23.773</v>
      </c>
      <c r="I1826" s="238"/>
      <c r="J1826" s="233"/>
      <c r="K1826" s="233"/>
      <c r="L1826" s="239"/>
      <c r="M1826" s="240"/>
      <c r="N1826" s="241"/>
      <c r="O1826" s="241"/>
      <c r="P1826" s="241"/>
      <c r="Q1826" s="241"/>
      <c r="R1826" s="241"/>
      <c r="S1826" s="241"/>
      <c r="T1826" s="242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243" t="s">
        <v>171</v>
      </c>
      <c r="AU1826" s="243" t="s">
        <v>83</v>
      </c>
      <c r="AV1826" s="13" t="s">
        <v>83</v>
      </c>
      <c r="AW1826" s="13" t="s">
        <v>35</v>
      </c>
      <c r="AX1826" s="13" t="s">
        <v>73</v>
      </c>
      <c r="AY1826" s="243" t="s">
        <v>160</v>
      </c>
    </row>
    <row r="1827" s="13" customFormat="1">
      <c r="A1827" s="13"/>
      <c r="B1827" s="232"/>
      <c r="C1827" s="233"/>
      <c r="D1827" s="234" t="s">
        <v>171</v>
      </c>
      <c r="E1827" s="235" t="s">
        <v>19</v>
      </c>
      <c r="F1827" s="236" t="s">
        <v>2545</v>
      </c>
      <c r="G1827" s="233"/>
      <c r="H1827" s="237">
        <v>28.161999999999999</v>
      </c>
      <c r="I1827" s="238"/>
      <c r="J1827" s="233"/>
      <c r="K1827" s="233"/>
      <c r="L1827" s="239"/>
      <c r="M1827" s="240"/>
      <c r="N1827" s="241"/>
      <c r="O1827" s="241"/>
      <c r="P1827" s="241"/>
      <c r="Q1827" s="241"/>
      <c r="R1827" s="241"/>
      <c r="S1827" s="241"/>
      <c r="T1827" s="242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T1827" s="243" t="s">
        <v>171</v>
      </c>
      <c r="AU1827" s="243" t="s">
        <v>83</v>
      </c>
      <c r="AV1827" s="13" t="s">
        <v>83</v>
      </c>
      <c r="AW1827" s="13" t="s">
        <v>35</v>
      </c>
      <c r="AX1827" s="13" t="s">
        <v>73</v>
      </c>
      <c r="AY1827" s="243" t="s">
        <v>160</v>
      </c>
    </row>
    <row r="1828" s="13" customFormat="1">
      <c r="A1828" s="13"/>
      <c r="B1828" s="232"/>
      <c r="C1828" s="233"/>
      <c r="D1828" s="234" t="s">
        <v>171</v>
      </c>
      <c r="E1828" s="235" t="s">
        <v>19</v>
      </c>
      <c r="F1828" s="236" t="s">
        <v>2546</v>
      </c>
      <c r="G1828" s="233"/>
      <c r="H1828" s="237">
        <v>71.787999999999997</v>
      </c>
      <c r="I1828" s="238"/>
      <c r="J1828" s="233"/>
      <c r="K1828" s="233"/>
      <c r="L1828" s="239"/>
      <c r="M1828" s="240"/>
      <c r="N1828" s="241"/>
      <c r="O1828" s="241"/>
      <c r="P1828" s="241"/>
      <c r="Q1828" s="241"/>
      <c r="R1828" s="241"/>
      <c r="S1828" s="241"/>
      <c r="T1828" s="242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T1828" s="243" t="s">
        <v>171</v>
      </c>
      <c r="AU1828" s="243" t="s">
        <v>83</v>
      </c>
      <c r="AV1828" s="13" t="s">
        <v>83</v>
      </c>
      <c r="AW1828" s="13" t="s">
        <v>35</v>
      </c>
      <c r="AX1828" s="13" t="s">
        <v>73</v>
      </c>
      <c r="AY1828" s="243" t="s">
        <v>160</v>
      </c>
    </row>
    <row r="1829" s="13" customFormat="1">
      <c r="A1829" s="13"/>
      <c r="B1829" s="232"/>
      <c r="C1829" s="233"/>
      <c r="D1829" s="234" t="s">
        <v>171</v>
      </c>
      <c r="E1829" s="235" t="s">
        <v>19</v>
      </c>
      <c r="F1829" s="236" t="s">
        <v>2547</v>
      </c>
      <c r="G1829" s="233"/>
      <c r="H1829" s="237">
        <v>4.6349999999999998</v>
      </c>
      <c r="I1829" s="238"/>
      <c r="J1829" s="233"/>
      <c r="K1829" s="233"/>
      <c r="L1829" s="239"/>
      <c r="M1829" s="240"/>
      <c r="N1829" s="241"/>
      <c r="O1829" s="241"/>
      <c r="P1829" s="241"/>
      <c r="Q1829" s="241"/>
      <c r="R1829" s="241"/>
      <c r="S1829" s="241"/>
      <c r="T1829" s="242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T1829" s="243" t="s">
        <v>171</v>
      </c>
      <c r="AU1829" s="243" t="s">
        <v>83</v>
      </c>
      <c r="AV1829" s="13" t="s">
        <v>83</v>
      </c>
      <c r="AW1829" s="13" t="s">
        <v>35</v>
      </c>
      <c r="AX1829" s="13" t="s">
        <v>73</v>
      </c>
      <c r="AY1829" s="243" t="s">
        <v>160</v>
      </c>
    </row>
    <row r="1830" s="13" customFormat="1">
      <c r="A1830" s="13"/>
      <c r="B1830" s="232"/>
      <c r="C1830" s="233"/>
      <c r="D1830" s="234" t="s">
        <v>171</v>
      </c>
      <c r="E1830" s="235" t="s">
        <v>19</v>
      </c>
      <c r="F1830" s="236" t="s">
        <v>2548</v>
      </c>
      <c r="G1830" s="233"/>
      <c r="H1830" s="237">
        <v>22.09</v>
      </c>
      <c r="I1830" s="238"/>
      <c r="J1830" s="233"/>
      <c r="K1830" s="233"/>
      <c r="L1830" s="239"/>
      <c r="M1830" s="240"/>
      <c r="N1830" s="241"/>
      <c r="O1830" s="241"/>
      <c r="P1830" s="241"/>
      <c r="Q1830" s="241"/>
      <c r="R1830" s="241"/>
      <c r="S1830" s="241"/>
      <c r="T1830" s="242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T1830" s="243" t="s">
        <v>171</v>
      </c>
      <c r="AU1830" s="243" t="s">
        <v>83</v>
      </c>
      <c r="AV1830" s="13" t="s">
        <v>83</v>
      </c>
      <c r="AW1830" s="13" t="s">
        <v>35</v>
      </c>
      <c r="AX1830" s="13" t="s">
        <v>73</v>
      </c>
      <c r="AY1830" s="243" t="s">
        <v>160</v>
      </c>
    </row>
    <row r="1831" s="13" customFormat="1">
      <c r="A1831" s="13"/>
      <c r="B1831" s="232"/>
      <c r="C1831" s="233"/>
      <c r="D1831" s="234" t="s">
        <v>171</v>
      </c>
      <c r="E1831" s="235" t="s">
        <v>19</v>
      </c>
      <c r="F1831" s="236" t="s">
        <v>2549</v>
      </c>
      <c r="G1831" s="233"/>
      <c r="H1831" s="237">
        <v>24.965</v>
      </c>
      <c r="I1831" s="238"/>
      <c r="J1831" s="233"/>
      <c r="K1831" s="233"/>
      <c r="L1831" s="239"/>
      <c r="M1831" s="240"/>
      <c r="N1831" s="241"/>
      <c r="O1831" s="241"/>
      <c r="P1831" s="241"/>
      <c r="Q1831" s="241"/>
      <c r="R1831" s="241"/>
      <c r="S1831" s="241"/>
      <c r="T1831" s="242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T1831" s="243" t="s">
        <v>171</v>
      </c>
      <c r="AU1831" s="243" t="s">
        <v>83</v>
      </c>
      <c r="AV1831" s="13" t="s">
        <v>83</v>
      </c>
      <c r="AW1831" s="13" t="s">
        <v>35</v>
      </c>
      <c r="AX1831" s="13" t="s">
        <v>73</v>
      </c>
      <c r="AY1831" s="243" t="s">
        <v>160</v>
      </c>
    </row>
    <row r="1832" s="13" customFormat="1">
      <c r="A1832" s="13"/>
      <c r="B1832" s="232"/>
      <c r="C1832" s="233"/>
      <c r="D1832" s="234" t="s">
        <v>171</v>
      </c>
      <c r="E1832" s="235" t="s">
        <v>19</v>
      </c>
      <c r="F1832" s="236" t="s">
        <v>2550</v>
      </c>
      <c r="G1832" s="233"/>
      <c r="H1832" s="237">
        <v>48.887</v>
      </c>
      <c r="I1832" s="238"/>
      <c r="J1832" s="233"/>
      <c r="K1832" s="233"/>
      <c r="L1832" s="239"/>
      <c r="M1832" s="240"/>
      <c r="N1832" s="241"/>
      <c r="O1832" s="241"/>
      <c r="P1832" s="241"/>
      <c r="Q1832" s="241"/>
      <c r="R1832" s="241"/>
      <c r="S1832" s="241"/>
      <c r="T1832" s="242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T1832" s="243" t="s">
        <v>171</v>
      </c>
      <c r="AU1832" s="243" t="s">
        <v>83</v>
      </c>
      <c r="AV1832" s="13" t="s">
        <v>83</v>
      </c>
      <c r="AW1832" s="13" t="s">
        <v>35</v>
      </c>
      <c r="AX1832" s="13" t="s">
        <v>73</v>
      </c>
      <c r="AY1832" s="243" t="s">
        <v>160</v>
      </c>
    </row>
    <row r="1833" s="15" customFormat="1">
      <c r="A1833" s="15"/>
      <c r="B1833" s="265"/>
      <c r="C1833" s="266"/>
      <c r="D1833" s="234" t="s">
        <v>171</v>
      </c>
      <c r="E1833" s="267" t="s">
        <v>19</v>
      </c>
      <c r="F1833" s="268" t="s">
        <v>2551</v>
      </c>
      <c r="G1833" s="266"/>
      <c r="H1833" s="269">
        <v>365.47800000000001</v>
      </c>
      <c r="I1833" s="270"/>
      <c r="J1833" s="266"/>
      <c r="K1833" s="266"/>
      <c r="L1833" s="271"/>
      <c r="M1833" s="272"/>
      <c r="N1833" s="273"/>
      <c r="O1833" s="273"/>
      <c r="P1833" s="273"/>
      <c r="Q1833" s="273"/>
      <c r="R1833" s="273"/>
      <c r="S1833" s="273"/>
      <c r="T1833" s="274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T1833" s="275" t="s">
        <v>171</v>
      </c>
      <c r="AU1833" s="275" t="s">
        <v>83</v>
      </c>
      <c r="AV1833" s="15" t="s">
        <v>181</v>
      </c>
      <c r="AW1833" s="15" t="s">
        <v>35</v>
      </c>
      <c r="AX1833" s="15" t="s">
        <v>73</v>
      </c>
      <c r="AY1833" s="275" t="s">
        <v>160</v>
      </c>
    </row>
    <row r="1834" s="13" customFormat="1">
      <c r="A1834" s="13"/>
      <c r="B1834" s="232"/>
      <c r="C1834" s="233"/>
      <c r="D1834" s="234" t="s">
        <v>171</v>
      </c>
      <c r="E1834" s="235" t="s">
        <v>19</v>
      </c>
      <c r="F1834" s="236" t="s">
        <v>2552</v>
      </c>
      <c r="G1834" s="233"/>
      <c r="H1834" s="237">
        <v>85.459000000000003</v>
      </c>
      <c r="I1834" s="238"/>
      <c r="J1834" s="233"/>
      <c r="K1834" s="233"/>
      <c r="L1834" s="239"/>
      <c r="M1834" s="240"/>
      <c r="N1834" s="241"/>
      <c r="O1834" s="241"/>
      <c r="P1834" s="241"/>
      <c r="Q1834" s="241"/>
      <c r="R1834" s="241"/>
      <c r="S1834" s="241"/>
      <c r="T1834" s="242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T1834" s="243" t="s">
        <v>171</v>
      </c>
      <c r="AU1834" s="243" t="s">
        <v>83</v>
      </c>
      <c r="AV1834" s="13" t="s">
        <v>83</v>
      </c>
      <c r="AW1834" s="13" t="s">
        <v>35</v>
      </c>
      <c r="AX1834" s="13" t="s">
        <v>73</v>
      </c>
      <c r="AY1834" s="243" t="s">
        <v>160</v>
      </c>
    </row>
    <row r="1835" s="13" customFormat="1">
      <c r="A1835" s="13"/>
      <c r="B1835" s="232"/>
      <c r="C1835" s="233"/>
      <c r="D1835" s="234" t="s">
        <v>171</v>
      </c>
      <c r="E1835" s="235" t="s">
        <v>19</v>
      </c>
      <c r="F1835" s="236" t="s">
        <v>2553</v>
      </c>
      <c r="G1835" s="233"/>
      <c r="H1835" s="237">
        <v>25.878</v>
      </c>
      <c r="I1835" s="238"/>
      <c r="J1835" s="233"/>
      <c r="K1835" s="233"/>
      <c r="L1835" s="239"/>
      <c r="M1835" s="240"/>
      <c r="N1835" s="241"/>
      <c r="O1835" s="241"/>
      <c r="P1835" s="241"/>
      <c r="Q1835" s="241"/>
      <c r="R1835" s="241"/>
      <c r="S1835" s="241"/>
      <c r="T1835" s="242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T1835" s="243" t="s">
        <v>171</v>
      </c>
      <c r="AU1835" s="243" t="s">
        <v>83</v>
      </c>
      <c r="AV1835" s="13" t="s">
        <v>83</v>
      </c>
      <c r="AW1835" s="13" t="s">
        <v>35</v>
      </c>
      <c r="AX1835" s="13" t="s">
        <v>73</v>
      </c>
      <c r="AY1835" s="243" t="s">
        <v>160</v>
      </c>
    </row>
    <row r="1836" s="13" customFormat="1">
      <c r="A1836" s="13"/>
      <c r="B1836" s="232"/>
      <c r="C1836" s="233"/>
      <c r="D1836" s="234" t="s">
        <v>171</v>
      </c>
      <c r="E1836" s="235" t="s">
        <v>19</v>
      </c>
      <c r="F1836" s="236" t="s">
        <v>2554</v>
      </c>
      <c r="G1836" s="233"/>
      <c r="H1836" s="237">
        <v>41.524000000000001</v>
      </c>
      <c r="I1836" s="238"/>
      <c r="J1836" s="233"/>
      <c r="K1836" s="233"/>
      <c r="L1836" s="239"/>
      <c r="M1836" s="240"/>
      <c r="N1836" s="241"/>
      <c r="O1836" s="241"/>
      <c r="P1836" s="241"/>
      <c r="Q1836" s="241"/>
      <c r="R1836" s="241"/>
      <c r="S1836" s="241"/>
      <c r="T1836" s="242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T1836" s="243" t="s">
        <v>171</v>
      </c>
      <c r="AU1836" s="243" t="s">
        <v>83</v>
      </c>
      <c r="AV1836" s="13" t="s">
        <v>83</v>
      </c>
      <c r="AW1836" s="13" t="s">
        <v>35</v>
      </c>
      <c r="AX1836" s="13" t="s">
        <v>73</v>
      </c>
      <c r="AY1836" s="243" t="s">
        <v>160</v>
      </c>
    </row>
    <row r="1837" s="13" customFormat="1">
      <c r="A1837" s="13"/>
      <c r="B1837" s="232"/>
      <c r="C1837" s="233"/>
      <c r="D1837" s="234" t="s">
        <v>171</v>
      </c>
      <c r="E1837" s="235" t="s">
        <v>19</v>
      </c>
      <c r="F1837" s="236" t="s">
        <v>2555</v>
      </c>
      <c r="G1837" s="233"/>
      <c r="H1837" s="237">
        <v>26.186</v>
      </c>
      <c r="I1837" s="238"/>
      <c r="J1837" s="233"/>
      <c r="K1837" s="233"/>
      <c r="L1837" s="239"/>
      <c r="M1837" s="240"/>
      <c r="N1837" s="241"/>
      <c r="O1837" s="241"/>
      <c r="P1837" s="241"/>
      <c r="Q1837" s="241"/>
      <c r="R1837" s="241"/>
      <c r="S1837" s="241"/>
      <c r="T1837" s="242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T1837" s="243" t="s">
        <v>171</v>
      </c>
      <c r="AU1837" s="243" t="s">
        <v>83</v>
      </c>
      <c r="AV1837" s="13" t="s">
        <v>83</v>
      </c>
      <c r="AW1837" s="13" t="s">
        <v>35</v>
      </c>
      <c r="AX1837" s="13" t="s">
        <v>73</v>
      </c>
      <c r="AY1837" s="243" t="s">
        <v>160</v>
      </c>
    </row>
    <row r="1838" s="13" customFormat="1">
      <c r="A1838" s="13"/>
      <c r="B1838" s="232"/>
      <c r="C1838" s="233"/>
      <c r="D1838" s="234" t="s">
        <v>171</v>
      </c>
      <c r="E1838" s="235" t="s">
        <v>19</v>
      </c>
      <c r="F1838" s="236" t="s">
        <v>2556</v>
      </c>
      <c r="G1838" s="233"/>
      <c r="H1838" s="237">
        <v>87.551000000000002</v>
      </c>
      <c r="I1838" s="238"/>
      <c r="J1838" s="233"/>
      <c r="K1838" s="233"/>
      <c r="L1838" s="239"/>
      <c r="M1838" s="240"/>
      <c r="N1838" s="241"/>
      <c r="O1838" s="241"/>
      <c r="P1838" s="241"/>
      <c r="Q1838" s="241"/>
      <c r="R1838" s="241"/>
      <c r="S1838" s="241"/>
      <c r="T1838" s="242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T1838" s="243" t="s">
        <v>171</v>
      </c>
      <c r="AU1838" s="243" t="s">
        <v>83</v>
      </c>
      <c r="AV1838" s="13" t="s">
        <v>83</v>
      </c>
      <c r="AW1838" s="13" t="s">
        <v>35</v>
      </c>
      <c r="AX1838" s="13" t="s">
        <v>73</v>
      </c>
      <c r="AY1838" s="243" t="s">
        <v>160</v>
      </c>
    </row>
    <row r="1839" s="13" customFormat="1">
      <c r="A1839" s="13"/>
      <c r="B1839" s="232"/>
      <c r="C1839" s="233"/>
      <c r="D1839" s="234" t="s">
        <v>171</v>
      </c>
      <c r="E1839" s="235" t="s">
        <v>19</v>
      </c>
      <c r="F1839" s="236" t="s">
        <v>2557</v>
      </c>
      <c r="G1839" s="233"/>
      <c r="H1839" s="237">
        <v>85.415000000000006</v>
      </c>
      <c r="I1839" s="238"/>
      <c r="J1839" s="233"/>
      <c r="K1839" s="233"/>
      <c r="L1839" s="239"/>
      <c r="M1839" s="240"/>
      <c r="N1839" s="241"/>
      <c r="O1839" s="241"/>
      <c r="P1839" s="241"/>
      <c r="Q1839" s="241"/>
      <c r="R1839" s="241"/>
      <c r="S1839" s="241"/>
      <c r="T1839" s="242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T1839" s="243" t="s">
        <v>171</v>
      </c>
      <c r="AU1839" s="243" t="s">
        <v>83</v>
      </c>
      <c r="AV1839" s="13" t="s">
        <v>83</v>
      </c>
      <c r="AW1839" s="13" t="s">
        <v>35</v>
      </c>
      <c r="AX1839" s="13" t="s">
        <v>73</v>
      </c>
      <c r="AY1839" s="243" t="s">
        <v>160</v>
      </c>
    </row>
    <row r="1840" s="13" customFormat="1">
      <c r="A1840" s="13"/>
      <c r="B1840" s="232"/>
      <c r="C1840" s="233"/>
      <c r="D1840" s="234" t="s">
        <v>171</v>
      </c>
      <c r="E1840" s="235" t="s">
        <v>19</v>
      </c>
      <c r="F1840" s="236" t="s">
        <v>2558</v>
      </c>
      <c r="G1840" s="233"/>
      <c r="H1840" s="237">
        <v>120.15900000000001</v>
      </c>
      <c r="I1840" s="238"/>
      <c r="J1840" s="233"/>
      <c r="K1840" s="233"/>
      <c r="L1840" s="239"/>
      <c r="M1840" s="240"/>
      <c r="N1840" s="241"/>
      <c r="O1840" s="241"/>
      <c r="P1840" s="241"/>
      <c r="Q1840" s="241"/>
      <c r="R1840" s="241"/>
      <c r="S1840" s="241"/>
      <c r="T1840" s="242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T1840" s="243" t="s">
        <v>171</v>
      </c>
      <c r="AU1840" s="243" t="s">
        <v>83</v>
      </c>
      <c r="AV1840" s="13" t="s">
        <v>83</v>
      </c>
      <c r="AW1840" s="13" t="s">
        <v>35</v>
      </c>
      <c r="AX1840" s="13" t="s">
        <v>73</v>
      </c>
      <c r="AY1840" s="243" t="s">
        <v>160</v>
      </c>
    </row>
    <row r="1841" s="15" customFormat="1">
      <c r="A1841" s="15"/>
      <c r="B1841" s="265"/>
      <c r="C1841" s="266"/>
      <c r="D1841" s="234" t="s">
        <v>171</v>
      </c>
      <c r="E1841" s="267" t="s">
        <v>19</v>
      </c>
      <c r="F1841" s="268" t="s">
        <v>2559</v>
      </c>
      <c r="G1841" s="266"/>
      <c r="H1841" s="269">
        <v>472.17200000000003</v>
      </c>
      <c r="I1841" s="270"/>
      <c r="J1841" s="266"/>
      <c r="K1841" s="266"/>
      <c r="L1841" s="271"/>
      <c r="M1841" s="272"/>
      <c r="N1841" s="273"/>
      <c r="O1841" s="273"/>
      <c r="P1841" s="273"/>
      <c r="Q1841" s="273"/>
      <c r="R1841" s="273"/>
      <c r="S1841" s="273"/>
      <c r="T1841" s="274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T1841" s="275" t="s">
        <v>171</v>
      </c>
      <c r="AU1841" s="275" t="s">
        <v>83</v>
      </c>
      <c r="AV1841" s="15" t="s">
        <v>181</v>
      </c>
      <c r="AW1841" s="15" t="s">
        <v>35</v>
      </c>
      <c r="AX1841" s="15" t="s">
        <v>73</v>
      </c>
      <c r="AY1841" s="275" t="s">
        <v>160</v>
      </c>
    </row>
    <row r="1842" s="14" customFormat="1">
      <c r="A1842" s="14"/>
      <c r="B1842" s="244"/>
      <c r="C1842" s="245"/>
      <c r="D1842" s="234" t="s">
        <v>171</v>
      </c>
      <c r="E1842" s="246" t="s">
        <v>19</v>
      </c>
      <c r="F1842" s="247" t="s">
        <v>180</v>
      </c>
      <c r="G1842" s="245"/>
      <c r="H1842" s="248">
        <v>837.64999999999998</v>
      </c>
      <c r="I1842" s="249"/>
      <c r="J1842" s="245"/>
      <c r="K1842" s="245"/>
      <c r="L1842" s="250"/>
      <c r="M1842" s="251"/>
      <c r="N1842" s="252"/>
      <c r="O1842" s="252"/>
      <c r="P1842" s="252"/>
      <c r="Q1842" s="252"/>
      <c r="R1842" s="252"/>
      <c r="S1842" s="252"/>
      <c r="T1842" s="253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T1842" s="254" t="s">
        <v>171</v>
      </c>
      <c r="AU1842" s="254" t="s">
        <v>83</v>
      </c>
      <c r="AV1842" s="14" t="s">
        <v>167</v>
      </c>
      <c r="AW1842" s="14" t="s">
        <v>35</v>
      </c>
      <c r="AX1842" s="14" t="s">
        <v>81</v>
      </c>
      <c r="AY1842" s="254" t="s">
        <v>160</v>
      </c>
    </row>
    <row r="1843" s="2" customFormat="1" ht="33" customHeight="1">
      <c r="A1843" s="40"/>
      <c r="B1843" s="41"/>
      <c r="C1843" s="214" t="s">
        <v>2560</v>
      </c>
      <c r="D1843" s="214" t="s">
        <v>162</v>
      </c>
      <c r="E1843" s="215" t="s">
        <v>2561</v>
      </c>
      <c r="F1843" s="216" t="s">
        <v>2562</v>
      </c>
      <c r="G1843" s="217" t="s">
        <v>165</v>
      </c>
      <c r="H1843" s="218">
        <v>26.402000000000001</v>
      </c>
      <c r="I1843" s="219"/>
      <c r="J1843" s="220">
        <f>ROUND(I1843*H1843,2)</f>
        <v>0</v>
      </c>
      <c r="K1843" s="216" t="s">
        <v>166</v>
      </c>
      <c r="L1843" s="46"/>
      <c r="M1843" s="221" t="s">
        <v>19</v>
      </c>
      <c r="N1843" s="222" t="s">
        <v>44</v>
      </c>
      <c r="O1843" s="86"/>
      <c r="P1843" s="223">
        <f>O1843*H1843</f>
        <v>0</v>
      </c>
      <c r="Q1843" s="223">
        <v>0.037199999999999997</v>
      </c>
      <c r="R1843" s="223">
        <f>Q1843*H1843</f>
        <v>0.98215439999999998</v>
      </c>
      <c r="S1843" s="223">
        <v>0</v>
      </c>
      <c r="T1843" s="224">
        <f>S1843*H1843</f>
        <v>0</v>
      </c>
      <c r="U1843" s="40"/>
      <c r="V1843" s="40"/>
      <c r="W1843" s="40"/>
      <c r="X1843" s="40"/>
      <c r="Y1843" s="40"/>
      <c r="Z1843" s="40"/>
      <c r="AA1843" s="40"/>
      <c r="AB1843" s="40"/>
      <c r="AC1843" s="40"/>
      <c r="AD1843" s="40"/>
      <c r="AE1843" s="40"/>
      <c r="AR1843" s="225" t="s">
        <v>263</v>
      </c>
      <c r="AT1843" s="225" t="s">
        <v>162</v>
      </c>
      <c r="AU1843" s="225" t="s">
        <v>83</v>
      </c>
      <c r="AY1843" s="19" t="s">
        <v>160</v>
      </c>
      <c r="BE1843" s="226">
        <f>IF(N1843="základní",J1843,0)</f>
        <v>0</v>
      </c>
      <c r="BF1843" s="226">
        <f>IF(N1843="snížená",J1843,0)</f>
        <v>0</v>
      </c>
      <c r="BG1843" s="226">
        <f>IF(N1843="zákl. přenesená",J1843,0)</f>
        <v>0</v>
      </c>
      <c r="BH1843" s="226">
        <f>IF(N1843="sníž. přenesená",J1843,0)</f>
        <v>0</v>
      </c>
      <c r="BI1843" s="226">
        <f>IF(N1843="nulová",J1843,0)</f>
        <v>0</v>
      </c>
      <c r="BJ1843" s="19" t="s">
        <v>81</v>
      </c>
      <c r="BK1843" s="226">
        <f>ROUND(I1843*H1843,2)</f>
        <v>0</v>
      </c>
      <c r="BL1843" s="19" t="s">
        <v>263</v>
      </c>
      <c r="BM1843" s="225" t="s">
        <v>2563</v>
      </c>
    </row>
    <row r="1844" s="2" customFormat="1">
      <c r="A1844" s="40"/>
      <c r="B1844" s="41"/>
      <c r="C1844" s="42"/>
      <c r="D1844" s="227" t="s">
        <v>169</v>
      </c>
      <c r="E1844" s="42"/>
      <c r="F1844" s="228" t="s">
        <v>2564</v>
      </c>
      <c r="G1844" s="42"/>
      <c r="H1844" s="42"/>
      <c r="I1844" s="229"/>
      <c r="J1844" s="42"/>
      <c r="K1844" s="42"/>
      <c r="L1844" s="46"/>
      <c r="M1844" s="230"/>
      <c r="N1844" s="231"/>
      <c r="O1844" s="86"/>
      <c r="P1844" s="86"/>
      <c r="Q1844" s="86"/>
      <c r="R1844" s="86"/>
      <c r="S1844" s="86"/>
      <c r="T1844" s="87"/>
      <c r="U1844" s="40"/>
      <c r="V1844" s="40"/>
      <c r="W1844" s="40"/>
      <c r="X1844" s="40"/>
      <c r="Y1844" s="40"/>
      <c r="Z1844" s="40"/>
      <c r="AA1844" s="40"/>
      <c r="AB1844" s="40"/>
      <c r="AC1844" s="40"/>
      <c r="AD1844" s="40"/>
      <c r="AE1844" s="40"/>
      <c r="AT1844" s="19" t="s">
        <v>169</v>
      </c>
      <c r="AU1844" s="19" t="s">
        <v>83</v>
      </c>
    </row>
    <row r="1845" s="13" customFormat="1">
      <c r="A1845" s="13"/>
      <c r="B1845" s="232"/>
      <c r="C1845" s="233"/>
      <c r="D1845" s="234" t="s">
        <v>171</v>
      </c>
      <c r="E1845" s="235" t="s">
        <v>19</v>
      </c>
      <c r="F1845" s="236" t="s">
        <v>2565</v>
      </c>
      <c r="G1845" s="233"/>
      <c r="H1845" s="237">
        <v>26.402000000000001</v>
      </c>
      <c r="I1845" s="238"/>
      <c r="J1845" s="233"/>
      <c r="K1845" s="233"/>
      <c r="L1845" s="239"/>
      <c r="M1845" s="240"/>
      <c r="N1845" s="241"/>
      <c r="O1845" s="241"/>
      <c r="P1845" s="241"/>
      <c r="Q1845" s="241"/>
      <c r="R1845" s="241"/>
      <c r="S1845" s="241"/>
      <c r="T1845" s="242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T1845" s="243" t="s">
        <v>171</v>
      </c>
      <c r="AU1845" s="243" t="s">
        <v>83</v>
      </c>
      <c r="AV1845" s="13" t="s">
        <v>83</v>
      </c>
      <c r="AW1845" s="13" t="s">
        <v>35</v>
      </c>
      <c r="AX1845" s="13" t="s">
        <v>81</v>
      </c>
      <c r="AY1845" s="243" t="s">
        <v>160</v>
      </c>
    </row>
    <row r="1846" s="2" customFormat="1" ht="33" customHeight="1">
      <c r="A1846" s="40"/>
      <c r="B1846" s="41"/>
      <c r="C1846" s="214" t="s">
        <v>2566</v>
      </c>
      <c r="D1846" s="214" t="s">
        <v>162</v>
      </c>
      <c r="E1846" s="215" t="s">
        <v>2567</v>
      </c>
      <c r="F1846" s="216" t="s">
        <v>2568</v>
      </c>
      <c r="G1846" s="217" t="s">
        <v>165</v>
      </c>
      <c r="H1846" s="218">
        <v>72.024000000000001</v>
      </c>
      <c r="I1846" s="219"/>
      <c r="J1846" s="220">
        <f>ROUND(I1846*H1846,2)</f>
        <v>0</v>
      </c>
      <c r="K1846" s="216" t="s">
        <v>166</v>
      </c>
      <c r="L1846" s="46"/>
      <c r="M1846" s="221" t="s">
        <v>19</v>
      </c>
      <c r="N1846" s="222" t="s">
        <v>44</v>
      </c>
      <c r="O1846" s="86"/>
      <c r="P1846" s="223">
        <f>O1846*H1846</f>
        <v>0</v>
      </c>
      <c r="Q1846" s="223">
        <v>0.021180000000000001</v>
      </c>
      <c r="R1846" s="223">
        <f>Q1846*H1846</f>
        <v>1.5254683200000001</v>
      </c>
      <c r="S1846" s="223">
        <v>0</v>
      </c>
      <c r="T1846" s="224">
        <f>S1846*H1846</f>
        <v>0</v>
      </c>
      <c r="U1846" s="40"/>
      <c r="V1846" s="40"/>
      <c r="W1846" s="40"/>
      <c r="X1846" s="40"/>
      <c r="Y1846" s="40"/>
      <c r="Z1846" s="40"/>
      <c r="AA1846" s="40"/>
      <c r="AB1846" s="40"/>
      <c r="AC1846" s="40"/>
      <c r="AD1846" s="40"/>
      <c r="AE1846" s="40"/>
      <c r="AR1846" s="225" t="s">
        <v>263</v>
      </c>
      <c r="AT1846" s="225" t="s">
        <v>162</v>
      </c>
      <c r="AU1846" s="225" t="s">
        <v>83</v>
      </c>
      <c r="AY1846" s="19" t="s">
        <v>160</v>
      </c>
      <c r="BE1846" s="226">
        <f>IF(N1846="základní",J1846,0)</f>
        <v>0</v>
      </c>
      <c r="BF1846" s="226">
        <f>IF(N1846="snížená",J1846,0)</f>
        <v>0</v>
      </c>
      <c r="BG1846" s="226">
        <f>IF(N1846="zákl. přenesená",J1846,0)</f>
        <v>0</v>
      </c>
      <c r="BH1846" s="226">
        <f>IF(N1846="sníž. přenesená",J1846,0)</f>
        <v>0</v>
      </c>
      <c r="BI1846" s="226">
        <f>IF(N1846="nulová",J1846,0)</f>
        <v>0</v>
      </c>
      <c r="BJ1846" s="19" t="s">
        <v>81</v>
      </c>
      <c r="BK1846" s="226">
        <f>ROUND(I1846*H1846,2)</f>
        <v>0</v>
      </c>
      <c r="BL1846" s="19" t="s">
        <v>263</v>
      </c>
      <c r="BM1846" s="225" t="s">
        <v>2569</v>
      </c>
    </row>
    <row r="1847" s="2" customFormat="1">
      <c r="A1847" s="40"/>
      <c r="B1847" s="41"/>
      <c r="C1847" s="42"/>
      <c r="D1847" s="227" t="s">
        <v>169</v>
      </c>
      <c r="E1847" s="42"/>
      <c r="F1847" s="228" t="s">
        <v>2570</v>
      </c>
      <c r="G1847" s="42"/>
      <c r="H1847" s="42"/>
      <c r="I1847" s="229"/>
      <c r="J1847" s="42"/>
      <c r="K1847" s="42"/>
      <c r="L1847" s="46"/>
      <c r="M1847" s="230"/>
      <c r="N1847" s="231"/>
      <c r="O1847" s="86"/>
      <c r="P1847" s="86"/>
      <c r="Q1847" s="86"/>
      <c r="R1847" s="86"/>
      <c r="S1847" s="86"/>
      <c r="T1847" s="87"/>
      <c r="U1847" s="40"/>
      <c r="V1847" s="40"/>
      <c r="W1847" s="40"/>
      <c r="X1847" s="40"/>
      <c r="Y1847" s="40"/>
      <c r="Z1847" s="40"/>
      <c r="AA1847" s="40"/>
      <c r="AB1847" s="40"/>
      <c r="AC1847" s="40"/>
      <c r="AD1847" s="40"/>
      <c r="AE1847" s="40"/>
      <c r="AT1847" s="19" t="s">
        <v>169</v>
      </c>
      <c r="AU1847" s="19" t="s">
        <v>83</v>
      </c>
    </row>
    <row r="1848" s="2" customFormat="1">
      <c r="A1848" s="40"/>
      <c r="B1848" s="41"/>
      <c r="C1848" s="42"/>
      <c r="D1848" s="234" t="s">
        <v>449</v>
      </c>
      <c r="E1848" s="42"/>
      <c r="F1848" s="276" t="s">
        <v>2571</v>
      </c>
      <c r="G1848" s="42"/>
      <c r="H1848" s="42"/>
      <c r="I1848" s="229"/>
      <c r="J1848" s="42"/>
      <c r="K1848" s="42"/>
      <c r="L1848" s="46"/>
      <c r="M1848" s="230"/>
      <c r="N1848" s="231"/>
      <c r="O1848" s="86"/>
      <c r="P1848" s="86"/>
      <c r="Q1848" s="86"/>
      <c r="R1848" s="86"/>
      <c r="S1848" s="86"/>
      <c r="T1848" s="87"/>
      <c r="U1848" s="40"/>
      <c r="V1848" s="40"/>
      <c r="W1848" s="40"/>
      <c r="X1848" s="40"/>
      <c r="Y1848" s="40"/>
      <c r="Z1848" s="40"/>
      <c r="AA1848" s="40"/>
      <c r="AB1848" s="40"/>
      <c r="AC1848" s="40"/>
      <c r="AD1848" s="40"/>
      <c r="AE1848" s="40"/>
      <c r="AT1848" s="19" t="s">
        <v>449</v>
      </c>
      <c r="AU1848" s="19" t="s">
        <v>83</v>
      </c>
    </row>
    <row r="1849" s="13" customFormat="1">
      <c r="A1849" s="13"/>
      <c r="B1849" s="232"/>
      <c r="C1849" s="233"/>
      <c r="D1849" s="234" t="s">
        <v>171</v>
      </c>
      <c r="E1849" s="235" t="s">
        <v>19</v>
      </c>
      <c r="F1849" s="236" t="s">
        <v>2572</v>
      </c>
      <c r="G1849" s="233"/>
      <c r="H1849" s="237">
        <v>2.988</v>
      </c>
      <c r="I1849" s="238"/>
      <c r="J1849" s="233"/>
      <c r="K1849" s="233"/>
      <c r="L1849" s="239"/>
      <c r="M1849" s="240"/>
      <c r="N1849" s="241"/>
      <c r="O1849" s="241"/>
      <c r="P1849" s="241"/>
      <c r="Q1849" s="241"/>
      <c r="R1849" s="241"/>
      <c r="S1849" s="241"/>
      <c r="T1849" s="242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T1849" s="243" t="s">
        <v>171</v>
      </c>
      <c r="AU1849" s="243" t="s">
        <v>83</v>
      </c>
      <c r="AV1849" s="13" t="s">
        <v>83</v>
      </c>
      <c r="AW1849" s="13" t="s">
        <v>35</v>
      </c>
      <c r="AX1849" s="13" t="s">
        <v>73</v>
      </c>
      <c r="AY1849" s="243" t="s">
        <v>160</v>
      </c>
    </row>
    <row r="1850" s="13" customFormat="1">
      <c r="A1850" s="13"/>
      <c r="B1850" s="232"/>
      <c r="C1850" s="233"/>
      <c r="D1850" s="234" t="s">
        <v>171</v>
      </c>
      <c r="E1850" s="235" t="s">
        <v>19</v>
      </c>
      <c r="F1850" s="236" t="s">
        <v>2573</v>
      </c>
      <c r="G1850" s="233"/>
      <c r="H1850" s="237">
        <v>5.79</v>
      </c>
      <c r="I1850" s="238"/>
      <c r="J1850" s="233"/>
      <c r="K1850" s="233"/>
      <c r="L1850" s="239"/>
      <c r="M1850" s="240"/>
      <c r="N1850" s="241"/>
      <c r="O1850" s="241"/>
      <c r="P1850" s="241"/>
      <c r="Q1850" s="241"/>
      <c r="R1850" s="241"/>
      <c r="S1850" s="241"/>
      <c r="T1850" s="242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T1850" s="243" t="s">
        <v>171</v>
      </c>
      <c r="AU1850" s="243" t="s">
        <v>83</v>
      </c>
      <c r="AV1850" s="13" t="s">
        <v>83</v>
      </c>
      <c r="AW1850" s="13" t="s">
        <v>35</v>
      </c>
      <c r="AX1850" s="13" t="s">
        <v>73</v>
      </c>
      <c r="AY1850" s="243" t="s">
        <v>160</v>
      </c>
    </row>
    <row r="1851" s="13" customFormat="1">
      <c r="A1851" s="13"/>
      <c r="B1851" s="232"/>
      <c r="C1851" s="233"/>
      <c r="D1851" s="234" t="s">
        <v>171</v>
      </c>
      <c r="E1851" s="235" t="s">
        <v>19</v>
      </c>
      <c r="F1851" s="236" t="s">
        <v>2574</v>
      </c>
      <c r="G1851" s="233"/>
      <c r="H1851" s="237">
        <v>6.7300000000000004</v>
      </c>
      <c r="I1851" s="238"/>
      <c r="J1851" s="233"/>
      <c r="K1851" s="233"/>
      <c r="L1851" s="239"/>
      <c r="M1851" s="240"/>
      <c r="N1851" s="241"/>
      <c r="O1851" s="241"/>
      <c r="P1851" s="241"/>
      <c r="Q1851" s="241"/>
      <c r="R1851" s="241"/>
      <c r="S1851" s="241"/>
      <c r="T1851" s="242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T1851" s="243" t="s">
        <v>171</v>
      </c>
      <c r="AU1851" s="243" t="s">
        <v>83</v>
      </c>
      <c r="AV1851" s="13" t="s">
        <v>83</v>
      </c>
      <c r="AW1851" s="13" t="s">
        <v>35</v>
      </c>
      <c r="AX1851" s="13" t="s">
        <v>73</v>
      </c>
      <c r="AY1851" s="243" t="s">
        <v>160</v>
      </c>
    </row>
    <row r="1852" s="13" customFormat="1">
      <c r="A1852" s="13"/>
      <c r="B1852" s="232"/>
      <c r="C1852" s="233"/>
      <c r="D1852" s="234" t="s">
        <v>171</v>
      </c>
      <c r="E1852" s="235" t="s">
        <v>19</v>
      </c>
      <c r="F1852" s="236" t="s">
        <v>2575</v>
      </c>
      <c r="G1852" s="233"/>
      <c r="H1852" s="237">
        <v>4.173</v>
      </c>
      <c r="I1852" s="238"/>
      <c r="J1852" s="233"/>
      <c r="K1852" s="233"/>
      <c r="L1852" s="239"/>
      <c r="M1852" s="240"/>
      <c r="N1852" s="241"/>
      <c r="O1852" s="241"/>
      <c r="P1852" s="241"/>
      <c r="Q1852" s="241"/>
      <c r="R1852" s="241"/>
      <c r="S1852" s="241"/>
      <c r="T1852" s="242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243" t="s">
        <v>171</v>
      </c>
      <c r="AU1852" s="243" t="s">
        <v>83</v>
      </c>
      <c r="AV1852" s="13" t="s">
        <v>83</v>
      </c>
      <c r="AW1852" s="13" t="s">
        <v>35</v>
      </c>
      <c r="AX1852" s="13" t="s">
        <v>73</v>
      </c>
      <c r="AY1852" s="243" t="s">
        <v>160</v>
      </c>
    </row>
    <row r="1853" s="13" customFormat="1">
      <c r="A1853" s="13"/>
      <c r="B1853" s="232"/>
      <c r="C1853" s="233"/>
      <c r="D1853" s="234" t="s">
        <v>171</v>
      </c>
      <c r="E1853" s="235" t="s">
        <v>19</v>
      </c>
      <c r="F1853" s="236" t="s">
        <v>2576</v>
      </c>
      <c r="G1853" s="233"/>
      <c r="H1853" s="237">
        <v>3.2959999999999998</v>
      </c>
      <c r="I1853" s="238"/>
      <c r="J1853" s="233"/>
      <c r="K1853" s="233"/>
      <c r="L1853" s="239"/>
      <c r="M1853" s="240"/>
      <c r="N1853" s="241"/>
      <c r="O1853" s="241"/>
      <c r="P1853" s="241"/>
      <c r="Q1853" s="241"/>
      <c r="R1853" s="241"/>
      <c r="S1853" s="241"/>
      <c r="T1853" s="242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T1853" s="243" t="s">
        <v>171</v>
      </c>
      <c r="AU1853" s="243" t="s">
        <v>83</v>
      </c>
      <c r="AV1853" s="13" t="s">
        <v>83</v>
      </c>
      <c r="AW1853" s="13" t="s">
        <v>35</v>
      </c>
      <c r="AX1853" s="13" t="s">
        <v>73</v>
      </c>
      <c r="AY1853" s="243" t="s">
        <v>160</v>
      </c>
    </row>
    <row r="1854" s="15" customFormat="1">
      <c r="A1854" s="15"/>
      <c r="B1854" s="265"/>
      <c r="C1854" s="266"/>
      <c r="D1854" s="234" t="s">
        <v>171</v>
      </c>
      <c r="E1854" s="267" t="s">
        <v>19</v>
      </c>
      <c r="F1854" s="268" t="s">
        <v>1180</v>
      </c>
      <c r="G1854" s="266"/>
      <c r="H1854" s="269">
        <v>22.977</v>
      </c>
      <c r="I1854" s="270"/>
      <c r="J1854" s="266"/>
      <c r="K1854" s="266"/>
      <c r="L1854" s="271"/>
      <c r="M1854" s="272"/>
      <c r="N1854" s="273"/>
      <c r="O1854" s="273"/>
      <c r="P1854" s="273"/>
      <c r="Q1854" s="273"/>
      <c r="R1854" s="273"/>
      <c r="S1854" s="273"/>
      <c r="T1854" s="274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T1854" s="275" t="s">
        <v>171</v>
      </c>
      <c r="AU1854" s="275" t="s">
        <v>83</v>
      </c>
      <c r="AV1854" s="15" t="s">
        <v>181</v>
      </c>
      <c r="AW1854" s="15" t="s">
        <v>35</v>
      </c>
      <c r="AX1854" s="15" t="s">
        <v>73</v>
      </c>
      <c r="AY1854" s="275" t="s">
        <v>160</v>
      </c>
    </row>
    <row r="1855" s="13" customFormat="1">
      <c r="A1855" s="13"/>
      <c r="B1855" s="232"/>
      <c r="C1855" s="233"/>
      <c r="D1855" s="234" t="s">
        <v>171</v>
      </c>
      <c r="E1855" s="235" t="s">
        <v>19</v>
      </c>
      <c r="F1855" s="236" t="s">
        <v>2577</v>
      </c>
      <c r="G1855" s="233"/>
      <c r="H1855" s="237">
        <v>5.867</v>
      </c>
      <c r="I1855" s="238"/>
      <c r="J1855" s="233"/>
      <c r="K1855" s="233"/>
      <c r="L1855" s="239"/>
      <c r="M1855" s="240"/>
      <c r="N1855" s="241"/>
      <c r="O1855" s="241"/>
      <c r="P1855" s="241"/>
      <c r="Q1855" s="241"/>
      <c r="R1855" s="241"/>
      <c r="S1855" s="241"/>
      <c r="T1855" s="242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T1855" s="243" t="s">
        <v>171</v>
      </c>
      <c r="AU1855" s="243" t="s">
        <v>83</v>
      </c>
      <c r="AV1855" s="13" t="s">
        <v>83</v>
      </c>
      <c r="AW1855" s="13" t="s">
        <v>35</v>
      </c>
      <c r="AX1855" s="13" t="s">
        <v>73</v>
      </c>
      <c r="AY1855" s="243" t="s">
        <v>160</v>
      </c>
    </row>
    <row r="1856" s="13" customFormat="1">
      <c r="A1856" s="13"/>
      <c r="B1856" s="232"/>
      <c r="C1856" s="233"/>
      <c r="D1856" s="234" t="s">
        <v>171</v>
      </c>
      <c r="E1856" s="235" t="s">
        <v>19</v>
      </c>
      <c r="F1856" s="236" t="s">
        <v>2578</v>
      </c>
      <c r="G1856" s="233"/>
      <c r="H1856" s="237">
        <v>2.988</v>
      </c>
      <c r="I1856" s="238"/>
      <c r="J1856" s="233"/>
      <c r="K1856" s="233"/>
      <c r="L1856" s="239"/>
      <c r="M1856" s="240"/>
      <c r="N1856" s="241"/>
      <c r="O1856" s="241"/>
      <c r="P1856" s="241"/>
      <c r="Q1856" s="241"/>
      <c r="R1856" s="241"/>
      <c r="S1856" s="241"/>
      <c r="T1856" s="242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T1856" s="243" t="s">
        <v>171</v>
      </c>
      <c r="AU1856" s="243" t="s">
        <v>83</v>
      </c>
      <c r="AV1856" s="13" t="s">
        <v>83</v>
      </c>
      <c r="AW1856" s="13" t="s">
        <v>35</v>
      </c>
      <c r="AX1856" s="13" t="s">
        <v>73</v>
      </c>
      <c r="AY1856" s="243" t="s">
        <v>160</v>
      </c>
    </row>
    <row r="1857" s="13" customFormat="1">
      <c r="A1857" s="13"/>
      <c r="B1857" s="232"/>
      <c r="C1857" s="233"/>
      <c r="D1857" s="234" t="s">
        <v>171</v>
      </c>
      <c r="E1857" s="235" t="s">
        <v>19</v>
      </c>
      <c r="F1857" s="236" t="s">
        <v>2579</v>
      </c>
      <c r="G1857" s="233"/>
      <c r="H1857" s="237">
        <v>2.7410000000000001</v>
      </c>
      <c r="I1857" s="238"/>
      <c r="J1857" s="233"/>
      <c r="K1857" s="233"/>
      <c r="L1857" s="239"/>
      <c r="M1857" s="240"/>
      <c r="N1857" s="241"/>
      <c r="O1857" s="241"/>
      <c r="P1857" s="241"/>
      <c r="Q1857" s="241"/>
      <c r="R1857" s="241"/>
      <c r="S1857" s="241"/>
      <c r="T1857" s="242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T1857" s="243" t="s">
        <v>171</v>
      </c>
      <c r="AU1857" s="243" t="s">
        <v>83</v>
      </c>
      <c r="AV1857" s="13" t="s">
        <v>83</v>
      </c>
      <c r="AW1857" s="13" t="s">
        <v>35</v>
      </c>
      <c r="AX1857" s="13" t="s">
        <v>73</v>
      </c>
      <c r="AY1857" s="243" t="s">
        <v>160</v>
      </c>
    </row>
    <row r="1858" s="13" customFormat="1">
      <c r="A1858" s="13"/>
      <c r="B1858" s="232"/>
      <c r="C1858" s="233"/>
      <c r="D1858" s="234" t="s">
        <v>171</v>
      </c>
      <c r="E1858" s="235" t="s">
        <v>19</v>
      </c>
      <c r="F1858" s="236" t="s">
        <v>2580</v>
      </c>
      <c r="G1858" s="233"/>
      <c r="H1858" s="237">
        <v>4.25</v>
      </c>
      <c r="I1858" s="238"/>
      <c r="J1858" s="233"/>
      <c r="K1858" s="233"/>
      <c r="L1858" s="239"/>
      <c r="M1858" s="240"/>
      <c r="N1858" s="241"/>
      <c r="O1858" s="241"/>
      <c r="P1858" s="241"/>
      <c r="Q1858" s="241"/>
      <c r="R1858" s="241"/>
      <c r="S1858" s="241"/>
      <c r="T1858" s="242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T1858" s="243" t="s">
        <v>171</v>
      </c>
      <c r="AU1858" s="243" t="s">
        <v>83</v>
      </c>
      <c r="AV1858" s="13" t="s">
        <v>83</v>
      </c>
      <c r="AW1858" s="13" t="s">
        <v>35</v>
      </c>
      <c r="AX1858" s="13" t="s">
        <v>73</v>
      </c>
      <c r="AY1858" s="243" t="s">
        <v>160</v>
      </c>
    </row>
    <row r="1859" s="13" customFormat="1">
      <c r="A1859" s="13"/>
      <c r="B1859" s="232"/>
      <c r="C1859" s="233"/>
      <c r="D1859" s="234" t="s">
        <v>171</v>
      </c>
      <c r="E1859" s="235" t="s">
        <v>19</v>
      </c>
      <c r="F1859" s="236" t="s">
        <v>2581</v>
      </c>
      <c r="G1859" s="233"/>
      <c r="H1859" s="237">
        <v>25.193999999999999</v>
      </c>
      <c r="I1859" s="238"/>
      <c r="J1859" s="233"/>
      <c r="K1859" s="233"/>
      <c r="L1859" s="239"/>
      <c r="M1859" s="240"/>
      <c r="N1859" s="241"/>
      <c r="O1859" s="241"/>
      <c r="P1859" s="241"/>
      <c r="Q1859" s="241"/>
      <c r="R1859" s="241"/>
      <c r="S1859" s="241"/>
      <c r="T1859" s="242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T1859" s="243" t="s">
        <v>171</v>
      </c>
      <c r="AU1859" s="243" t="s">
        <v>83</v>
      </c>
      <c r="AV1859" s="13" t="s">
        <v>83</v>
      </c>
      <c r="AW1859" s="13" t="s">
        <v>35</v>
      </c>
      <c r="AX1859" s="13" t="s">
        <v>73</v>
      </c>
      <c r="AY1859" s="243" t="s">
        <v>160</v>
      </c>
    </row>
    <row r="1860" s="13" customFormat="1">
      <c r="A1860" s="13"/>
      <c r="B1860" s="232"/>
      <c r="C1860" s="233"/>
      <c r="D1860" s="234" t="s">
        <v>171</v>
      </c>
      <c r="E1860" s="235" t="s">
        <v>19</v>
      </c>
      <c r="F1860" s="236" t="s">
        <v>2582</v>
      </c>
      <c r="G1860" s="233"/>
      <c r="H1860" s="237">
        <v>8.0069999999999997</v>
      </c>
      <c r="I1860" s="238"/>
      <c r="J1860" s="233"/>
      <c r="K1860" s="233"/>
      <c r="L1860" s="239"/>
      <c r="M1860" s="240"/>
      <c r="N1860" s="241"/>
      <c r="O1860" s="241"/>
      <c r="P1860" s="241"/>
      <c r="Q1860" s="241"/>
      <c r="R1860" s="241"/>
      <c r="S1860" s="241"/>
      <c r="T1860" s="242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T1860" s="243" t="s">
        <v>171</v>
      </c>
      <c r="AU1860" s="243" t="s">
        <v>83</v>
      </c>
      <c r="AV1860" s="13" t="s">
        <v>83</v>
      </c>
      <c r="AW1860" s="13" t="s">
        <v>35</v>
      </c>
      <c r="AX1860" s="13" t="s">
        <v>73</v>
      </c>
      <c r="AY1860" s="243" t="s">
        <v>160</v>
      </c>
    </row>
    <row r="1861" s="15" customFormat="1">
      <c r="A1861" s="15"/>
      <c r="B1861" s="265"/>
      <c r="C1861" s="266"/>
      <c r="D1861" s="234" t="s">
        <v>171</v>
      </c>
      <c r="E1861" s="267" t="s">
        <v>19</v>
      </c>
      <c r="F1861" s="268" t="s">
        <v>2436</v>
      </c>
      <c r="G1861" s="266"/>
      <c r="H1861" s="269">
        <v>49.046999999999997</v>
      </c>
      <c r="I1861" s="270"/>
      <c r="J1861" s="266"/>
      <c r="K1861" s="266"/>
      <c r="L1861" s="271"/>
      <c r="M1861" s="272"/>
      <c r="N1861" s="273"/>
      <c r="O1861" s="273"/>
      <c r="P1861" s="273"/>
      <c r="Q1861" s="273"/>
      <c r="R1861" s="273"/>
      <c r="S1861" s="273"/>
      <c r="T1861" s="274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T1861" s="275" t="s">
        <v>171</v>
      </c>
      <c r="AU1861" s="275" t="s">
        <v>83</v>
      </c>
      <c r="AV1861" s="15" t="s">
        <v>181</v>
      </c>
      <c r="AW1861" s="15" t="s">
        <v>35</v>
      </c>
      <c r="AX1861" s="15" t="s">
        <v>73</v>
      </c>
      <c r="AY1861" s="275" t="s">
        <v>160</v>
      </c>
    </row>
    <row r="1862" s="14" customFormat="1">
      <c r="A1862" s="14"/>
      <c r="B1862" s="244"/>
      <c r="C1862" s="245"/>
      <c r="D1862" s="234" t="s">
        <v>171</v>
      </c>
      <c r="E1862" s="246" t="s">
        <v>19</v>
      </c>
      <c r="F1862" s="247" t="s">
        <v>180</v>
      </c>
      <c r="G1862" s="245"/>
      <c r="H1862" s="248">
        <v>72.024000000000001</v>
      </c>
      <c r="I1862" s="249"/>
      <c r="J1862" s="245"/>
      <c r="K1862" s="245"/>
      <c r="L1862" s="250"/>
      <c r="M1862" s="251"/>
      <c r="N1862" s="252"/>
      <c r="O1862" s="252"/>
      <c r="P1862" s="252"/>
      <c r="Q1862" s="252"/>
      <c r="R1862" s="252"/>
      <c r="S1862" s="252"/>
      <c r="T1862" s="253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T1862" s="254" t="s">
        <v>171</v>
      </c>
      <c r="AU1862" s="254" t="s">
        <v>83</v>
      </c>
      <c r="AV1862" s="14" t="s">
        <v>167</v>
      </c>
      <c r="AW1862" s="14" t="s">
        <v>35</v>
      </c>
      <c r="AX1862" s="14" t="s">
        <v>81</v>
      </c>
      <c r="AY1862" s="254" t="s">
        <v>160</v>
      </c>
    </row>
    <row r="1863" s="2" customFormat="1" ht="24.15" customHeight="1">
      <c r="A1863" s="40"/>
      <c r="B1863" s="41"/>
      <c r="C1863" s="214" t="s">
        <v>2583</v>
      </c>
      <c r="D1863" s="214" t="s">
        <v>162</v>
      </c>
      <c r="E1863" s="215" t="s">
        <v>2584</v>
      </c>
      <c r="F1863" s="216" t="s">
        <v>2585</v>
      </c>
      <c r="G1863" s="217" t="s">
        <v>165</v>
      </c>
      <c r="H1863" s="218">
        <v>215.58500000000001</v>
      </c>
      <c r="I1863" s="219"/>
      <c r="J1863" s="220">
        <f>ROUND(I1863*H1863,2)</f>
        <v>0</v>
      </c>
      <c r="K1863" s="216" t="s">
        <v>166</v>
      </c>
      <c r="L1863" s="46"/>
      <c r="M1863" s="221" t="s">
        <v>19</v>
      </c>
      <c r="N1863" s="222" t="s">
        <v>44</v>
      </c>
      <c r="O1863" s="86"/>
      <c r="P1863" s="223">
        <f>O1863*H1863</f>
        <v>0</v>
      </c>
      <c r="Q1863" s="223">
        <v>0.00029</v>
      </c>
      <c r="R1863" s="223">
        <f>Q1863*H1863</f>
        <v>0.062519649999999996</v>
      </c>
      <c r="S1863" s="223">
        <v>0</v>
      </c>
      <c r="T1863" s="224">
        <f>S1863*H1863</f>
        <v>0</v>
      </c>
      <c r="U1863" s="40"/>
      <c r="V1863" s="40"/>
      <c r="W1863" s="40"/>
      <c r="X1863" s="40"/>
      <c r="Y1863" s="40"/>
      <c r="Z1863" s="40"/>
      <c r="AA1863" s="40"/>
      <c r="AB1863" s="40"/>
      <c r="AC1863" s="40"/>
      <c r="AD1863" s="40"/>
      <c r="AE1863" s="40"/>
      <c r="AR1863" s="225" t="s">
        <v>263</v>
      </c>
      <c r="AT1863" s="225" t="s">
        <v>162</v>
      </c>
      <c r="AU1863" s="225" t="s">
        <v>83</v>
      </c>
      <c r="AY1863" s="19" t="s">
        <v>160</v>
      </c>
      <c r="BE1863" s="226">
        <f>IF(N1863="základní",J1863,0)</f>
        <v>0</v>
      </c>
      <c r="BF1863" s="226">
        <f>IF(N1863="snížená",J1863,0)</f>
        <v>0</v>
      </c>
      <c r="BG1863" s="226">
        <f>IF(N1863="zákl. přenesená",J1863,0)</f>
        <v>0</v>
      </c>
      <c r="BH1863" s="226">
        <f>IF(N1863="sníž. přenesená",J1863,0)</f>
        <v>0</v>
      </c>
      <c r="BI1863" s="226">
        <f>IF(N1863="nulová",J1863,0)</f>
        <v>0</v>
      </c>
      <c r="BJ1863" s="19" t="s">
        <v>81</v>
      </c>
      <c r="BK1863" s="226">
        <f>ROUND(I1863*H1863,2)</f>
        <v>0</v>
      </c>
      <c r="BL1863" s="19" t="s">
        <v>263</v>
      </c>
      <c r="BM1863" s="225" t="s">
        <v>2586</v>
      </c>
    </row>
    <row r="1864" s="2" customFormat="1">
      <c r="A1864" s="40"/>
      <c r="B1864" s="41"/>
      <c r="C1864" s="42"/>
      <c r="D1864" s="227" t="s">
        <v>169</v>
      </c>
      <c r="E1864" s="42"/>
      <c r="F1864" s="228" t="s">
        <v>2587</v>
      </c>
      <c r="G1864" s="42"/>
      <c r="H1864" s="42"/>
      <c r="I1864" s="229"/>
      <c r="J1864" s="42"/>
      <c r="K1864" s="42"/>
      <c r="L1864" s="46"/>
      <c r="M1864" s="230"/>
      <c r="N1864" s="231"/>
      <c r="O1864" s="86"/>
      <c r="P1864" s="86"/>
      <c r="Q1864" s="86"/>
      <c r="R1864" s="86"/>
      <c r="S1864" s="86"/>
      <c r="T1864" s="87"/>
      <c r="U1864" s="40"/>
      <c r="V1864" s="40"/>
      <c r="W1864" s="40"/>
      <c r="X1864" s="40"/>
      <c r="Y1864" s="40"/>
      <c r="Z1864" s="40"/>
      <c r="AA1864" s="40"/>
      <c r="AB1864" s="40"/>
      <c r="AC1864" s="40"/>
      <c r="AD1864" s="40"/>
      <c r="AE1864" s="40"/>
      <c r="AT1864" s="19" t="s">
        <v>169</v>
      </c>
      <c r="AU1864" s="19" t="s">
        <v>83</v>
      </c>
    </row>
    <row r="1865" s="2" customFormat="1">
      <c r="A1865" s="40"/>
      <c r="B1865" s="41"/>
      <c r="C1865" s="42"/>
      <c r="D1865" s="234" t="s">
        <v>449</v>
      </c>
      <c r="E1865" s="42"/>
      <c r="F1865" s="276" t="s">
        <v>2588</v>
      </c>
      <c r="G1865" s="42"/>
      <c r="H1865" s="42"/>
      <c r="I1865" s="229"/>
      <c r="J1865" s="42"/>
      <c r="K1865" s="42"/>
      <c r="L1865" s="46"/>
      <c r="M1865" s="230"/>
      <c r="N1865" s="231"/>
      <c r="O1865" s="86"/>
      <c r="P1865" s="86"/>
      <c r="Q1865" s="86"/>
      <c r="R1865" s="86"/>
      <c r="S1865" s="86"/>
      <c r="T1865" s="87"/>
      <c r="U1865" s="40"/>
      <c r="V1865" s="40"/>
      <c r="W1865" s="40"/>
      <c r="X1865" s="40"/>
      <c r="Y1865" s="40"/>
      <c r="Z1865" s="40"/>
      <c r="AA1865" s="40"/>
      <c r="AB1865" s="40"/>
      <c r="AC1865" s="40"/>
      <c r="AD1865" s="40"/>
      <c r="AE1865" s="40"/>
      <c r="AT1865" s="19" t="s">
        <v>449</v>
      </c>
      <c r="AU1865" s="19" t="s">
        <v>83</v>
      </c>
    </row>
    <row r="1866" s="13" customFormat="1">
      <c r="A1866" s="13"/>
      <c r="B1866" s="232"/>
      <c r="C1866" s="233"/>
      <c r="D1866" s="234" t="s">
        <v>171</v>
      </c>
      <c r="E1866" s="235" t="s">
        <v>19</v>
      </c>
      <c r="F1866" s="236" t="s">
        <v>2589</v>
      </c>
      <c r="G1866" s="233"/>
      <c r="H1866" s="237">
        <v>13.517</v>
      </c>
      <c r="I1866" s="238"/>
      <c r="J1866" s="233"/>
      <c r="K1866" s="233"/>
      <c r="L1866" s="239"/>
      <c r="M1866" s="240"/>
      <c r="N1866" s="241"/>
      <c r="O1866" s="241"/>
      <c r="P1866" s="241"/>
      <c r="Q1866" s="241"/>
      <c r="R1866" s="241"/>
      <c r="S1866" s="241"/>
      <c r="T1866" s="242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T1866" s="243" t="s">
        <v>171</v>
      </c>
      <c r="AU1866" s="243" t="s">
        <v>83</v>
      </c>
      <c r="AV1866" s="13" t="s">
        <v>83</v>
      </c>
      <c r="AW1866" s="13" t="s">
        <v>35</v>
      </c>
      <c r="AX1866" s="13" t="s">
        <v>73</v>
      </c>
      <c r="AY1866" s="243" t="s">
        <v>160</v>
      </c>
    </row>
    <row r="1867" s="13" customFormat="1">
      <c r="A1867" s="13"/>
      <c r="B1867" s="232"/>
      <c r="C1867" s="233"/>
      <c r="D1867" s="234" t="s">
        <v>171</v>
      </c>
      <c r="E1867" s="235" t="s">
        <v>19</v>
      </c>
      <c r="F1867" s="236" t="s">
        <v>2590</v>
      </c>
      <c r="G1867" s="233"/>
      <c r="H1867" s="237">
        <v>1.4199999999999999</v>
      </c>
      <c r="I1867" s="238"/>
      <c r="J1867" s="233"/>
      <c r="K1867" s="233"/>
      <c r="L1867" s="239"/>
      <c r="M1867" s="240"/>
      <c r="N1867" s="241"/>
      <c r="O1867" s="241"/>
      <c r="P1867" s="241"/>
      <c r="Q1867" s="241"/>
      <c r="R1867" s="241"/>
      <c r="S1867" s="241"/>
      <c r="T1867" s="242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T1867" s="243" t="s">
        <v>171</v>
      </c>
      <c r="AU1867" s="243" t="s">
        <v>83</v>
      </c>
      <c r="AV1867" s="13" t="s">
        <v>83</v>
      </c>
      <c r="AW1867" s="13" t="s">
        <v>35</v>
      </c>
      <c r="AX1867" s="13" t="s">
        <v>73</v>
      </c>
      <c r="AY1867" s="243" t="s">
        <v>160</v>
      </c>
    </row>
    <row r="1868" s="13" customFormat="1">
      <c r="A1868" s="13"/>
      <c r="B1868" s="232"/>
      <c r="C1868" s="233"/>
      <c r="D1868" s="234" t="s">
        <v>171</v>
      </c>
      <c r="E1868" s="235" t="s">
        <v>19</v>
      </c>
      <c r="F1868" s="236" t="s">
        <v>2591</v>
      </c>
      <c r="G1868" s="233"/>
      <c r="H1868" s="237">
        <v>1.7110000000000001</v>
      </c>
      <c r="I1868" s="238"/>
      <c r="J1868" s="233"/>
      <c r="K1868" s="233"/>
      <c r="L1868" s="239"/>
      <c r="M1868" s="240"/>
      <c r="N1868" s="241"/>
      <c r="O1868" s="241"/>
      <c r="P1868" s="241"/>
      <c r="Q1868" s="241"/>
      <c r="R1868" s="241"/>
      <c r="S1868" s="241"/>
      <c r="T1868" s="242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243" t="s">
        <v>171</v>
      </c>
      <c r="AU1868" s="243" t="s">
        <v>83</v>
      </c>
      <c r="AV1868" s="13" t="s">
        <v>83</v>
      </c>
      <c r="AW1868" s="13" t="s">
        <v>35</v>
      </c>
      <c r="AX1868" s="13" t="s">
        <v>73</v>
      </c>
      <c r="AY1868" s="243" t="s">
        <v>160</v>
      </c>
    </row>
    <row r="1869" s="13" customFormat="1">
      <c r="A1869" s="13"/>
      <c r="B1869" s="232"/>
      <c r="C1869" s="233"/>
      <c r="D1869" s="234" t="s">
        <v>171</v>
      </c>
      <c r="E1869" s="235" t="s">
        <v>19</v>
      </c>
      <c r="F1869" s="236" t="s">
        <v>2592</v>
      </c>
      <c r="G1869" s="233"/>
      <c r="H1869" s="237">
        <v>3.0529999999999999</v>
      </c>
      <c r="I1869" s="238"/>
      <c r="J1869" s="233"/>
      <c r="K1869" s="233"/>
      <c r="L1869" s="239"/>
      <c r="M1869" s="240"/>
      <c r="N1869" s="241"/>
      <c r="O1869" s="241"/>
      <c r="P1869" s="241"/>
      <c r="Q1869" s="241"/>
      <c r="R1869" s="241"/>
      <c r="S1869" s="241"/>
      <c r="T1869" s="242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T1869" s="243" t="s">
        <v>171</v>
      </c>
      <c r="AU1869" s="243" t="s">
        <v>83</v>
      </c>
      <c r="AV1869" s="13" t="s">
        <v>83</v>
      </c>
      <c r="AW1869" s="13" t="s">
        <v>35</v>
      </c>
      <c r="AX1869" s="13" t="s">
        <v>73</v>
      </c>
      <c r="AY1869" s="243" t="s">
        <v>160</v>
      </c>
    </row>
    <row r="1870" s="13" customFormat="1">
      <c r="A1870" s="13"/>
      <c r="B1870" s="232"/>
      <c r="C1870" s="233"/>
      <c r="D1870" s="234" t="s">
        <v>171</v>
      </c>
      <c r="E1870" s="235" t="s">
        <v>19</v>
      </c>
      <c r="F1870" s="236" t="s">
        <v>2593</v>
      </c>
      <c r="G1870" s="233"/>
      <c r="H1870" s="237">
        <v>2.8969999999999998</v>
      </c>
      <c r="I1870" s="238"/>
      <c r="J1870" s="233"/>
      <c r="K1870" s="233"/>
      <c r="L1870" s="239"/>
      <c r="M1870" s="240"/>
      <c r="N1870" s="241"/>
      <c r="O1870" s="241"/>
      <c r="P1870" s="241"/>
      <c r="Q1870" s="241"/>
      <c r="R1870" s="241"/>
      <c r="S1870" s="241"/>
      <c r="T1870" s="242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T1870" s="243" t="s">
        <v>171</v>
      </c>
      <c r="AU1870" s="243" t="s">
        <v>83</v>
      </c>
      <c r="AV1870" s="13" t="s">
        <v>83</v>
      </c>
      <c r="AW1870" s="13" t="s">
        <v>35</v>
      </c>
      <c r="AX1870" s="13" t="s">
        <v>73</v>
      </c>
      <c r="AY1870" s="243" t="s">
        <v>160</v>
      </c>
    </row>
    <row r="1871" s="13" customFormat="1">
      <c r="A1871" s="13"/>
      <c r="B1871" s="232"/>
      <c r="C1871" s="233"/>
      <c r="D1871" s="234" t="s">
        <v>171</v>
      </c>
      <c r="E1871" s="235" t="s">
        <v>19</v>
      </c>
      <c r="F1871" s="236" t="s">
        <v>2594</v>
      </c>
      <c r="G1871" s="233"/>
      <c r="H1871" s="237">
        <v>1.5189999999999999</v>
      </c>
      <c r="I1871" s="238"/>
      <c r="J1871" s="233"/>
      <c r="K1871" s="233"/>
      <c r="L1871" s="239"/>
      <c r="M1871" s="240"/>
      <c r="N1871" s="241"/>
      <c r="O1871" s="241"/>
      <c r="P1871" s="241"/>
      <c r="Q1871" s="241"/>
      <c r="R1871" s="241"/>
      <c r="S1871" s="241"/>
      <c r="T1871" s="242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T1871" s="243" t="s">
        <v>171</v>
      </c>
      <c r="AU1871" s="243" t="s">
        <v>83</v>
      </c>
      <c r="AV1871" s="13" t="s">
        <v>83</v>
      </c>
      <c r="AW1871" s="13" t="s">
        <v>35</v>
      </c>
      <c r="AX1871" s="13" t="s">
        <v>73</v>
      </c>
      <c r="AY1871" s="243" t="s">
        <v>160</v>
      </c>
    </row>
    <row r="1872" s="13" customFormat="1">
      <c r="A1872" s="13"/>
      <c r="B1872" s="232"/>
      <c r="C1872" s="233"/>
      <c r="D1872" s="234" t="s">
        <v>171</v>
      </c>
      <c r="E1872" s="235" t="s">
        <v>19</v>
      </c>
      <c r="F1872" s="236" t="s">
        <v>2595</v>
      </c>
      <c r="G1872" s="233"/>
      <c r="H1872" s="237">
        <v>1.385</v>
      </c>
      <c r="I1872" s="238"/>
      <c r="J1872" s="233"/>
      <c r="K1872" s="233"/>
      <c r="L1872" s="239"/>
      <c r="M1872" s="240"/>
      <c r="N1872" s="241"/>
      <c r="O1872" s="241"/>
      <c r="P1872" s="241"/>
      <c r="Q1872" s="241"/>
      <c r="R1872" s="241"/>
      <c r="S1872" s="241"/>
      <c r="T1872" s="242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T1872" s="243" t="s">
        <v>171</v>
      </c>
      <c r="AU1872" s="243" t="s">
        <v>83</v>
      </c>
      <c r="AV1872" s="13" t="s">
        <v>83</v>
      </c>
      <c r="AW1872" s="13" t="s">
        <v>35</v>
      </c>
      <c r="AX1872" s="13" t="s">
        <v>73</v>
      </c>
      <c r="AY1872" s="243" t="s">
        <v>160</v>
      </c>
    </row>
    <row r="1873" s="13" customFormat="1">
      <c r="A1873" s="13"/>
      <c r="B1873" s="232"/>
      <c r="C1873" s="233"/>
      <c r="D1873" s="234" t="s">
        <v>171</v>
      </c>
      <c r="E1873" s="235" t="s">
        <v>19</v>
      </c>
      <c r="F1873" s="236" t="s">
        <v>2596</v>
      </c>
      <c r="G1873" s="233"/>
      <c r="H1873" s="237">
        <v>3.145</v>
      </c>
      <c r="I1873" s="238"/>
      <c r="J1873" s="233"/>
      <c r="K1873" s="233"/>
      <c r="L1873" s="239"/>
      <c r="M1873" s="240"/>
      <c r="N1873" s="241"/>
      <c r="O1873" s="241"/>
      <c r="P1873" s="241"/>
      <c r="Q1873" s="241"/>
      <c r="R1873" s="241"/>
      <c r="S1873" s="241"/>
      <c r="T1873" s="242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243" t="s">
        <v>171</v>
      </c>
      <c r="AU1873" s="243" t="s">
        <v>83</v>
      </c>
      <c r="AV1873" s="13" t="s">
        <v>83</v>
      </c>
      <c r="AW1873" s="13" t="s">
        <v>35</v>
      </c>
      <c r="AX1873" s="13" t="s">
        <v>73</v>
      </c>
      <c r="AY1873" s="243" t="s">
        <v>160</v>
      </c>
    </row>
    <row r="1874" s="15" customFormat="1">
      <c r="A1874" s="15"/>
      <c r="B1874" s="265"/>
      <c r="C1874" s="266"/>
      <c r="D1874" s="234" t="s">
        <v>171</v>
      </c>
      <c r="E1874" s="267" t="s">
        <v>19</v>
      </c>
      <c r="F1874" s="268" t="s">
        <v>2597</v>
      </c>
      <c r="G1874" s="266"/>
      <c r="H1874" s="269">
        <v>28.646999999999998</v>
      </c>
      <c r="I1874" s="270"/>
      <c r="J1874" s="266"/>
      <c r="K1874" s="266"/>
      <c r="L1874" s="271"/>
      <c r="M1874" s="272"/>
      <c r="N1874" s="273"/>
      <c r="O1874" s="273"/>
      <c r="P1874" s="273"/>
      <c r="Q1874" s="273"/>
      <c r="R1874" s="273"/>
      <c r="S1874" s="273"/>
      <c r="T1874" s="274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T1874" s="275" t="s">
        <v>171</v>
      </c>
      <c r="AU1874" s="275" t="s">
        <v>83</v>
      </c>
      <c r="AV1874" s="15" t="s">
        <v>181</v>
      </c>
      <c r="AW1874" s="15" t="s">
        <v>35</v>
      </c>
      <c r="AX1874" s="15" t="s">
        <v>73</v>
      </c>
      <c r="AY1874" s="275" t="s">
        <v>160</v>
      </c>
    </row>
    <row r="1875" s="13" customFormat="1">
      <c r="A1875" s="13"/>
      <c r="B1875" s="232"/>
      <c r="C1875" s="233"/>
      <c r="D1875" s="234" t="s">
        <v>171</v>
      </c>
      <c r="E1875" s="235" t="s">
        <v>19</v>
      </c>
      <c r="F1875" s="236" t="s">
        <v>2598</v>
      </c>
      <c r="G1875" s="233"/>
      <c r="H1875" s="237">
        <v>3.2650000000000001</v>
      </c>
      <c r="I1875" s="238"/>
      <c r="J1875" s="233"/>
      <c r="K1875" s="233"/>
      <c r="L1875" s="239"/>
      <c r="M1875" s="240"/>
      <c r="N1875" s="241"/>
      <c r="O1875" s="241"/>
      <c r="P1875" s="241"/>
      <c r="Q1875" s="241"/>
      <c r="R1875" s="241"/>
      <c r="S1875" s="241"/>
      <c r="T1875" s="242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T1875" s="243" t="s">
        <v>171</v>
      </c>
      <c r="AU1875" s="243" t="s">
        <v>83</v>
      </c>
      <c r="AV1875" s="13" t="s">
        <v>83</v>
      </c>
      <c r="AW1875" s="13" t="s">
        <v>35</v>
      </c>
      <c r="AX1875" s="13" t="s">
        <v>73</v>
      </c>
      <c r="AY1875" s="243" t="s">
        <v>160</v>
      </c>
    </row>
    <row r="1876" s="15" customFormat="1">
      <c r="A1876" s="15"/>
      <c r="B1876" s="265"/>
      <c r="C1876" s="266"/>
      <c r="D1876" s="234" t="s">
        <v>171</v>
      </c>
      <c r="E1876" s="267" t="s">
        <v>19</v>
      </c>
      <c r="F1876" s="268" t="s">
        <v>2599</v>
      </c>
      <c r="G1876" s="266"/>
      <c r="H1876" s="269">
        <v>3.2650000000000001</v>
      </c>
      <c r="I1876" s="270"/>
      <c r="J1876" s="266"/>
      <c r="K1876" s="266"/>
      <c r="L1876" s="271"/>
      <c r="M1876" s="272"/>
      <c r="N1876" s="273"/>
      <c r="O1876" s="273"/>
      <c r="P1876" s="273"/>
      <c r="Q1876" s="273"/>
      <c r="R1876" s="273"/>
      <c r="S1876" s="273"/>
      <c r="T1876" s="274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T1876" s="275" t="s">
        <v>171</v>
      </c>
      <c r="AU1876" s="275" t="s">
        <v>83</v>
      </c>
      <c r="AV1876" s="15" t="s">
        <v>181</v>
      </c>
      <c r="AW1876" s="15" t="s">
        <v>35</v>
      </c>
      <c r="AX1876" s="15" t="s">
        <v>73</v>
      </c>
      <c r="AY1876" s="275" t="s">
        <v>160</v>
      </c>
    </row>
    <row r="1877" s="13" customFormat="1">
      <c r="A1877" s="13"/>
      <c r="B1877" s="232"/>
      <c r="C1877" s="233"/>
      <c r="D1877" s="234" t="s">
        <v>171</v>
      </c>
      <c r="E1877" s="235" t="s">
        <v>19</v>
      </c>
      <c r="F1877" s="236" t="s">
        <v>2600</v>
      </c>
      <c r="G1877" s="233"/>
      <c r="H1877" s="237">
        <v>6.5759999999999996</v>
      </c>
      <c r="I1877" s="238"/>
      <c r="J1877" s="233"/>
      <c r="K1877" s="233"/>
      <c r="L1877" s="239"/>
      <c r="M1877" s="240"/>
      <c r="N1877" s="241"/>
      <c r="O1877" s="241"/>
      <c r="P1877" s="241"/>
      <c r="Q1877" s="241"/>
      <c r="R1877" s="241"/>
      <c r="S1877" s="241"/>
      <c r="T1877" s="242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T1877" s="243" t="s">
        <v>171</v>
      </c>
      <c r="AU1877" s="243" t="s">
        <v>83</v>
      </c>
      <c r="AV1877" s="13" t="s">
        <v>83</v>
      </c>
      <c r="AW1877" s="13" t="s">
        <v>35</v>
      </c>
      <c r="AX1877" s="13" t="s">
        <v>73</v>
      </c>
      <c r="AY1877" s="243" t="s">
        <v>160</v>
      </c>
    </row>
    <row r="1878" s="13" customFormat="1">
      <c r="A1878" s="13"/>
      <c r="B1878" s="232"/>
      <c r="C1878" s="233"/>
      <c r="D1878" s="234" t="s">
        <v>171</v>
      </c>
      <c r="E1878" s="235" t="s">
        <v>19</v>
      </c>
      <c r="F1878" s="236" t="s">
        <v>2601</v>
      </c>
      <c r="G1878" s="233"/>
      <c r="H1878" s="237">
        <v>3.6190000000000002</v>
      </c>
      <c r="I1878" s="238"/>
      <c r="J1878" s="233"/>
      <c r="K1878" s="233"/>
      <c r="L1878" s="239"/>
      <c r="M1878" s="240"/>
      <c r="N1878" s="241"/>
      <c r="O1878" s="241"/>
      <c r="P1878" s="241"/>
      <c r="Q1878" s="241"/>
      <c r="R1878" s="241"/>
      <c r="S1878" s="241"/>
      <c r="T1878" s="242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T1878" s="243" t="s">
        <v>171</v>
      </c>
      <c r="AU1878" s="243" t="s">
        <v>83</v>
      </c>
      <c r="AV1878" s="13" t="s">
        <v>83</v>
      </c>
      <c r="AW1878" s="13" t="s">
        <v>35</v>
      </c>
      <c r="AX1878" s="13" t="s">
        <v>73</v>
      </c>
      <c r="AY1878" s="243" t="s">
        <v>160</v>
      </c>
    </row>
    <row r="1879" s="15" customFormat="1">
      <c r="A1879" s="15"/>
      <c r="B1879" s="265"/>
      <c r="C1879" s="266"/>
      <c r="D1879" s="234" t="s">
        <v>171</v>
      </c>
      <c r="E1879" s="267" t="s">
        <v>19</v>
      </c>
      <c r="F1879" s="268" t="s">
        <v>2602</v>
      </c>
      <c r="G1879" s="266"/>
      <c r="H1879" s="269">
        <v>10.195</v>
      </c>
      <c r="I1879" s="270"/>
      <c r="J1879" s="266"/>
      <c r="K1879" s="266"/>
      <c r="L1879" s="271"/>
      <c r="M1879" s="272"/>
      <c r="N1879" s="273"/>
      <c r="O1879" s="273"/>
      <c r="P1879" s="273"/>
      <c r="Q1879" s="273"/>
      <c r="R1879" s="273"/>
      <c r="S1879" s="273"/>
      <c r="T1879" s="274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T1879" s="275" t="s">
        <v>171</v>
      </c>
      <c r="AU1879" s="275" t="s">
        <v>83</v>
      </c>
      <c r="AV1879" s="15" t="s">
        <v>181</v>
      </c>
      <c r="AW1879" s="15" t="s">
        <v>35</v>
      </c>
      <c r="AX1879" s="15" t="s">
        <v>73</v>
      </c>
      <c r="AY1879" s="275" t="s">
        <v>160</v>
      </c>
    </row>
    <row r="1880" s="13" customFormat="1">
      <c r="A1880" s="13"/>
      <c r="B1880" s="232"/>
      <c r="C1880" s="233"/>
      <c r="D1880" s="234" t="s">
        <v>171</v>
      </c>
      <c r="E1880" s="235" t="s">
        <v>19</v>
      </c>
      <c r="F1880" s="236" t="s">
        <v>2603</v>
      </c>
      <c r="G1880" s="233"/>
      <c r="H1880" s="237">
        <v>2.8029999999999999</v>
      </c>
      <c r="I1880" s="238"/>
      <c r="J1880" s="233"/>
      <c r="K1880" s="233"/>
      <c r="L1880" s="239"/>
      <c r="M1880" s="240"/>
      <c r="N1880" s="241"/>
      <c r="O1880" s="241"/>
      <c r="P1880" s="241"/>
      <c r="Q1880" s="241"/>
      <c r="R1880" s="241"/>
      <c r="S1880" s="241"/>
      <c r="T1880" s="242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T1880" s="243" t="s">
        <v>171</v>
      </c>
      <c r="AU1880" s="243" t="s">
        <v>83</v>
      </c>
      <c r="AV1880" s="13" t="s">
        <v>83</v>
      </c>
      <c r="AW1880" s="13" t="s">
        <v>35</v>
      </c>
      <c r="AX1880" s="13" t="s">
        <v>73</v>
      </c>
      <c r="AY1880" s="243" t="s">
        <v>160</v>
      </c>
    </row>
    <row r="1881" s="13" customFormat="1">
      <c r="A1881" s="13"/>
      <c r="B1881" s="232"/>
      <c r="C1881" s="233"/>
      <c r="D1881" s="234" t="s">
        <v>171</v>
      </c>
      <c r="E1881" s="235" t="s">
        <v>19</v>
      </c>
      <c r="F1881" s="236" t="s">
        <v>2604</v>
      </c>
      <c r="G1881" s="233"/>
      <c r="H1881" s="237">
        <v>4.5579999999999998</v>
      </c>
      <c r="I1881" s="238"/>
      <c r="J1881" s="233"/>
      <c r="K1881" s="233"/>
      <c r="L1881" s="239"/>
      <c r="M1881" s="240"/>
      <c r="N1881" s="241"/>
      <c r="O1881" s="241"/>
      <c r="P1881" s="241"/>
      <c r="Q1881" s="241"/>
      <c r="R1881" s="241"/>
      <c r="S1881" s="241"/>
      <c r="T1881" s="242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T1881" s="243" t="s">
        <v>171</v>
      </c>
      <c r="AU1881" s="243" t="s">
        <v>83</v>
      </c>
      <c r="AV1881" s="13" t="s">
        <v>83</v>
      </c>
      <c r="AW1881" s="13" t="s">
        <v>35</v>
      </c>
      <c r="AX1881" s="13" t="s">
        <v>73</v>
      </c>
      <c r="AY1881" s="243" t="s">
        <v>160</v>
      </c>
    </row>
    <row r="1882" s="13" customFormat="1">
      <c r="A1882" s="13"/>
      <c r="B1882" s="232"/>
      <c r="C1882" s="233"/>
      <c r="D1882" s="234" t="s">
        <v>171</v>
      </c>
      <c r="E1882" s="235" t="s">
        <v>19</v>
      </c>
      <c r="F1882" s="236" t="s">
        <v>2605</v>
      </c>
      <c r="G1882" s="233"/>
      <c r="H1882" s="237">
        <v>8.3469999999999995</v>
      </c>
      <c r="I1882" s="238"/>
      <c r="J1882" s="233"/>
      <c r="K1882" s="233"/>
      <c r="L1882" s="239"/>
      <c r="M1882" s="240"/>
      <c r="N1882" s="241"/>
      <c r="O1882" s="241"/>
      <c r="P1882" s="241"/>
      <c r="Q1882" s="241"/>
      <c r="R1882" s="241"/>
      <c r="S1882" s="241"/>
      <c r="T1882" s="242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T1882" s="243" t="s">
        <v>171</v>
      </c>
      <c r="AU1882" s="243" t="s">
        <v>83</v>
      </c>
      <c r="AV1882" s="13" t="s">
        <v>83</v>
      </c>
      <c r="AW1882" s="13" t="s">
        <v>35</v>
      </c>
      <c r="AX1882" s="13" t="s">
        <v>73</v>
      </c>
      <c r="AY1882" s="243" t="s">
        <v>160</v>
      </c>
    </row>
    <row r="1883" s="13" customFormat="1">
      <c r="A1883" s="13"/>
      <c r="B1883" s="232"/>
      <c r="C1883" s="233"/>
      <c r="D1883" s="234" t="s">
        <v>171</v>
      </c>
      <c r="E1883" s="235" t="s">
        <v>19</v>
      </c>
      <c r="F1883" s="236" t="s">
        <v>2606</v>
      </c>
      <c r="G1883" s="233"/>
      <c r="H1883" s="237">
        <v>7.8849999999999998</v>
      </c>
      <c r="I1883" s="238"/>
      <c r="J1883" s="233"/>
      <c r="K1883" s="233"/>
      <c r="L1883" s="239"/>
      <c r="M1883" s="240"/>
      <c r="N1883" s="241"/>
      <c r="O1883" s="241"/>
      <c r="P1883" s="241"/>
      <c r="Q1883" s="241"/>
      <c r="R1883" s="241"/>
      <c r="S1883" s="241"/>
      <c r="T1883" s="242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T1883" s="243" t="s">
        <v>171</v>
      </c>
      <c r="AU1883" s="243" t="s">
        <v>83</v>
      </c>
      <c r="AV1883" s="13" t="s">
        <v>83</v>
      </c>
      <c r="AW1883" s="13" t="s">
        <v>35</v>
      </c>
      <c r="AX1883" s="13" t="s">
        <v>73</v>
      </c>
      <c r="AY1883" s="243" t="s">
        <v>160</v>
      </c>
    </row>
    <row r="1884" s="13" customFormat="1">
      <c r="A1884" s="13"/>
      <c r="B1884" s="232"/>
      <c r="C1884" s="233"/>
      <c r="D1884" s="234" t="s">
        <v>171</v>
      </c>
      <c r="E1884" s="235" t="s">
        <v>19</v>
      </c>
      <c r="F1884" s="236" t="s">
        <v>2607</v>
      </c>
      <c r="G1884" s="233"/>
      <c r="H1884" s="237">
        <v>6.992</v>
      </c>
      <c r="I1884" s="238"/>
      <c r="J1884" s="233"/>
      <c r="K1884" s="233"/>
      <c r="L1884" s="239"/>
      <c r="M1884" s="240"/>
      <c r="N1884" s="241"/>
      <c r="O1884" s="241"/>
      <c r="P1884" s="241"/>
      <c r="Q1884" s="241"/>
      <c r="R1884" s="241"/>
      <c r="S1884" s="241"/>
      <c r="T1884" s="242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T1884" s="243" t="s">
        <v>171</v>
      </c>
      <c r="AU1884" s="243" t="s">
        <v>83</v>
      </c>
      <c r="AV1884" s="13" t="s">
        <v>83</v>
      </c>
      <c r="AW1884" s="13" t="s">
        <v>35</v>
      </c>
      <c r="AX1884" s="13" t="s">
        <v>73</v>
      </c>
      <c r="AY1884" s="243" t="s">
        <v>160</v>
      </c>
    </row>
    <row r="1885" s="15" customFormat="1">
      <c r="A1885" s="15"/>
      <c r="B1885" s="265"/>
      <c r="C1885" s="266"/>
      <c r="D1885" s="234" t="s">
        <v>171</v>
      </c>
      <c r="E1885" s="267" t="s">
        <v>19</v>
      </c>
      <c r="F1885" s="268" t="s">
        <v>2608</v>
      </c>
      <c r="G1885" s="266"/>
      <c r="H1885" s="269">
        <v>30.585000000000001</v>
      </c>
      <c r="I1885" s="270"/>
      <c r="J1885" s="266"/>
      <c r="K1885" s="266"/>
      <c r="L1885" s="271"/>
      <c r="M1885" s="272"/>
      <c r="N1885" s="273"/>
      <c r="O1885" s="273"/>
      <c r="P1885" s="273"/>
      <c r="Q1885" s="273"/>
      <c r="R1885" s="273"/>
      <c r="S1885" s="273"/>
      <c r="T1885" s="274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T1885" s="275" t="s">
        <v>171</v>
      </c>
      <c r="AU1885" s="275" t="s">
        <v>83</v>
      </c>
      <c r="AV1885" s="15" t="s">
        <v>181</v>
      </c>
      <c r="AW1885" s="15" t="s">
        <v>35</v>
      </c>
      <c r="AX1885" s="15" t="s">
        <v>73</v>
      </c>
      <c r="AY1885" s="275" t="s">
        <v>160</v>
      </c>
    </row>
    <row r="1886" s="13" customFormat="1">
      <c r="A1886" s="13"/>
      <c r="B1886" s="232"/>
      <c r="C1886" s="233"/>
      <c r="D1886" s="234" t="s">
        <v>171</v>
      </c>
      <c r="E1886" s="235" t="s">
        <v>19</v>
      </c>
      <c r="F1886" s="236" t="s">
        <v>2118</v>
      </c>
      <c r="G1886" s="233"/>
      <c r="H1886" s="237">
        <v>5.0510000000000002</v>
      </c>
      <c r="I1886" s="238"/>
      <c r="J1886" s="233"/>
      <c r="K1886" s="233"/>
      <c r="L1886" s="239"/>
      <c r="M1886" s="240"/>
      <c r="N1886" s="241"/>
      <c r="O1886" s="241"/>
      <c r="P1886" s="241"/>
      <c r="Q1886" s="241"/>
      <c r="R1886" s="241"/>
      <c r="S1886" s="241"/>
      <c r="T1886" s="242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T1886" s="243" t="s">
        <v>171</v>
      </c>
      <c r="AU1886" s="243" t="s">
        <v>83</v>
      </c>
      <c r="AV1886" s="13" t="s">
        <v>83</v>
      </c>
      <c r="AW1886" s="13" t="s">
        <v>35</v>
      </c>
      <c r="AX1886" s="13" t="s">
        <v>73</v>
      </c>
      <c r="AY1886" s="243" t="s">
        <v>160</v>
      </c>
    </row>
    <row r="1887" s="13" customFormat="1">
      <c r="A1887" s="13"/>
      <c r="B1887" s="232"/>
      <c r="C1887" s="233"/>
      <c r="D1887" s="234" t="s">
        <v>171</v>
      </c>
      <c r="E1887" s="235" t="s">
        <v>19</v>
      </c>
      <c r="F1887" s="236" t="s">
        <v>2119</v>
      </c>
      <c r="G1887" s="233"/>
      <c r="H1887" s="237">
        <v>3.157</v>
      </c>
      <c r="I1887" s="238"/>
      <c r="J1887" s="233"/>
      <c r="K1887" s="233"/>
      <c r="L1887" s="239"/>
      <c r="M1887" s="240"/>
      <c r="N1887" s="241"/>
      <c r="O1887" s="241"/>
      <c r="P1887" s="241"/>
      <c r="Q1887" s="241"/>
      <c r="R1887" s="241"/>
      <c r="S1887" s="241"/>
      <c r="T1887" s="242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T1887" s="243" t="s">
        <v>171</v>
      </c>
      <c r="AU1887" s="243" t="s">
        <v>83</v>
      </c>
      <c r="AV1887" s="13" t="s">
        <v>83</v>
      </c>
      <c r="AW1887" s="13" t="s">
        <v>35</v>
      </c>
      <c r="AX1887" s="13" t="s">
        <v>73</v>
      </c>
      <c r="AY1887" s="243" t="s">
        <v>160</v>
      </c>
    </row>
    <row r="1888" s="13" customFormat="1">
      <c r="A1888" s="13"/>
      <c r="B1888" s="232"/>
      <c r="C1888" s="233"/>
      <c r="D1888" s="234" t="s">
        <v>171</v>
      </c>
      <c r="E1888" s="235" t="s">
        <v>19</v>
      </c>
      <c r="F1888" s="236" t="s">
        <v>2120</v>
      </c>
      <c r="G1888" s="233"/>
      <c r="H1888" s="237">
        <v>1.478</v>
      </c>
      <c r="I1888" s="238"/>
      <c r="J1888" s="233"/>
      <c r="K1888" s="233"/>
      <c r="L1888" s="239"/>
      <c r="M1888" s="240"/>
      <c r="N1888" s="241"/>
      <c r="O1888" s="241"/>
      <c r="P1888" s="241"/>
      <c r="Q1888" s="241"/>
      <c r="R1888" s="241"/>
      <c r="S1888" s="241"/>
      <c r="T1888" s="242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T1888" s="243" t="s">
        <v>171</v>
      </c>
      <c r="AU1888" s="243" t="s">
        <v>83</v>
      </c>
      <c r="AV1888" s="13" t="s">
        <v>83</v>
      </c>
      <c r="AW1888" s="13" t="s">
        <v>35</v>
      </c>
      <c r="AX1888" s="13" t="s">
        <v>73</v>
      </c>
      <c r="AY1888" s="243" t="s">
        <v>160</v>
      </c>
    </row>
    <row r="1889" s="13" customFormat="1">
      <c r="A1889" s="13"/>
      <c r="B1889" s="232"/>
      <c r="C1889" s="233"/>
      <c r="D1889" s="234" t="s">
        <v>171</v>
      </c>
      <c r="E1889" s="235" t="s">
        <v>19</v>
      </c>
      <c r="F1889" s="236" t="s">
        <v>2121</v>
      </c>
      <c r="G1889" s="233"/>
      <c r="H1889" s="237">
        <v>2.5099999999999998</v>
      </c>
      <c r="I1889" s="238"/>
      <c r="J1889" s="233"/>
      <c r="K1889" s="233"/>
      <c r="L1889" s="239"/>
      <c r="M1889" s="240"/>
      <c r="N1889" s="241"/>
      <c r="O1889" s="241"/>
      <c r="P1889" s="241"/>
      <c r="Q1889" s="241"/>
      <c r="R1889" s="241"/>
      <c r="S1889" s="241"/>
      <c r="T1889" s="242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T1889" s="243" t="s">
        <v>171</v>
      </c>
      <c r="AU1889" s="243" t="s">
        <v>83</v>
      </c>
      <c r="AV1889" s="13" t="s">
        <v>83</v>
      </c>
      <c r="AW1889" s="13" t="s">
        <v>35</v>
      </c>
      <c r="AX1889" s="13" t="s">
        <v>73</v>
      </c>
      <c r="AY1889" s="243" t="s">
        <v>160</v>
      </c>
    </row>
    <row r="1890" s="13" customFormat="1">
      <c r="A1890" s="13"/>
      <c r="B1890" s="232"/>
      <c r="C1890" s="233"/>
      <c r="D1890" s="234" t="s">
        <v>171</v>
      </c>
      <c r="E1890" s="235" t="s">
        <v>19</v>
      </c>
      <c r="F1890" s="236" t="s">
        <v>2122</v>
      </c>
      <c r="G1890" s="233"/>
      <c r="H1890" s="237">
        <v>7.1299999999999999</v>
      </c>
      <c r="I1890" s="238"/>
      <c r="J1890" s="233"/>
      <c r="K1890" s="233"/>
      <c r="L1890" s="239"/>
      <c r="M1890" s="240"/>
      <c r="N1890" s="241"/>
      <c r="O1890" s="241"/>
      <c r="P1890" s="241"/>
      <c r="Q1890" s="241"/>
      <c r="R1890" s="241"/>
      <c r="S1890" s="241"/>
      <c r="T1890" s="242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T1890" s="243" t="s">
        <v>171</v>
      </c>
      <c r="AU1890" s="243" t="s">
        <v>83</v>
      </c>
      <c r="AV1890" s="13" t="s">
        <v>83</v>
      </c>
      <c r="AW1890" s="13" t="s">
        <v>35</v>
      </c>
      <c r="AX1890" s="13" t="s">
        <v>73</v>
      </c>
      <c r="AY1890" s="243" t="s">
        <v>160</v>
      </c>
    </row>
    <row r="1891" s="13" customFormat="1">
      <c r="A1891" s="13"/>
      <c r="B1891" s="232"/>
      <c r="C1891" s="233"/>
      <c r="D1891" s="234" t="s">
        <v>171</v>
      </c>
      <c r="E1891" s="235" t="s">
        <v>19</v>
      </c>
      <c r="F1891" s="236" t="s">
        <v>2123</v>
      </c>
      <c r="G1891" s="233"/>
      <c r="H1891" s="237">
        <v>3.6339999999999999</v>
      </c>
      <c r="I1891" s="238"/>
      <c r="J1891" s="233"/>
      <c r="K1891" s="233"/>
      <c r="L1891" s="239"/>
      <c r="M1891" s="240"/>
      <c r="N1891" s="241"/>
      <c r="O1891" s="241"/>
      <c r="P1891" s="241"/>
      <c r="Q1891" s="241"/>
      <c r="R1891" s="241"/>
      <c r="S1891" s="241"/>
      <c r="T1891" s="242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T1891" s="243" t="s">
        <v>171</v>
      </c>
      <c r="AU1891" s="243" t="s">
        <v>83</v>
      </c>
      <c r="AV1891" s="13" t="s">
        <v>83</v>
      </c>
      <c r="AW1891" s="13" t="s">
        <v>35</v>
      </c>
      <c r="AX1891" s="13" t="s">
        <v>73</v>
      </c>
      <c r="AY1891" s="243" t="s">
        <v>160</v>
      </c>
    </row>
    <row r="1892" s="13" customFormat="1">
      <c r="A1892" s="13"/>
      <c r="B1892" s="232"/>
      <c r="C1892" s="233"/>
      <c r="D1892" s="234" t="s">
        <v>171</v>
      </c>
      <c r="E1892" s="235" t="s">
        <v>19</v>
      </c>
      <c r="F1892" s="236" t="s">
        <v>2124</v>
      </c>
      <c r="G1892" s="233"/>
      <c r="H1892" s="237">
        <v>1.294</v>
      </c>
      <c r="I1892" s="238"/>
      <c r="J1892" s="233"/>
      <c r="K1892" s="233"/>
      <c r="L1892" s="239"/>
      <c r="M1892" s="240"/>
      <c r="N1892" s="241"/>
      <c r="O1892" s="241"/>
      <c r="P1892" s="241"/>
      <c r="Q1892" s="241"/>
      <c r="R1892" s="241"/>
      <c r="S1892" s="241"/>
      <c r="T1892" s="242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T1892" s="243" t="s">
        <v>171</v>
      </c>
      <c r="AU1892" s="243" t="s">
        <v>83</v>
      </c>
      <c r="AV1892" s="13" t="s">
        <v>83</v>
      </c>
      <c r="AW1892" s="13" t="s">
        <v>35</v>
      </c>
      <c r="AX1892" s="13" t="s">
        <v>73</v>
      </c>
      <c r="AY1892" s="243" t="s">
        <v>160</v>
      </c>
    </row>
    <row r="1893" s="13" customFormat="1">
      <c r="A1893" s="13"/>
      <c r="B1893" s="232"/>
      <c r="C1893" s="233"/>
      <c r="D1893" s="234" t="s">
        <v>171</v>
      </c>
      <c r="E1893" s="235" t="s">
        <v>19</v>
      </c>
      <c r="F1893" s="236" t="s">
        <v>2125</v>
      </c>
      <c r="G1893" s="233"/>
      <c r="H1893" s="237">
        <v>2.0169999999999999</v>
      </c>
      <c r="I1893" s="238"/>
      <c r="J1893" s="233"/>
      <c r="K1893" s="233"/>
      <c r="L1893" s="239"/>
      <c r="M1893" s="240"/>
      <c r="N1893" s="241"/>
      <c r="O1893" s="241"/>
      <c r="P1893" s="241"/>
      <c r="Q1893" s="241"/>
      <c r="R1893" s="241"/>
      <c r="S1893" s="241"/>
      <c r="T1893" s="242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T1893" s="243" t="s">
        <v>171</v>
      </c>
      <c r="AU1893" s="243" t="s">
        <v>83</v>
      </c>
      <c r="AV1893" s="13" t="s">
        <v>83</v>
      </c>
      <c r="AW1893" s="13" t="s">
        <v>35</v>
      </c>
      <c r="AX1893" s="13" t="s">
        <v>73</v>
      </c>
      <c r="AY1893" s="243" t="s">
        <v>160</v>
      </c>
    </row>
    <row r="1894" s="15" customFormat="1">
      <c r="A1894" s="15"/>
      <c r="B1894" s="265"/>
      <c r="C1894" s="266"/>
      <c r="D1894" s="234" t="s">
        <v>171</v>
      </c>
      <c r="E1894" s="267" t="s">
        <v>19</v>
      </c>
      <c r="F1894" s="268" t="s">
        <v>2126</v>
      </c>
      <c r="G1894" s="266"/>
      <c r="H1894" s="269">
        <v>26.271000000000001</v>
      </c>
      <c r="I1894" s="270"/>
      <c r="J1894" s="266"/>
      <c r="K1894" s="266"/>
      <c r="L1894" s="271"/>
      <c r="M1894" s="272"/>
      <c r="N1894" s="273"/>
      <c r="O1894" s="273"/>
      <c r="P1894" s="273"/>
      <c r="Q1894" s="273"/>
      <c r="R1894" s="273"/>
      <c r="S1894" s="273"/>
      <c r="T1894" s="274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T1894" s="275" t="s">
        <v>171</v>
      </c>
      <c r="AU1894" s="275" t="s">
        <v>83</v>
      </c>
      <c r="AV1894" s="15" t="s">
        <v>181</v>
      </c>
      <c r="AW1894" s="15" t="s">
        <v>35</v>
      </c>
      <c r="AX1894" s="15" t="s">
        <v>73</v>
      </c>
      <c r="AY1894" s="275" t="s">
        <v>160</v>
      </c>
    </row>
    <row r="1895" s="13" customFormat="1">
      <c r="A1895" s="13"/>
      <c r="B1895" s="232"/>
      <c r="C1895" s="233"/>
      <c r="D1895" s="234" t="s">
        <v>171</v>
      </c>
      <c r="E1895" s="235" t="s">
        <v>19</v>
      </c>
      <c r="F1895" s="236" t="s">
        <v>2609</v>
      </c>
      <c r="G1895" s="233"/>
      <c r="H1895" s="237">
        <v>2.3090000000000002</v>
      </c>
      <c r="I1895" s="238"/>
      <c r="J1895" s="233"/>
      <c r="K1895" s="233"/>
      <c r="L1895" s="239"/>
      <c r="M1895" s="240"/>
      <c r="N1895" s="241"/>
      <c r="O1895" s="241"/>
      <c r="P1895" s="241"/>
      <c r="Q1895" s="241"/>
      <c r="R1895" s="241"/>
      <c r="S1895" s="241"/>
      <c r="T1895" s="242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T1895" s="243" t="s">
        <v>171</v>
      </c>
      <c r="AU1895" s="243" t="s">
        <v>83</v>
      </c>
      <c r="AV1895" s="13" t="s">
        <v>83</v>
      </c>
      <c r="AW1895" s="13" t="s">
        <v>35</v>
      </c>
      <c r="AX1895" s="13" t="s">
        <v>73</v>
      </c>
      <c r="AY1895" s="243" t="s">
        <v>160</v>
      </c>
    </row>
    <row r="1896" s="13" customFormat="1">
      <c r="A1896" s="13"/>
      <c r="B1896" s="232"/>
      <c r="C1896" s="233"/>
      <c r="D1896" s="234" t="s">
        <v>171</v>
      </c>
      <c r="E1896" s="235" t="s">
        <v>19</v>
      </c>
      <c r="F1896" s="236" t="s">
        <v>2610</v>
      </c>
      <c r="G1896" s="233"/>
      <c r="H1896" s="237">
        <v>4.367</v>
      </c>
      <c r="I1896" s="238"/>
      <c r="J1896" s="233"/>
      <c r="K1896" s="233"/>
      <c r="L1896" s="239"/>
      <c r="M1896" s="240"/>
      <c r="N1896" s="241"/>
      <c r="O1896" s="241"/>
      <c r="P1896" s="241"/>
      <c r="Q1896" s="241"/>
      <c r="R1896" s="241"/>
      <c r="S1896" s="241"/>
      <c r="T1896" s="242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T1896" s="243" t="s">
        <v>171</v>
      </c>
      <c r="AU1896" s="243" t="s">
        <v>83</v>
      </c>
      <c r="AV1896" s="13" t="s">
        <v>83</v>
      </c>
      <c r="AW1896" s="13" t="s">
        <v>35</v>
      </c>
      <c r="AX1896" s="13" t="s">
        <v>73</v>
      </c>
      <c r="AY1896" s="243" t="s">
        <v>160</v>
      </c>
    </row>
    <row r="1897" s="13" customFormat="1">
      <c r="A1897" s="13"/>
      <c r="B1897" s="232"/>
      <c r="C1897" s="233"/>
      <c r="D1897" s="234" t="s">
        <v>171</v>
      </c>
      <c r="E1897" s="235" t="s">
        <v>19</v>
      </c>
      <c r="F1897" s="236" t="s">
        <v>2611</v>
      </c>
      <c r="G1897" s="233"/>
      <c r="H1897" s="237">
        <v>3.4340000000000002</v>
      </c>
      <c r="I1897" s="238"/>
      <c r="J1897" s="233"/>
      <c r="K1897" s="233"/>
      <c r="L1897" s="239"/>
      <c r="M1897" s="240"/>
      <c r="N1897" s="241"/>
      <c r="O1897" s="241"/>
      <c r="P1897" s="241"/>
      <c r="Q1897" s="241"/>
      <c r="R1897" s="241"/>
      <c r="S1897" s="241"/>
      <c r="T1897" s="242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T1897" s="243" t="s">
        <v>171</v>
      </c>
      <c r="AU1897" s="243" t="s">
        <v>83</v>
      </c>
      <c r="AV1897" s="13" t="s">
        <v>83</v>
      </c>
      <c r="AW1897" s="13" t="s">
        <v>35</v>
      </c>
      <c r="AX1897" s="13" t="s">
        <v>73</v>
      </c>
      <c r="AY1897" s="243" t="s">
        <v>160</v>
      </c>
    </row>
    <row r="1898" s="13" customFormat="1">
      <c r="A1898" s="13"/>
      <c r="B1898" s="232"/>
      <c r="C1898" s="233"/>
      <c r="D1898" s="234" t="s">
        <v>171</v>
      </c>
      <c r="E1898" s="235" t="s">
        <v>19</v>
      </c>
      <c r="F1898" s="236" t="s">
        <v>2612</v>
      </c>
      <c r="G1898" s="233"/>
      <c r="H1898" s="237">
        <v>6.71</v>
      </c>
      <c r="I1898" s="238"/>
      <c r="J1898" s="233"/>
      <c r="K1898" s="233"/>
      <c r="L1898" s="239"/>
      <c r="M1898" s="240"/>
      <c r="N1898" s="241"/>
      <c r="O1898" s="241"/>
      <c r="P1898" s="241"/>
      <c r="Q1898" s="241"/>
      <c r="R1898" s="241"/>
      <c r="S1898" s="241"/>
      <c r="T1898" s="242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T1898" s="243" t="s">
        <v>171</v>
      </c>
      <c r="AU1898" s="243" t="s">
        <v>83</v>
      </c>
      <c r="AV1898" s="13" t="s">
        <v>83</v>
      </c>
      <c r="AW1898" s="13" t="s">
        <v>35</v>
      </c>
      <c r="AX1898" s="13" t="s">
        <v>73</v>
      </c>
      <c r="AY1898" s="243" t="s">
        <v>160</v>
      </c>
    </row>
    <row r="1899" s="13" customFormat="1">
      <c r="A1899" s="13"/>
      <c r="B1899" s="232"/>
      <c r="C1899" s="233"/>
      <c r="D1899" s="234" t="s">
        <v>171</v>
      </c>
      <c r="E1899" s="235" t="s">
        <v>19</v>
      </c>
      <c r="F1899" s="236" t="s">
        <v>2613</v>
      </c>
      <c r="G1899" s="233"/>
      <c r="H1899" s="237">
        <v>5.5069999999999997</v>
      </c>
      <c r="I1899" s="238"/>
      <c r="J1899" s="233"/>
      <c r="K1899" s="233"/>
      <c r="L1899" s="239"/>
      <c r="M1899" s="240"/>
      <c r="N1899" s="241"/>
      <c r="O1899" s="241"/>
      <c r="P1899" s="241"/>
      <c r="Q1899" s="241"/>
      <c r="R1899" s="241"/>
      <c r="S1899" s="241"/>
      <c r="T1899" s="242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T1899" s="243" t="s">
        <v>171</v>
      </c>
      <c r="AU1899" s="243" t="s">
        <v>83</v>
      </c>
      <c r="AV1899" s="13" t="s">
        <v>83</v>
      </c>
      <c r="AW1899" s="13" t="s">
        <v>35</v>
      </c>
      <c r="AX1899" s="13" t="s">
        <v>73</v>
      </c>
      <c r="AY1899" s="243" t="s">
        <v>160</v>
      </c>
    </row>
    <row r="1900" s="15" customFormat="1">
      <c r="A1900" s="15"/>
      <c r="B1900" s="265"/>
      <c r="C1900" s="266"/>
      <c r="D1900" s="234" t="s">
        <v>171</v>
      </c>
      <c r="E1900" s="267" t="s">
        <v>19</v>
      </c>
      <c r="F1900" s="268" t="s">
        <v>2614</v>
      </c>
      <c r="G1900" s="266"/>
      <c r="H1900" s="269">
        <v>22.327000000000002</v>
      </c>
      <c r="I1900" s="270"/>
      <c r="J1900" s="266"/>
      <c r="K1900" s="266"/>
      <c r="L1900" s="271"/>
      <c r="M1900" s="272"/>
      <c r="N1900" s="273"/>
      <c r="O1900" s="273"/>
      <c r="P1900" s="273"/>
      <c r="Q1900" s="273"/>
      <c r="R1900" s="273"/>
      <c r="S1900" s="273"/>
      <c r="T1900" s="274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T1900" s="275" t="s">
        <v>171</v>
      </c>
      <c r="AU1900" s="275" t="s">
        <v>83</v>
      </c>
      <c r="AV1900" s="15" t="s">
        <v>181</v>
      </c>
      <c r="AW1900" s="15" t="s">
        <v>35</v>
      </c>
      <c r="AX1900" s="15" t="s">
        <v>73</v>
      </c>
      <c r="AY1900" s="275" t="s">
        <v>160</v>
      </c>
    </row>
    <row r="1901" s="13" customFormat="1">
      <c r="A1901" s="13"/>
      <c r="B1901" s="232"/>
      <c r="C1901" s="233"/>
      <c r="D1901" s="234" t="s">
        <v>171</v>
      </c>
      <c r="E1901" s="235" t="s">
        <v>19</v>
      </c>
      <c r="F1901" s="236" t="s">
        <v>2615</v>
      </c>
      <c r="G1901" s="233"/>
      <c r="H1901" s="237">
        <v>7.2839999999999998</v>
      </c>
      <c r="I1901" s="238"/>
      <c r="J1901" s="233"/>
      <c r="K1901" s="233"/>
      <c r="L1901" s="239"/>
      <c r="M1901" s="240"/>
      <c r="N1901" s="241"/>
      <c r="O1901" s="241"/>
      <c r="P1901" s="241"/>
      <c r="Q1901" s="241"/>
      <c r="R1901" s="241"/>
      <c r="S1901" s="241"/>
      <c r="T1901" s="242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T1901" s="243" t="s">
        <v>171</v>
      </c>
      <c r="AU1901" s="243" t="s">
        <v>83</v>
      </c>
      <c r="AV1901" s="13" t="s">
        <v>83</v>
      </c>
      <c r="AW1901" s="13" t="s">
        <v>35</v>
      </c>
      <c r="AX1901" s="13" t="s">
        <v>73</v>
      </c>
      <c r="AY1901" s="243" t="s">
        <v>160</v>
      </c>
    </row>
    <row r="1902" s="15" customFormat="1">
      <c r="A1902" s="15"/>
      <c r="B1902" s="265"/>
      <c r="C1902" s="266"/>
      <c r="D1902" s="234" t="s">
        <v>171</v>
      </c>
      <c r="E1902" s="267" t="s">
        <v>19</v>
      </c>
      <c r="F1902" s="268" t="s">
        <v>2616</v>
      </c>
      <c r="G1902" s="266"/>
      <c r="H1902" s="269">
        <v>7.2839999999999998</v>
      </c>
      <c r="I1902" s="270"/>
      <c r="J1902" s="266"/>
      <c r="K1902" s="266"/>
      <c r="L1902" s="271"/>
      <c r="M1902" s="272"/>
      <c r="N1902" s="273"/>
      <c r="O1902" s="273"/>
      <c r="P1902" s="273"/>
      <c r="Q1902" s="273"/>
      <c r="R1902" s="273"/>
      <c r="S1902" s="273"/>
      <c r="T1902" s="274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T1902" s="275" t="s">
        <v>171</v>
      </c>
      <c r="AU1902" s="275" t="s">
        <v>83</v>
      </c>
      <c r="AV1902" s="15" t="s">
        <v>181</v>
      </c>
      <c r="AW1902" s="15" t="s">
        <v>35</v>
      </c>
      <c r="AX1902" s="15" t="s">
        <v>73</v>
      </c>
      <c r="AY1902" s="275" t="s">
        <v>160</v>
      </c>
    </row>
    <row r="1903" s="13" customFormat="1">
      <c r="A1903" s="13"/>
      <c r="B1903" s="232"/>
      <c r="C1903" s="233"/>
      <c r="D1903" s="234" t="s">
        <v>171</v>
      </c>
      <c r="E1903" s="235" t="s">
        <v>19</v>
      </c>
      <c r="F1903" s="236" t="s">
        <v>2617</v>
      </c>
      <c r="G1903" s="233"/>
      <c r="H1903" s="237">
        <v>3.9729999999999999</v>
      </c>
      <c r="I1903" s="238"/>
      <c r="J1903" s="233"/>
      <c r="K1903" s="233"/>
      <c r="L1903" s="239"/>
      <c r="M1903" s="240"/>
      <c r="N1903" s="241"/>
      <c r="O1903" s="241"/>
      <c r="P1903" s="241"/>
      <c r="Q1903" s="241"/>
      <c r="R1903" s="241"/>
      <c r="S1903" s="241"/>
      <c r="T1903" s="242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T1903" s="243" t="s">
        <v>171</v>
      </c>
      <c r="AU1903" s="243" t="s">
        <v>83</v>
      </c>
      <c r="AV1903" s="13" t="s">
        <v>83</v>
      </c>
      <c r="AW1903" s="13" t="s">
        <v>35</v>
      </c>
      <c r="AX1903" s="13" t="s">
        <v>73</v>
      </c>
      <c r="AY1903" s="243" t="s">
        <v>160</v>
      </c>
    </row>
    <row r="1904" s="13" customFormat="1">
      <c r="A1904" s="13"/>
      <c r="B1904" s="232"/>
      <c r="C1904" s="233"/>
      <c r="D1904" s="234" t="s">
        <v>171</v>
      </c>
      <c r="E1904" s="235" t="s">
        <v>19</v>
      </c>
      <c r="F1904" s="236" t="s">
        <v>2618</v>
      </c>
      <c r="G1904" s="233"/>
      <c r="H1904" s="237">
        <v>3.8809999999999998</v>
      </c>
      <c r="I1904" s="238"/>
      <c r="J1904" s="233"/>
      <c r="K1904" s="233"/>
      <c r="L1904" s="239"/>
      <c r="M1904" s="240"/>
      <c r="N1904" s="241"/>
      <c r="O1904" s="241"/>
      <c r="P1904" s="241"/>
      <c r="Q1904" s="241"/>
      <c r="R1904" s="241"/>
      <c r="S1904" s="241"/>
      <c r="T1904" s="242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T1904" s="243" t="s">
        <v>171</v>
      </c>
      <c r="AU1904" s="243" t="s">
        <v>83</v>
      </c>
      <c r="AV1904" s="13" t="s">
        <v>83</v>
      </c>
      <c r="AW1904" s="13" t="s">
        <v>35</v>
      </c>
      <c r="AX1904" s="13" t="s">
        <v>73</v>
      </c>
      <c r="AY1904" s="243" t="s">
        <v>160</v>
      </c>
    </row>
    <row r="1905" s="13" customFormat="1">
      <c r="A1905" s="13"/>
      <c r="B1905" s="232"/>
      <c r="C1905" s="233"/>
      <c r="D1905" s="234" t="s">
        <v>171</v>
      </c>
      <c r="E1905" s="235" t="s">
        <v>19</v>
      </c>
      <c r="F1905" s="236" t="s">
        <v>2619</v>
      </c>
      <c r="G1905" s="233"/>
      <c r="H1905" s="237">
        <v>7.3769999999999998</v>
      </c>
      <c r="I1905" s="238"/>
      <c r="J1905" s="233"/>
      <c r="K1905" s="233"/>
      <c r="L1905" s="239"/>
      <c r="M1905" s="240"/>
      <c r="N1905" s="241"/>
      <c r="O1905" s="241"/>
      <c r="P1905" s="241"/>
      <c r="Q1905" s="241"/>
      <c r="R1905" s="241"/>
      <c r="S1905" s="241"/>
      <c r="T1905" s="242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T1905" s="243" t="s">
        <v>171</v>
      </c>
      <c r="AU1905" s="243" t="s">
        <v>83</v>
      </c>
      <c r="AV1905" s="13" t="s">
        <v>83</v>
      </c>
      <c r="AW1905" s="13" t="s">
        <v>35</v>
      </c>
      <c r="AX1905" s="13" t="s">
        <v>73</v>
      </c>
      <c r="AY1905" s="243" t="s">
        <v>160</v>
      </c>
    </row>
    <row r="1906" s="13" customFormat="1">
      <c r="A1906" s="13"/>
      <c r="B1906" s="232"/>
      <c r="C1906" s="233"/>
      <c r="D1906" s="234" t="s">
        <v>171</v>
      </c>
      <c r="E1906" s="235" t="s">
        <v>19</v>
      </c>
      <c r="F1906" s="236" t="s">
        <v>2620</v>
      </c>
      <c r="G1906" s="233"/>
      <c r="H1906" s="237">
        <v>4.9740000000000002</v>
      </c>
      <c r="I1906" s="238"/>
      <c r="J1906" s="233"/>
      <c r="K1906" s="233"/>
      <c r="L1906" s="239"/>
      <c r="M1906" s="240"/>
      <c r="N1906" s="241"/>
      <c r="O1906" s="241"/>
      <c r="P1906" s="241"/>
      <c r="Q1906" s="241"/>
      <c r="R1906" s="241"/>
      <c r="S1906" s="241"/>
      <c r="T1906" s="242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T1906" s="243" t="s">
        <v>171</v>
      </c>
      <c r="AU1906" s="243" t="s">
        <v>83</v>
      </c>
      <c r="AV1906" s="13" t="s">
        <v>83</v>
      </c>
      <c r="AW1906" s="13" t="s">
        <v>35</v>
      </c>
      <c r="AX1906" s="13" t="s">
        <v>73</v>
      </c>
      <c r="AY1906" s="243" t="s">
        <v>160</v>
      </c>
    </row>
    <row r="1907" s="13" customFormat="1">
      <c r="A1907" s="13"/>
      <c r="B1907" s="232"/>
      <c r="C1907" s="233"/>
      <c r="D1907" s="234" t="s">
        <v>171</v>
      </c>
      <c r="E1907" s="235" t="s">
        <v>19</v>
      </c>
      <c r="F1907" s="236" t="s">
        <v>2621</v>
      </c>
      <c r="G1907" s="233"/>
      <c r="H1907" s="237">
        <v>3.9420000000000002</v>
      </c>
      <c r="I1907" s="238"/>
      <c r="J1907" s="233"/>
      <c r="K1907" s="233"/>
      <c r="L1907" s="239"/>
      <c r="M1907" s="240"/>
      <c r="N1907" s="241"/>
      <c r="O1907" s="241"/>
      <c r="P1907" s="241"/>
      <c r="Q1907" s="241"/>
      <c r="R1907" s="241"/>
      <c r="S1907" s="241"/>
      <c r="T1907" s="242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T1907" s="243" t="s">
        <v>171</v>
      </c>
      <c r="AU1907" s="243" t="s">
        <v>83</v>
      </c>
      <c r="AV1907" s="13" t="s">
        <v>83</v>
      </c>
      <c r="AW1907" s="13" t="s">
        <v>35</v>
      </c>
      <c r="AX1907" s="13" t="s">
        <v>73</v>
      </c>
      <c r="AY1907" s="243" t="s">
        <v>160</v>
      </c>
    </row>
    <row r="1908" s="13" customFormat="1">
      <c r="A1908" s="13"/>
      <c r="B1908" s="232"/>
      <c r="C1908" s="233"/>
      <c r="D1908" s="234" t="s">
        <v>171</v>
      </c>
      <c r="E1908" s="235" t="s">
        <v>19</v>
      </c>
      <c r="F1908" s="236" t="s">
        <v>2622</v>
      </c>
      <c r="G1908" s="233"/>
      <c r="H1908" s="237">
        <v>16.077999999999999</v>
      </c>
      <c r="I1908" s="238"/>
      <c r="J1908" s="233"/>
      <c r="K1908" s="233"/>
      <c r="L1908" s="239"/>
      <c r="M1908" s="240"/>
      <c r="N1908" s="241"/>
      <c r="O1908" s="241"/>
      <c r="P1908" s="241"/>
      <c r="Q1908" s="241"/>
      <c r="R1908" s="241"/>
      <c r="S1908" s="241"/>
      <c r="T1908" s="242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T1908" s="243" t="s">
        <v>171</v>
      </c>
      <c r="AU1908" s="243" t="s">
        <v>83</v>
      </c>
      <c r="AV1908" s="13" t="s">
        <v>83</v>
      </c>
      <c r="AW1908" s="13" t="s">
        <v>35</v>
      </c>
      <c r="AX1908" s="13" t="s">
        <v>73</v>
      </c>
      <c r="AY1908" s="243" t="s">
        <v>160</v>
      </c>
    </row>
    <row r="1909" s="15" customFormat="1">
      <c r="A1909" s="15"/>
      <c r="B1909" s="265"/>
      <c r="C1909" s="266"/>
      <c r="D1909" s="234" t="s">
        <v>171</v>
      </c>
      <c r="E1909" s="267" t="s">
        <v>19</v>
      </c>
      <c r="F1909" s="268" t="s">
        <v>2623</v>
      </c>
      <c r="G1909" s="266"/>
      <c r="H1909" s="269">
        <v>40.225000000000001</v>
      </c>
      <c r="I1909" s="270"/>
      <c r="J1909" s="266"/>
      <c r="K1909" s="266"/>
      <c r="L1909" s="271"/>
      <c r="M1909" s="272"/>
      <c r="N1909" s="273"/>
      <c r="O1909" s="273"/>
      <c r="P1909" s="273"/>
      <c r="Q1909" s="273"/>
      <c r="R1909" s="273"/>
      <c r="S1909" s="273"/>
      <c r="T1909" s="274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T1909" s="275" t="s">
        <v>171</v>
      </c>
      <c r="AU1909" s="275" t="s">
        <v>83</v>
      </c>
      <c r="AV1909" s="15" t="s">
        <v>181</v>
      </c>
      <c r="AW1909" s="15" t="s">
        <v>35</v>
      </c>
      <c r="AX1909" s="15" t="s">
        <v>73</v>
      </c>
      <c r="AY1909" s="275" t="s">
        <v>160</v>
      </c>
    </row>
    <row r="1910" s="13" customFormat="1">
      <c r="A1910" s="13"/>
      <c r="B1910" s="232"/>
      <c r="C1910" s="233"/>
      <c r="D1910" s="234" t="s">
        <v>171</v>
      </c>
      <c r="E1910" s="235" t="s">
        <v>19</v>
      </c>
      <c r="F1910" s="236" t="s">
        <v>2624</v>
      </c>
      <c r="G1910" s="233"/>
      <c r="H1910" s="237">
        <v>3.9729999999999999</v>
      </c>
      <c r="I1910" s="238"/>
      <c r="J1910" s="233"/>
      <c r="K1910" s="233"/>
      <c r="L1910" s="239"/>
      <c r="M1910" s="240"/>
      <c r="N1910" s="241"/>
      <c r="O1910" s="241"/>
      <c r="P1910" s="241"/>
      <c r="Q1910" s="241"/>
      <c r="R1910" s="241"/>
      <c r="S1910" s="241"/>
      <c r="T1910" s="242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T1910" s="243" t="s">
        <v>171</v>
      </c>
      <c r="AU1910" s="243" t="s">
        <v>83</v>
      </c>
      <c r="AV1910" s="13" t="s">
        <v>83</v>
      </c>
      <c r="AW1910" s="13" t="s">
        <v>35</v>
      </c>
      <c r="AX1910" s="13" t="s">
        <v>73</v>
      </c>
      <c r="AY1910" s="243" t="s">
        <v>160</v>
      </c>
    </row>
    <row r="1911" s="15" customFormat="1">
      <c r="A1911" s="15"/>
      <c r="B1911" s="265"/>
      <c r="C1911" s="266"/>
      <c r="D1911" s="234" t="s">
        <v>171</v>
      </c>
      <c r="E1911" s="267" t="s">
        <v>19</v>
      </c>
      <c r="F1911" s="268" t="s">
        <v>2625</v>
      </c>
      <c r="G1911" s="266"/>
      <c r="H1911" s="269">
        <v>3.9729999999999999</v>
      </c>
      <c r="I1911" s="270"/>
      <c r="J1911" s="266"/>
      <c r="K1911" s="266"/>
      <c r="L1911" s="271"/>
      <c r="M1911" s="272"/>
      <c r="N1911" s="273"/>
      <c r="O1911" s="273"/>
      <c r="P1911" s="273"/>
      <c r="Q1911" s="273"/>
      <c r="R1911" s="273"/>
      <c r="S1911" s="273"/>
      <c r="T1911" s="274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T1911" s="275" t="s">
        <v>171</v>
      </c>
      <c r="AU1911" s="275" t="s">
        <v>83</v>
      </c>
      <c r="AV1911" s="15" t="s">
        <v>181</v>
      </c>
      <c r="AW1911" s="15" t="s">
        <v>35</v>
      </c>
      <c r="AX1911" s="15" t="s">
        <v>73</v>
      </c>
      <c r="AY1911" s="275" t="s">
        <v>160</v>
      </c>
    </row>
    <row r="1912" s="13" customFormat="1">
      <c r="A1912" s="13"/>
      <c r="B1912" s="232"/>
      <c r="C1912" s="233"/>
      <c r="D1912" s="234" t="s">
        <v>171</v>
      </c>
      <c r="E1912" s="235" t="s">
        <v>19</v>
      </c>
      <c r="F1912" s="236" t="s">
        <v>2127</v>
      </c>
      <c r="G1912" s="233"/>
      <c r="H1912" s="237">
        <v>12.597</v>
      </c>
      <c r="I1912" s="238"/>
      <c r="J1912" s="233"/>
      <c r="K1912" s="233"/>
      <c r="L1912" s="239"/>
      <c r="M1912" s="240"/>
      <c r="N1912" s="241"/>
      <c r="O1912" s="241"/>
      <c r="P1912" s="241"/>
      <c r="Q1912" s="241"/>
      <c r="R1912" s="241"/>
      <c r="S1912" s="241"/>
      <c r="T1912" s="242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T1912" s="243" t="s">
        <v>171</v>
      </c>
      <c r="AU1912" s="243" t="s">
        <v>83</v>
      </c>
      <c r="AV1912" s="13" t="s">
        <v>83</v>
      </c>
      <c r="AW1912" s="13" t="s">
        <v>35</v>
      </c>
      <c r="AX1912" s="13" t="s">
        <v>73</v>
      </c>
      <c r="AY1912" s="243" t="s">
        <v>160</v>
      </c>
    </row>
    <row r="1913" s="13" customFormat="1">
      <c r="A1913" s="13"/>
      <c r="B1913" s="232"/>
      <c r="C1913" s="233"/>
      <c r="D1913" s="234" t="s">
        <v>171</v>
      </c>
      <c r="E1913" s="235" t="s">
        <v>19</v>
      </c>
      <c r="F1913" s="236" t="s">
        <v>2128</v>
      </c>
      <c r="G1913" s="233"/>
      <c r="H1913" s="237">
        <v>2.2949999999999999</v>
      </c>
      <c r="I1913" s="238"/>
      <c r="J1913" s="233"/>
      <c r="K1913" s="233"/>
      <c r="L1913" s="239"/>
      <c r="M1913" s="240"/>
      <c r="N1913" s="241"/>
      <c r="O1913" s="241"/>
      <c r="P1913" s="241"/>
      <c r="Q1913" s="241"/>
      <c r="R1913" s="241"/>
      <c r="S1913" s="241"/>
      <c r="T1913" s="242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T1913" s="243" t="s">
        <v>171</v>
      </c>
      <c r="AU1913" s="243" t="s">
        <v>83</v>
      </c>
      <c r="AV1913" s="13" t="s">
        <v>83</v>
      </c>
      <c r="AW1913" s="13" t="s">
        <v>35</v>
      </c>
      <c r="AX1913" s="13" t="s">
        <v>73</v>
      </c>
      <c r="AY1913" s="243" t="s">
        <v>160</v>
      </c>
    </row>
    <row r="1914" s="13" customFormat="1">
      <c r="A1914" s="13"/>
      <c r="B1914" s="232"/>
      <c r="C1914" s="233"/>
      <c r="D1914" s="234" t="s">
        <v>171</v>
      </c>
      <c r="E1914" s="235" t="s">
        <v>19</v>
      </c>
      <c r="F1914" s="236" t="s">
        <v>2129</v>
      </c>
      <c r="G1914" s="233"/>
      <c r="H1914" s="237">
        <v>6.1449999999999996</v>
      </c>
      <c r="I1914" s="238"/>
      <c r="J1914" s="233"/>
      <c r="K1914" s="233"/>
      <c r="L1914" s="239"/>
      <c r="M1914" s="240"/>
      <c r="N1914" s="241"/>
      <c r="O1914" s="241"/>
      <c r="P1914" s="241"/>
      <c r="Q1914" s="241"/>
      <c r="R1914" s="241"/>
      <c r="S1914" s="241"/>
      <c r="T1914" s="242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T1914" s="243" t="s">
        <v>171</v>
      </c>
      <c r="AU1914" s="243" t="s">
        <v>83</v>
      </c>
      <c r="AV1914" s="13" t="s">
        <v>83</v>
      </c>
      <c r="AW1914" s="13" t="s">
        <v>35</v>
      </c>
      <c r="AX1914" s="13" t="s">
        <v>73</v>
      </c>
      <c r="AY1914" s="243" t="s">
        <v>160</v>
      </c>
    </row>
    <row r="1915" s="13" customFormat="1">
      <c r="A1915" s="13"/>
      <c r="B1915" s="232"/>
      <c r="C1915" s="233"/>
      <c r="D1915" s="234" t="s">
        <v>171</v>
      </c>
      <c r="E1915" s="235" t="s">
        <v>19</v>
      </c>
      <c r="F1915" s="236" t="s">
        <v>2130</v>
      </c>
      <c r="G1915" s="233"/>
      <c r="H1915" s="237">
        <v>2.8340000000000001</v>
      </c>
      <c r="I1915" s="238"/>
      <c r="J1915" s="233"/>
      <c r="K1915" s="233"/>
      <c r="L1915" s="239"/>
      <c r="M1915" s="240"/>
      <c r="N1915" s="241"/>
      <c r="O1915" s="241"/>
      <c r="P1915" s="241"/>
      <c r="Q1915" s="241"/>
      <c r="R1915" s="241"/>
      <c r="S1915" s="241"/>
      <c r="T1915" s="242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T1915" s="243" t="s">
        <v>171</v>
      </c>
      <c r="AU1915" s="243" t="s">
        <v>83</v>
      </c>
      <c r="AV1915" s="13" t="s">
        <v>83</v>
      </c>
      <c r="AW1915" s="13" t="s">
        <v>35</v>
      </c>
      <c r="AX1915" s="13" t="s">
        <v>73</v>
      </c>
      <c r="AY1915" s="243" t="s">
        <v>160</v>
      </c>
    </row>
    <row r="1916" s="13" customFormat="1">
      <c r="A1916" s="13"/>
      <c r="B1916" s="232"/>
      <c r="C1916" s="233"/>
      <c r="D1916" s="234" t="s">
        <v>171</v>
      </c>
      <c r="E1916" s="235" t="s">
        <v>19</v>
      </c>
      <c r="F1916" s="236" t="s">
        <v>2131</v>
      </c>
      <c r="G1916" s="233"/>
      <c r="H1916" s="237">
        <v>3.1419999999999999</v>
      </c>
      <c r="I1916" s="238"/>
      <c r="J1916" s="233"/>
      <c r="K1916" s="233"/>
      <c r="L1916" s="239"/>
      <c r="M1916" s="240"/>
      <c r="N1916" s="241"/>
      <c r="O1916" s="241"/>
      <c r="P1916" s="241"/>
      <c r="Q1916" s="241"/>
      <c r="R1916" s="241"/>
      <c r="S1916" s="241"/>
      <c r="T1916" s="242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43" t="s">
        <v>171</v>
      </c>
      <c r="AU1916" s="243" t="s">
        <v>83</v>
      </c>
      <c r="AV1916" s="13" t="s">
        <v>83</v>
      </c>
      <c r="AW1916" s="13" t="s">
        <v>35</v>
      </c>
      <c r="AX1916" s="13" t="s">
        <v>73</v>
      </c>
      <c r="AY1916" s="243" t="s">
        <v>160</v>
      </c>
    </row>
    <row r="1917" s="13" customFormat="1">
      <c r="A1917" s="13"/>
      <c r="B1917" s="232"/>
      <c r="C1917" s="233"/>
      <c r="D1917" s="234" t="s">
        <v>171</v>
      </c>
      <c r="E1917" s="235" t="s">
        <v>19</v>
      </c>
      <c r="F1917" s="236" t="s">
        <v>2132</v>
      </c>
      <c r="G1917" s="233"/>
      <c r="H1917" s="237">
        <v>10.179</v>
      </c>
      <c r="I1917" s="238"/>
      <c r="J1917" s="233"/>
      <c r="K1917" s="233"/>
      <c r="L1917" s="239"/>
      <c r="M1917" s="240"/>
      <c r="N1917" s="241"/>
      <c r="O1917" s="241"/>
      <c r="P1917" s="241"/>
      <c r="Q1917" s="241"/>
      <c r="R1917" s="241"/>
      <c r="S1917" s="241"/>
      <c r="T1917" s="242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T1917" s="243" t="s">
        <v>171</v>
      </c>
      <c r="AU1917" s="243" t="s">
        <v>83</v>
      </c>
      <c r="AV1917" s="13" t="s">
        <v>83</v>
      </c>
      <c r="AW1917" s="13" t="s">
        <v>35</v>
      </c>
      <c r="AX1917" s="13" t="s">
        <v>73</v>
      </c>
      <c r="AY1917" s="243" t="s">
        <v>160</v>
      </c>
    </row>
    <row r="1918" s="13" customFormat="1">
      <c r="A1918" s="13"/>
      <c r="B1918" s="232"/>
      <c r="C1918" s="233"/>
      <c r="D1918" s="234" t="s">
        <v>171</v>
      </c>
      <c r="E1918" s="235" t="s">
        <v>19</v>
      </c>
      <c r="F1918" s="236" t="s">
        <v>2133</v>
      </c>
      <c r="G1918" s="233"/>
      <c r="H1918" s="237">
        <v>5.6210000000000004</v>
      </c>
      <c r="I1918" s="238"/>
      <c r="J1918" s="233"/>
      <c r="K1918" s="233"/>
      <c r="L1918" s="239"/>
      <c r="M1918" s="240"/>
      <c r="N1918" s="241"/>
      <c r="O1918" s="241"/>
      <c r="P1918" s="241"/>
      <c r="Q1918" s="241"/>
      <c r="R1918" s="241"/>
      <c r="S1918" s="241"/>
      <c r="T1918" s="242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T1918" s="243" t="s">
        <v>171</v>
      </c>
      <c r="AU1918" s="243" t="s">
        <v>83</v>
      </c>
      <c r="AV1918" s="13" t="s">
        <v>83</v>
      </c>
      <c r="AW1918" s="13" t="s">
        <v>35</v>
      </c>
      <c r="AX1918" s="13" t="s">
        <v>73</v>
      </c>
      <c r="AY1918" s="243" t="s">
        <v>160</v>
      </c>
    </row>
    <row r="1919" s="15" customFormat="1">
      <c r="A1919" s="15"/>
      <c r="B1919" s="265"/>
      <c r="C1919" s="266"/>
      <c r="D1919" s="234" t="s">
        <v>171</v>
      </c>
      <c r="E1919" s="267" t="s">
        <v>19</v>
      </c>
      <c r="F1919" s="268" t="s">
        <v>2134</v>
      </c>
      <c r="G1919" s="266"/>
      <c r="H1919" s="269">
        <v>42.813000000000002</v>
      </c>
      <c r="I1919" s="270"/>
      <c r="J1919" s="266"/>
      <c r="K1919" s="266"/>
      <c r="L1919" s="271"/>
      <c r="M1919" s="272"/>
      <c r="N1919" s="273"/>
      <c r="O1919" s="273"/>
      <c r="P1919" s="273"/>
      <c r="Q1919" s="273"/>
      <c r="R1919" s="273"/>
      <c r="S1919" s="273"/>
      <c r="T1919" s="274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T1919" s="275" t="s">
        <v>171</v>
      </c>
      <c r="AU1919" s="275" t="s">
        <v>83</v>
      </c>
      <c r="AV1919" s="15" t="s">
        <v>181</v>
      </c>
      <c r="AW1919" s="15" t="s">
        <v>35</v>
      </c>
      <c r="AX1919" s="15" t="s">
        <v>73</v>
      </c>
      <c r="AY1919" s="275" t="s">
        <v>160</v>
      </c>
    </row>
    <row r="1920" s="14" customFormat="1">
      <c r="A1920" s="14"/>
      <c r="B1920" s="244"/>
      <c r="C1920" s="245"/>
      <c r="D1920" s="234" t="s">
        <v>171</v>
      </c>
      <c r="E1920" s="246" t="s">
        <v>19</v>
      </c>
      <c r="F1920" s="247" t="s">
        <v>180</v>
      </c>
      <c r="G1920" s="245"/>
      <c r="H1920" s="248">
        <v>215.58500000000001</v>
      </c>
      <c r="I1920" s="249"/>
      <c r="J1920" s="245"/>
      <c r="K1920" s="245"/>
      <c r="L1920" s="250"/>
      <c r="M1920" s="251"/>
      <c r="N1920" s="252"/>
      <c r="O1920" s="252"/>
      <c r="P1920" s="252"/>
      <c r="Q1920" s="252"/>
      <c r="R1920" s="252"/>
      <c r="S1920" s="252"/>
      <c r="T1920" s="253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T1920" s="254" t="s">
        <v>171</v>
      </c>
      <c r="AU1920" s="254" t="s">
        <v>83</v>
      </c>
      <c r="AV1920" s="14" t="s">
        <v>167</v>
      </c>
      <c r="AW1920" s="14" t="s">
        <v>35</v>
      </c>
      <c r="AX1920" s="14" t="s">
        <v>81</v>
      </c>
      <c r="AY1920" s="254" t="s">
        <v>160</v>
      </c>
    </row>
    <row r="1921" s="2" customFormat="1" ht="16.5" customHeight="1">
      <c r="A1921" s="40"/>
      <c r="B1921" s="41"/>
      <c r="C1921" s="255" t="s">
        <v>2626</v>
      </c>
      <c r="D1921" s="255" t="s">
        <v>242</v>
      </c>
      <c r="E1921" s="256" t="s">
        <v>2627</v>
      </c>
      <c r="F1921" s="257" t="s">
        <v>2628</v>
      </c>
      <c r="G1921" s="258" t="s">
        <v>250</v>
      </c>
      <c r="H1921" s="259">
        <v>431.17000000000002</v>
      </c>
      <c r="I1921" s="260"/>
      <c r="J1921" s="261">
        <f>ROUND(I1921*H1921,2)</f>
        <v>0</v>
      </c>
      <c r="K1921" s="257" t="s">
        <v>166</v>
      </c>
      <c r="L1921" s="262"/>
      <c r="M1921" s="263" t="s">
        <v>19</v>
      </c>
      <c r="N1921" s="264" t="s">
        <v>44</v>
      </c>
      <c r="O1921" s="86"/>
      <c r="P1921" s="223">
        <f>O1921*H1921</f>
        <v>0</v>
      </c>
      <c r="Q1921" s="223">
        <v>0.00072000000000000005</v>
      </c>
      <c r="R1921" s="223">
        <f>Q1921*H1921</f>
        <v>0.31044240000000001</v>
      </c>
      <c r="S1921" s="223">
        <v>0</v>
      </c>
      <c r="T1921" s="224">
        <f>S1921*H1921</f>
        <v>0</v>
      </c>
      <c r="U1921" s="40"/>
      <c r="V1921" s="40"/>
      <c r="W1921" s="40"/>
      <c r="X1921" s="40"/>
      <c r="Y1921" s="40"/>
      <c r="Z1921" s="40"/>
      <c r="AA1921" s="40"/>
      <c r="AB1921" s="40"/>
      <c r="AC1921" s="40"/>
      <c r="AD1921" s="40"/>
      <c r="AE1921" s="40"/>
      <c r="AR1921" s="225" t="s">
        <v>368</v>
      </c>
      <c r="AT1921" s="225" t="s">
        <v>242</v>
      </c>
      <c r="AU1921" s="225" t="s">
        <v>83</v>
      </c>
      <c r="AY1921" s="19" t="s">
        <v>160</v>
      </c>
      <c r="BE1921" s="226">
        <f>IF(N1921="základní",J1921,0)</f>
        <v>0</v>
      </c>
      <c r="BF1921" s="226">
        <f>IF(N1921="snížená",J1921,0)</f>
        <v>0</v>
      </c>
      <c r="BG1921" s="226">
        <f>IF(N1921="zákl. přenesená",J1921,0)</f>
        <v>0</v>
      </c>
      <c r="BH1921" s="226">
        <f>IF(N1921="sníž. přenesená",J1921,0)</f>
        <v>0</v>
      </c>
      <c r="BI1921" s="226">
        <f>IF(N1921="nulová",J1921,0)</f>
        <v>0</v>
      </c>
      <c r="BJ1921" s="19" t="s">
        <v>81</v>
      </c>
      <c r="BK1921" s="226">
        <f>ROUND(I1921*H1921,2)</f>
        <v>0</v>
      </c>
      <c r="BL1921" s="19" t="s">
        <v>263</v>
      </c>
      <c r="BM1921" s="225" t="s">
        <v>2629</v>
      </c>
    </row>
    <row r="1922" s="13" customFormat="1">
      <c r="A1922" s="13"/>
      <c r="B1922" s="232"/>
      <c r="C1922" s="233"/>
      <c r="D1922" s="234" t="s">
        <v>171</v>
      </c>
      <c r="E1922" s="233"/>
      <c r="F1922" s="236" t="s">
        <v>2630</v>
      </c>
      <c r="G1922" s="233"/>
      <c r="H1922" s="237">
        <v>431.17000000000002</v>
      </c>
      <c r="I1922" s="238"/>
      <c r="J1922" s="233"/>
      <c r="K1922" s="233"/>
      <c r="L1922" s="239"/>
      <c r="M1922" s="240"/>
      <c r="N1922" s="241"/>
      <c r="O1922" s="241"/>
      <c r="P1922" s="241"/>
      <c r="Q1922" s="241"/>
      <c r="R1922" s="241"/>
      <c r="S1922" s="241"/>
      <c r="T1922" s="242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243" t="s">
        <v>171</v>
      </c>
      <c r="AU1922" s="243" t="s">
        <v>83</v>
      </c>
      <c r="AV1922" s="13" t="s">
        <v>83</v>
      </c>
      <c r="AW1922" s="13" t="s">
        <v>4</v>
      </c>
      <c r="AX1922" s="13" t="s">
        <v>81</v>
      </c>
      <c r="AY1922" s="243" t="s">
        <v>160</v>
      </c>
    </row>
    <row r="1923" s="2" customFormat="1" ht="16.5" customHeight="1">
      <c r="A1923" s="40"/>
      <c r="B1923" s="41"/>
      <c r="C1923" s="255" t="s">
        <v>2631</v>
      </c>
      <c r="D1923" s="255" t="s">
        <v>242</v>
      </c>
      <c r="E1923" s="256" t="s">
        <v>2632</v>
      </c>
      <c r="F1923" s="257" t="s">
        <v>2633</v>
      </c>
      <c r="G1923" s="258" t="s">
        <v>250</v>
      </c>
      <c r="H1923" s="259">
        <v>172.46799999999999</v>
      </c>
      <c r="I1923" s="260"/>
      <c r="J1923" s="261">
        <f>ROUND(I1923*H1923,2)</f>
        <v>0</v>
      </c>
      <c r="K1923" s="257" t="s">
        <v>166</v>
      </c>
      <c r="L1923" s="262"/>
      <c r="M1923" s="263" t="s">
        <v>19</v>
      </c>
      <c r="N1923" s="264" t="s">
        <v>44</v>
      </c>
      <c r="O1923" s="86"/>
      <c r="P1923" s="223">
        <f>O1923*H1923</f>
        <v>0</v>
      </c>
      <c r="Q1923" s="223">
        <v>0.00055000000000000003</v>
      </c>
      <c r="R1923" s="223">
        <f>Q1923*H1923</f>
        <v>0.094857399999999994</v>
      </c>
      <c r="S1923" s="223">
        <v>0</v>
      </c>
      <c r="T1923" s="224">
        <f>S1923*H1923</f>
        <v>0</v>
      </c>
      <c r="U1923" s="40"/>
      <c r="V1923" s="40"/>
      <c r="W1923" s="40"/>
      <c r="X1923" s="40"/>
      <c r="Y1923" s="40"/>
      <c r="Z1923" s="40"/>
      <c r="AA1923" s="40"/>
      <c r="AB1923" s="40"/>
      <c r="AC1923" s="40"/>
      <c r="AD1923" s="40"/>
      <c r="AE1923" s="40"/>
      <c r="AR1923" s="225" t="s">
        <v>368</v>
      </c>
      <c r="AT1923" s="225" t="s">
        <v>242</v>
      </c>
      <c r="AU1923" s="225" t="s">
        <v>83</v>
      </c>
      <c r="AY1923" s="19" t="s">
        <v>160</v>
      </c>
      <c r="BE1923" s="226">
        <f>IF(N1923="základní",J1923,0)</f>
        <v>0</v>
      </c>
      <c r="BF1923" s="226">
        <f>IF(N1923="snížená",J1923,0)</f>
        <v>0</v>
      </c>
      <c r="BG1923" s="226">
        <f>IF(N1923="zákl. přenesená",J1923,0)</f>
        <v>0</v>
      </c>
      <c r="BH1923" s="226">
        <f>IF(N1923="sníž. přenesená",J1923,0)</f>
        <v>0</v>
      </c>
      <c r="BI1923" s="226">
        <f>IF(N1923="nulová",J1923,0)</f>
        <v>0</v>
      </c>
      <c r="BJ1923" s="19" t="s">
        <v>81</v>
      </c>
      <c r="BK1923" s="226">
        <f>ROUND(I1923*H1923,2)</f>
        <v>0</v>
      </c>
      <c r="BL1923" s="19" t="s">
        <v>263</v>
      </c>
      <c r="BM1923" s="225" t="s">
        <v>2634</v>
      </c>
    </row>
    <row r="1924" s="13" customFormat="1">
      <c r="A1924" s="13"/>
      <c r="B1924" s="232"/>
      <c r="C1924" s="233"/>
      <c r="D1924" s="234" t="s">
        <v>171</v>
      </c>
      <c r="E1924" s="233"/>
      <c r="F1924" s="236" t="s">
        <v>2635</v>
      </c>
      <c r="G1924" s="233"/>
      <c r="H1924" s="237">
        <v>172.46799999999999</v>
      </c>
      <c r="I1924" s="238"/>
      <c r="J1924" s="233"/>
      <c r="K1924" s="233"/>
      <c r="L1924" s="239"/>
      <c r="M1924" s="240"/>
      <c r="N1924" s="241"/>
      <c r="O1924" s="241"/>
      <c r="P1924" s="241"/>
      <c r="Q1924" s="241"/>
      <c r="R1924" s="241"/>
      <c r="S1924" s="241"/>
      <c r="T1924" s="242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T1924" s="243" t="s">
        <v>171</v>
      </c>
      <c r="AU1924" s="243" t="s">
        <v>83</v>
      </c>
      <c r="AV1924" s="13" t="s">
        <v>83</v>
      </c>
      <c r="AW1924" s="13" t="s">
        <v>4</v>
      </c>
      <c r="AX1924" s="13" t="s">
        <v>81</v>
      </c>
      <c r="AY1924" s="243" t="s">
        <v>160</v>
      </c>
    </row>
    <row r="1925" s="2" customFormat="1" ht="24.15" customHeight="1">
      <c r="A1925" s="40"/>
      <c r="B1925" s="41"/>
      <c r="C1925" s="214" t="s">
        <v>2636</v>
      </c>
      <c r="D1925" s="214" t="s">
        <v>162</v>
      </c>
      <c r="E1925" s="215" t="s">
        <v>2637</v>
      </c>
      <c r="F1925" s="216" t="s">
        <v>2638</v>
      </c>
      <c r="G1925" s="217" t="s">
        <v>165</v>
      </c>
      <c r="H1925" s="218">
        <v>1689.2829999999999</v>
      </c>
      <c r="I1925" s="219"/>
      <c r="J1925" s="220">
        <f>ROUND(I1925*H1925,2)</f>
        <v>0</v>
      </c>
      <c r="K1925" s="216" t="s">
        <v>166</v>
      </c>
      <c r="L1925" s="46"/>
      <c r="M1925" s="221" t="s">
        <v>19</v>
      </c>
      <c r="N1925" s="222" t="s">
        <v>44</v>
      </c>
      <c r="O1925" s="86"/>
      <c r="P1925" s="223">
        <f>O1925*H1925</f>
        <v>0</v>
      </c>
      <c r="Q1925" s="223">
        <v>0.00029</v>
      </c>
      <c r="R1925" s="223">
        <f>Q1925*H1925</f>
        <v>0.48989206999999996</v>
      </c>
      <c r="S1925" s="223">
        <v>0</v>
      </c>
      <c r="T1925" s="224">
        <f>S1925*H1925</f>
        <v>0</v>
      </c>
      <c r="U1925" s="40"/>
      <c r="V1925" s="40"/>
      <c r="W1925" s="40"/>
      <c r="X1925" s="40"/>
      <c r="Y1925" s="40"/>
      <c r="Z1925" s="40"/>
      <c r="AA1925" s="40"/>
      <c r="AB1925" s="40"/>
      <c r="AC1925" s="40"/>
      <c r="AD1925" s="40"/>
      <c r="AE1925" s="40"/>
      <c r="AR1925" s="225" t="s">
        <v>263</v>
      </c>
      <c r="AT1925" s="225" t="s">
        <v>162</v>
      </c>
      <c r="AU1925" s="225" t="s">
        <v>83</v>
      </c>
      <c r="AY1925" s="19" t="s">
        <v>160</v>
      </c>
      <c r="BE1925" s="226">
        <f>IF(N1925="základní",J1925,0)</f>
        <v>0</v>
      </c>
      <c r="BF1925" s="226">
        <f>IF(N1925="snížená",J1925,0)</f>
        <v>0</v>
      </c>
      <c r="BG1925" s="226">
        <f>IF(N1925="zákl. přenesená",J1925,0)</f>
        <v>0</v>
      </c>
      <c r="BH1925" s="226">
        <f>IF(N1925="sníž. přenesená",J1925,0)</f>
        <v>0</v>
      </c>
      <c r="BI1925" s="226">
        <f>IF(N1925="nulová",J1925,0)</f>
        <v>0</v>
      </c>
      <c r="BJ1925" s="19" t="s">
        <v>81</v>
      </c>
      <c r="BK1925" s="226">
        <f>ROUND(I1925*H1925,2)</f>
        <v>0</v>
      </c>
      <c r="BL1925" s="19" t="s">
        <v>263</v>
      </c>
      <c r="BM1925" s="225" t="s">
        <v>2639</v>
      </c>
    </row>
    <row r="1926" s="2" customFormat="1">
      <c r="A1926" s="40"/>
      <c r="B1926" s="41"/>
      <c r="C1926" s="42"/>
      <c r="D1926" s="227" t="s">
        <v>169</v>
      </c>
      <c r="E1926" s="42"/>
      <c r="F1926" s="228" t="s">
        <v>2640</v>
      </c>
      <c r="G1926" s="42"/>
      <c r="H1926" s="42"/>
      <c r="I1926" s="229"/>
      <c r="J1926" s="42"/>
      <c r="K1926" s="42"/>
      <c r="L1926" s="46"/>
      <c r="M1926" s="230"/>
      <c r="N1926" s="231"/>
      <c r="O1926" s="86"/>
      <c r="P1926" s="86"/>
      <c r="Q1926" s="86"/>
      <c r="R1926" s="86"/>
      <c r="S1926" s="86"/>
      <c r="T1926" s="87"/>
      <c r="U1926" s="40"/>
      <c r="V1926" s="40"/>
      <c r="W1926" s="40"/>
      <c r="X1926" s="40"/>
      <c r="Y1926" s="40"/>
      <c r="Z1926" s="40"/>
      <c r="AA1926" s="40"/>
      <c r="AB1926" s="40"/>
      <c r="AC1926" s="40"/>
      <c r="AD1926" s="40"/>
      <c r="AE1926" s="40"/>
      <c r="AT1926" s="19" t="s">
        <v>169</v>
      </c>
      <c r="AU1926" s="19" t="s">
        <v>83</v>
      </c>
    </row>
    <row r="1927" s="2" customFormat="1">
      <c r="A1927" s="40"/>
      <c r="B1927" s="41"/>
      <c r="C1927" s="42"/>
      <c r="D1927" s="234" t="s">
        <v>449</v>
      </c>
      <c r="E1927" s="42"/>
      <c r="F1927" s="276" t="s">
        <v>2641</v>
      </c>
      <c r="G1927" s="42"/>
      <c r="H1927" s="42"/>
      <c r="I1927" s="229"/>
      <c r="J1927" s="42"/>
      <c r="K1927" s="42"/>
      <c r="L1927" s="46"/>
      <c r="M1927" s="230"/>
      <c r="N1927" s="231"/>
      <c r="O1927" s="86"/>
      <c r="P1927" s="86"/>
      <c r="Q1927" s="86"/>
      <c r="R1927" s="86"/>
      <c r="S1927" s="86"/>
      <c r="T1927" s="87"/>
      <c r="U1927" s="40"/>
      <c r="V1927" s="40"/>
      <c r="W1927" s="40"/>
      <c r="X1927" s="40"/>
      <c r="Y1927" s="40"/>
      <c r="Z1927" s="40"/>
      <c r="AA1927" s="40"/>
      <c r="AB1927" s="40"/>
      <c r="AC1927" s="40"/>
      <c r="AD1927" s="40"/>
      <c r="AE1927" s="40"/>
      <c r="AT1927" s="19" t="s">
        <v>449</v>
      </c>
      <c r="AU1927" s="19" t="s">
        <v>83</v>
      </c>
    </row>
    <row r="1928" s="13" customFormat="1">
      <c r="A1928" s="13"/>
      <c r="B1928" s="232"/>
      <c r="C1928" s="233"/>
      <c r="D1928" s="234" t="s">
        <v>171</v>
      </c>
      <c r="E1928" s="235" t="s">
        <v>19</v>
      </c>
      <c r="F1928" s="236" t="s">
        <v>2589</v>
      </c>
      <c r="G1928" s="233"/>
      <c r="H1928" s="237">
        <v>13.517</v>
      </c>
      <c r="I1928" s="238"/>
      <c r="J1928" s="233"/>
      <c r="K1928" s="233"/>
      <c r="L1928" s="239"/>
      <c r="M1928" s="240"/>
      <c r="N1928" s="241"/>
      <c r="O1928" s="241"/>
      <c r="P1928" s="241"/>
      <c r="Q1928" s="241"/>
      <c r="R1928" s="241"/>
      <c r="S1928" s="241"/>
      <c r="T1928" s="242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T1928" s="243" t="s">
        <v>171</v>
      </c>
      <c r="AU1928" s="243" t="s">
        <v>83</v>
      </c>
      <c r="AV1928" s="13" t="s">
        <v>83</v>
      </c>
      <c r="AW1928" s="13" t="s">
        <v>35</v>
      </c>
      <c r="AX1928" s="13" t="s">
        <v>73</v>
      </c>
      <c r="AY1928" s="243" t="s">
        <v>160</v>
      </c>
    </row>
    <row r="1929" s="13" customFormat="1">
      <c r="A1929" s="13"/>
      <c r="B1929" s="232"/>
      <c r="C1929" s="233"/>
      <c r="D1929" s="234" t="s">
        <v>171</v>
      </c>
      <c r="E1929" s="235" t="s">
        <v>19</v>
      </c>
      <c r="F1929" s="236" t="s">
        <v>2590</v>
      </c>
      <c r="G1929" s="233"/>
      <c r="H1929" s="237">
        <v>1.4199999999999999</v>
      </c>
      <c r="I1929" s="238"/>
      <c r="J1929" s="233"/>
      <c r="K1929" s="233"/>
      <c r="L1929" s="239"/>
      <c r="M1929" s="240"/>
      <c r="N1929" s="241"/>
      <c r="O1929" s="241"/>
      <c r="P1929" s="241"/>
      <c r="Q1929" s="241"/>
      <c r="R1929" s="241"/>
      <c r="S1929" s="241"/>
      <c r="T1929" s="242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T1929" s="243" t="s">
        <v>171</v>
      </c>
      <c r="AU1929" s="243" t="s">
        <v>83</v>
      </c>
      <c r="AV1929" s="13" t="s">
        <v>83</v>
      </c>
      <c r="AW1929" s="13" t="s">
        <v>35</v>
      </c>
      <c r="AX1929" s="13" t="s">
        <v>73</v>
      </c>
      <c r="AY1929" s="243" t="s">
        <v>160</v>
      </c>
    </row>
    <row r="1930" s="13" customFormat="1">
      <c r="A1930" s="13"/>
      <c r="B1930" s="232"/>
      <c r="C1930" s="233"/>
      <c r="D1930" s="234" t="s">
        <v>171</v>
      </c>
      <c r="E1930" s="235" t="s">
        <v>19</v>
      </c>
      <c r="F1930" s="236" t="s">
        <v>2591</v>
      </c>
      <c r="G1930" s="233"/>
      <c r="H1930" s="237">
        <v>1.7110000000000001</v>
      </c>
      <c r="I1930" s="238"/>
      <c r="J1930" s="233"/>
      <c r="K1930" s="233"/>
      <c r="L1930" s="239"/>
      <c r="M1930" s="240"/>
      <c r="N1930" s="241"/>
      <c r="O1930" s="241"/>
      <c r="P1930" s="241"/>
      <c r="Q1930" s="241"/>
      <c r="R1930" s="241"/>
      <c r="S1930" s="241"/>
      <c r="T1930" s="242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43" t="s">
        <v>171</v>
      </c>
      <c r="AU1930" s="243" t="s">
        <v>83</v>
      </c>
      <c r="AV1930" s="13" t="s">
        <v>83</v>
      </c>
      <c r="AW1930" s="13" t="s">
        <v>35</v>
      </c>
      <c r="AX1930" s="13" t="s">
        <v>73</v>
      </c>
      <c r="AY1930" s="243" t="s">
        <v>160</v>
      </c>
    </row>
    <row r="1931" s="13" customFormat="1">
      <c r="A1931" s="13"/>
      <c r="B1931" s="232"/>
      <c r="C1931" s="233"/>
      <c r="D1931" s="234" t="s">
        <v>171</v>
      </c>
      <c r="E1931" s="235" t="s">
        <v>19</v>
      </c>
      <c r="F1931" s="236" t="s">
        <v>2592</v>
      </c>
      <c r="G1931" s="233"/>
      <c r="H1931" s="237">
        <v>3.0529999999999999</v>
      </c>
      <c r="I1931" s="238"/>
      <c r="J1931" s="233"/>
      <c r="K1931" s="233"/>
      <c r="L1931" s="239"/>
      <c r="M1931" s="240"/>
      <c r="N1931" s="241"/>
      <c r="O1931" s="241"/>
      <c r="P1931" s="241"/>
      <c r="Q1931" s="241"/>
      <c r="R1931" s="241"/>
      <c r="S1931" s="241"/>
      <c r="T1931" s="242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T1931" s="243" t="s">
        <v>171</v>
      </c>
      <c r="AU1931" s="243" t="s">
        <v>83</v>
      </c>
      <c r="AV1931" s="13" t="s">
        <v>83</v>
      </c>
      <c r="AW1931" s="13" t="s">
        <v>35</v>
      </c>
      <c r="AX1931" s="13" t="s">
        <v>73</v>
      </c>
      <c r="AY1931" s="243" t="s">
        <v>160</v>
      </c>
    </row>
    <row r="1932" s="13" customFormat="1">
      <c r="A1932" s="13"/>
      <c r="B1932" s="232"/>
      <c r="C1932" s="233"/>
      <c r="D1932" s="234" t="s">
        <v>171</v>
      </c>
      <c r="E1932" s="235" t="s">
        <v>19</v>
      </c>
      <c r="F1932" s="236" t="s">
        <v>2593</v>
      </c>
      <c r="G1932" s="233"/>
      <c r="H1932" s="237">
        <v>2.8969999999999998</v>
      </c>
      <c r="I1932" s="238"/>
      <c r="J1932" s="233"/>
      <c r="K1932" s="233"/>
      <c r="L1932" s="239"/>
      <c r="M1932" s="240"/>
      <c r="N1932" s="241"/>
      <c r="O1932" s="241"/>
      <c r="P1932" s="241"/>
      <c r="Q1932" s="241"/>
      <c r="R1932" s="241"/>
      <c r="S1932" s="241"/>
      <c r="T1932" s="242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T1932" s="243" t="s">
        <v>171</v>
      </c>
      <c r="AU1932" s="243" t="s">
        <v>83</v>
      </c>
      <c r="AV1932" s="13" t="s">
        <v>83</v>
      </c>
      <c r="AW1932" s="13" t="s">
        <v>35</v>
      </c>
      <c r="AX1932" s="13" t="s">
        <v>73</v>
      </c>
      <c r="AY1932" s="243" t="s">
        <v>160</v>
      </c>
    </row>
    <row r="1933" s="13" customFormat="1">
      <c r="A1933" s="13"/>
      <c r="B1933" s="232"/>
      <c r="C1933" s="233"/>
      <c r="D1933" s="234" t="s">
        <v>171</v>
      </c>
      <c r="E1933" s="235" t="s">
        <v>19</v>
      </c>
      <c r="F1933" s="236" t="s">
        <v>2594</v>
      </c>
      <c r="G1933" s="233"/>
      <c r="H1933" s="237">
        <v>1.5189999999999999</v>
      </c>
      <c r="I1933" s="238"/>
      <c r="J1933" s="233"/>
      <c r="K1933" s="233"/>
      <c r="L1933" s="239"/>
      <c r="M1933" s="240"/>
      <c r="N1933" s="241"/>
      <c r="O1933" s="241"/>
      <c r="P1933" s="241"/>
      <c r="Q1933" s="241"/>
      <c r="R1933" s="241"/>
      <c r="S1933" s="241"/>
      <c r="T1933" s="242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T1933" s="243" t="s">
        <v>171</v>
      </c>
      <c r="AU1933" s="243" t="s">
        <v>83</v>
      </c>
      <c r="AV1933" s="13" t="s">
        <v>83</v>
      </c>
      <c r="AW1933" s="13" t="s">
        <v>35</v>
      </c>
      <c r="AX1933" s="13" t="s">
        <v>73</v>
      </c>
      <c r="AY1933" s="243" t="s">
        <v>160</v>
      </c>
    </row>
    <row r="1934" s="13" customFormat="1">
      <c r="A1934" s="13"/>
      <c r="B1934" s="232"/>
      <c r="C1934" s="233"/>
      <c r="D1934" s="234" t="s">
        <v>171</v>
      </c>
      <c r="E1934" s="235" t="s">
        <v>19</v>
      </c>
      <c r="F1934" s="236" t="s">
        <v>2595</v>
      </c>
      <c r="G1934" s="233"/>
      <c r="H1934" s="237">
        <v>1.385</v>
      </c>
      <c r="I1934" s="238"/>
      <c r="J1934" s="233"/>
      <c r="K1934" s="233"/>
      <c r="L1934" s="239"/>
      <c r="M1934" s="240"/>
      <c r="N1934" s="241"/>
      <c r="O1934" s="241"/>
      <c r="P1934" s="241"/>
      <c r="Q1934" s="241"/>
      <c r="R1934" s="241"/>
      <c r="S1934" s="241"/>
      <c r="T1934" s="242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243" t="s">
        <v>171</v>
      </c>
      <c r="AU1934" s="243" t="s">
        <v>83</v>
      </c>
      <c r="AV1934" s="13" t="s">
        <v>83</v>
      </c>
      <c r="AW1934" s="13" t="s">
        <v>35</v>
      </c>
      <c r="AX1934" s="13" t="s">
        <v>73</v>
      </c>
      <c r="AY1934" s="243" t="s">
        <v>160</v>
      </c>
    </row>
    <row r="1935" s="13" customFormat="1">
      <c r="A1935" s="13"/>
      <c r="B1935" s="232"/>
      <c r="C1935" s="233"/>
      <c r="D1935" s="234" t="s">
        <v>171</v>
      </c>
      <c r="E1935" s="235" t="s">
        <v>19</v>
      </c>
      <c r="F1935" s="236" t="s">
        <v>2596</v>
      </c>
      <c r="G1935" s="233"/>
      <c r="H1935" s="237">
        <v>3.145</v>
      </c>
      <c r="I1935" s="238"/>
      <c r="J1935" s="233"/>
      <c r="K1935" s="233"/>
      <c r="L1935" s="239"/>
      <c r="M1935" s="240"/>
      <c r="N1935" s="241"/>
      <c r="O1935" s="241"/>
      <c r="P1935" s="241"/>
      <c r="Q1935" s="241"/>
      <c r="R1935" s="241"/>
      <c r="S1935" s="241"/>
      <c r="T1935" s="242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243" t="s">
        <v>171</v>
      </c>
      <c r="AU1935" s="243" t="s">
        <v>83</v>
      </c>
      <c r="AV1935" s="13" t="s">
        <v>83</v>
      </c>
      <c r="AW1935" s="13" t="s">
        <v>35</v>
      </c>
      <c r="AX1935" s="13" t="s">
        <v>73</v>
      </c>
      <c r="AY1935" s="243" t="s">
        <v>160</v>
      </c>
    </row>
    <row r="1936" s="15" customFormat="1">
      <c r="A1936" s="15"/>
      <c r="B1936" s="265"/>
      <c r="C1936" s="266"/>
      <c r="D1936" s="234" t="s">
        <v>171</v>
      </c>
      <c r="E1936" s="267" t="s">
        <v>19</v>
      </c>
      <c r="F1936" s="268" t="s">
        <v>2597</v>
      </c>
      <c r="G1936" s="266"/>
      <c r="H1936" s="269">
        <v>28.646999999999998</v>
      </c>
      <c r="I1936" s="270"/>
      <c r="J1936" s="266"/>
      <c r="K1936" s="266"/>
      <c r="L1936" s="271"/>
      <c r="M1936" s="272"/>
      <c r="N1936" s="273"/>
      <c r="O1936" s="273"/>
      <c r="P1936" s="273"/>
      <c r="Q1936" s="273"/>
      <c r="R1936" s="273"/>
      <c r="S1936" s="273"/>
      <c r="T1936" s="274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T1936" s="275" t="s">
        <v>171</v>
      </c>
      <c r="AU1936" s="275" t="s">
        <v>83</v>
      </c>
      <c r="AV1936" s="15" t="s">
        <v>181</v>
      </c>
      <c r="AW1936" s="15" t="s">
        <v>35</v>
      </c>
      <c r="AX1936" s="15" t="s">
        <v>73</v>
      </c>
      <c r="AY1936" s="275" t="s">
        <v>160</v>
      </c>
    </row>
    <row r="1937" s="13" customFormat="1">
      <c r="A1937" s="13"/>
      <c r="B1937" s="232"/>
      <c r="C1937" s="233"/>
      <c r="D1937" s="234" t="s">
        <v>171</v>
      </c>
      <c r="E1937" s="235" t="s">
        <v>19</v>
      </c>
      <c r="F1937" s="236" t="s">
        <v>2598</v>
      </c>
      <c r="G1937" s="233"/>
      <c r="H1937" s="237">
        <v>3.2650000000000001</v>
      </c>
      <c r="I1937" s="238"/>
      <c r="J1937" s="233"/>
      <c r="K1937" s="233"/>
      <c r="L1937" s="239"/>
      <c r="M1937" s="240"/>
      <c r="N1937" s="241"/>
      <c r="O1937" s="241"/>
      <c r="P1937" s="241"/>
      <c r="Q1937" s="241"/>
      <c r="R1937" s="241"/>
      <c r="S1937" s="241"/>
      <c r="T1937" s="242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T1937" s="243" t="s">
        <v>171</v>
      </c>
      <c r="AU1937" s="243" t="s">
        <v>83</v>
      </c>
      <c r="AV1937" s="13" t="s">
        <v>83</v>
      </c>
      <c r="AW1937" s="13" t="s">
        <v>35</v>
      </c>
      <c r="AX1937" s="13" t="s">
        <v>73</v>
      </c>
      <c r="AY1937" s="243" t="s">
        <v>160</v>
      </c>
    </row>
    <row r="1938" s="15" customFormat="1">
      <c r="A1938" s="15"/>
      <c r="B1938" s="265"/>
      <c r="C1938" s="266"/>
      <c r="D1938" s="234" t="s">
        <v>171</v>
      </c>
      <c r="E1938" s="267" t="s">
        <v>19</v>
      </c>
      <c r="F1938" s="268" t="s">
        <v>2599</v>
      </c>
      <c r="G1938" s="266"/>
      <c r="H1938" s="269">
        <v>3.2650000000000001</v>
      </c>
      <c r="I1938" s="270"/>
      <c r="J1938" s="266"/>
      <c r="K1938" s="266"/>
      <c r="L1938" s="271"/>
      <c r="M1938" s="272"/>
      <c r="N1938" s="273"/>
      <c r="O1938" s="273"/>
      <c r="P1938" s="273"/>
      <c r="Q1938" s="273"/>
      <c r="R1938" s="273"/>
      <c r="S1938" s="273"/>
      <c r="T1938" s="274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T1938" s="275" t="s">
        <v>171</v>
      </c>
      <c r="AU1938" s="275" t="s">
        <v>83</v>
      </c>
      <c r="AV1938" s="15" t="s">
        <v>181</v>
      </c>
      <c r="AW1938" s="15" t="s">
        <v>35</v>
      </c>
      <c r="AX1938" s="15" t="s">
        <v>73</v>
      </c>
      <c r="AY1938" s="275" t="s">
        <v>160</v>
      </c>
    </row>
    <row r="1939" s="13" customFormat="1">
      <c r="A1939" s="13"/>
      <c r="B1939" s="232"/>
      <c r="C1939" s="233"/>
      <c r="D1939" s="234" t="s">
        <v>171</v>
      </c>
      <c r="E1939" s="235" t="s">
        <v>19</v>
      </c>
      <c r="F1939" s="236" t="s">
        <v>2600</v>
      </c>
      <c r="G1939" s="233"/>
      <c r="H1939" s="237">
        <v>6.5759999999999996</v>
      </c>
      <c r="I1939" s="238"/>
      <c r="J1939" s="233"/>
      <c r="K1939" s="233"/>
      <c r="L1939" s="239"/>
      <c r="M1939" s="240"/>
      <c r="N1939" s="241"/>
      <c r="O1939" s="241"/>
      <c r="P1939" s="241"/>
      <c r="Q1939" s="241"/>
      <c r="R1939" s="241"/>
      <c r="S1939" s="241"/>
      <c r="T1939" s="242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T1939" s="243" t="s">
        <v>171</v>
      </c>
      <c r="AU1939" s="243" t="s">
        <v>83</v>
      </c>
      <c r="AV1939" s="13" t="s">
        <v>83</v>
      </c>
      <c r="AW1939" s="13" t="s">
        <v>35</v>
      </c>
      <c r="AX1939" s="13" t="s">
        <v>73</v>
      </c>
      <c r="AY1939" s="243" t="s">
        <v>160</v>
      </c>
    </row>
    <row r="1940" s="13" customFormat="1">
      <c r="A1940" s="13"/>
      <c r="B1940" s="232"/>
      <c r="C1940" s="233"/>
      <c r="D1940" s="234" t="s">
        <v>171</v>
      </c>
      <c r="E1940" s="235" t="s">
        <v>19</v>
      </c>
      <c r="F1940" s="236" t="s">
        <v>2601</v>
      </c>
      <c r="G1940" s="233"/>
      <c r="H1940" s="237">
        <v>3.6190000000000002</v>
      </c>
      <c r="I1940" s="238"/>
      <c r="J1940" s="233"/>
      <c r="K1940" s="233"/>
      <c r="L1940" s="239"/>
      <c r="M1940" s="240"/>
      <c r="N1940" s="241"/>
      <c r="O1940" s="241"/>
      <c r="P1940" s="241"/>
      <c r="Q1940" s="241"/>
      <c r="R1940" s="241"/>
      <c r="S1940" s="241"/>
      <c r="T1940" s="242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243" t="s">
        <v>171</v>
      </c>
      <c r="AU1940" s="243" t="s">
        <v>83</v>
      </c>
      <c r="AV1940" s="13" t="s">
        <v>83</v>
      </c>
      <c r="AW1940" s="13" t="s">
        <v>35</v>
      </c>
      <c r="AX1940" s="13" t="s">
        <v>73</v>
      </c>
      <c r="AY1940" s="243" t="s">
        <v>160</v>
      </c>
    </row>
    <row r="1941" s="15" customFormat="1">
      <c r="A1941" s="15"/>
      <c r="B1941" s="265"/>
      <c r="C1941" s="266"/>
      <c r="D1941" s="234" t="s">
        <v>171</v>
      </c>
      <c r="E1941" s="267" t="s">
        <v>19</v>
      </c>
      <c r="F1941" s="268" t="s">
        <v>2602</v>
      </c>
      <c r="G1941" s="266"/>
      <c r="H1941" s="269">
        <v>10.195</v>
      </c>
      <c r="I1941" s="270"/>
      <c r="J1941" s="266"/>
      <c r="K1941" s="266"/>
      <c r="L1941" s="271"/>
      <c r="M1941" s="272"/>
      <c r="N1941" s="273"/>
      <c r="O1941" s="273"/>
      <c r="P1941" s="273"/>
      <c r="Q1941" s="273"/>
      <c r="R1941" s="273"/>
      <c r="S1941" s="273"/>
      <c r="T1941" s="274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T1941" s="275" t="s">
        <v>171</v>
      </c>
      <c r="AU1941" s="275" t="s">
        <v>83</v>
      </c>
      <c r="AV1941" s="15" t="s">
        <v>181</v>
      </c>
      <c r="AW1941" s="15" t="s">
        <v>35</v>
      </c>
      <c r="AX1941" s="15" t="s">
        <v>73</v>
      </c>
      <c r="AY1941" s="275" t="s">
        <v>160</v>
      </c>
    </row>
    <row r="1942" s="13" customFormat="1">
      <c r="A1942" s="13"/>
      <c r="B1942" s="232"/>
      <c r="C1942" s="233"/>
      <c r="D1942" s="234" t="s">
        <v>171</v>
      </c>
      <c r="E1942" s="235" t="s">
        <v>19</v>
      </c>
      <c r="F1942" s="236" t="s">
        <v>2603</v>
      </c>
      <c r="G1942" s="233"/>
      <c r="H1942" s="237">
        <v>2.8029999999999999</v>
      </c>
      <c r="I1942" s="238"/>
      <c r="J1942" s="233"/>
      <c r="K1942" s="233"/>
      <c r="L1942" s="239"/>
      <c r="M1942" s="240"/>
      <c r="N1942" s="241"/>
      <c r="O1942" s="241"/>
      <c r="P1942" s="241"/>
      <c r="Q1942" s="241"/>
      <c r="R1942" s="241"/>
      <c r="S1942" s="241"/>
      <c r="T1942" s="242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T1942" s="243" t="s">
        <v>171</v>
      </c>
      <c r="AU1942" s="243" t="s">
        <v>83</v>
      </c>
      <c r="AV1942" s="13" t="s">
        <v>83</v>
      </c>
      <c r="AW1942" s="13" t="s">
        <v>35</v>
      </c>
      <c r="AX1942" s="13" t="s">
        <v>73</v>
      </c>
      <c r="AY1942" s="243" t="s">
        <v>160</v>
      </c>
    </row>
    <row r="1943" s="13" customFormat="1">
      <c r="A1943" s="13"/>
      <c r="B1943" s="232"/>
      <c r="C1943" s="233"/>
      <c r="D1943" s="234" t="s">
        <v>171</v>
      </c>
      <c r="E1943" s="235" t="s">
        <v>19</v>
      </c>
      <c r="F1943" s="236" t="s">
        <v>2604</v>
      </c>
      <c r="G1943" s="233"/>
      <c r="H1943" s="237">
        <v>4.5579999999999998</v>
      </c>
      <c r="I1943" s="238"/>
      <c r="J1943" s="233"/>
      <c r="K1943" s="233"/>
      <c r="L1943" s="239"/>
      <c r="M1943" s="240"/>
      <c r="N1943" s="241"/>
      <c r="O1943" s="241"/>
      <c r="P1943" s="241"/>
      <c r="Q1943" s="241"/>
      <c r="R1943" s="241"/>
      <c r="S1943" s="241"/>
      <c r="T1943" s="242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T1943" s="243" t="s">
        <v>171</v>
      </c>
      <c r="AU1943" s="243" t="s">
        <v>83</v>
      </c>
      <c r="AV1943" s="13" t="s">
        <v>83</v>
      </c>
      <c r="AW1943" s="13" t="s">
        <v>35</v>
      </c>
      <c r="AX1943" s="13" t="s">
        <v>73</v>
      </c>
      <c r="AY1943" s="243" t="s">
        <v>160</v>
      </c>
    </row>
    <row r="1944" s="13" customFormat="1">
      <c r="A1944" s="13"/>
      <c r="B1944" s="232"/>
      <c r="C1944" s="233"/>
      <c r="D1944" s="234" t="s">
        <v>171</v>
      </c>
      <c r="E1944" s="235" t="s">
        <v>19</v>
      </c>
      <c r="F1944" s="236" t="s">
        <v>2605</v>
      </c>
      <c r="G1944" s="233"/>
      <c r="H1944" s="237">
        <v>8.3469999999999995</v>
      </c>
      <c r="I1944" s="238"/>
      <c r="J1944" s="233"/>
      <c r="K1944" s="233"/>
      <c r="L1944" s="239"/>
      <c r="M1944" s="240"/>
      <c r="N1944" s="241"/>
      <c r="O1944" s="241"/>
      <c r="P1944" s="241"/>
      <c r="Q1944" s="241"/>
      <c r="R1944" s="241"/>
      <c r="S1944" s="241"/>
      <c r="T1944" s="242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T1944" s="243" t="s">
        <v>171</v>
      </c>
      <c r="AU1944" s="243" t="s">
        <v>83</v>
      </c>
      <c r="AV1944" s="13" t="s">
        <v>83</v>
      </c>
      <c r="AW1944" s="13" t="s">
        <v>35</v>
      </c>
      <c r="AX1944" s="13" t="s">
        <v>73</v>
      </c>
      <c r="AY1944" s="243" t="s">
        <v>160</v>
      </c>
    </row>
    <row r="1945" s="13" customFormat="1">
      <c r="A1945" s="13"/>
      <c r="B1945" s="232"/>
      <c r="C1945" s="233"/>
      <c r="D1945" s="234" t="s">
        <v>171</v>
      </c>
      <c r="E1945" s="235" t="s">
        <v>19</v>
      </c>
      <c r="F1945" s="236" t="s">
        <v>2606</v>
      </c>
      <c r="G1945" s="233"/>
      <c r="H1945" s="237">
        <v>7.8849999999999998</v>
      </c>
      <c r="I1945" s="238"/>
      <c r="J1945" s="233"/>
      <c r="K1945" s="233"/>
      <c r="L1945" s="239"/>
      <c r="M1945" s="240"/>
      <c r="N1945" s="241"/>
      <c r="O1945" s="241"/>
      <c r="P1945" s="241"/>
      <c r="Q1945" s="241"/>
      <c r="R1945" s="241"/>
      <c r="S1945" s="241"/>
      <c r="T1945" s="242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T1945" s="243" t="s">
        <v>171</v>
      </c>
      <c r="AU1945" s="243" t="s">
        <v>83</v>
      </c>
      <c r="AV1945" s="13" t="s">
        <v>83</v>
      </c>
      <c r="AW1945" s="13" t="s">
        <v>35</v>
      </c>
      <c r="AX1945" s="13" t="s">
        <v>73</v>
      </c>
      <c r="AY1945" s="243" t="s">
        <v>160</v>
      </c>
    </row>
    <row r="1946" s="13" customFormat="1">
      <c r="A1946" s="13"/>
      <c r="B1946" s="232"/>
      <c r="C1946" s="233"/>
      <c r="D1946" s="234" t="s">
        <v>171</v>
      </c>
      <c r="E1946" s="235" t="s">
        <v>19</v>
      </c>
      <c r="F1946" s="236" t="s">
        <v>2607</v>
      </c>
      <c r="G1946" s="233"/>
      <c r="H1946" s="237">
        <v>6.992</v>
      </c>
      <c r="I1946" s="238"/>
      <c r="J1946" s="233"/>
      <c r="K1946" s="233"/>
      <c r="L1946" s="239"/>
      <c r="M1946" s="240"/>
      <c r="N1946" s="241"/>
      <c r="O1946" s="241"/>
      <c r="P1946" s="241"/>
      <c r="Q1946" s="241"/>
      <c r="R1946" s="241"/>
      <c r="S1946" s="241"/>
      <c r="T1946" s="242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43" t="s">
        <v>171</v>
      </c>
      <c r="AU1946" s="243" t="s">
        <v>83</v>
      </c>
      <c r="AV1946" s="13" t="s">
        <v>83</v>
      </c>
      <c r="AW1946" s="13" t="s">
        <v>35</v>
      </c>
      <c r="AX1946" s="13" t="s">
        <v>73</v>
      </c>
      <c r="AY1946" s="243" t="s">
        <v>160</v>
      </c>
    </row>
    <row r="1947" s="15" customFormat="1">
      <c r="A1947" s="15"/>
      <c r="B1947" s="265"/>
      <c r="C1947" s="266"/>
      <c r="D1947" s="234" t="s">
        <v>171</v>
      </c>
      <c r="E1947" s="267" t="s">
        <v>19</v>
      </c>
      <c r="F1947" s="268" t="s">
        <v>2608</v>
      </c>
      <c r="G1947" s="266"/>
      <c r="H1947" s="269">
        <v>30.585000000000001</v>
      </c>
      <c r="I1947" s="270"/>
      <c r="J1947" s="266"/>
      <c r="K1947" s="266"/>
      <c r="L1947" s="271"/>
      <c r="M1947" s="272"/>
      <c r="N1947" s="273"/>
      <c r="O1947" s="273"/>
      <c r="P1947" s="273"/>
      <c r="Q1947" s="273"/>
      <c r="R1947" s="273"/>
      <c r="S1947" s="273"/>
      <c r="T1947" s="274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T1947" s="275" t="s">
        <v>171</v>
      </c>
      <c r="AU1947" s="275" t="s">
        <v>83</v>
      </c>
      <c r="AV1947" s="15" t="s">
        <v>181</v>
      </c>
      <c r="AW1947" s="15" t="s">
        <v>35</v>
      </c>
      <c r="AX1947" s="15" t="s">
        <v>73</v>
      </c>
      <c r="AY1947" s="275" t="s">
        <v>160</v>
      </c>
    </row>
    <row r="1948" s="13" customFormat="1">
      <c r="A1948" s="13"/>
      <c r="B1948" s="232"/>
      <c r="C1948" s="233"/>
      <c r="D1948" s="234" t="s">
        <v>171</v>
      </c>
      <c r="E1948" s="235" t="s">
        <v>19</v>
      </c>
      <c r="F1948" s="236" t="s">
        <v>2118</v>
      </c>
      <c r="G1948" s="233"/>
      <c r="H1948" s="237">
        <v>5.0510000000000002</v>
      </c>
      <c r="I1948" s="238"/>
      <c r="J1948" s="233"/>
      <c r="K1948" s="233"/>
      <c r="L1948" s="239"/>
      <c r="M1948" s="240"/>
      <c r="N1948" s="241"/>
      <c r="O1948" s="241"/>
      <c r="P1948" s="241"/>
      <c r="Q1948" s="241"/>
      <c r="R1948" s="241"/>
      <c r="S1948" s="241"/>
      <c r="T1948" s="242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T1948" s="243" t="s">
        <v>171</v>
      </c>
      <c r="AU1948" s="243" t="s">
        <v>83</v>
      </c>
      <c r="AV1948" s="13" t="s">
        <v>83</v>
      </c>
      <c r="AW1948" s="13" t="s">
        <v>35</v>
      </c>
      <c r="AX1948" s="13" t="s">
        <v>73</v>
      </c>
      <c r="AY1948" s="243" t="s">
        <v>160</v>
      </c>
    </row>
    <row r="1949" s="13" customFormat="1">
      <c r="A1949" s="13"/>
      <c r="B1949" s="232"/>
      <c r="C1949" s="233"/>
      <c r="D1949" s="234" t="s">
        <v>171</v>
      </c>
      <c r="E1949" s="235" t="s">
        <v>19</v>
      </c>
      <c r="F1949" s="236" t="s">
        <v>2119</v>
      </c>
      <c r="G1949" s="233"/>
      <c r="H1949" s="237">
        <v>3.157</v>
      </c>
      <c r="I1949" s="238"/>
      <c r="J1949" s="233"/>
      <c r="K1949" s="233"/>
      <c r="L1949" s="239"/>
      <c r="M1949" s="240"/>
      <c r="N1949" s="241"/>
      <c r="O1949" s="241"/>
      <c r="P1949" s="241"/>
      <c r="Q1949" s="241"/>
      <c r="R1949" s="241"/>
      <c r="S1949" s="241"/>
      <c r="T1949" s="242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T1949" s="243" t="s">
        <v>171</v>
      </c>
      <c r="AU1949" s="243" t="s">
        <v>83</v>
      </c>
      <c r="AV1949" s="13" t="s">
        <v>83</v>
      </c>
      <c r="AW1949" s="13" t="s">
        <v>35</v>
      </c>
      <c r="AX1949" s="13" t="s">
        <v>73</v>
      </c>
      <c r="AY1949" s="243" t="s">
        <v>160</v>
      </c>
    </row>
    <row r="1950" s="13" customFormat="1">
      <c r="A1950" s="13"/>
      <c r="B1950" s="232"/>
      <c r="C1950" s="233"/>
      <c r="D1950" s="234" t="s">
        <v>171</v>
      </c>
      <c r="E1950" s="235" t="s">
        <v>19</v>
      </c>
      <c r="F1950" s="236" t="s">
        <v>2120</v>
      </c>
      <c r="G1950" s="233"/>
      <c r="H1950" s="237">
        <v>1.478</v>
      </c>
      <c r="I1950" s="238"/>
      <c r="J1950" s="233"/>
      <c r="K1950" s="233"/>
      <c r="L1950" s="239"/>
      <c r="M1950" s="240"/>
      <c r="N1950" s="241"/>
      <c r="O1950" s="241"/>
      <c r="P1950" s="241"/>
      <c r="Q1950" s="241"/>
      <c r="R1950" s="241"/>
      <c r="S1950" s="241"/>
      <c r="T1950" s="242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T1950" s="243" t="s">
        <v>171</v>
      </c>
      <c r="AU1950" s="243" t="s">
        <v>83</v>
      </c>
      <c r="AV1950" s="13" t="s">
        <v>83</v>
      </c>
      <c r="AW1950" s="13" t="s">
        <v>35</v>
      </c>
      <c r="AX1950" s="13" t="s">
        <v>73</v>
      </c>
      <c r="AY1950" s="243" t="s">
        <v>160</v>
      </c>
    </row>
    <row r="1951" s="13" customFormat="1">
      <c r="A1951" s="13"/>
      <c r="B1951" s="232"/>
      <c r="C1951" s="233"/>
      <c r="D1951" s="234" t="s">
        <v>171</v>
      </c>
      <c r="E1951" s="235" t="s">
        <v>19</v>
      </c>
      <c r="F1951" s="236" t="s">
        <v>2121</v>
      </c>
      <c r="G1951" s="233"/>
      <c r="H1951" s="237">
        <v>2.5099999999999998</v>
      </c>
      <c r="I1951" s="238"/>
      <c r="J1951" s="233"/>
      <c r="K1951" s="233"/>
      <c r="L1951" s="239"/>
      <c r="M1951" s="240"/>
      <c r="N1951" s="241"/>
      <c r="O1951" s="241"/>
      <c r="P1951" s="241"/>
      <c r="Q1951" s="241"/>
      <c r="R1951" s="241"/>
      <c r="S1951" s="241"/>
      <c r="T1951" s="242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T1951" s="243" t="s">
        <v>171</v>
      </c>
      <c r="AU1951" s="243" t="s">
        <v>83</v>
      </c>
      <c r="AV1951" s="13" t="s">
        <v>83</v>
      </c>
      <c r="AW1951" s="13" t="s">
        <v>35</v>
      </c>
      <c r="AX1951" s="13" t="s">
        <v>73</v>
      </c>
      <c r="AY1951" s="243" t="s">
        <v>160</v>
      </c>
    </row>
    <row r="1952" s="13" customFormat="1">
      <c r="A1952" s="13"/>
      <c r="B1952" s="232"/>
      <c r="C1952" s="233"/>
      <c r="D1952" s="234" t="s">
        <v>171</v>
      </c>
      <c r="E1952" s="235" t="s">
        <v>19</v>
      </c>
      <c r="F1952" s="236" t="s">
        <v>2122</v>
      </c>
      <c r="G1952" s="233"/>
      <c r="H1952" s="237">
        <v>7.1299999999999999</v>
      </c>
      <c r="I1952" s="238"/>
      <c r="J1952" s="233"/>
      <c r="K1952" s="233"/>
      <c r="L1952" s="239"/>
      <c r="M1952" s="240"/>
      <c r="N1952" s="241"/>
      <c r="O1952" s="241"/>
      <c r="P1952" s="241"/>
      <c r="Q1952" s="241"/>
      <c r="R1952" s="241"/>
      <c r="S1952" s="241"/>
      <c r="T1952" s="242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T1952" s="243" t="s">
        <v>171</v>
      </c>
      <c r="AU1952" s="243" t="s">
        <v>83</v>
      </c>
      <c r="AV1952" s="13" t="s">
        <v>83</v>
      </c>
      <c r="AW1952" s="13" t="s">
        <v>35</v>
      </c>
      <c r="AX1952" s="13" t="s">
        <v>73</v>
      </c>
      <c r="AY1952" s="243" t="s">
        <v>160</v>
      </c>
    </row>
    <row r="1953" s="13" customFormat="1">
      <c r="A1953" s="13"/>
      <c r="B1953" s="232"/>
      <c r="C1953" s="233"/>
      <c r="D1953" s="234" t="s">
        <v>171</v>
      </c>
      <c r="E1953" s="235" t="s">
        <v>19</v>
      </c>
      <c r="F1953" s="236" t="s">
        <v>2123</v>
      </c>
      <c r="G1953" s="233"/>
      <c r="H1953" s="237">
        <v>3.6339999999999999</v>
      </c>
      <c r="I1953" s="238"/>
      <c r="J1953" s="233"/>
      <c r="K1953" s="233"/>
      <c r="L1953" s="239"/>
      <c r="M1953" s="240"/>
      <c r="N1953" s="241"/>
      <c r="O1953" s="241"/>
      <c r="P1953" s="241"/>
      <c r="Q1953" s="241"/>
      <c r="R1953" s="241"/>
      <c r="S1953" s="241"/>
      <c r="T1953" s="242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243" t="s">
        <v>171</v>
      </c>
      <c r="AU1953" s="243" t="s">
        <v>83</v>
      </c>
      <c r="AV1953" s="13" t="s">
        <v>83</v>
      </c>
      <c r="AW1953" s="13" t="s">
        <v>35</v>
      </c>
      <c r="AX1953" s="13" t="s">
        <v>73</v>
      </c>
      <c r="AY1953" s="243" t="s">
        <v>160</v>
      </c>
    </row>
    <row r="1954" s="13" customFormat="1">
      <c r="A1954" s="13"/>
      <c r="B1954" s="232"/>
      <c r="C1954" s="233"/>
      <c r="D1954" s="234" t="s">
        <v>171</v>
      </c>
      <c r="E1954" s="235" t="s">
        <v>19</v>
      </c>
      <c r="F1954" s="236" t="s">
        <v>2124</v>
      </c>
      <c r="G1954" s="233"/>
      <c r="H1954" s="237">
        <v>1.294</v>
      </c>
      <c r="I1954" s="238"/>
      <c r="J1954" s="233"/>
      <c r="K1954" s="233"/>
      <c r="L1954" s="239"/>
      <c r="M1954" s="240"/>
      <c r="N1954" s="241"/>
      <c r="O1954" s="241"/>
      <c r="P1954" s="241"/>
      <c r="Q1954" s="241"/>
      <c r="R1954" s="241"/>
      <c r="S1954" s="241"/>
      <c r="T1954" s="242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T1954" s="243" t="s">
        <v>171</v>
      </c>
      <c r="AU1954" s="243" t="s">
        <v>83</v>
      </c>
      <c r="AV1954" s="13" t="s">
        <v>83</v>
      </c>
      <c r="AW1954" s="13" t="s">
        <v>35</v>
      </c>
      <c r="AX1954" s="13" t="s">
        <v>73</v>
      </c>
      <c r="AY1954" s="243" t="s">
        <v>160</v>
      </c>
    </row>
    <row r="1955" s="13" customFormat="1">
      <c r="A1955" s="13"/>
      <c r="B1955" s="232"/>
      <c r="C1955" s="233"/>
      <c r="D1955" s="234" t="s">
        <v>171</v>
      </c>
      <c r="E1955" s="235" t="s">
        <v>19</v>
      </c>
      <c r="F1955" s="236" t="s">
        <v>2125</v>
      </c>
      <c r="G1955" s="233"/>
      <c r="H1955" s="237">
        <v>2.0169999999999999</v>
      </c>
      <c r="I1955" s="238"/>
      <c r="J1955" s="233"/>
      <c r="K1955" s="233"/>
      <c r="L1955" s="239"/>
      <c r="M1955" s="240"/>
      <c r="N1955" s="241"/>
      <c r="O1955" s="241"/>
      <c r="P1955" s="241"/>
      <c r="Q1955" s="241"/>
      <c r="R1955" s="241"/>
      <c r="S1955" s="241"/>
      <c r="T1955" s="242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243" t="s">
        <v>171</v>
      </c>
      <c r="AU1955" s="243" t="s">
        <v>83</v>
      </c>
      <c r="AV1955" s="13" t="s">
        <v>83</v>
      </c>
      <c r="AW1955" s="13" t="s">
        <v>35</v>
      </c>
      <c r="AX1955" s="13" t="s">
        <v>73</v>
      </c>
      <c r="AY1955" s="243" t="s">
        <v>160</v>
      </c>
    </row>
    <row r="1956" s="15" customFormat="1">
      <c r="A1956" s="15"/>
      <c r="B1956" s="265"/>
      <c r="C1956" s="266"/>
      <c r="D1956" s="234" t="s">
        <v>171</v>
      </c>
      <c r="E1956" s="267" t="s">
        <v>19</v>
      </c>
      <c r="F1956" s="268" t="s">
        <v>2126</v>
      </c>
      <c r="G1956" s="266"/>
      <c r="H1956" s="269">
        <v>26.271000000000001</v>
      </c>
      <c r="I1956" s="270"/>
      <c r="J1956" s="266"/>
      <c r="K1956" s="266"/>
      <c r="L1956" s="271"/>
      <c r="M1956" s="272"/>
      <c r="N1956" s="273"/>
      <c r="O1956" s="273"/>
      <c r="P1956" s="273"/>
      <c r="Q1956" s="273"/>
      <c r="R1956" s="273"/>
      <c r="S1956" s="273"/>
      <c r="T1956" s="274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T1956" s="275" t="s">
        <v>171</v>
      </c>
      <c r="AU1956" s="275" t="s">
        <v>83</v>
      </c>
      <c r="AV1956" s="15" t="s">
        <v>181</v>
      </c>
      <c r="AW1956" s="15" t="s">
        <v>35</v>
      </c>
      <c r="AX1956" s="15" t="s">
        <v>73</v>
      </c>
      <c r="AY1956" s="275" t="s">
        <v>160</v>
      </c>
    </row>
    <row r="1957" s="13" customFormat="1">
      <c r="A1957" s="13"/>
      <c r="B1957" s="232"/>
      <c r="C1957" s="233"/>
      <c r="D1957" s="234" t="s">
        <v>171</v>
      </c>
      <c r="E1957" s="235" t="s">
        <v>19</v>
      </c>
      <c r="F1957" s="236" t="s">
        <v>2609</v>
      </c>
      <c r="G1957" s="233"/>
      <c r="H1957" s="237">
        <v>2.3090000000000002</v>
      </c>
      <c r="I1957" s="238"/>
      <c r="J1957" s="233"/>
      <c r="K1957" s="233"/>
      <c r="L1957" s="239"/>
      <c r="M1957" s="240"/>
      <c r="N1957" s="241"/>
      <c r="O1957" s="241"/>
      <c r="P1957" s="241"/>
      <c r="Q1957" s="241"/>
      <c r="R1957" s="241"/>
      <c r="S1957" s="241"/>
      <c r="T1957" s="242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T1957" s="243" t="s">
        <v>171</v>
      </c>
      <c r="AU1957" s="243" t="s">
        <v>83</v>
      </c>
      <c r="AV1957" s="13" t="s">
        <v>83</v>
      </c>
      <c r="AW1957" s="13" t="s">
        <v>35</v>
      </c>
      <c r="AX1957" s="13" t="s">
        <v>73</v>
      </c>
      <c r="AY1957" s="243" t="s">
        <v>160</v>
      </c>
    </row>
    <row r="1958" s="13" customFormat="1">
      <c r="A1958" s="13"/>
      <c r="B1958" s="232"/>
      <c r="C1958" s="233"/>
      <c r="D1958" s="234" t="s">
        <v>171</v>
      </c>
      <c r="E1958" s="235" t="s">
        <v>19</v>
      </c>
      <c r="F1958" s="236" t="s">
        <v>2610</v>
      </c>
      <c r="G1958" s="233"/>
      <c r="H1958" s="237">
        <v>4.367</v>
      </c>
      <c r="I1958" s="238"/>
      <c r="J1958" s="233"/>
      <c r="K1958" s="233"/>
      <c r="L1958" s="239"/>
      <c r="M1958" s="240"/>
      <c r="N1958" s="241"/>
      <c r="O1958" s="241"/>
      <c r="P1958" s="241"/>
      <c r="Q1958" s="241"/>
      <c r="R1958" s="241"/>
      <c r="S1958" s="241"/>
      <c r="T1958" s="242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T1958" s="243" t="s">
        <v>171</v>
      </c>
      <c r="AU1958" s="243" t="s">
        <v>83</v>
      </c>
      <c r="AV1958" s="13" t="s">
        <v>83</v>
      </c>
      <c r="AW1958" s="13" t="s">
        <v>35</v>
      </c>
      <c r="AX1958" s="13" t="s">
        <v>73</v>
      </c>
      <c r="AY1958" s="243" t="s">
        <v>160</v>
      </c>
    </row>
    <row r="1959" s="13" customFormat="1">
      <c r="A1959" s="13"/>
      <c r="B1959" s="232"/>
      <c r="C1959" s="233"/>
      <c r="D1959" s="234" t="s">
        <v>171</v>
      </c>
      <c r="E1959" s="235" t="s">
        <v>19</v>
      </c>
      <c r="F1959" s="236" t="s">
        <v>2611</v>
      </c>
      <c r="G1959" s="233"/>
      <c r="H1959" s="237">
        <v>3.4340000000000002</v>
      </c>
      <c r="I1959" s="238"/>
      <c r="J1959" s="233"/>
      <c r="K1959" s="233"/>
      <c r="L1959" s="239"/>
      <c r="M1959" s="240"/>
      <c r="N1959" s="241"/>
      <c r="O1959" s="241"/>
      <c r="P1959" s="241"/>
      <c r="Q1959" s="241"/>
      <c r="R1959" s="241"/>
      <c r="S1959" s="241"/>
      <c r="T1959" s="242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T1959" s="243" t="s">
        <v>171</v>
      </c>
      <c r="AU1959" s="243" t="s">
        <v>83</v>
      </c>
      <c r="AV1959" s="13" t="s">
        <v>83</v>
      </c>
      <c r="AW1959" s="13" t="s">
        <v>35</v>
      </c>
      <c r="AX1959" s="13" t="s">
        <v>73</v>
      </c>
      <c r="AY1959" s="243" t="s">
        <v>160</v>
      </c>
    </row>
    <row r="1960" s="13" customFormat="1">
      <c r="A1960" s="13"/>
      <c r="B1960" s="232"/>
      <c r="C1960" s="233"/>
      <c r="D1960" s="234" t="s">
        <v>171</v>
      </c>
      <c r="E1960" s="235" t="s">
        <v>19</v>
      </c>
      <c r="F1960" s="236" t="s">
        <v>2612</v>
      </c>
      <c r="G1960" s="233"/>
      <c r="H1960" s="237">
        <v>6.71</v>
      </c>
      <c r="I1960" s="238"/>
      <c r="J1960" s="233"/>
      <c r="K1960" s="233"/>
      <c r="L1960" s="239"/>
      <c r="M1960" s="240"/>
      <c r="N1960" s="241"/>
      <c r="O1960" s="241"/>
      <c r="P1960" s="241"/>
      <c r="Q1960" s="241"/>
      <c r="R1960" s="241"/>
      <c r="S1960" s="241"/>
      <c r="T1960" s="242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T1960" s="243" t="s">
        <v>171</v>
      </c>
      <c r="AU1960" s="243" t="s">
        <v>83</v>
      </c>
      <c r="AV1960" s="13" t="s">
        <v>83</v>
      </c>
      <c r="AW1960" s="13" t="s">
        <v>35</v>
      </c>
      <c r="AX1960" s="13" t="s">
        <v>73</v>
      </c>
      <c r="AY1960" s="243" t="s">
        <v>160</v>
      </c>
    </row>
    <row r="1961" s="13" customFormat="1">
      <c r="A1961" s="13"/>
      <c r="B1961" s="232"/>
      <c r="C1961" s="233"/>
      <c r="D1961" s="234" t="s">
        <v>171</v>
      </c>
      <c r="E1961" s="235" t="s">
        <v>19</v>
      </c>
      <c r="F1961" s="236" t="s">
        <v>2613</v>
      </c>
      <c r="G1961" s="233"/>
      <c r="H1961" s="237">
        <v>5.5069999999999997</v>
      </c>
      <c r="I1961" s="238"/>
      <c r="J1961" s="233"/>
      <c r="K1961" s="233"/>
      <c r="L1961" s="239"/>
      <c r="M1961" s="240"/>
      <c r="N1961" s="241"/>
      <c r="O1961" s="241"/>
      <c r="P1961" s="241"/>
      <c r="Q1961" s="241"/>
      <c r="R1961" s="241"/>
      <c r="S1961" s="241"/>
      <c r="T1961" s="242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T1961" s="243" t="s">
        <v>171</v>
      </c>
      <c r="AU1961" s="243" t="s">
        <v>83</v>
      </c>
      <c r="AV1961" s="13" t="s">
        <v>83</v>
      </c>
      <c r="AW1961" s="13" t="s">
        <v>35</v>
      </c>
      <c r="AX1961" s="13" t="s">
        <v>73</v>
      </c>
      <c r="AY1961" s="243" t="s">
        <v>160</v>
      </c>
    </row>
    <row r="1962" s="15" customFormat="1">
      <c r="A1962" s="15"/>
      <c r="B1962" s="265"/>
      <c r="C1962" s="266"/>
      <c r="D1962" s="234" t="s">
        <v>171</v>
      </c>
      <c r="E1962" s="267" t="s">
        <v>19</v>
      </c>
      <c r="F1962" s="268" t="s">
        <v>2614</v>
      </c>
      <c r="G1962" s="266"/>
      <c r="H1962" s="269">
        <v>22.327000000000002</v>
      </c>
      <c r="I1962" s="270"/>
      <c r="J1962" s="266"/>
      <c r="K1962" s="266"/>
      <c r="L1962" s="271"/>
      <c r="M1962" s="272"/>
      <c r="N1962" s="273"/>
      <c r="O1962" s="273"/>
      <c r="P1962" s="273"/>
      <c r="Q1962" s="273"/>
      <c r="R1962" s="273"/>
      <c r="S1962" s="273"/>
      <c r="T1962" s="274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T1962" s="275" t="s">
        <v>171</v>
      </c>
      <c r="AU1962" s="275" t="s">
        <v>83</v>
      </c>
      <c r="AV1962" s="15" t="s">
        <v>181</v>
      </c>
      <c r="AW1962" s="15" t="s">
        <v>35</v>
      </c>
      <c r="AX1962" s="15" t="s">
        <v>73</v>
      </c>
      <c r="AY1962" s="275" t="s">
        <v>160</v>
      </c>
    </row>
    <row r="1963" s="13" customFormat="1">
      <c r="A1963" s="13"/>
      <c r="B1963" s="232"/>
      <c r="C1963" s="233"/>
      <c r="D1963" s="234" t="s">
        <v>171</v>
      </c>
      <c r="E1963" s="235" t="s">
        <v>19</v>
      </c>
      <c r="F1963" s="236" t="s">
        <v>2615</v>
      </c>
      <c r="G1963" s="233"/>
      <c r="H1963" s="237">
        <v>7.2839999999999998</v>
      </c>
      <c r="I1963" s="238"/>
      <c r="J1963" s="233"/>
      <c r="K1963" s="233"/>
      <c r="L1963" s="239"/>
      <c r="M1963" s="240"/>
      <c r="N1963" s="241"/>
      <c r="O1963" s="241"/>
      <c r="P1963" s="241"/>
      <c r="Q1963" s="241"/>
      <c r="R1963" s="241"/>
      <c r="S1963" s="241"/>
      <c r="T1963" s="242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T1963" s="243" t="s">
        <v>171</v>
      </c>
      <c r="AU1963" s="243" t="s">
        <v>83</v>
      </c>
      <c r="AV1963" s="13" t="s">
        <v>83</v>
      </c>
      <c r="AW1963" s="13" t="s">
        <v>35</v>
      </c>
      <c r="AX1963" s="13" t="s">
        <v>73</v>
      </c>
      <c r="AY1963" s="243" t="s">
        <v>160</v>
      </c>
    </row>
    <row r="1964" s="15" customFormat="1">
      <c r="A1964" s="15"/>
      <c r="B1964" s="265"/>
      <c r="C1964" s="266"/>
      <c r="D1964" s="234" t="s">
        <v>171</v>
      </c>
      <c r="E1964" s="267" t="s">
        <v>19</v>
      </c>
      <c r="F1964" s="268" t="s">
        <v>2616</v>
      </c>
      <c r="G1964" s="266"/>
      <c r="H1964" s="269">
        <v>7.2839999999999998</v>
      </c>
      <c r="I1964" s="270"/>
      <c r="J1964" s="266"/>
      <c r="K1964" s="266"/>
      <c r="L1964" s="271"/>
      <c r="M1964" s="272"/>
      <c r="N1964" s="273"/>
      <c r="O1964" s="273"/>
      <c r="P1964" s="273"/>
      <c r="Q1964" s="273"/>
      <c r="R1964" s="273"/>
      <c r="S1964" s="273"/>
      <c r="T1964" s="274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T1964" s="275" t="s">
        <v>171</v>
      </c>
      <c r="AU1964" s="275" t="s">
        <v>83</v>
      </c>
      <c r="AV1964" s="15" t="s">
        <v>181</v>
      </c>
      <c r="AW1964" s="15" t="s">
        <v>35</v>
      </c>
      <c r="AX1964" s="15" t="s">
        <v>73</v>
      </c>
      <c r="AY1964" s="275" t="s">
        <v>160</v>
      </c>
    </row>
    <row r="1965" s="13" customFormat="1">
      <c r="A1965" s="13"/>
      <c r="B1965" s="232"/>
      <c r="C1965" s="233"/>
      <c r="D1965" s="234" t="s">
        <v>171</v>
      </c>
      <c r="E1965" s="235" t="s">
        <v>19</v>
      </c>
      <c r="F1965" s="236" t="s">
        <v>2617</v>
      </c>
      <c r="G1965" s="233"/>
      <c r="H1965" s="237">
        <v>3.9729999999999999</v>
      </c>
      <c r="I1965" s="238"/>
      <c r="J1965" s="233"/>
      <c r="K1965" s="233"/>
      <c r="L1965" s="239"/>
      <c r="M1965" s="240"/>
      <c r="N1965" s="241"/>
      <c r="O1965" s="241"/>
      <c r="P1965" s="241"/>
      <c r="Q1965" s="241"/>
      <c r="R1965" s="241"/>
      <c r="S1965" s="241"/>
      <c r="T1965" s="242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T1965" s="243" t="s">
        <v>171</v>
      </c>
      <c r="AU1965" s="243" t="s">
        <v>83</v>
      </c>
      <c r="AV1965" s="13" t="s">
        <v>83</v>
      </c>
      <c r="AW1965" s="13" t="s">
        <v>35</v>
      </c>
      <c r="AX1965" s="13" t="s">
        <v>73</v>
      </c>
      <c r="AY1965" s="243" t="s">
        <v>160</v>
      </c>
    </row>
    <row r="1966" s="13" customFormat="1">
      <c r="A1966" s="13"/>
      <c r="B1966" s="232"/>
      <c r="C1966" s="233"/>
      <c r="D1966" s="234" t="s">
        <v>171</v>
      </c>
      <c r="E1966" s="235" t="s">
        <v>19</v>
      </c>
      <c r="F1966" s="236" t="s">
        <v>2618</v>
      </c>
      <c r="G1966" s="233"/>
      <c r="H1966" s="237">
        <v>3.8809999999999998</v>
      </c>
      <c r="I1966" s="238"/>
      <c r="J1966" s="233"/>
      <c r="K1966" s="233"/>
      <c r="L1966" s="239"/>
      <c r="M1966" s="240"/>
      <c r="N1966" s="241"/>
      <c r="O1966" s="241"/>
      <c r="P1966" s="241"/>
      <c r="Q1966" s="241"/>
      <c r="R1966" s="241"/>
      <c r="S1966" s="241"/>
      <c r="T1966" s="242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T1966" s="243" t="s">
        <v>171</v>
      </c>
      <c r="AU1966" s="243" t="s">
        <v>83</v>
      </c>
      <c r="AV1966" s="13" t="s">
        <v>83</v>
      </c>
      <c r="AW1966" s="13" t="s">
        <v>35</v>
      </c>
      <c r="AX1966" s="13" t="s">
        <v>73</v>
      </c>
      <c r="AY1966" s="243" t="s">
        <v>160</v>
      </c>
    </row>
    <row r="1967" s="13" customFormat="1">
      <c r="A1967" s="13"/>
      <c r="B1967" s="232"/>
      <c r="C1967" s="233"/>
      <c r="D1967" s="234" t="s">
        <v>171</v>
      </c>
      <c r="E1967" s="235" t="s">
        <v>19</v>
      </c>
      <c r="F1967" s="236" t="s">
        <v>2619</v>
      </c>
      <c r="G1967" s="233"/>
      <c r="H1967" s="237">
        <v>7.3769999999999998</v>
      </c>
      <c r="I1967" s="238"/>
      <c r="J1967" s="233"/>
      <c r="K1967" s="233"/>
      <c r="L1967" s="239"/>
      <c r="M1967" s="240"/>
      <c r="N1967" s="241"/>
      <c r="O1967" s="241"/>
      <c r="P1967" s="241"/>
      <c r="Q1967" s="241"/>
      <c r="R1967" s="241"/>
      <c r="S1967" s="241"/>
      <c r="T1967" s="242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T1967" s="243" t="s">
        <v>171</v>
      </c>
      <c r="AU1967" s="243" t="s">
        <v>83</v>
      </c>
      <c r="AV1967" s="13" t="s">
        <v>83</v>
      </c>
      <c r="AW1967" s="13" t="s">
        <v>35</v>
      </c>
      <c r="AX1967" s="13" t="s">
        <v>73</v>
      </c>
      <c r="AY1967" s="243" t="s">
        <v>160</v>
      </c>
    </row>
    <row r="1968" s="13" customFormat="1">
      <c r="A1968" s="13"/>
      <c r="B1968" s="232"/>
      <c r="C1968" s="233"/>
      <c r="D1968" s="234" t="s">
        <v>171</v>
      </c>
      <c r="E1968" s="235" t="s">
        <v>19</v>
      </c>
      <c r="F1968" s="236" t="s">
        <v>2620</v>
      </c>
      <c r="G1968" s="233"/>
      <c r="H1968" s="237">
        <v>4.9740000000000002</v>
      </c>
      <c r="I1968" s="238"/>
      <c r="J1968" s="233"/>
      <c r="K1968" s="233"/>
      <c r="L1968" s="239"/>
      <c r="M1968" s="240"/>
      <c r="N1968" s="241"/>
      <c r="O1968" s="241"/>
      <c r="P1968" s="241"/>
      <c r="Q1968" s="241"/>
      <c r="R1968" s="241"/>
      <c r="S1968" s="241"/>
      <c r="T1968" s="242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T1968" s="243" t="s">
        <v>171</v>
      </c>
      <c r="AU1968" s="243" t="s">
        <v>83</v>
      </c>
      <c r="AV1968" s="13" t="s">
        <v>83</v>
      </c>
      <c r="AW1968" s="13" t="s">
        <v>35</v>
      </c>
      <c r="AX1968" s="13" t="s">
        <v>73</v>
      </c>
      <c r="AY1968" s="243" t="s">
        <v>160</v>
      </c>
    </row>
    <row r="1969" s="13" customFormat="1">
      <c r="A1969" s="13"/>
      <c r="B1969" s="232"/>
      <c r="C1969" s="233"/>
      <c r="D1969" s="234" t="s">
        <v>171</v>
      </c>
      <c r="E1969" s="235" t="s">
        <v>19</v>
      </c>
      <c r="F1969" s="236" t="s">
        <v>2621</v>
      </c>
      <c r="G1969" s="233"/>
      <c r="H1969" s="237">
        <v>3.9420000000000002</v>
      </c>
      <c r="I1969" s="238"/>
      <c r="J1969" s="233"/>
      <c r="K1969" s="233"/>
      <c r="L1969" s="239"/>
      <c r="M1969" s="240"/>
      <c r="N1969" s="241"/>
      <c r="O1969" s="241"/>
      <c r="P1969" s="241"/>
      <c r="Q1969" s="241"/>
      <c r="R1969" s="241"/>
      <c r="S1969" s="241"/>
      <c r="T1969" s="242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T1969" s="243" t="s">
        <v>171</v>
      </c>
      <c r="AU1969" s="243" t="s">
        <v>83</v>
      </c>
      <c r="AV1969" s="13" t="s">
        <v>83</v>
      </c>
      <c r="AW1969" s="13" t="s">
        <v>35</v>
      </c>
      <c r="AX1969" s="13" t="s">
        <v>73</v>
      </c>
      <c r="AY1969" s="243" t="s">
        <v>160</v>
      </c>
    </row>
    <row r="1970" s="13" customFormat="1">
      <c r="A1970" s="13"/>
      <c r="B1970" s="232"/>
      <c r="C1970" s="233"/>
      <c r="D1970" s="234" t="s">
        <v>171</v>
      </c>
      <c r="E1970" s="235" t="s">
        <v>19</v>
      </c>
      <c r="F1970" s="236" t="s">
        <v>2622</v>
      </c>
      <c r="G1970" s="233"/>
      <c r="H1970" s="237">
        <v>16.077999999999999</v>
      </c>
      <c r="I1970" s="238"/>
      <c r="J1970" s="233"/>
      <c r="K1970" s="233"/>
      <c r="L1970" s="239"/>
      <c r="M1970" s="240"/>
      <c r="N1970" s="241"/>
      <c r="O1970" s="241"/>
      <c r="P1970" s="241"/>
      <c r="Q1970" s="241"/>
      <c r="R1970" s="241"/>
      <c r="S1970" s="241"/>
      <c r="T1970" s="242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T1970" s="243" t="s">
        <v>171</v>
      </c>
      <c r="AU1970" s="243" t="s">
        <v>83</v>
      </c>
      <c r="AV1970" s="13" t="s">
        <v>83</v>
      </c>
      <c r="AW1970" s="13" t="s">
        <v>35</v>
      </c>
      <c r="AX1970" s="13" t="s">
        <v>73</v>
      </c>
      <c r="AY1970" s="243" t="s">
        <v>160</v>
      </c>
    </row>
    <row r="1971" s="15" customFormat="1">
      <c r="A1971" s="15"/>
      <c r="B1971" s="265"/>
      <c r="C1971" s="266"/>
      <c r="D1971" s="234" t="s">
        <v>171</v>
      </c>
      <c r="E1971" s="267" t="s">
        <v>19</v>
      </c>
      <c r="F1971" s="268" t="s">
        <v>2623</v>
      </c>
      <c r="G1971" s="266"/>
      <c r="H1971" s="269">
        <v>40.225000000000001</v>
      </c>
      <c r="I1971" s="270"/>
      <c r="J1971" s="266"/>
      <c r="K1971" s="266"/>
      <c r="L1971" s="271"/>
      <c r="M1971" s="272"/>
      <c r="N1971" s="273"/>
      <c r="O1971" s="273"/>
      <c r="P1971" s="273"/>
      <c r="Q1971" s="273"/>
      <c r="R1971" s="273"/>
      <c r="S1971" s="273"/>
      <c r="T1971" s="274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T1971" s="275" t="s">
        <v>171</v>
      </c>
      <c r="AU1971" s="275" t="s">
        <v>83</v>
      </c>
      <c r="AV1971" s="15" t="s">
        <v>181</v>
      </c>
      <c r="AW1971" s="15" t="s">
        <v>35</v>
      </c>
      <c r="AX1971" s="15" t="s">
        <v>73</v>
      </c>
      <c r="AY1971" s="275" t="s">
        <v>160</v>
      </c>
    </row>
    <row r="1972" s="13" customFormat="1">
      <c r="A1972" s="13"/>
      <c r="B1972" s="232"/>
      <c r="C1972" s="233"/>
      <c r="D1972" s="234" t="s">
        <v>171</v>
      </c>
      <c r="E1972" s="235" t="s">
        <v>19</v>
      </c>
      <c r="F1972" s="236" t="s">
        <v>2624</v>
      </c>
      <c r="G1972" s="233"/>
      <c r="H1972" s="237">
        <v>3.9729999999999999</v>
      </c>
      <c r="I1972" s="238"/>
      <c r="J1972" s="233"/>
      <c r="K1972" s="233"/>
      <c r="L1972" s="239"/>
      <c r="M1972" s="240"/>
      <c r="N1972" s="241"/>
      <c r="O1972" s="241"/>
      <c r="P1972" s="241"/>
      <c r="Q1972" s="241"/>
      <c r="R1972" s="241"/>
      <c r="S1972" s="241"/>
      <c r="T1972" s="242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T1972" s="243" t="s">
        <v>171</v>
      </c>
      <c r="AU1972" s="243" t="s">
        <v>83</v>
      </c>
      <c r="AV1972" s="13" t="s">
        <v>83</v>
      </c>
      <c r="AW1972" s="13" t="s">
        <v>35</v>
      </c>
      <c r="AX1972" s="13" t="s">
        <v>73</v>
      </c>
      <c r="AY1972" s="243" t="s">
        <v>160</v>
      </c>
    </row>
    <row r="1973" s="15" customFormat="1">
      <c r="A1973" s="15"/>
      <c r="B1973" s="265"/>
      <c r="C1973" s="266"/>
      <c r="D1973" s="234" t="s">
        <v>171</v>
      </c>
      <c r="E1973" s="267" t="s">
        <v>19</v>
      </c>
      <c r="F1973" s="268" t="s">
        <v>2625</v>
      </c>
      <c r="G1973" s="266"/>
      <c r="H1973" s="269">
        <v>3.9729999999999999</v>
      </c>
      <c r="I1973" s="270"/>
      <c r="J1973" s="266"/>
      <c r="K1973" s="266"/>
      <c r="L1973" s="271"/>
      <c r="M1973" s="272"/>
      <c r="N1973" s="273"/>
      <c r="O1973" s="273"/>
      <c r="P1973" s="273"/>
      <c r="Q1973" s="273"/>
      <c r="R1973" s="273"/>
      <c r="S1973" s="273"/>
      <c r="T1973" s="274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T1973" s="275" t="s">
        <v>171</v>
      </c>
      <c r="AU1973" s="275" t="s">
        <v>83</v>
      </c>
      <c r="AV1973" s="15" t="s">
        <v>181</v>
      </c>
      <c r="AW1973" s="15" t="s">
        <v>35</v>
      </c>
      <c r="AX1973" s="15" t="s">
        <v>73</v>
      </c>
      <c r="AY1973" s="275" t="s">
        <v>160</v>
      </c>
    </row>
    <row r="1974" s="13" customFormat="1">
      <c r="A1974" s="13"/>
      <c r="B1974" s="232"/>
      <c r="C1974" s="233"/>
      <c r="D1974" s="234" t="s">
        <v>171</v>
      </c>
      <c r="E1974" s="235" t="s">
        <v>19</v>
      </c>
      <c r="F1974" s="236" t="s">
        <v>2127</v>
      </c>
      <c r="G1974" s="233"/>
      <c r="H1974" s="237">
        <v>12.597</v>
      </c>
      <c r="I1974" s="238"/>
      <c r="J1974" s="233"/>
      <c r="K1974" s="233"/>
      <c r="L1974" s="239"/>
      <c r="M1974" s="240"/>
      <c r="N1974" s="241"/>
      <c r="O1974" s="241"/>
      <c r="P1974" s="241"/>
      <c r="Q1974" s="241"/>
      <c r="R1974" s="241"/>
      <c r="S1974" s="241"/>
      <c r="T1974" s="242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T1974" s="243" t="s">
        <v>171</v>
      </c>
      <c r="AU1974" s="243" t="s">
        <v>83</v>
      </c>
      <c r="AV1974" s="13" t="s">
        <v>83</v>
      </c>
      <c r="AW1974" s="13" t="s">
        <v>35</v>
      </c>
      <c r="AX1974" s="13" t="s">
        <v>73</v>
      </c>
      <c r="AY1974" s="243" t="s">
        <v>160</v>
      </c>
    </row>
    <row r="1975" s="13" customFormat="1">
      <c r="A1975" s="13"/>
      <c r="B1975" s="232"/>
      <c r="C1975" s="233"/>
      <c r="D1975" s="234" t="s">
        <v>171</v>
      </c>
      <c r="E1975" s="235" t="s">
        <v>19</v>
      </c>
      <c r="F1975" s="236" t="s">
        <v>2128</v>
      </c>
      <c r="G1975" s="233"/>
      <c r="H1975" s="237">
        <v>2.2949999999999999</v>
      </c>
      <c r="I1975" s="238"/>
      <c r="J1975" s="233"/>
      <c r="K1975" s="233"/>
      <c r="L1975" s="239"/>
      <c r="M1975" s="240"/>
      <c r="N1975" s="241"/>
      <c r="O1975" s="241"/>
      <c r="P1975" s="241"/>
      <c r="Q1975" s="241"/>
      <c r="R1975" s="241"/>
      <c r="S1975" s="241"/>
      <c r="T1975" s="242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T1975" s="243" t="s">
        <v>171</v>
      </c>
      <c r="AU1975" s="243" t="s">
        <v>83</v>
      </c>
      <c r="AV1975" s="13" t="s">
        <v>83</v>
      </c>
      <c r="AW1975" s="13" t="s">
        <v>35</v>
      </c>
      <c r="AX1975" s="13" t="s">
        <v>73</v>
      </c>
      <c r="AY1975" s="243" t="s">
        <v>160</v>
      </c>
    </row>
    <row r="1976" s="13" customFormat="1">
      <c r="A1976" s="13"/>
      <c r="B1976" s="232"/>
      <c r="C1976" s="233"/>
      <c r="D1976" s="234" t="s">
        <v>171</v>
      </c>
      <c r="E1976" s="235" t="s">
        <v>19</v>
      </c>
      <c r="F1976" s="236" t="s">
        <v>2129</v>
      </c>
      <c r="G1976" s="233"/>
      <c r="H1976" s="237">
        <v>6.1449999999999996</v>
      </c>
      <c r="I1976" s="238"/>
      <c r="J1976" s="233"/>
      <c r="K1976" s="233"/>
      <c r="L1976" s="239"/>
      <c r="M1976" s="240"/>
      <c r="N1976" s="241"/>
      <c r="O1976" s="241"/>
      <c r="P1976" s="241"/>
      <c r="Q1976" s="241"/>
      <c r="R1976" s="241"/>
      <c r="S1976" s="241"/>
      <c r="T1976" s="242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T1976" s="243" t="s">
        <v>171</v>
      </c>
      <c r="AU1976" s="243" t="s">
        <v>83</v>
      </c>
      <c r="AV1976" s="13" t="s">
        <v>83</v>
      </c>
      <c r="AW1976" s="13" t="s">
        <v>35</v>
      </c>
      <c r="AX1976" s="13" t="s">
        <v>73</v>
      </c>
      <c r="AY1976" s="243" t="s">
        <v>160</v>
      </c>
    </row>
    <row r="1977" s="13" customFormat="1">
      <c r="A1977" s="13"/>
      <c r="B1977" s="232"/>
      <c r="C1977" s="233"/>
      <c r="D1977" s="234" t="s">
        <v>171</v>
      </c>
      <c r="E1977" s="235" t="s">
        <v>19</v>
      </c>
      <c r="F1977" s="236" t="s">
        <v>2130</v>
      </c>
      <c r="G1977" s="233"/>
      <c r="H1977" s="237">
        <v>2.8340000000000001</v>
      </c>
      <c r="I1977" s="238"/>
      <c r="J1977" s="233"/>
      <c r="K1977" s="233"/>
      <c r="L1977" s="239"/>
      <c r="M1977" s="240"/>
      <c r="N1977" s="241"/>
      <c r="O1977" s="241"/>
      <c r="P1977" s="241"/>
      <c r="Q1977" s="241"/>
      <c r="R1977" s="241"/>
      <c r="S1977" s="241"/>
      <c r="T1977" s="242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T1977" s="243" t="s">
        <v>171</v>
      </c>
      <c r="AU1977" s="243" t="s">
        <v>83</v>
      </c>
      <c r="AV1977" s="13" t="s">
        <v>83</v>
      </c>
      <c r="AW1977" s="13" t="s">
        <v>35</v>
      </c>
      <c r="AX1977" s="13" t="s">
        <v>73</v>
      </c>
      <c r="AY1977" s="243" t="s">
        <v>160</v>
      </c>
    </row>
    <row r="1978" s="13" customFormat="1">
      <c r="A1978" s="13"/>
      <c r="B1978" s="232"/>
      <c r="C1978" s="233"/>
      <c r="D1978" s="234" t="s">
        <v>171</v>
      </c>
      <c r="E1978" s="235" t="s">
        <v>19</v>
      </c>
      <c r="F1978" s="236" t="s">
        <v>2131</v>
      </c>
      <c r="G1978" s="233"/>
      <c r="H1978" s="237">
        <v>3.1419999999999999</v>
      </c>
      <c r="I1978" s="238"/>
      <c r="J1978" s="233"/>
      <c r="K1978" s="233"/>
      <c r="L1978" s="239"/>
      <c r="M1978" s="240"/>
      <c r="N1978" s="241"/>
      <c r="O1978" s="241"/>
      <c r="P1978" s="241"/>
      <c r="Q1978" s="241"/>
      <c r="R1978" s="241"/>
      <c r="S1978" s="241"/>
      <c r="T1978" s="242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T1978" s="243" t="s">
        <v>171</v>
      </c>
      <c r="AU1978" s="243" t="s">
        <v>83</v>
      </c>
      <c r="AV1978" s="13" t="s">
        <v>83</v>
      </c>
      <c r="AW1978" s="13" t="s">
        <v>35</v>
      </c>
      <c r="AX1978" s="13" t="s">
        <v>73</v>
      </c>
      <c r="AY1978" s="243" t="s">
        <v>160</v>
      </c>
    </row>
    <row r="1979" s="13" customFormat="1">
      <c r="A1979" s="13"/>
      <c r="B1979" s="232"/>
      <c r="C1979" s="233"/>
      <c r="D1979" s="234" t="s">
        <v>171</v>
      </c>
      <c r="E1979" s="235" t="s">
        <v>19</v>
      </c>
      <c r="F1979" s="236" t="s">
        <v>2132</v>
      </c>
      <c r="G1979" s="233"/>
      <c r="H1979" s="237">
        <v>10.179</v>
      </c>
      <c r="I1979" s="238"/>
      <c r="J1979" s="233"/>
      <c r="K1979" s="233"/>
      <c r="L1979" s="239"/>
      <c r="M1979" s="240"/>
      <c r="N1979" s="241"/>
      <c r="O1979" s="241"/>
      <c r="P1979" s="241"/>
      <c r="Q1979" s="241"/>
      <c r="R1979" s="241"/>
      <c r="S1979" s="241"/>
      <c r="T1979" s="242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T1979" s="243" t="s">
        <v>171</v>
      </c>
      <c r="AU1979" s="243" t="s">
        <v>83</v>
      </c>
      <c r="AV1979" s="13" t="s">
        <v>83</v>
      </c>
      <c r="AW1979" s="13" t="s">
        <v>35</v>
      </c>
      <c r="AX1979" s="13" t="s">
        <v>73</v>
      </c>
      <c r="AY1979" s="243" t="s">
        <v>160</v>
      </c>
    </row>
    <row r="1980" s="13" customFormat="1">
      <c r="A1980" s="13"/>
      <c r="B1980" s="232"/>
      <c r="C1980" s="233"/>
      <c r="D1980" s="234" t="s">
        <v>171</v>
      </c>
      <c r="E1980" s="235" t="s">
        <v>19</v>
      </c>
      <c r="F1980" s="236" t="s">
        <v>2133</v>
      </c>
      <c r="G1980" s="233"/>
      <c r="H1980" s="237">
        <v>5.6210000000000004</v>
      </c>
      <c r="I1980" s="238"/>
      <c r="J1980" s="233"/>
      <c r="K1980" s="233"/>
      <c r="L1980" s="239"/>
      <c r="M1980" s="240"/>
      <c r="N1980" s="241"/>
      <c r="O1980" s="241"/>
      <c r="P1980" s="241"/>
      <c r="Q1980" s="241"/>
      <c r="R1980" s="241"/>
      <c r="S1980" s="241"/>
      <c r="T1980" s="242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T1980" s="243" t="s">
        <v>171</v>
      </c>
      <c r="AU1980" s="243" t="s">
        <v>83</v>
      </c>
      <c r="AV1980" s="13" t="s">
        <v>83</v>
      </c>
      <c r="AW1980" s="13" t="s">
        <v>35</v>
      </c>
      <c r="AX1980" s="13" t="s">
        <v>73</v>
      </c>
      <c r="AY1980" s="243" t="s">
        <v>160</v>
      </c>
    </row>
    <row r="1981" s="15" customFormat="1">
      <c r="A1981" s="15"/>
      <c r="B1981" s="265"/>
      <c r="C1981" s="266"/>
      <c r="D1981" s="234" t="s">
        <v>171</v>
      </c>
      <c r="E1981" s="267" t="s">
        <v>19</v>
      </c>
      <c r="F1981" s="268" t="s">
        <v>2134</v>
      </c>
      <c r="G1981" s="266"/>
      <c r="H1981" s="269">
        <v>42.813000000000002</v>
      </c>
      <c r="I1981" s="270"/>
      <c r="J1981" s="266"/>
      <c r="K1981" s="266"/>
      <c r="L1981" s="271"/>
      <c r="M1981" s="272"/>
      <c r="N1981" s="273"/>
      <c r="O1981" s="273"/>
      <c r="P1981" s="273"/>
      <c r="Q1981" s="273"/>
      <c r="R1981" s="273"/>
      <c r="S1981" s="273"/>
      <c r="T1981" s="274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T1981" s="275" t="s">
        <v>171</v>
      </c>
      <c r="AU1981" s="275" t="s">
        <v>83</v>
      </c>
      <c r="AV1981" s="15" t="s">
        <v>181</v>
      </c>
      <c r="AW1981" s="15" t="s">
        <v>35</v>
      </c>
      <c r="AX1981" s="15" t="s">
        <v>73</v>
      </c>
      <c r="AY1981" s="275" t="s">
        <v>160</v>
      </c>
    </row>
    <row r="1982" s="13" customFormat="1">
      <c r="A1982" s="13"/>
      <c r="B1982" s="232"/>
      <c r="C1982" s="233"/>
      <c r="D1982" s="234" t="s">
        <v>171</v>
      </c>
      <c r="E1982" s="235" t="s">
        <v>19</v>
      </c>
      <c r="F1982" s="236" t="s">
        <v>2642</v>
      </c>
      <c r="G1982" s="233"/>
      <c r="H1982" s="237">
        <v>17.802</v>
      </c>
      <c r="I1982" s="238"/>
      <c r="J1982" s="233"/>
      <c r="K1982" s="233"/>
      <c r="L1982" s="239"/>
      <c r="M1982" s="240"/>
      <c r="N1982" s="241"/>
      <c r="O1982" s="241"/>
      <c r="P1982" s="241"/>
      <c r="Q1982" s="241"/>
      <c r="R1982" s="241"/>
      <c r="S1982" s="241"/>
      <c r="T1982" s="242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T1982" s="243" t="s">
        <v>171</v>
      </c>
      <c r="AU1982" s="243" t="s">
        <v>83</v>
      </c>
      <c r="AV1982" s="13" t="s">
        <v>83</v>
      </c>
      <c r="AW1982" s="13" t="s">
        <v>35</v>
      </c>
      <c r="AX1982" s="13" t="s">
        <v>73</v>
      </c>
      <c r="AY1982" s="243" t="s">
        <v>160</v>
      </c>
    </row>
    <row r="1983" s="13" customFormat="1">
      <c r="A1983" s="13"/>
      <c r="B1983" s="232"/>
      <c r="C1983" s="233"/>
      <c r="D1983" s="234" t="s">
        <v>171</v>
      </c>
      <c r="E1983" s="235" t="s">
        <v>19</v>
      </c>
      <c r="F1983" s="236" t="s">
        <v>2076</v>
      </c>
      <c r="G1983" s="233"/>
      <c r="H1983" s="237">
        <v>42.109000000000002</v>
      </c>
      <c r="I1983" s="238"/>
      <c r="J1983" s="233"/>
      <c r="K1983" s="233"/>
      <c r="L1983" s="239"/>
      <c r="M1983" s="240"/>
      <c r="N1983" s="241"/>
      <c r="O1983" s="241"/>
      <c r="P1983" s="241"/>
      <c r="Q1983" s="241"/>
      <c r="R1983" s="241"/>
      <c r="S1983" s="241"/>
      <c r="T1983" s="242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T1983" s="243" t="s">
        <v>171</v>
      </c>
      <c r="AU1983" s="243" t="s">
        <v>83</v>
      </c>
      <c r="AV1983" s="13" t="s">
        <v>83</v>
      </c>
      <c r="AW1983" s="13" t="s">
        <v>35</v>
      </c>
      <c r="AX1983" s="13" t="s">
        <v>73</v>
      </c>
      <c r="AY1983" s="243" t="s">
        <v>160</v>
      </c>
    </row>
    <row r="1984" s="13" customFormat="1">
      <c r="A1984" s="13"/>
      <c r="B1984" s="232"/>
      <c r="C1984" s="233"/>
      <c r="D1984" s="234" t="s">
        <v>171</v>
      </c>
      <c r="E1984" s="235" t="s">
        <v>19</v>
      </c>
      <c r="F1984" s="236" t="s">
        <v>2077</v>
      </c>
      <c r="G1984" s="233"/>
      <c r="H1984" s="237">
        <v>49.103000000000002</v>
      </c>
      <c r="I1984" s="238"/>
      <c r="J1984" s="233"/>
      <c r="K1984" s="233"/>
      <c r="L1984" s="239"/>
      <c r="M1984" s="240"/>
      <c r="N1984" s="241"/>
      <c r="O1984" s="241"/>
      <c r="P1984" s="241"/>
      <c r="Q1984" s="241"/>
      <c r="R1984" s="241"/>
      <c r="S1984" s="241"/>
      <c r="T1984" s="242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T1984" s="243" t="s">
        <v>171</v>
      </c>
      <c r="AU1984" s="243" t="s">
        <v>83</v>
      </c>
      <c r="AV1984" s="13" t="s">
        <v>83</v>
      </c>
      <c r="AW1984" s="13" t="s">
        <v>35</v>
      </c>
      <c r="AX1984" s="13" t="s">
        <v>73</v>
      </c>
      <c r="AY1984" s="243" t="s">
        <v>160</v>
      </c>
    </row>
    <row r="1985" s="13" customFormat="1">
      <c r="A1985" s="13"/>
      <c r="B1985" s="232"/>
      <c r="C1985" s="233"/>
      <c r="D1985" s="234" t="s">
        <v>171</v>
      </c>
      <c r="E1985" s="235" t="s">
        <v>19</v>
      </c>
      <c r="F1985" s="236" t="s">
        <v>2078</v>
      </c>
      <c r="G1985" s="233"/>
      <c r="H1985" s="237">
        <v>24.199999999999999</v>
      </c>
      <c r="I1985" s="238"/>
      <c r="J1985" s="233"/>
      <c r="K1985" s="233"/>
      <c r="L1985" s="239"/>
      <c r="M1985" s="240"/>
      <c r="N1985" s="241"/>
      <c r="O1985" s="241"/>
      <c r="P1985" s="241"/>
      <c r="Q1985" s="241"/>
      <c r="R1985" s="241"/>
      <c r="S1985" s="241"/>
      <c r="T1985" s="242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T1985" s="243" t="s">
        <v>171</v>
      </c>
      <c r="AU1985" s="243" t="s">
        <v>83</v>
      </c>
      <c r="AV1985" s="13" t="s">
        <v>83</v>
      </c>
      <c r="AW1985" s="13" t="s">
        <v>35</v>
      </c>
      <c r="AX1985" s="13" t="s">
        <v>73</v>
      </c>
      <c r="AY1985" s="243" t="s">
        <v>160</v>
      </c>
    </row>
    <row r="1986" s="13" customFormat="1">
      <c r="A1986" s="13"/>
      <c r="B1986" s="232"/>
      <c r="C1986" s="233"/>
      <c r="D1986" s="234" t="s">
        <v>171</v>
      </c>
      <c r="E1986" s="235" t="s">
        <v>19</v>
      </c>
      <c r="F1986" s="236" t="s">
        <v>2079</v>
      </c>
      <c r="G1986" s="233"/>
      <c r="H1986" s="237">
        <v>27.027000000000001</v>
      </c>
      <c r="I1986" s="238"/>
      <c r="J1986" s="233"/>
      <c r="K1986" s="233"/>
      <c r="L1986" s="239"/>
      <c r="M1986" s="240"/>
      <c r="N1986" s="241"/>
      <c r="O1986" s="241"/>
      <c r="P1986" s="241"/>
      <c r="Q1986" s="241"/>
      <c r="R1986" s="241"/>
      <c r="S1986" s="241"/>
      <c r="T1986" s="242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T1986" s="243" t="s">
        <v>171</v>
      </c>
      <c r="AU1986" s="243" t="s">
        <v>83</v>
      </c>
      <c r="AV1986" s="13" t="s">
        <v>83</v>
      </c>
      <c r="AW1986" s="13" t="s">
        <v>35</v>
      </c>
      <c r="AX1986" s="13" t="s">
        <v>73</v>
      </c>
      <c r="AY1986" s="243" t="s">
        <v>160</v>
      </c>
    </row>
    <row r="1987" s="13" customFormat="1">
      <c r="A1987" s="13"/>
      <c r="B1987" s="232"/>
      <c r="C1987" s="233"/>
      <c r="D1987" s="234" t="s">
        <v>171</v>
      </c>
      <c r="E1987" s="235" t="s">
        <v>19</v>
      </c>
      <c r="F1987" s="236" t="s">
        <v>2080</v>
      </c>
      <c r="G1987" s="233"/>
      <c r="H1987" s="237">
        <v>55.262999999999998</v>
      </c>
      <c r="I1987" s="238"/>
      <c r="J1987" s="233"/>
      <c r="K1987" s="233"/>
      <c r="L1987" s="239"/>
      <c r="M1987" s="240"/>
      <c r="N1987" s="241"/>
      <c r="O1987" s="241"/>
      <c r="P1987" s="241"/>
      <c r="Q1987" s="241"/>
      <c r="R1987" s="241"/>
      <c r="S1987" s="241"/>
      <c r="T1987" s="242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T1987" s="243" t="s">
        <v>171</v>
      </c>
      <c r="AU1987" s="243" t="s">
        <v>83</v>
      </c>
      <c r="AV1987" s="13" t="s">
        <v>83</v>
      </c>
      <c r="AW1987" s="13" t="s">
        <v>35</v>
      </c>
      <c r="AX1987" s="13" t="s">
        <v>73</v>
      </c>
      <c r="AY1987" s="243" t="s">
        <v>160</v>
      </c>
    </row>
    <row r="1988" s="13" customFormat="1">
      <c r="A1988" s="13"/>
      <c r="B1988" s="232"/>
      <c r="C1988" s="233"/>
      <c r="D1988" s="234" t="s">
        <v>171</v>
      </c>
      <c r="E1988" s="235" t="s">
        <v>19</v>
      </c>
      <c r="F1988" s="236" t="s">
        <v>2081</v>
      </c>
      <c r="G1988" s="233"/>
      <c r="H1988" s="237">
        <v>22.568000000000001</v>
      </c>
      <c r="I1988" s="238"/>
      <c r="J1988" s="233"/>
      <c r="K1988" s="233"/>
      <c r="L1988" s="239"/>
      <c r="M1988" s="240"/>
      <c r="N1988" s="241"/>
      <c r="O1988" s="241"/>
      <c r="P1988" s="241"/>
      <c r="Q1988" s="241"/>
      <c r="R1988" s="241"/>
      <c r="S1988" s="241"/>
      <c r="T1988" s="242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T1988" s="243" t="s">
        <v>171</v>
      </c>
      <c r="AU1988" s="243" t="s">
        <v>83</v>
      </c>
      <c r="AV1988" s="13" t="s">
        <v>83</v>
      </c>
      <c r="AW1988" s="13" t="s">
        <v>35</v>
      </c>
      <c r="AX1988" s="13" t="s">
        <v>73</v>
      </c>
      <c r="AY1988" s="243" t="s">
        <v>160</v>
      </c>
    </row>
    <row r="1989" s="13" customFormat="1">
      <c r="A1989" s="13"/>
      <c r="B1989" s="232"/>
      <c r="C1989" s="233"/>
      <c r="D1989" s="234" t="s">
        <v>171</v>
      </c>
      <c r="E1989" s="235" t="s">
        <v>19</v>
      </c>
      <c r="F1989" s="236" t="s">
        <v>2082</v>
      </c>
      <c r="G1989" s="233"/>
      <c r="H1989" s="237">
        <v>27.734999999999999</v>
      </c>
      <c r="I1989" s="238"/>
      <c r="J1989" s="233"/>
      <c r="K1989" s="233"/>
      <c r="L1989" s="239"/>
      <c r="M1989" s="240"/>
      <c r="N1989" s="241"/>
      <c r="O1989" s="241"/>
      <c r="P1989" s="241"/>
      <c r="Q1989" s="241"/>
      <c r="R1989" s="241"/>
      <c r="S1989" s="241"/>
      <c r="T1989" s="242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T1989" s="243" t="s">
        <v>171</v>
      </c>
      <c r="AU1989" s="243" t="s">
        <v>83</v>
      </c>
      <c r="AV1989" s="13" t="s">
        <v>83</v>
      </c>
      <c r="AW1989" s="13" t="s">
        <v>35</v>
      </c>
      <c r="AX1989" s="13" t="s">
        <v>73</v>
      </c>
      <c r="AY1989" s="243" t="s">
        <v>160</v>
      </c>
    </row>
    <row r="1990" s="13" customFormat="1">
      <c r="A1990" s="13"/>
      <c r="B1990" s="232"/>
      <c r="C1990" s="233"/>
      <c r="D1990" s="234" t="s">
        <v>171</v>
      </c>
      <c r="E1990" s="235" t="s">
        <v>19</v>
      </c>
      <c r="F1990" s="236" t="s">
        <v>2083</v>
      </c>
      <c r="G1990" s="233"/>
      <c r="H1990" s="237">
        <v>26.247</v>
      </c>
      <c r="I1990" s="238"/>
      <c r="J1990" s="233"/>
      <c r="K1990" s="233"/>
      <c r="L1990" s="239"/>
      <c r="M1990" s="240"/>
      <c r="N1990" s="241"/>
      <c r="O1990" s="241"/>
      <c r="P1990" s="241"/>
      <c r="Q1990" s="241"/>
      <c r="R1990" s="241"/>
      <c r="S1990" s="241"/>
      <c r="T1990" s="242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T1990" s="243" t="s">
        <v>171</v>
      </c>
      <c r="AU1990" s="243" t="s">
        <v>83</v>
      </c>
      <c r="AV1990" s="13" t="s">
        <v>83</v>
      </c>
      <c r="AW1990" s="13" t="s">
        <v>35</v>
      </c>
      <c r="AX1990" s="13" t="s">
        <v>73</v>
      </c>
      <c r="AY1990" s="243" t="s">
        <v>160</v>
      </c>
    </row>
    <row r="1991" s="13" customFormat="1">
      <c r="A1991" s="13"/>
      <c r="B1991" s="232"/>
      <c r="C1991" s="233"/>
      <c r="D1991" s="234" t="s">
        <v>171</v>
      </c>
      <c r="E1991" s="235" t="s">
        <v>19</v>
      </c>
      <c r="F1991" s="236" t="s">
        <v>2084</v>
      </c>
      <c r="G1991" s="233"/>
      <c r="H1991" s="237">
        <v>13.257999999999999</v>
      </c>
      <c r="I1991" s="238"/>
      <c r="J1991" s="233"/>
      <c r="K1991" s="233"/>
      <c r="L1991" s="239"/>
      <c r="M1991" s="240"/>
      <c r="N1991" s="241"/>
      <c r="O1991" s="241"/>
      <c r="P1991" s="241"/>
      <c r="Q1991" s="241"/>
      <c r="R1991" s="241"/>
      <c r="S1991" s="241"/>
      <c r="T1991" s="242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T1991" s="243" t="s">
        <v>171</v>
      </c>
      <c r="AU1991" s="243" t="s">
        <v>83</v>
      </c>
      <c r="AV1991" s="13" t="s">
        <v>83</v>
      </c>
      <c r="AW1991" s="13" t="s">
        <v>35</v>
      </c>
      <c r="AX1991" s="13" t="s">
        <v>73</v>
      </c>
      <c r="AY1991" s="243" t="s">
        <v>160</v>
      </c>
    </row>
    <row r="1992" s="13" customFormat="1">
      <c r="A1992" s="13"/>
      <c r="B1992" s="232"/>
      <c r="C1992" s="233"/>
      <c r="D1992" s="234" t="s">
        <v>171</v>
      </c>
      <c r="E1992" s="235" t="s">
        <v>19</v>
      </c>
      <c r="F1992" s="236" t="s">
        <v>2085</v>
      </c>
      <c r="G1992" s="233"/>
      <c r="H1992" s="237">
        <v>26.117999999999999</v>
      </c>
      <c r="I1992" s="238"/>
      <c r="J1992" s="233"/>
      <c r="K1992" s="233"/>
      <c r="L1992" s="239"/>
      <c r="M1992" s="240"/>
      <c r="N1992" s="241"/>
      <c r="O1992" s="241"/>
      <c r="P1992" s="241"/>
      <c r="Q1992" s="241"/>
      <c r="R1992" s="241"/>
      <c r="S1992" s="241"/>
      <c r="T1992" s="242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T1992" s="243" t="s">
        <v>171</v>
      </c>
      <c r="AU1992" s="243" t="s">
        <v>83</v>
      </c>
      <c r="AV1992" s="13" t="s">
        <v>83</v>
      </c>
      <c r="AW1992" s="13" t="s">
        <v>35</v>
      </c>
      <c r="AX1992" s="13" t="s">
        <v>73</v>
      </c>
      <c r="AY1992" s="243" t="s">
        <v>160</v>
      </c>
    </row>
    <row r="1993" s="15" customFormat="1">
      <c r="A1993" s="15"/>
      <c r="B1993" s="265"/>
      <c r="C1993" s="266"/>
      <c r="D1993" s="234" t="s">
        <v>171</v>
      </c>
      <c r="E1993" s="267" t="s">
        <v>19</v>
      </c>
      <c r="F1993" s="268" t="s">
        <v>2643</v>
      </c>
      <c r="G1993" s="266"/>
      <c r="H1993" s="269">
        <v>331.43000000000001</v>
      </c>
      <c r="I1993" s="270"/>
      <c r="J1993" s="266"/>
      <c r="K1993" s="266"/>
      <c r="L1993" s="271"/>
      <c r="M1993" s="272"/>
      <c r="N1993" s="273"/>
      <c r="O1993" s="273"/>
      <c r="P1993" s="273"/>
      <c r="Q1993" s="273"/>
      <c r="R1993" s="273"/>
      <c r="S1993" s="273"/>
      <c r="T1993" s="274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T1993" s="275" t="s">
        <v>171</v>
      </c>
      <c r="AU1993" s="275" t="s">
        <v>83</v>
      </c>
      <c r="AV1993" s="15" t="s">
        <v>181</v>
      </c>
      <c r="AW1993" s="15" t="s">
        <v>35</v>
      </c>
      <c r="AX1993" s="15" t="s">
        <v>73</v>
      </c>
      <c r="AY1993" s="275" t="s">
        <v>160</v>
      </c>
    </row>
    <row r="1994" s="13" customFormat="1">
      <c r="A1994" s="13"/>
      <c r="B1994" s="232"/>
      <c r="C1994" s="233"/>
      <c r="D1994" s="234" t="s">
        <v>171</v>
      </c>
      <c r="E1994" s="235" t="s">
        <v>19</v>
      </c>
      <c r="F1994" s="236" t="s">
        <v>2086</v>
      </c>
      <c r="G1994" s="233"/>
      <c r="H1994" s="237">
        <v>25.579999999999998</v>
      </c>
      <c r="I1994" s="238"/>
      <c r="J1994" s="233"/>
      <c r="K1994" s="233"/>
      <c r="L1994" s="239"/>
      <c r="M1994" s="240"/>
      <c r="N1994" s="241"/>
      <c r="O1994" s="241"/>
      <c r="P1994" s="241"/>
      <c r="Q1994" s="241"/>
      <c r="R1994" s="241"/>
      <c r="S1994" s="241"/>
      <c r="T1994" s="242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T1994" s="243" t="s">
        <v>171</v>
      </c>
      <c r="AU1994" s="243" t="s">
        <v>83</v>
      </c>
      <c r="AV1994" s="13" t="s">
        <v>83</v>
      </c>
      <c r="AW1994" s="13" t="s">
        <v>35</v>
      </c>
      <c r="AX1994" s="13" t="s">
        <v>73</v>
      </c>
      <c r="AY1994" s="243" t="s">
        <v>160</v>
      </c>
    </row>
    <row r="1995" s="13" customFormat="1">
      <c r="A1995" s="13"/>
      <c r="B1995" s="232"/>
      <c r="C1995" s="233"/>
      <c r="D1995" s="234" t="s">
        <v>171</v>
      </c>
      <c r="E1995" s="235" t="s">
        <v>19</v>
      </c>
      <c r="F1995" s="236" t="s">
        <v>2087</v>
      </c>
      <c r="G1995" s="233"/>
      <c r="H1995" s="237">
        <v>32.191000000000003</v>
      </c>
      <c r="I1995" s="238"/>
      <c r="J1995" s="233"/>
      <c r="K1995" s="233"/>
      <c r="L1995" s="239"/>
      <c r="M1995" s="240"/>
      <c r="N1995" s="241"/>
      <c r="O1995" s="241"/>
      <c r="P1995" s="241"/>
      <c r="Q1995" s="241"/>
      <c r="R1995" s="241"/>
      <c r="S1995" s="241"/>
      <c r="T1995" s="242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T1995" s="243" t="s">
        <v>171</v>
      </c>
      <c r="AU1995" s="243" t="s">
        <v>83</v>
      </c>
      <c r="AV1995" s="13" t="s">
        <v>83</v>
      </c>
      <c r="AW1995" s="13" t="s">
        <v>35</v>
      </c>
      <c r="AX1995" s="13" t="s">
        <v>73</v>
      </c>
      <c r="AY1995" s="243" t="s">
        <v>160</v>
      </c>
    </row>
    <row r="1996" s="13" customFormat="1">
      <c r="A1996" s="13"/>
      <c r="B1996" s="232"/>
      <c r="C1996" s="233"/>
      <c r="D1996" s="234" t="s">
        <v>171</v>
      </c>
      <c r="E1996" s="235" t="s">
        <v>19</v>
      </c>
      <c r="F1996" s="236" t="s">
        <v>2088</v>
      </c>
      <c r="G1996" s="233"/>
      <c r="H1996" s="237">
        <v>42.57</v>
      </c>
      <c r="I1996" s="238"/>
      <c r="J1996" s="233"/>
      <c r="K1996" s="233"/>
      <c r="L1996" s="239"/>
      <c r="M1996" s="240"/>
      <c r="N1996" s="241"/>
      <c r="O1996" s="241"/>
      <c r="P1996" s="241"/>
      <c r="Q1996" s="241"/>
      <c r="R1996" s="241"/>
      <c r="S1996" s="241"/>
      <c r="T1996" s="242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T1996" s="243" t="s">
        <v>171</v>
      </c>
      <c r="AU1996" s="243" t="s">
        <v>83</v>
      </c>
      <c r="AV1996" s="13" t="s">
        <v>83</v>
      </c>
      <c r="AW1996" s="13" t="s">
        <v>35</v>
      </c>
      <c r="AX1996" s="13" t="s">
        <v>73</v>
      </c>
      <c r="AY1996" s="243" t="s">
        <v>160</v>
      </c>
    </row>
    <row r="1997" s="13" customFormat="1">
      <c r="A1997" s="13"/>
      <c r="B1997" s="232"/>
      <c r="C1997" s="233"/>
      <c r="D1997" s="234" t="s">
        <v>171</v>
      </c>
      <c r="E1997" s="235" t="s">
        <v>19</v>
      </c>
      <c r="F1997" s="236" t="s">
        <v>2089</v>
      </c>
      <c r="G1997" s="233"/>
      <c r="H1997" s="237">
        <v>25.716000000000001</v>
      </c>
      <c r="I1997" s="238"/>
      <c r="J1997" s="233"/>
      <c r="K1997" s="233"/>
      <c r="L1997" s="239"/>
      <c r="M1997" s="240"/>
      <c r="N1997" s="241"/>
      <c r="O1997" s="241"/>
      <c r="P1997" s="241"/>
      <c r="Q1997" s="241"/>
      <c r="R1997" s="241"/>
      <c r="S1997" s="241"/>
      <c r="T1997" s="242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T1997" s="243" t="s">
        <v>171</v>
      </c>
      <c r="AU1997" s="243" t="s">
        <v>83</v>
      </c>
      <c r="AV1997" s="13" t="s">
        <v>83</v>
      </c>
      <c r="AW1997" s="13" t="s">
        <v>35</v>
      </c>
      <c r="AX1997" s="13" t="s">
        <v>73</v>
      </c>
      <c r="AY1997" s="243" t="s">
        <v>160</v>
      </c>
    </row>
    <row r="1998" s="13" customFormat="1">
      <c r="A1998" s="13"/>
      <c r="B1998" s="232"/>
      <c r="C1998" s="233"/>
      <c r="D1998" s="234" t="s">
        <v>171</v>
      </c>
      <c r="E1998" s="235" t="s">
        <v>19</v>
      </c>
      <c r="F1998" s="236" t="s">
        <v>2090</v>
      </c>
      <c r="G1998" s="233"/>
      <c r="H1998" s="237">
        <v>25.579999999999998</v>
      </c>
      <c r="I1998" s="238"/>
      <c r="J1998" s="233"/>
      <c r="K1998" s="233"/>
      <c r="L1998" s="239"/>
      <c r="M1998" s="240"/>
      <c r="N1998" s="241"/>
      <c r="O1998" s="241"/>
      <c r="P1998" s="241"/>
      <c r="Q1998" s="241"/>
      <c r="R1998" s="241"/>
      <c r="S1998" s="241"/>
      <c r="T1998" s="242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T1998" s="243" t="s">
        <v>171</v>
      </c>
      <c r="AU1998" s="243" t="s">
        <v>83</v>
      </c>
      <c r="AV1998" s="13" t="s">
        <v>83</v>
      </c>
      <c r="AW1998" s="13" t="s">
        <v>35</v>
      </c>
      <c r="AX1998" s="13" t="s">
        <v>73</v>
      </c>
      <c r="AY1998" s="243" t="s">
        <v>160</v>
      </c>
    </row>
    <row r="1999" s="13" customFormat="1">
      <c r="A1999" s="13"/>
      <c r="B1999" s="232"/>
      <c r="C1999" s="233"/>
      <c r="D1999" s="234" t="s">
        <v>171</v>
      </c>
      <c r="E1999" s="235" t="s">
        <v>19</v>
      </c>
      <c r="F1999" s="236" t="s">
        <v>2091</v>
      </c>
      <c r="G1999" s="233"/>
      <c r="H1999" s="237">
        <v>23.861000000000001</v>
      </c>
      <c r="I1999" s="238"/>
      <c r="J1999" s="233"/>
      <c r="K1999" s="233"/>
      <c r="L1999" s="239"/>
      <c r="M1999" s="240"/>
      <c r="N1999" s="241"/>
      <c r="O1999" s="241"/>
      <c r="P1999" s="241"/>
      <c r="Q1999" s="241"/>
      <c r="R1999" s="241"/>
      <c r="S1999" s="241"/>
      <c r="T1999" s="242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T1999" s="243" t="s">
        <v>171</v>
      </c>
      <c r="AU1999" s="243" t="s">
        <v>83</v>
      </c>
      <c r="AV1999" s="13" t="s">
        <v>83</v>
      </c>
      <c r="AW1999" s="13" t="s">
        <v>35</v>
      </c>
      <c r="AX1999" s="13" t="s">
        <v>73</v>
      </c>
      <c r="AY1999" s="243" t="s">
        <v>160</v>
      </c>
    </row>
    <row r="2000" s="13" customFormat="1">
      <c r="A2000" s="13"/>
      <c r="B2000" s="232"/>
      <c r="C2000" s="233"/>
      <c r="D2000" s="234" t="s">
        <v>171</v>
      </c>
      <c r="E2000" s="235" t="s">
        <v>19</v>
      </c>
      <c r="F2000" s="236" t="s">
        <v>2092</v>
      </c>
      <c r="G2000" s="233"/>
      <c r="H2000" s="237">
        <v>17.564</v>
      </c>
      <c r="I2000" s="238"/>
      <c r="J2000" s="233"/>
      <c r="K2000" s="233"/>
      <c r="L2000" s="239"/>
      <c r="M2000" s="240"/>
      <c r="N2000" s="241"/>
      <c r="O2000" s="241"/>
      <c r="P2000" s="241"/>
      <c r="Q2000" s="241"/>
      <c r="R2000" s="241"/>
      <c r="S2000" s="241"/>
      <c r="T2000" s="242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T2000" s="243" t="s">
        <v>171</v>
      </c>
      <c r="AU2000" s="243" t="s">
        <v>83</v>
      </c>
      <c r="AV2000" s="13" t="s">
        <v>83</v>
      </c>
      <c r="AW2000" s="13" t="s">
        <v>35</v>
      </c>
      <c r="AX2000" s="13" t="s">
        <v>73</v>
      </c>
      <c r="AY2000" s="243" t="s">
        <v>160</v>
      </c>
    </row>
    <row r="2001" s="13" customFormat="1">
      <c r="A2001" s="13"/>
      <c r="B2001" s="232"/>
      <c r="C2001" s="233"/>
      <c r="D2001" s="234" t="s">
        <v>171</v>
      </c>
      <c r="E2001" s="235" t="s">
        <v>19</v>
      </c>
      <c r="F2001" s="236" t="s">
        <v>2093</v>
      </c>
      <c r="G2001" s="233"/>
      <c r="H2001" s="237">
        <v>24.158000000000001</v>
      </c>
      <c r="I2001" s="238"/>
      <c r="J2001" s="233"/>
      <c r="K2001" s="233"/>
      <c r="L2001" s="239"/>
      <c r="M2001" s="240"/>
      <c r="N2001" s="241"/>
      <c r="O2001" s="241"/>
      <c r="P2001" s="241"/>
      <c r="Q2001" s="241"/>
      <c r="R2001" s="241"/>
      <c r="S2001" s="241"/>
      <c r="T2001" s="242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T2001" s="243" t="s">
        <v>171</v>
      </c>
      <c r="AU2001" s="243" t="s">
        <v>83</v>
      </c>
      <c r="AV2001" s="13" t="s">
        <v>83</v>
      </c>
      <c r="AW2001" s="13" t="s">
        <v>35</v>
      </c>
      <c r="AX2001" s="13" t="s">
        <v>73</v>
      </c>
      <c r="AY2001" s="243" t="s">
        <v>160</v>
      </c>
    </row>
    <row r="2002" s="13" customFormat="1">
      <c r="A2002" s="13"/>
      <c r="B2002" s="232"/>
      <c r="C2002" s="233"/>
      <c r="D2002" s="234" t="s">
        <v>171</v>
      </c>
      <c r="E2002" s="235" t="s">
        <v>19</v>
      </c>
      <c r="F2002" s="236" t="s">
        <v>2094</v>
      </c>
      <c r="G2002" s="233"/>
      <c r="H2002" s="237">
        <v>12.119999999999999</v>
      </c>
      <c r="I2002" s="238"/>
      <c r="J2002" s="233"/>
      <c r="K2002" s="233"/>
      <c r="L2002" s="239"/>
      <c r="M2002" s="240"/>
      <c r="N2002" s="241"/>
      <c r="O2002" s="241"/>
      <c r="P2002" s="241"/>
      <c r="Q2002" s="241"/>
      <c r="R2002" s="241"/>
      <c r="S2002" s="241"/>
      <c r="T2002" s="242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T2002" s="243" t="s">
        <v>171</v>
      </c>
      <c r="AU2002" s="243" t="s">
        <v>83</v>
      </c>
      <c r="AV2002" s="13" t="s">
        <v>83</v>
      </c>
      <c r="AW2002" s="13" t="s">
        <v>35</v>
      </c>
      <c r="AX2002" s="13" t="s">
        <v>73</v>
      </c>
      <c r="AY2002" s="243" t="s">
        <v>160</v>
      </c>
    </row>
    <row r="2003" s="13" customFormat="1">
      <c r="A2003" s="13"/>
      <c r="B2003" s="232"/>
      <c r="C2003" s="233"/>
      <c r="D2003" s="234" t="s">
        <v>171</v>
      </c>
      <c r="E2003" s="235" t="s">
        <v>19</v>
      </c>
      <c r="F2003" s="236" t="s">
        <v>2095</v>
      </c>
      <c r="G2003" s="233"/>
      <c r="H2003" s="237">
        <v>38.134999999999998</v>
      </c>
      <c r="I2003" s="238"/>
      <c r="J2003" s="233"/>
      <c r="K2003" s="233"/>
      <c r="L2003" s="239"/>
      <c r="M2003" s="240"/>
      <c r="N2003" s="241"/>
      <c r="O2003" s="241"/>
      <c r="P2003" s="241"/>
      <c r="Q2003" s="241"/>
      <c r="R2003" s="241"/>
      <c r="S2003" s="241"/>
      <c r="T2003" s="242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T2003" s="243" t="s">
        <v>171</v>
      </c>
      <c r="AU2003" s="243" t="s">
        <v>83</v>
      </c>
      <c r="AV2003" s="13" t="s">
        <v>83</v>
      </c>
      <c r="AW2003" s="13" t="s">
        <v>35</v>
      </c>
      <c r="AX2003" s="13" t="s">
        <v>73</v>
      </c>
      <c r="AY2003" s="243" t="s">
        <v>160</v>
      </c>
    </row>
    <row r="2004" s="15" customFormat="1">
      <c r="A2004" s="15"/>
      <c r="B2004" s="265"/>
      <c r="C2004" s="266"/>
      <c r="D2004" s="234" t="s">
        <v>171</v>
      </c>
      <c r="E2004" s="267" t="s">
        <v>19</v>
      </c>
      <c r="F2004" s="268" t="s">
        <v>2644</v>
      </c>
      <c r="G2004" s="266"/>
      <c r="H2004" s="269">
        <v>267.47500000000002</v>
      </c>
      <c r="I2004" s="270"/>
      <c r="J2004" s="266"/>
      <c r="K2004" s="266"/>
      <c r="L2004" s="271"/>
      <c r="M2004" s="272"/>
      <c r="N2004" s="273"/>
      <c r="O2004" s="273"/>
      <c r="P2004" s="273"/>
      <c r="Q2004" s="273"/>
      <c r="R2004" s="273"/>
      <c r="S2004" s="273"/>
      <c r="T2004" s="274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T2004" s="275" t="s">
        <v>171</v>
      </c>
      <c r="AU2004" s="275" t="s">
        <v>83</v>
      </c>
      <c r="AV2004" s="15" t="s">
        <v>181</v>
      </c>
      <c r="AW2004" s="15" t="s">
        <v>35</v>
      </c>
      <c r="AX2004" s="15" t="s">
        <v>73</v>
      </c>
      <c r="AY2004" s="275" t="s">
        <v>160</v>
      </c>
    </row>
    <row r="2005" s="13" customFormat="1">
      <c r="A2005" s="13"/>
      <c r="B2005" s="232"/>
      <c r="C2005" s="233"/>
      <c r="D2005" s="234" t="s">
        <v>171</v>
      </c>
      <c r="E2005" s="235" t="s">
        <v>19</v>
      </c>
      <c r="F2005" s="236" t="s">
        <v>1241</v>
      </c>
      <c r="G2005" s="233"/>
      <c r="H2005" s="237">
        <v>147.39699999999999</v>
      </c>
      <c r="I2005" s="238"/>
      <c r="J2005" s="233"/>
      <c r="K2005" s="233"/>
      <c r="L2005" s="239"/>
      <c r="M2005" s="240"/>
      <c r="N2005" s="241"/>
      <c r="O2005" s="241"/>
      <c r="P2005" s="241"/>
      <c r="Q2005" s="241"/>
      <c r="R2005" s="241"/>
      <c r="S2005" s="241"/>
      <c r="T2005" s="242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T2005" s="243" t="s">
        <v>171</v>
      </c>
      <c r="AU2005" s="243" t="s">
        <v>83</v>
      </c>
      <c r="AV2005" s="13" t="s">
        <v>83</v>
      </c>
      <c r="AW2005" s="13" t="s">
        <v>35</v>
      </c>
      <c r="AX2005" s="13" t="s">
        <v>73</v>
      </c>
      <c r="AY2005" s="243" t="s">
        <v>160</v>
      </c>
    </row>
    <row r="2006" s="13" customFormat="1">
      <c r="A2006" s="13"/>
      <c r="B2006" s="232"/>
      <c r="C2006" s="233"/>
      <c r="D2006" s="234" t="s">
        <v>171</v>
      </c>
      <c r="E2006" s="235" t="s">
        <v>19</v>
      </c>
      <c r="F2006" s="236" t="s">
        <v>1242</v>
      </c>
      <c r="G2006" s="233"/>
      <c r="H2006" s="237">
        <v>119.42700000000001</v>
      </c>
      <c r="I2006" s="238"/>
      <c r="J2006" s="233"/>
      <c r="K2006" s="233"/>
      <c r="L2006" s="239"/>
      <c r="M2006" s="240"/>
      <c r="N2006" s="241"/>
      <c r="O2006" s="241"/>
      <c r="P2006" s="241"/>
      <c r="Q2006" s="241"/>
      <c r="R2006" s="241"/>
      <c r="S2006" s="241"/>
      <c r="T2006" s="242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T2006" s="243" t="s">
        <v>171</v>
      </c>
      <c r="AU2006" s="243" t="s">
        <v>83</v>
      </c>
      <c r="AV2006" s="13" t="s">
        <v>83</v>
      </c>
      <c r="AW2006" s="13" t="s">
        <v>35</v>
      </c>
      <c r="AX2006" s="13" t="s">
        <v>73</v>
      </c>
      <c r="AY2006" s="243" t="s">
        <v>160</v>
      </c>
    </row>
    <row r="2007" s="13" customFormat="1">
      <c r="A2007" s="13"/>
      <c r="B2007" s="232"/>
      <c r="C2007" s="233"/>
      <c r="D2007" s="234" t="s">
        <v>171</v>
      </c>
      <c r="E2007" s="235" t="s">
        <v>19</v>
      </c>
      <c r="F2007" s="236" t="s">
        <v>1243</v>
      </c>
      <c r="G2007" s="233"/>
      <c r="H2007" s="237">
        <v>12.093999999999999</v>
      </c>
      <c r="I2007" s="238"/>
      <c r="J2007" s="233"/>
      <c r="K2007" s="233"/>
      <c r="L2007" s="239"/>
      <c r="M2007" s="240"/>
      <c r="N2007" s="241"/>
      <c r="O2007" s="241"/>
      <c r="P2007" s="241"/>
      <c r="Q2007" s="241"/>
      <c r="R2007" s="241"/>
      <c r="S2007" s="241"/>
      <c r="T2007" s="242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T2007" s="243" t="s">
        <v>171</v>
      </c>
      <c r="AU2007" s="243" t="s">
        <v>83</v>
      </c>
      <c r="AV2007" s="13" t="s">
        <v>83</v>
      </c>
      <c r="AW2007" s="13" t="s">
        <v>35</v>
      </c>
      <c r="AX2007" s="13" t="s">
        <v>73</v>
      </c>
      <c r="AY2007" s="243" t="s">
        <v>160</v>
      </c>
    </row>
    <row r="2008" s="15" customFormat="1">
      <c r="A2008" s="15"/>
      <c r="B2008" s="265"/>
      <c r="C2008" s="266"/>
      <c r="D2008" s="234" t="s">
        <v>171</v>
      </c>
      <c r="E2008" s="267" t="s">
        <v>19</v>
      </c>
      <c r="F2008" s="268" t="s">
        <v>1270</v>
      </c>
      <c r="G2008" s="266"/>
      <c r="H2008" s="269">
        <v>278.91800000000001</v>
      </c>
      <c r="I2008" s="270"/>
      <c r="J2008" s="266"/>
      <c r="K2008" s="266"/>
      <c r="L2008" s="271"/>
      <c r="M2008" s="272"/>
      <c r="N2008" s="273"/>
      <c r="O2008" s="273"/>
      <c r="P2008" s="273"/>
      <c r="Q2008" s="273"/>
      <c r="R2008" s="273"/>
      <c r="S2008" s="273"/>
      <c r="T2008" s="274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T2008" s="275" t="s">
        <v>171</v>
      </c>
      <c r="AU2008" s="275" t="s">
        <v>83</v>
      </c>
      <c r="AV2008" s="15" t="s">
        <v>181</v>
      </c>
      <c r="AW2008" s="15" t="s">
        <v>35</v>
      </c>
      <c r="AX2008" s="15" t="s">
        <v>73</v>
      </c>
      <c r="AY2008" s="275" t="s">
        <v>160</v>
      </c>
    </row>
    <row r="2009" s="13" customFormat="1">
      <c r="A2009" s="13"/>
      <c r="B2009" s="232"/>
      <c r="C2009" s="233"/>
      <c r="D2009" s="234" t="s">
        <v>171</v>
      </c>
      <c r="E2009" s="235" t="s">
        <v>19</v>
      </c>
      <c r="F2009" s="236" t="s">
        <v>1271</v>
      </c>
      <c r="G2009" s="233"/>
      <c r="H2009" s="237">
        <v>30.035</v>
      </c>
      <c r="I2009" s="238"/>
      <c r="J2009" s="233"/>
      <c r="K2009" s="233"/>
      <c r="L2009" s="239"/>
      <c r="M2009" s="240"/>
      <c r="N2009" s="241"/>
      <c r="O2009" s="241"/>
      <c r="P2009" s="241"/>
      <c r="Q2009" s="241"/>
      <c r="R2009" s="241"/>
      <c r="S2009" s="241"/>
      <c r="T2009" s="242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T2009" s="243" t="s">
        <v>171</v>
      </c>
      <c r="AU2009" s="243" t="s">
        <v>83</v>
      </c>
      <c r="AV2009" s="13" t="s">
        <v>83</v>
      </c>
      <c r="AW2009" s="13" t="s">
        <v>35</v>
      </c>
      <c r="AX2009" s="13" t="s">
        <v>73</v>
      </c>
      <c r="AY2009" s="243" t="s">
        <v>160</v>
      </c>
    </row>
    <row r="2010" s="13" customFormat="1">
      <c r="A2010" s="13"/>
      <c r="B2010" s="232"/>
      <c r="C2010" s="233"/>
      <c r="D2010" s="234" t="s">
        <v>171</v>
      </c>
      <c r="E2010" s="235" t="s">
        <v>19</v>
      </c>
      <c r="F2010" s="236" t="s">
        <v>1272</v>
      </c>
      <c r="G2010" s="233"/>
      <c r="H2010" s="237">
        <v>34.420999999999999</v>
      </c>
      <c r="I2010" s="238"/>
      <c r="J2010" s="233"/>
      <c r="K2010" s="233"/>
      <c r="L2010" s="239"/>
      <c r="M2010" s="240"/>
      <c r="N2010" s="241"/>
      <c r="O2010" s="241"/>
      <c r="P2010" s="241"/>
      <c r="Q2010" s="241"/>
      <c r="R2010" s="241"/>
      <c r="S2010" s="241"/>
      <c r="T2010" s="242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T2010" s="243" t="s">
        <v>171</v>
      </c>
      <c r="AU2010" s="243" t="s">
        <v>83</v>
      </c>
      <c r="AV2010" s="13" t="s">
        <v>83</v>
      </c>
      <c r="AW2010" s="13" t="s">
        <v>35</v>
      </c>
      <c r="AX2010" s="13" t="s">
        <v>73</v>
      </c>
      <c r="AY2010" s="243" t="s">
        <v>160</v>
      </c>
    </row>
    <row r="2011" s="13" customFormat="1">
      <c r="A2011" s="13"/>
      <c r="B2011" s="232"/>
      <c r="C2011" s="233"/>
      <c r="D2011" s="234" t="s">
        <v>171</v>
      </c>
      <c r="E2011" s="235" t="s">
        <v>19</v>
      </c>
      <c r="F2011" s="236" t="s">
        <v>1273</v>
      </c>
      <c r="G2011" s="233"/>
      <c r="H2011" s="237">
        <v>9.1110000000000007</v>
      </c>
      <c r="I2011" s="238"/>
      <c r="J2011" s="233"/>
      <c r="K2011" s="233"/>
      <c r="L2011" s="239"/>
      <c r="M2011" s="240"/>
      <c r="N2011" s="241"/>
      <c r="O2011" s="241"/>
      <c r="P2011" s="241"/>
      <c r="Q2011" s="241"/>
      <c r="R2011" s="241"/>
      <c r="S2011" s="241"/>
      <c r="T2011" s="242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T2011" s="243" t="s">
        <v>171</v>
      </c>
      <c r="AU2011" s="243" t="s">
        <v>83</v>
      </c>
      <c r="AV2011" s="13" t="s">
        <v>83</v>
      </c>
      <c r="AW2011" s="13" t="s">
        <v>35</v>
      </c>
      <c r="AX2011" s="13" t="s">
        <v>73</v>
      </c>
      <c r="AY2011" s="243" t="s">
        <v>160</v>
      </c>
    </row>
    <row r="2012" s="15" customFormat="1">
      <c r="A2012" s="15"/>
      <c r="B2012" s="265"/>
      <c r="C2012" s="266"/>
      <c r="D2012" s="234" t="s">
        <v>171</v>
      </c>
      <c r="E2012" s="267" t="s">
        <v>19</v>
      </c>
      <c r="F2012" s="268" t="s">
        <v>1274</v>
      </c>
      <c r="G2012" s="266"/>
      <c r="H2012" s="269">
        <v>73.566999999999993</v>
      </c>
      <c r="I2012" s="270"/>
      <c r="J2012" s="266"/>
      <c r="K2012" s="266"/>
      <c r="L2012" s="271"/>
      <c r="M2012" s="272"/>
      <c r="N2012" s="273"/>
      <c r="O2012" s="273"/>
      <c r="P2012" s="273"/>
      <c r="Q2012" s="273"/>
      <c r="R2012" s="273"/>
      <c r="S2012" s="273"/>
      <c r="T2012" s="274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T2012" s="275" t="s">
        <v>171</v>
      </c>
      <c r="AU2012" s="275" t="s">
        <v>83</v>
      </c>
      <c r="AV2012" s="15" t="s">
        <v>181</v>
      </c>
      <c r="AW2012" s="15" t="s">
        <v>35</v>
      </c>
      <c r="AX2012" s="15" t="s">
        <v>73</v>
      </c>
      <c r="AY2012" s="275" t="s">
        <v>160</v>
      </c>
    </row>
    <row r="2013" s="13" customFormat="1">
      <c r="A2013" s="13"/>
      <c r="B2013" s="232"/>
      <c r="C2013" s="233"/>
      <c r="D2013" s="234" t="s">
        <v>171</v>
      </c>
      <c r="E2013" s="235" t="s">
        <v>19</v>
      </c>
      <c r="F2013" s="236" t="s">
        <v>1275</v>
      </c>
      <c r="G2013" s="233"/>
      <c r="H2013" s="237">
        <v>73.355999999999995</v>
      </c>
      <c r="I2013" s="238"/>
      <c r="J2013" s="233"/>
      <c r="K2013" s="233"/>
      <c r="L2013" s="239"/>
      <c r="M2013" s="240"/>
      <c r="N2013" s="241"/>
      <c r="O2013" s="241"/>
      <c r="P2013" s="241"/>
      <c r="Q2013" s="241"/>
      <c r="R2013" s="241"/>
      <c r="S2013" s="241"/>
      <c r="T2013" s="242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T2013" s="243" t="s">
        <v>171</v>
      </c>
      <c r="AU2013" s="243" t="s">
        <v>83</v>
      </c>
      <c r="AV2013" s="13" t="s">
        <v>83</v>
      </c>
      <c r="AW2013" s="13" t="s">
        <v>35</v>
      </c>
      <c r="AX2013" s="13" t="s">
        <v>73</v>
      </c>
      <c r="AY2013" s="243" t="s">
        <v>160</v>
      </c>
    </row>
    <row r="2014" s="13" customFormat="1">
      <c r="A2014" s="13"/>
      <c r="B2014" s="232"/>
      <c r="C2014" s="233"/>
      <c r="D2014" s="234" t="s">
        <v>171</v>
      </c>
      <c r="E2014" s="235" t="s">
        <v>19</v>
      </c>
      <c r="F2014" s="236" t="s">
        <v>1276</v>
      </c>
      <c r="G2014" s="233"/>
      <c r="H2014" s="237">
        <v>11.814</v>
      </c>
      <c r="I2014" s="238"/>
      <c r="J2014" s="233"/>
      <c r="K2014" s="233"/>
      <c r="L2014" s="239"/>
      <c r="M2014" s="240"/>
      <c r="N2014" s="241"/>
      <c r="O2014" s="241"/>
      <c r="P2014" s="241"/>
      <c r="Q2014" s="241"/>
      <c r="R2014" s="241"/>
      <c r="S2014" s="241"/>
      <c r="T2014" s="242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T2014" s="243" t="s">
        <v>171</v>
      </c>
      <c r="AU2014" s="243" t="s">
        <v>83</v>
      </c>
      <c r="AV2014" s="13" t="s">
        <v>83</v>
      </c>
      <c r="AW2014" s="13" t="s">
        <v>35</v>
      </c>
      <c r="AX2014" s="13" t="s">
        <v>73</v>
      </c>
      <c r="AY2014" s="243" t="s">
        <v>160</v>
      </c>
    </row>
    <row r="2015" s="13" customFormat="1">
      <c r="A2015" s="13"/>
      <c r="B2015" s="232"/>
      <c r="C2015" s="233"/>
      <c r="D2015" s="234" t="s">
        <v>171</v>
      </c>
      <c r="E2015" s="235" t="s">
        <v>19</v>
      </c>
      <c r="F2015" s="236" t="s">
        <v>1277</v>
      </c>
      <c r="G2015" s="233"/>
      <c r="H2015" s="237">
        <v>41.468000000000004</v>
      </c>
      <c r="I2015" s="238"/>
      <c r="J2015" s="233"/>
      <c r="K2015" s="233"/>
      <c r="L2015" s="239"/>
      <c r="M2015" s="240"/>
      <c r="N2015" s="241"/>
      <c r="O2015" s="241"/>
      <c r="P2015" s="241"/>
      <c r="Q2015" s="241"/>
      <c r="R2015" s="241"/>
      <c r="S2015" s="241"/>
      <c r="T2015" s="242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T2015" s="243" t="s">
        <v>171</v>
      </c>
      <c r="AU2015" s="243" t="s">
        <v>83</v>
      </c>
      <c r="AV2015" s="13" t="s">
        <v>83</v>
      </c>
      <c r="AW2015" s="13" t="s">
        <v>35</v>
      </c>
      <c r="AX2015" s="13" t="s">
        <v>73</v>
      </c>
      <c r="AY2015" s="243" t="s">
        <v>160</v>
      </c>
    </row>
    <row r="2016" s="13" customFormat="1">
      <c r="A2016" s="13"/>
      <c r="B2016" s="232"/>
      <c r="C2016" s="233"/>
      <c r="D2016" s="234" t="s">
        <v>171</v>
      </c>
      <c r="E2016" s="235" t="s">
        <v>19</v>
      </c>
      <c r="F2016" s="236" t="s">
        <v>1278</v>
      </c>
      <c r="G2016" s="233"/>
      <c r="H2016" s="237">
        <v>142.405</v>
      </c>
      <c r="I2016" s="238"/>
      <c r="J2016" s="233"/>
      <c r="K2016" s="233"/>
      <c r="L2016" s="239"/>
      <c r="M2016" s="240"/>
      <c r="N2016" s="241"/>
      <c r="O2016" s="241"/>
      <c r="P2016" s="241"/>
      <c r="Q2016" s="241"/>
      <c r="R2016" s="241"/>
      <c r="S2016" s="241"/>
      <c r="T2016" s="242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T2016" s="243" t="s">
        <v>171</v>
      </c>
      <c r="AU2016" s="243" t="s">
        <v>83</v>
      </c>
      <c r="AV2016" s="13" t="s">
        <v>83</v>
      </c>
      <c r="AW2016" s="13" t="s">
        <v>35</v>
      </c>
      <c r="AX2016" s="13" t="s">
        <v>73</v>
      </c>
      <c r="AY2016" s="243" t="s">
        <v>160</v>
      </c>
    </row>
    <row r="2017" s="13" customFormat="1">
      <c r="A2017" s="13"/>
      <c r="B2017" s="232"/>
      <c r="C2017" s="233"/>
      <c r="D2017" s="234" t="s">
        <v>171</v>
      </c>
      <c r="E2017" s="235" t="s">
        <v>19</v>
      </c>
      <c r="F2017" s="236" t="s">
        <v>1279</v>
      </c>
      <c r="G2017" s="233"/>
      <c r="H2017" s="237">
        <v>53.322000000000003</v>
      </c>
      <c r="I2017" s="238"/>
      <c r="J2017" s="233"/>
      <c r="K2017" s="233"/>
      <c r="L2017" s="239"/>
      <c r="M2017" s="240"/>
      <c r="N2017" s="241"/>
      <c r="O2017" s="241"/>
      <c r="P2017" s="241"/>
      <c r="Q2017" s="241"/>
      <c r="R2017" s="241"/>
      <c r="S2017" s="241"/>
      <c r="T2017" s="242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T2017" s="243" t="s">
        <v>171</v>
      </c>
      <c r="AU2017" s="243" t="s">
        <v>83</v>
      </c>
      <c r="AV2017" s="13" t="s">
        <v>83</v>
      </c>
      <c r="AW2017" s="13" t="s">
        <v>35</v>
      </c>
      <c r="AX2017" s="13" t="s">
        <v>73</v>
      </c>
      <c r="AY2017" s="243" t="s">
        <v>160</v>
      </c>
    </row>
    <row r="2018" s="15" customFormat="1">
      <c r="A2018" s="15"/>
      <c r="B2018" s="265"/>
      <c r="C2018" s="266"/>
      <c r="D2018" s="234" t="s">
        <v>171</v>
      </c>
      <c r="E2018" s="267" t="s">
        <v>19</v>
      </c>
      <c r="F2018" s="268" t="s">
        <v>1280</v>
      </c>
      <c r="G2018" s="266"/>
      <c r="H2018" s="269">
        <v>322.36500000000001</v>
      </c>
      <c r="I2018" s="270"/>
      <c r="J2018" s="266"/>
      <c r="K2018" s="266"/>
      <c r="L2018" s="271"/>
      <c r="M2018" s="272"/>
      <c r="N2018" s="273"/>
      <c r="O2018" s="273"/>
      <c r="P2018" s="273"/>
      <c r="Q2018" s="273"/>
      <c r="R2018" s="273"/>
      <c r="S2018" s="273"/>
      <c r="T2018" s="274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T2018" s="275" t="s">
        <v>171</v>
      </c>
      <c r="AU2018" s="275" t="s">
        <v>83</v>
      </c>
      <c r="AV2018" s="15" t="s">
        <v>181</v>
      </c>
      <c r="AW2018" s="15" t="s">
        <v>35</v>
      </c>
      <c r="AX2018" s="15" t="s">
        <v>73</v>
      </c>
      <c r="AY2018" s="275" t="s">
        <v>160</v>
      </c>
    </row>
    <row r="2019" s="13" customFormat="1">
      <c r="A2019" s="13"/>
      <c r="B2019" s="232"/>
      <c r="C2019" s="233"/>
      <c r="D2019" s="234" t="s">
        <v>171</v>
      </c>
      <c r="E2019" s="235" t="s">
        <v>19</v>
      </c>
      <c r="F2019" s="236" t="s">
        <v>1235</v>
      </c>
      <c r="G2019" s="233"/>
      <c r="H2019" s="237">
        <v>17.760000000000002</v>
      </c>
      <c r="I2019" s="238"/>
      <c r="J2019" s="233"/>
      <c r="K2019" s="233"/>
      <c r="L2019" s="239"/>
      <c r="M2019" s="240"/>
      <c r="N2019" s="241"/>
      <c r="O2019" s="241"/>
      <c r="P2019" s="241"/>
      <c r="Q2019" s="241"/>
      <c r="R2019" s="241"/>
      <c r="S2019" s="241"/>
      <c r="T2019" s="242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T2019" s="243" t="s">
        <v>171</v>
      </c>
      <c r="AU2019" s="243" t="s">
        <v>83</v>
      </c>
      <c r="AV2019" s="13" t="s">
        <v>83</v>
      </c>
      <c r="AW2019" s="13" t="s">
        <v>35</v>
      </c>
      <c r="AX2019" s="13" t="s">
        <v>73</v>
      </c>
      <c r="AY2019" s="243" t="s">
        <v>160</v>
      </c>
    </row>
    <row r="2020" s="15" customFormat="1">
      <c r="A2020" s="15"/>
      <c r="B2020" s="265"/>
      <c r="C2020" s="266"/>
      <c r="D2020" s="234" t="s">
        <v>171</v>
      </c>
      <c r="E2020" s="267" t="s">
        <v>19</v>
      </c>
      <c r="F2020" s="268" t="s">
        <v>1236</v>
      </c>
      <c r="G2020" s="266"/>
      <c r="H2020" s="269">
        <v>17.760000000000002</v>
      </c>
      <c r="I2020" s="270"/>
      <c r="J2020" s="266"/>
      <c r="K2020" s="266"/>
      <c r="L2020" s="271"/>
      <c r="M2020" s="272"/>
      <c r="N2020" s="273"/>
      <c r="O2020" s="273"/>
      <c r="P2020" s="273"/>
      <c r="Q2020" s="273"/>
      <c r="R2020" s="273"/>
      <c r="S2020" s="273"/>
      <c r="T2020" s="274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T2020" s="275" t="s">
        <v>171</v>
      </c>
      <c r="AU2020" s="275" t="s">
        <v>83</v>
      </c>
      <c r="AV2020" s="15" t="s">
        <v>181</v>
      </c>
      <c r="AW2020" s="15" t="s">
        <v>35</v>
      </c>
      <c r="AX2020" s="15" t="s">
        <v>73</v>
      </c>
      <c r="AY2020" s="275" t="s">
        <v>160</v>
      </c>
    </row>
    <row r="2021" s="13" customFormat="1">
      <c r="A2021" s="13"/>
      <c r="B2021" s="232"/>
      <c r="C2021" s="233"/>
      <c r="D2021" s="234" t="s">
        <v>171</v>
      </c>
      <c r="E2021" s="235" t="s">
        <v>19</v>
      </c>
      <c r="F2021" s="236" t="s">
        <v>1740</v>
      </c>
      <c r="G2021" s="233"/>
      <c r="H2021" s="237">
        <v>10.275</v>
      </c>
      <c r="I2021" s="238"/>
      <c r="J2021" s="233"/>
      <c r="K2021" s="233"/>
      <c r="L2021" s="239"/>
      <c r="M2021" s="240"/>
      <c r="N2021" s="241"/>
      <c r="O2021" s="241"/>
      <c r="P2021" s="241"/>
      <c r="Q2021" s="241"/>
      <c r="R2021" s="241"/>
      <c r="S2021" s="241"/>
      <c r="T2021" s="242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T2021" s="243" t="s">
        <v>171</v>
      </c>
      <c r="AU2021" s="243" t="s">
        <v>83</v>
      </c>
      <c r="AV2021" s="13" t="s">
        <v>83</v>
      </c>
      <c r="AW2021" s="13" t="s">
        <v>35</v>
      </c>
      <c r="AX2021" s="13" t="s">
        <v>73</v>
      </c>
      <c r="AY2021" s="243" t="s">
        <v>160</v>
      </c>
    </row>
    <row r="2022" s="15" customFormat="1">
      <c r="A2022" s="15"/>
      <c r="B2022" s="265"/>
      <c r="C2022" s="266"/>
      <c r="D2022" s="234" t="s">
        <v>171</v>
      </c>
      <c r="E2022" s="267" t="s">
        <v>19</v>
      </c>
      <c r="F2022" s="268" t="s">
        <v>2042</v>
      </c>
      <c r="G2022" s="266"/>
      <c r="H2022" s="269">
        <v>10.275</v>
      </c>
      <c r="I2022" s="270"/>
      <c r="J2022" s="266"/>
      <c r="K2022" s="266"/>
      <c r="L2022" s="271"/>
      <c r="M2022" s="272"/>
      <c r="N2022" s="273"/>
      <c r="O2022" s="273"/>
      <c r="P2022" s="273"/>
      <c r="Q2022" s="273"/>
      <c r="R2022" s="273"/>
      <c r="S2022" s="273"/>
      <c r="T2022" s="274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T2022" s="275" t="s">
        <v>171</v>
      </c>
      <c r="AU2022" s="275" t="s">
        <v>83</v>
      </c>
      <c r="AV2022" s="15" t="s">
        <v>181</v>
      </c>
      <c r="AW2022" s="15" t="s">
        <v>35</v>
      </c>
      <c r="AX2022" s="15" t="s">
        <v>73</v>
      </c>
      <c r="AY2022" s="275" t="s">
        <v>160</v>
      </c>
    </row>
    <row r="2023" s="13" customFormat="1">
      <c r="A2023" s="13"/>
      <c r="B2023" s="232"/>
      <c r="C2023" s="233"/>
      <c r="D2023" s="234" t="s">
        <v>171</v>
      </c>
      <c r="E2023" s="235" t="s">
        <v>19</v>
      </c>
      <c r="F2023" s="236" t="s">
        <v>1245</v>
      </c>
      <c r="G2023" s="233"/>
      <c r="H2023" s="237">
        <v>-7.8380000000000001</v>
      </c>
      <c r="I2023" s="238"/>
      <c r="J2023" s="233"/>
      <c r="K2023" s="233"/>
      <c r="L2023" s="239"/>
      <c r="M2023" s="240"/>
      <c r="N2023" s="241"/>
      <c r="O2023" s="241"/>
      <c r="P2023" s="241"/>
      <c r="Q2023" s="241"/>
      <c r="R2023" s="241"/>
      <c r="S2023" s="241"/>
      <c r="T2023" s="242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T2023" s="243" t="s">
        <v>171</v>
      </c>
      <c r="AU2023" s="243" t="s">
        <v>83</v>
      </c>
      <c r="AV2023" s="13" t="s">
        <v>83</v>
      </c>
      <c r="AW2023" s="13" t="s">
        <v>35</v>
      </c>
      <c r="AX2023" s="13" t="s">
        <v>73</v>
      </c>
      <c r="AY2023" s="243" t="s">
        <v>160</v>
      </c>
    </row>
    <row r="2024" s="13" customFormat="1">
      <c r="A2024" s="13"/>
      <c r="B2024" s="232"/>
      <c r="C2024" s="233"/>
      <c r="D2024" s="234" t="s">
        <v>171</v>
      </c>
      <c r="E2024" s="235" t="s">
        <v>19</v>
      </c>
      <c r="F2024" s="236" t="s">
        <v>1246</v>
      </c>
      <c r="G2024" s="233"/>
      <c r="H2024" s="237">
        <v>5.5549999999999997</v>
      </c>
      <c r="I2024" s="238"/>
      <c r="J2024" s="233"/>
      <c r="K2024" s="233"/>
      <c r="L2024" s="239"/>
      <c r="M2024" s="240"/>
      <c r="N2024" s="241"/>
      <c r="O2024" s="241"/>
      <c r="P2024" s="241"/>
      <c r="Q2024" s="241"/>
      <c r="R2024" s="241"/>
      <c r="S2024" s="241"/>
      <c r="T2024" s="242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T2024" s="243" t="s">
        <v>171</v>
      </c>
      <c r="AU2024" s="243" t="s">
        <v>83</v>
      </c>
      <c r="AV2024" s="13" t="s">
        <v>83</v>
      </c>
      <c r="AW2024" s="13" t="s">
        <v>35</v>
      </c>
      <c r="AX2024" s="13" t="s">
        <v>73</v>
      </c>
      <c r="AY2024" s="243" t="s">
        <v>160</v>
      </c>
    </row>
    <row r="2025" s="13" customFormat="1">
      <c r="A2025" s="13"/>
      <c r="B2025" s="232"/>
      <c r="C2025" s="233"/>
      <c r="D2025" s="234" t="s">
        <v>171</v>
      </c>
      <c r="E2025" s="235" t="s">
        <v>19</v>
      </c>
      <c r="F2025" s="236" t="s">
        <v>1247</v>
      </c>
      <c r="G2025" s="233"/>
      <c r="H2025" s="237">
        <v>12.913</v>
      </c>
      <c r="I2025" s="238"/>
      <c r="J2025" s="233"/>
      <c r="K2025" s="233"/>
      <c r="L2025" s="239"/>
      <c r="M2025" s="240"/>
      <c r="N2025" s="241"/>
      <c r="O2025" s="241"/>
      <c r="P2025" s="241"/>
      <c r="Q2025" s="241"/>
      <c r="R2025" s="241"/>
      <c r="S2025" s="241"/>
      <c r="T2025" s="242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T2025" s="243" t="s">
        <v>171</v>
      </c>
      <c r="AU2025" s="243" t="s">
        <v>83</v>
      </c>
      <c r="AV2025" s="13" t="s">
        <v>83</v>
      </c>
      <c r="AW2025" s="13" t="s">
        <v>35</v>
      </c>
      <c r="AX2025" s="13" t="s">
        <v>73</v>
      </c>
      <c r="AY2025" s="243" t="s">
        <v>160</v>
      </c>
    </row>
    <row r="2026" s="15" customFormat="1">
      <c r="A2026" s="15"/>
      <c r="B2026" s="265"/>
      <c r="C2026" s="266"/>
      <c r="D2026" s="234" t="s">
        <v>171</v>
      </c>
      <c r="E2026" s="267" t="s">
        <v>19</v>
      </c>
      <c r="F2026" s="268" t="s">
        <v>1248</v>
      </c>
      <c r="G2026" s="266"/>
      <c r="H2026" s="269">
        <v>10.630000000000001</v>
      </c>
      <c r="I2026" s="270"/>
      <c r="J2026" s="266"/>
      <c r="K2026" s="266"/>
      <c r="L2026" s="271"/>
      <c r="M2026" s="272"/>
      <c r="N2026" s="273"/>
      <c r="O2026" s="273"/>
      <c r="P2026" s="273"/>
      <c r="Q2026" s="273"/>
      <c r="R2026" s="273"/>
      <c r="S2026" s="273"/>
      <c r="T2026" s="274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T2026" s="275" t="s">
        <v>171</v>
      </c>
      <c r="AU2026" s="275" t="s">
        <v>83</v>
      </c>
      <c r="AV2026" s="15" t="s">
        <v>181</v>
      </c>
      <c r="AW2026" s="15" t="s">
        <v>35</v>
      </c>
      <c r="AX2026" s="15" t="s">
        <v>73</v>
      </c>
      <c r="AY2026" s="275" t="s">
        <v>160</v>
      </c>
    </row>
    <row r="2027" s="13" customFormat="1">
      <c r="A2027" s="13"/>
      <c r="B2027" s="232"/>
      <c r="C2027" s="233"/>
      <c r="D2027" s="234" t="s">
        <v>171</v>
      </c>
      <c r="E2027" s="235" t="s">
        <v>19</v>
      </c>
      <c r="F2027" s="236" t="s">
        <v>1249</v>
      </c>
      <c r="G2027" s="233"/>
      <c r="H2027" s="237">
        <v>3.1499999999999999</v>
      </c>
      <c r="I2027" s="238"/>
      <c r="J2027" s="233"/>
      <c r="K2027" s="233"/>
      <c r="L2027" s="239"/>
      <c r="M2027" s="240"/>
      <c r="N2027" s="241"/>
      <c r="O2027" s="241"/>
      <c r="P2027" s="241"/>
      <c r="Q2027" s="241"/>
      <c r="R2027" s="241"/>
      <c r="S2027" s="241"/>
      <c r="T2027" s="242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T2027" s="243" t="s">
        <v>171</v>
      </c>
      <c r="AU2027" s="243" t="s">
        <v>83</v>
      </c>
      <c r="AV2027" s="13" t="s">
        <v>83</v>
      </c>
      <c r="AW2027" s="13" t="s">
        <v>35</v>
      </c>
      <c r="AX2027" s="13" t="s">
        <v>73</v>
      </c>
      <c r="AY2027" s="243" t="s">
        <v>160</v>
      </c>
    </row>
    <row r="2028" s="15" customFormat="1">
      <c r="A2028" s="15"/>
      <c r="B2028" s="265"/>
      <c r="C2028" s="266"/>
      <c r="D2028" s="234" t="s">
        <v>171</v>
      </c>
      <c r="E2028" s="267" t="s">
        <v>19</v>
      </c>
      <c r="F2028" s="268" t="s">
        <v>1250</v>
      </c>
      <c r="G2028" s="266"/>
      <c r="H2028" s="269">
        <v>3.1499999999999999</v>
      </c>
      <c r="I2028" s="270"/>
      <c r="J2028" s="266"/>
      <c r="K2028" s="266"/>
      <c r="L2028" s="271"/>
      <c r="M2028" s="272"/>
      <c r="N2028" s="273"/>
      <c r="O2028" s="273"/>
      <c r="P2028" s="273"/>
      <c r="Q2028" s="273"/>
      <c r="R2028" s="273"/>
      <c r="S2028" s="273"/>
      <c r="T2028" s="274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T2028" s="275" t="s">
        <v>171</v>
      </c>
      <c r="AU2028" s="275" t="s">
        <v>83</v>
      </c>
      <c r="AV2028" s="15" t="s">
        <v>181</v>
      </c>
      <c r="AW2028" s="15" t="s">
        <v>35</v>
      </c>
      <c r="AX2028" s="15" t="s">
        <v>73</v>
      </c>
      <c r="AY2028" s="275" t="s">
        <v>160</v>
      </c>
    </row>
    <row r="2029" s="13" customFormat="1">
      <c r="A2029" s="13"/>
      <c r="B2029" s="232"/>
      <c r="C2029" s="233"/>
      <c r="D2029" s="234" t="s">
        <v>171</v>
      </c>
      <c r="E2029" s="235" t="s">
        <v>19</v>
      </c>
      <c r="F2029" s="236" t="s">
        <v>2645</v>
      </c>
      <c r="G2029" s="233"/>
      <c r="H2029" s="237">
        <v>32.677</v>
      </c>
      <c r="I2029" s="238"/>
      <c r="J2029" s="233"/>
      <c r="K2029" s="233"/>
      <c r="L2029" s="239"/>
      <c r="M2029" s="240"/>
      <c r="N2029" s="241"/>
      <c r="O2029" s="241"/>
      <c r="P2029" s="241"/>
      <c r="Q2029" s="241"/>
      <c r="R2029" s="241"/>
      <c r="S2029" s="241"/>
      <c r="T2029" s="242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T2029" s="243" t="s">
        <v>171</v>
      </c>
      <c r="AU2029" s="243" t="s">
        <v>83</v>
      </c>
      <c r="AV2029" s="13" t="s">
        <v>83</v>
      </c>
      <c r="AW2029" s="13" t="s">
        <v>35</v>
      </c>
      <c r="AX2029" s="13" t="s">
        <v>73</v>
      </c>
      <c r="AY2029" s="243" t="s">
        <v>160</v>
      </c>
    </row>
    <row r="2030" s="15" customFormat="1">
      <c r="A2030" s="15"/>
      <c r="B2030" s="265"/>
      <c r="C2030" s="266"/>
      <c r="D2030" s="234" t="s">
        <v>171</v>
      </c>
      <c r="E2030" s="267" t="s">
        <v>19</v>
      </c>
      <c r="F2030" s="268" t="s">
        <v>1252</v>
      </c>
      <c r="G2030" s="266"/>
      <c r="H2030" s="269">
        <v>32.677</v>
      </c>
      <c r="I2030" s="270"/>
      <c r="J2030" s="266"/>
      <c r="K2030" s="266"/>
      <c r="L2030" s="271"/>
      <c r="M2030" s="272"/>
      <c r="N2030" s="273"/>
      <c r="O2030" s="273"/>
      <c r="P2030" s="273"/>
      <c r="Q2030" s="273"/>
      <c r="R2030" s="273"/>
      <c r="S2030" s="273"/>
      <c r="T2030" s="274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T2030" s="275" t="s">
        <v>171</v>
      </c>
      <c r="AU2030" s="275" t="s">
        <v>83</v>
      </c>
      <c r="AV2030" s="15" t="s">
        <v>181</v>
      </c>
      <c r="AW2030" s="15" t="s">
        <v>35</v>
      </c>
      <c r="AX2030" s="15" t="s">
        <v>73</v>
      </c>
      <c r="AY2030" s="275" t="s">
        <v>160</v>
      </c>
    </row>
    <row r="2031" s="13" customFormat="1">
      <c r="A2031" s="13"/>
      <c r="B2031" s="232"/>
      <c r="C2031" s="233"/>
      <c r="D2031" s="234" t="s">
        <v>171</v>
      </c>
      <c r="E2031" s="235" t="s">
        <v>19</v>
      </c>
      <c r="F2031" s="236" t="s">
        <v>1657</v>
      </c>
      <c r="G2031" s="233"/>
      <c r="H2031" s="237">
        <v>125.45099999999999</v>
      </c>
      <c r="I2031" s="238"/>
      <c r="J2031" s="233"/>
      <c r="K2031" s="233"/>
      <c r="L2031" s="239"/>
      <c r="M2031" s="240"/>
      <c r="N2031" s="241"/>
      <c r="O2031" s="241"/>
      <c r="P2031" s="241"/>
      <c r="Q2031" s="241"/>
      <c r="R2031" s="241"/>
      <c r="S2031" s="241"/>
      <c r="T2031" s="242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T2031" s="243" t="s">
        <v>171</v>
      </c>
      <c r="AU2031" s="243" t="s">
        <v>83</v>
      </c>
      <c r="AV2031" s="13" t="s">
        <v>83</v>
      </c>
      <c r="AW2031" s="13" t="s">
        <v>35</v>
      </c>
      <c r="AX2031" s="13" t="s">
        <v>73</v>
      </c>
      <c r="AY2031" s="243" t="s">
        <v>160</v>
      </c>
    </row>
    <row r="2032" s="15" customFormat="1">
      <c r="A2032" s="15"/>
      <c r="B2032" s="265"/>
      <c r="C2032" s="266"/>
      <c r="D2032" s="234" t="s">
        <v>171</v>
      </c>
      <c r="E2032" s="267" t="s">
        <v>19</v>
      </c>
      <c r="F2032" s="268" t="s">
        <v>1743</v>
      </c>
      <c r="G2032" s="266"/>
      <c r="H2032" s="269">
        <v>125.45099999999999</v>
      </c>
      <c r="I2032" s="270"/>
      <c r="J2032" s="266"/>
      <c r="K2032" s="266"/>
      <c r="L2032" s="271"/>
      <c r="M2032" s="272"/>
      <c r="N2032" s="273"/>
      <c r="O2032" s="273"/>
      <c r="P2032" s="273"/>
      <c r="Q2032" s="273"/>
      <c r="R2032" s="273"/>
      <c r="S2032" s="273"/>
      <c r="T2032" s="274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T2032" s="275" t="s">
        <v>171</v>
      </c>
      <c r="AU2032" s="275" t="s">
        <v>83</v>
      </c>
      <c r="AV2032" s="15" t="s">
        <v>181</v>
      </c>
      <c r="AW2032" s="15" t="s">
        <v>35</v>
      </c>
      <c r="AX2032" s="15" t="s">
        <v>73</v>
      </c>
      <c r="AY2032" s="275" t="s">
        <v>160</v>
      </c>
    </row>
    <row r="2033" s="14" customFormat="1">
      <c r="A2033" s="14"/>
      <c r="B2033" s="244"/>
      <c r="C2033" s="245"/>
      <c r="D2033" s="234" t="s">
        <v>171</v>
      </c>
      <c r="E2033" s="246" t="s">
        <v>19</v>
      </c>
      <c r="F2033" s="247" t="s">
        <v>180</v>
      </c>
      <c r="G2033" s="245"/>
      <c r="H2033" s="248">
        <v>1689.2829999999999</v>
      </c>
      <c r="I2033" s="249"/>
      <c r="J2033" s="245"/>
      <c r="K2033" s="245"/>
      <c r="L2033" s="250"/>
      <c r="M2033" s="251"/>
      <c r="N2033" s="252"/>
      <c r="O2033" s="252"/>
      <c r="P2033" s="252"/>
      <c r="Q2033" s="252"/>
      <c r="R2033" s="252"/>
      <c r="S2033" s="252"/>
      <c r="T2033" s="253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T2033" s="254" t="s">
        <v>171</v>
      </c>
      <c r="AU2033" s="254" t="s">
        <v>83</v>
      </c>
      <c r="AV2033" s="14" t="s">
        <v>167</v>
      </c>
      <c r="AW2033" s="14" t="s">
        <v>35</v>
      </c>
      <c r="AX2033" s="14" t="s">
        <v>81</v>
      </c>
      <c r="AY2033" s="254" t="s">
        <v>160</v>
      </c>
    </row>
    <row r="2034" s="2" customFormat="1" ht="16.5" customHeight="1">
      <c r="A2034" s="40"/>
      <c r="B2034" s="41"/>
      <c r="C2034" s="255" t="s">
        <v>2646</v>
      </c>
      <c r="D2034" s="255" t="s">
        <v>242</v>
      </c>
      <c r="E2034" s="256" t="s">
        <v>2647</v>
      </c>
      <c r="F2034" s="257" t="s">
        <v>2648</v>
      </c>
      <c r="G2034" s="258" t="s">
        <v>165</v>
      </c>
      <c r="H2034" s="259">
        <v>1858.211</v>
      </c>
      <c r="I2034" s="260"/>
      <c r="J2034" s="261">
        <f>ROUND(I2034*H2034,2)</f>
        <v>0</v>
      </c>
      <c r="K2034" s="257" t="s">
        <v>166</v>
      </c>
      <c r="L2034" s="262"/>
      <c r="M2034" s="263" t="s">
        <v>19</v>
      </c>
      <c r="N2034" s="264" t="s">
        <v>44</v>
      </c>
      <c r="O2034" s="86"/>
      <c r="P2034" s="223">
        <f>O2034*H2034</f>
        <v>0</v>
      </c>
      <c r="Q2034" s="223">
        <v>0.014999999999999999</v>
      </c>
      <c r="R2034" s="223">
        <f>Q2034*H2034</f>
        <v>27.873165</v>
      </c>
      <c r="S2034" s="223">
        <v>0</v>
      </c>
      <c r="T2034" s="224">
        <f>S2034*H2034</f>
        <v>0</v>
      </c>
      <c r="U2034" s="40"/>
      <c r="V2034" s="40"/>
      <c r="W2034" s="40"/>
      <c r="X2034" s="40"/>
      <c r="Y2034" s="40"/>
      <c r="Z2034" s="40"/>
      <c r="AA2034" s="40"/>
      <c r="AB2034" s="40"/>
      <c r="AC2034" s="40"/>
      <c r="AD2034" s="40"/>
      <c r="AE2034" s="40"/>
      <c r="AR2034" s="225" t="s">
        <v>368</v>
      </c>
      <c r="AT2034" s="225" t="s">
        <v>242</v>
      </c>
      <c r="AU2034" s="225" t="s">
        <v>83</v>
      </c>
      <c r="AY2034" s="19" t="s">
        <v>160</v>
      </c>
      <c r="BE2034" s="226">
        <f>IF(N2034="základní",J2034,0)</f>
        <v>0</v>
      </c>
      <c r="BF2034" s="226">
        <f>IF(N2034="snížená",J2034,0)</f>
        <v>0</v>
      </c>
      <c r="BG2034" s="226">
        <f>IF(N2034="zákl. přenesená",J2034,0)</f>
        <v>0</v>
      </c>
      <c r="BH2034" s="226">
        <f>IF(N2034="sníž. přenesená",J2034,0)</f>
        <v>0</v>
      </c>
      <c r="BI2034" s="226">
        <f>IF(N2034="nulová",J2034,0)</f>
        <v>0</v>
      </c>
      <c r="BJ2034" s="19" t="s">
        <v>81</v>
      </c>
      <c r="BK2034" s="226">
        <f>ROUND(I2034*H2034,2)</f>
        <v>0</v>
      </c>
      <c r="BL2034" s="19" t="s">
        <v>263</v>
      </c>
      <c r="BM2034" s="225" t="s">
        <v>2649</v>
      </c>
    </row>
    <row r="2035" s="13" customFormat="1">
      <c r="A2035" s="13"/>
      <c r="B2035" s="232"/>
      <c r="C2035" s="233"/>
      <c r="D2035" s="234" t="s">
        <v>171</v>
      </c>
      <c r="E2035" s="233"/>
      <c r="F2035" s="236" t="s">
        <v>2650</v>
      </c>
      <c r="G2035" s="233"/>
      <c r="H2035" s="237">
        <v>1858.211</v>
      </c>
      <c r="I2035" s="238"/>
      <c r="J2035" s="233"/>
      <c r="K2035" s="233"/>
      <c r="L2035" s="239"/>
      <c r="M2035" s="240"/>
      <c r="N2035" s="241"/>
      <c r="O2035" s="241"/>
      <c r="P2035" s="241"/>
      <c r="Q2035" s="241"/>
      <c r="R2035" s="241"/>
      <c r="S2035" s="241"/>
      <c r="T2035" s="242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T2035" s="243" t="s">
        <v>171</v>
      </c>
      <c r="AU2035" s="243" t="s">
        <v>83</v>
      </c>
      <c r="AV2035" s="13" t="s">
        <v>83</v>
      </c>
      <c r="AW2035" s="13" t="s">
        <v>4</v>
      </c>
      <c r="AX2035" s="13" t="s">
        <v>81</v>
      </c>
      <c r="AY2035" s="243" t="s">
        <v>160</v>
      </c>
    </row>
    <row r="2036" s="2" customFormat="1" ht="24.15" customHeight="1">
      <c r="A2036" s="40"/>
      <c r="B2036" s="41"/>
      <c r="C2036" s="214" t="s">
        <v>2651</v>
      </c>
      <c r="D2036" s="214" t="s">
        <v>162</v>
      </c>
      <c r="E2036" s="215" t="s">
        <v>2652</v>
      </c>
      <c r="F2036" s="216" t="s">
        <v>2653</v>
      </c>
      <c r="G2036" s="217" t="s">
        <v>250</v>
      </c>
      <c r="H2036" s="218">
        <v>2355.75</v>
      </c>
      <c r="I2036" s="219"/>
      <c r="J2036" s="220">
        <f>ROUND(I2036*H2036,2)</f>
        <v>0</v>
      </c>
      <c r="K2036" s="216" t="s">
        <v>19</v>
      </c>
      <c r="L2036" s="46"/>
      <c r="M2036" s="221" t="s">
        <v>19</v>
      </c>
      <c r="N2036" s="222" t="s">
        <v>44</v>
      </c>
      <c r="O2036" s="86"/>
      <c r="P2036" s="223">
        <f>O2036*H2036</f>
        <v>0</v>
      </c>
      <c r="Q2036" s="223">
        <v>0.00029</v>
      </c>
      <c r="R2036" s="223">
        <f>Q2036*H2036</f>
        <v>0.68316750000000004</v>
      </c>
      <c r="S2036" s="223">
        <v>0</v>
      </c>
      <c r="T2036" s="224">
        <f>S2036*H2036</f>
        <v>0</v>
      </c>
      <c r="U2036" s="40"/>
      <c r="V2036" s="40"/>
      <c r="W2036" s="40"/>
      <c r="X2036" s="40"/>
      <c r="Y2036" s="40"/>
      <c r="Z2036" s="40"/>
      <c r="AA2036" s="40"/>
      <c r="AB2036" s="40"/>
      <c r="AC2036" s="40"/>
      <c r="AD2036" s="40"/>
      <c r="AE2036" s="40"/>
      <c r="AR2036" s="225" t="s">
        <v>263</v>
      </c>
      <c r="AT2036" s="225" t="s">
        <v>162</v>
      </c>
      <c r="AU2036" s="225" t="s">
        <v>83</v>
      </c>
      <c r="AY2036" s="19" t="s">
        <v>160</v>
      </c>
      <c r="BE2036" s="226">
        <f>IF(N2036="základní",J2036,0)</f>
        <v>0</v>
      </c>
      <c r="BF2036" s="226">
        <f>IF(N2036="snížená",J2036,0)</f>
        <v>0</v>
      </c>
      <c r="BG2036" s="226">
        <f>IF(N2036="zákl. přenesená",J2036,0)</f>
        <v>0</v>
      </c>
      <c r="BH2036" s="226">
        <f>IF(N2036="sníž. přenesená",J2036,0)</f>
        <v>0</v>
      </c>
      <c r="BI2036" s="226">
        <f>IF(N2036="nulová",J2036,0)</f>
        <v>0</v>
      </c>
      <c r="BJ2036" s="19" t="s">
        <v>81</v>
      </c>
      <c r="BK2036" s="226">
        <f>ROUND(I2036*H2036,2)</f>
        <v>0</v>
      </c>
      <c r="BL2036" s="19" t="s">
        <v>263</v>
      </c>
      <c r="BM2036" s="225" t="s">
        <v>2654</v>
      </c>
    </row>
    <row r="2037" s="2" customFormat="1">
      <c r="A2037" s="40"/>
      <c r="B2037" s="41"/>
      <c r="C2037" s="42"/>
      <c r="D2037" s="234" t="s">
        <v>449</v>
      </c>
      <c r="E2037" s="42"/>
      <c r="F2037" s="276" t="s">
        <v>2641</v>
      </c>
      <c r="G2037" s="42"/>
      <c r="H2037" s="42"/>
      <c r="I2037" s="229"/>
      <c r="J2037" s="42"/>
      <c r="K2037" s="42"/>
      <c r="L2037" s="46"/>
      <c r="M2037" s="230"/>
      <c r="N2037" s="231"/>
      <c r="O2037" s="86"/>
      <c r="P2037" s="86"/>
      <c r="Q2037" s="86"/>
      <c r="R2037" s="86"/>
      <c r="S2037" s="86"/>
      <c r="T2037" s="87"/>
      <c r="U2037" s="40"/>
      <c r="V2037" s="40"/>
      <c r="W2037" s="40"/>
      <c r="X2037" s="40"/>
      <c r="Y2037" s="40"/>
      <c r="Z2037" s="40"/>
      <c r="AA2037" s="40"/>
      <c r="AB2037" s="40"/>
      <c r="AC2037" s="40"/>
      <c r="AD2037" s="40"/>
      <c r="AE2037" s="40"/>
      <c r="AT2037" s="19" t="s">
        <v>449</v>
      </c>
      <c r="AU2037" s="19" t="s">
        <v>83</v>
      </c>
    </row>
    <row r="2038" s="13" customFormat="1">
      <c r="A2038" s="13"/>
      <c r="B2038" s="232"/>
      <c r="C2038" s="233"/>
      <c r="D2038" s="234" t="s">
        <v>171</v>
      </c>
      <c r="E2038" s="235" t="s">
        <v>19</v>
      </c>
      <c r="F2038" s="236" t="s">
        <v>2655</v>
      </c>
      <c r="G2038" s="233"/>
      <c r="H2038" s="237">
        <v>8.25</v>
      </c>
      <c r="I2038" s="238"/>
      <c r="J2038" s="233"/>
      <c r="K2038" s="233"/>
      <c r="L2038" s="239"/>
      <c r="M2038" s="240"/>
      <c r="N2038" s="241"/>
      <c r="O2038" s="241"/>
      <c r="P2038" s="241"/>
      <c r="Q2038" s="241"/>
      <c r="R2038" s="241"/>
      <c r="S2038" s="241"/>
      <c r="T2038" s="242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T2038" s="243" t="s">
        <v>171</v>
      </c>
      <c r="AU2038" s="243" t="s">
        <v>83</v>
      </c>
      <c r="AV2038" s="13" t="s">
        <v>83</v>
      </c>
      <c r="AW2038" s="13" t="s">
        <v>35</v>
      </c>
      <c r="AX2038" s="13" t="s">
        <v>73</v>
      </c>
      <c r="AY2038" s="243" t="s">
        <v>160</v>
      </c>
    </row>
    <row r="2039" s="13" customFormat="1">
      <c r="A2039" s="13"/>
      <c r="B2039" s="232"/>
      <c r="C2039" s="233"/>
      <c r="D2039" s="234" t="s">
        <v>171</v>
      </c>
      <c r="E2039" s="235" t="s">
        <v>19</v>
      </c>
      <c r="F2039" s="236" t="s">
        <v>2656</v>
      </c>
      <c r="G2039" s="233"/>
      <c r="H2039" s="237">
        <v>20.23</v>
      </c>
      <c r="I2039" s="238"/>
      <c r="J2039" s="233"/>
      <c r="K2039" s="233"/>
      <c r="L2039" s="239"/>
      <c r="M2039" s="240"/>
      <c r="N2039" s="241"/>
      <c r="O2039" s="241"/>
      <c r="P2039" s="241"/>
      <c r="Q2039" s="241"/>
      <c r="R2039" s="241"/>
      <c r="S2039" s="241"/>
      <c r="T2039" s="242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T2039" s="243" t="s">
        <v>171</v>
      </c>
      <c r="AU2039" s="243" t="s">
        <v>83</v>
      </c>
      <c r="AV2039" s="13" t="s">
        <v>83</v>
      </c>
      <c r="AW2039" s="13" t="s">
        <v>35</v>
      </c>
      <c r="AX2039" s="13" t="s">
        <v>73</v>
      </c>
      <c r="AY2039" s="243" t="s">
        <v>160</v>
      </c>
    </row>
    <row r="2040" s="13" customFormat="1">
      <c r="A2040" s="13"/>
      <c r="B2040" s="232"/>
      <c r="C2040" s="233"/>
      <c r="D2040" s="234" t="s">
        <v>171</v>
      </c>
      <c r="E2040" s="235" t="s">
        <v>19</v>
      </c>
      <c r="F2040" s="236" t="s">
        <v>2657</v>
      </c>
      <c r="G2040" s="233"/>
      <c r="H2040" s="237">
        <v>12.300000000000001</v>
      </c>
      <c r="I2040" s="238"/>
      <c r="J2040" s="233"/>
      <c r="K2040" s="233"/>
      <c r="L2040" s="239"/>
      <c r="M2040" s="240"/>
      <c r="N2040" s="241"/>
      <c r="O2040" s="241"/>
      <c r="P2040" s="241"/>
      <c r="Q2040" s="241"/>
      <c r="R2040" s="241"/>
      <c r="S2040" s="241"/>
      <c r="T2040" s="242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T2040" s="243" t="s">
        <v>171</v>
      </c>
      <c r="AU2040" s="243" t="s">
        <v>83</v>
      </c>
      <c r="AV2040" s="13" t="s">
        <v>83</v>
      </c>
      <c r="AW2040" s="13" t="s">
        <v>35</v>
      </c>
      <c r="AX2040" s="13" t="s">
        <v>73</v>
      </c>
      <c r="AY2040" s="243" t="s">
        <v>160</v>
      </c>
    </row>
    <row r="2041" s="13" customFormat="1">
      <c r="A2041" s="13"/>
      <c r="B2041" s="232"/>
      <c r="C2041" s="233"/>
      <c r="D2041" s="234" t="s">
        <v>171</v>
      </c>
      <c r="E2041" s="235" t="s">
        <v>19</v>
      </c>
      <c r="F2041" s="236" t="s">
        <v>2658</v>
      </c>
      <c r="G2041" s="233"/>
      <c r="H2041" s="237">
        <v>10.6</v>
      </c>
      <c r="I2041" s="238"/>
      <c r="J2041" s="233"/>
      <c r="K2041" s="233"/>
      <c r="L2041" s="239"/>
      <c r="M2041" s="240"/>
      <c r="N2041" s="241"/>
      <c r="O2041" s="241"/>
      <c r="P2041" s="241"/>
      <c r="Q2041" s="241"/>
      <c r="R2041" s="241"/>
      <c r="S2041" s="241"/>
      <c r="T2041" s="242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T2041" s="243" t="s">
        <v>171</v>
      </c>
      <c r="AU2041" s="243" t="s">
        <v>83</v>
      </c>
      <c r="AV2041" s="13" t="s">
        <v>83</v>
      </c>
      <c r="AW2041" s="13" t="s">
        <v>35</v>
      </c>
      <c r="AX2041" s="13" t="s">
        <v>73</v>
      </c>
      <c r="AY2041" s="243" t="s">
        <v>160</v>
      </c>
    </row>
    <row r="2042" s="13" customFormat="1">
      <c r="A2042" s="13"/>
      <c r="B2042" s="232"/>
      <c r="C2042" s="233"/>
      <c r="D2042" s="234" t="s">
        <v>171</v>
      </c>
      <c r="E2042" s="235" t="s">
        <v>19</v>
      </c>
      <c r="F2042" s="236" t="s">
        <v>2659</v>
      </c>
      <c r="G2042" s="233"/>
      <c r="H2042" s="237">
        <v>15.4</v>
      </c>
      <c r="I2042" s="238"/>
      <c r="J2042" s="233"/>
      <c r="K2042" s="233"/>
      <c r="L2042" s="239"/>
      <c r="M2042" s="240"/>
      <c r="N2042" s="241"/>
      <c r="O2042" s="241"/>
      <c r="P2042" s="241"/>
      <c r="Q2042" s="241"/>
      <c r="R2042" s="241"/>
      <c r="S2042" s="241"/>
      <c r="T2042" s="242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T2042" s="243" t="s">
        <v>171</v>
      </c>
      <c r="AU2042" s="243" t="s">
        <v>83</v>
      </c>
      <c r="AV2042" s="13" t="s">
        <v>83</v>
      </c>
      <c r="AW2042" s="13" t="s">
        <v>35</v>
      </c>
      <c r="AX2042" s="13" t="s">
        <v>73</v>
      </c>
      <c r="AY2042" s="243" t="s">
        <v>160</v>
      </c>
    </row>
    <row r="2043" s="13" customFormat="1">
      <c r="A2043" s="13"/>
      <c r="B2043" s="232"/>
      <c r="C2043" s="233"/>
      <c r="D2043" s="234" t="s">
        <v>171</v>
      </c>
      <c r="E2043" s="235" t="s">
        <v>19</v>
      </c>
      <c r="F2043" s="236" t="s">
        <v>2660</v>
      </c>
      <c r="G2043" s="233"/>
      <c r="H2043" s="237">
        <v>63.729999999999997</v>
      </c>
      <c r="I2043" s="238"/>
      <c r="J2043" s="233"/>
      <c r="K2043" s="233"/>
      <c r="L2043" s="239"/>
      <c r="M2043" s="240"/>
      <c r="N2043" s="241"/>
      <c r="O2043" s="241"/>
      <c r="P2043" s="241"/>
      <c r="Q2043" s="241"/>
      <c r="R2043" s="241"/>
      <c r="S2043" s="241"/>
      <c r="T2043" s="242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T2043" s="243" t="s">
        <v>171</v>
      </c>
      <c r="AU2043" s="243" t="s">
        <v>83</v>
      </c>
      <c r="AV2043" s="13" t="s">
        <v>83</v>
      </c>
      <c r="AW2043" s="13" t="s">
        <v>35</v>
      </c>
      <c r="AX2043" s="13" t="s">
        <v>73</v>
      </c>
      <c r="AY2043" s="243" t="s">
        <v>160</v>
      </c>
    </row>
    <row r="2044" s="13" customFormat="1">
      <c r="A2044" s="13"/>
      <c r="B2044" s="232"/>
      <c r="C2044" s="233"/>
      <c r="D2044" s="234" t="s">
        <v>171</v>
      </c>
      <c r="E2044" s="235" t="s">
        <v>19</v>
      </c>
      <c r="F2044" s="236" t="s">
        <v>2661</v>
      </c>
      <c r="G2044" s="233"/>
      <c r="H2044" s="237">
        <v>11.300000000000001</v>
      </c>
      <c r="I2044" s="238"/>
      <c r="J2044" s="233"/>
      <c r="K2044" s="233"/>
      <c r="L2044" s="239"/>
      <c r="M2044" s="240"/>
      <c r="N2044" s="241"/>
      <c r="O2044" s="241"/>
      <c r="P2044" s="241"/>
      <c r="Q2044" s="241"/>
      <c r="R2044" s="241"/>
      <c r="S2044" s="241"/>
      <c r="T2044" s="242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T2044" s="243" t="s">
        <v>171</v>
      </c>
      <c r="AU2044" s="243" t="s">
        <v>83</v>
      </c>
      <c r="AV2044" s="13" t="s">
        <v>83</v>
      </c>
      <c r="AW2044" s="13" t="s">
        <v>35</v>
      </c>
      <c r="AX2044" s="13" t="s">
        <v>73</v>
      </c>
      <c r="AY2044" s="243" t="s">
        <v>160</v>
      </c>
    </row>
    <row r="2045" s="13" customFormat="1">
      <c r="A2045" s="13"/>
      <c r="B2045" s="232"/>
      <c r="C2045" s="233"/>
      <c r="D2045" s="234" t="s">
        <v>171</v>
      </c>
      <c r="E2045" s="235" t="s">
        <v>19</v>
      </c>
      <c r="F2045" s="236" t="s">
        <v>2662</v>
      </c>
      <c r="G2045" s="233"/>
      <c r="H2045" s="237">
        <v>11.199999999999999</v>
      </c>
      <c r="I2045" s="238"/>
      <c r="J2045" s="233"/>
      <c r="K2045" s="233"/>
      <c r="L2045" s="239"/>
      <c r="M2045" s="240"/>
      <c r="N2045" s="241"/>
      <c r="O2045" s="241"/>
      <c r="P2045" s="241"/>
      <c r="Q2045" s="241"/>
      <c r="R2045" s="241"/>
      <c r="S2045" s="241"/>
      <c r="T2045" s="242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T2045" s="243" t="s">
        <v>171</v>
      </c>
      <c r="AU2045" s="243" t="s">
        <v>83</v>
      </c>
      <c r="AV2045" s="13" t="s">
        <v>83</v>
      </c>
      <c r="AW2045" s="13" t="s">
        <v>35</v>
      </c>
      <c r="AX2045" s="13" t="s">
        <v>73</v>
      </c>
      <c r="AY2045" s="243" t="s">
        <v>160</v>
      </c>
    </row>
    <row r="2046" s="13" customFormat="1">
      <c r="A2046" s="13"/>
      <c r="B2046" s="232"/>
      <c r="C2046" s="233"/>
      <c r="D2046" s="234" t="s">
        <v>171</v>
      </c>
      <c r="E2046" s="235" t="s">
        <v>19</v>
      </c>
      <c r="F2046" s="236" t="s">
        <v>2663</v>
      </c>
      <c r="G2046" s="233"/>
      <c r="H2046" s="237">
        <v>5.0999999999999996</v>
      </c>
      <c r="I2046" s="238"/>
      <c r="J2046" s="233"/>
      <c r="K2046" s="233"/>
      <c r="L2046" s="239"/>
      <c r="M2046" s="240"/>
      <c r="N2046" s="241"/>
      <c r="O2046" s="241"/>
      <c r="P2046" s="241"/>
      <c r="Q2046" s="241"/>
      <c r="R2046" s="241"/>
      <c r="S2046" s="241"/>
      <c r="T2046" s="242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T2046" s="243" t="s">
        <v>171</v>
      </c>
      <c r="AU2046" s="243" t="s">
        <v>83</v>
      </c>
      <c r="AV2046" s="13" t="s">
        <v>83</v>
      </c>
      <c r="AW2046" s="13" t="s">
        <v>35</v>
      </c>
      <c r="AX2046" s="13" t="s">
        <v>73</v>
      </c>
      <c r="AY2046" s="243" t="s">
        <v>160</v>
      </c>
    </row>
    <row r="2047" s="13" customFormat="1">
      <c r="A2047" s="13"/>
      <c r="B2047" s="232"/>
      <c r="C2047" s="233"/>
      <c r="D2047" s="234" t="s">
        <v>171</v>
      </c>
      <c r="E2047" s="235" t="s">
        <v>19</v>
      </c>
      <c r="F2047" s="236" t="s">
        <v>2664</v>
      </c>
      <c r="G2047" s="233"/>
      <c r="H2047" s="237">
        <v>3.4399999999999999</v>
      </c>
      <c r="I2047" s="238"/>
      <c r="J2047" s="233"/>
      <c r="K2047" s="233"/>
      <c r="L2047" s="239"/>
      <c r="M2047" s="240"/>
      <c r="N2047" s="241"/>
      <c r="O2047" s="241"/>
      <c r="P2047" s="241"/>
      <c r="Q2047" s="241"/>
      <c r="R2047" s="241"/>
      <c r="S2047" s="241"/>
      <c r="T2047" s="242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T2047" s="243" t="s">
        <v>171</v>
      </c>
      <c r="AU2047" s="243" t="s">
        <v>83</v>
      </c>
      <c r="AV2047" s="13" t="s">
        <v>83</v>
      </c>
      <c r="AW2047" s="13" t="s">
        <v>35</v>
      </c>
      <c r="AX2047" s="13" t="s">
        <v>73</v>
      </c>
      <c r="AY2047" s="243" t="s">
        <v>160</v>
      </c>
    </row>
    <row r="2048" s="13" customFormat="1">
      <c r="A2048" s="13"/>
      <c r="B2048" s="232"/>
      <c r="C2048" s="233"/>
      <c r="D2048" s="234" t="s">
        <v>171</v>
      </c>
      <c r="E2048" s="235" t="s">
        <v>19</v>
      </c>
      <c r="F2048" s="236" t="s">
        <v>2665</v>
      </c>
      <c r="G2048" s="233"/>
      <c r="H2048" s="237">
        <v>75.390000000000001</v>
      </c>
      <c r="I2048" s="238"/>
      <c r="J2048" s="233"/>
      <c r="K2048" s="233"/>
      <c r="L2048" s="239"/>
      <c r="M2048" s="240"/>
      <c r="N2048" s="241"/>
      <c r="O2048" s="241"/>
      <c r="P2048" s="241"/>
      <c r="Q2048" s="241"/>
      <c r="R2048" s="241"/>
      <c r="S2048" s="241"/>
      <c r="T2048" s="242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T2048" s="243" t="s">
        <v>171</v>
      </c>
      <c r="AU2048" s="243" t="s">
        <v>83</v>
      </c>
      <c r="AV2048" s="13" t="s">
        <v>83</v>
      </c>
      <c r="AW2048" s="13" t="s">
        <v>35</v>
      </c>
      <c r="AX2048" s="13" t="s">
        <v>73</v>
      </c>
      <c r="AY2048" s="243" t="s">
        <v>160</v>
      </c>
    </row>
    <row r="2049" s="13" customFormat="1">
      <c r="A2049" s="13"/>
      <c r="B2049" s="232"/>
      <c r="C2049" s="233"/>
      <c r="D2049" s="234" t="s">
        <v>171</v>
      </c>
      <c r="E2049" s="235" t="s">
        <v>19</v>
      </c>
      <c r="F2049" s="236" t="s">
        <v>2666</v>
      </c>
      <c r="G2049" s="233"/>
      <c r="H2049" s="237">
        <v>39.674999999999997</v>
      </c>
      <c r="I2049" s="238"/>
      <c r="J2049" s="233"/>
      <c r="K2049" s="233"/>
      <c r="L2049" s="239"/>
      <c r="M2049" s="240"/>
      <c r="N2049" s="241"/>
      <c r="O2049" s="241"/>
      <c r="P2049" s="241"/>
      <c r="Q2049" s="241"/>
      <c r="R2049" s="241"/>
      <c r="S2049" s="241"/>
      <c r="T2049" s="242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T2049" s="243" t="s">
        <v>171</v>
      </c>
      <c r="AU2049" s="243" t="s">
        <v>83</v>
      </c>
      <c r="AV2049" s="13" t="s">
        <v>83</v>
      </c>
      <c r="AW2049" s="13" t="s">
        <v>35</v>
      </c>
      <c r="AX2049" s="13" t="s">
        <v>73</v>
      </c>
      <c r="AY2049" s="243" t="s">
        <v>160</v>
      </c>
    </row>
    <row r="2050" s="13" customFormat="1">
      <c r="A2050" s="13"/>
      <c r="B2050" s="232"/>
      <c r="C2050" s="233"/>
      <c r="D2050" s="234" t="s">
        <v>171</v>
      </c>
      <c r="E2050" s="235" t="s">
        <v>19</v>
      </c>
      <c r="F2050" s="236" t="s">
        <v>2667</v>
      </c>
      <c r="G2050" s="233"/>
      <c r="H2050" s="237">
        <v>10.199999999999999</v>
      </c>
      <c r="I2050" s="238"/>
      <c r="J2050" s="233"/>
      <c r="K2050" s="233"/>
      <c r="L2050" s="239"/>
      <c r="M2050" s="240"/>
      <c r="N2050" s="241"/>
      <c r="O2050" s="241"/>
      <c r="P2050" s="241"/>
      <c r="Q2050" s="241"/>
      <c r="R2050" s="241"/>
      <c r="S2050" s="241"/>
      <c r="T2050" s="242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T2050" s="243" t="s">
        <v>171</v>
      </c>
      <c r="AU2050" s="243" t="s">
        <v>83</v>
      </c>
      <c r="AV2050" s="13" t="s">
        <v>83</v>
      </c>
      <c r="AW2050" s="13" t="s">
        <v>35</v>
      </c>
      <c r="AX2050" s="13" t="s">
        <v>73</v>
      </c>
      <c r="AY2050" s="243" t="s">
        <v>160</v>
      </c>
    </row>
    <row r="2051" s="13" customFormat="1">
      <c r="A2051" s="13"/>
      <c r="B2051" s="232"/>
      <c r="C2051" s="233"/>
      <c r="D2051" s="234" t="s">
        <v>171</v>
      </c>
      <c r="E2051" s="235" t="s">
        <v>19</v>
      </c>
      <c r="F2051" s="236" t="s">
        <v>2668</v>
      </c>
      <c r="G2051" s="233"/>
      <c r="H2051" s="237">
        <v>10.199999999999999</v>
      </c>
      <c r="I2051" s="238"/>
      <c r="J2051" s="233"/>
      <c r="K2051" s="233"/>
      <c r="L2051" s="239"/>
      <c r="M2051" s="240"/>
      <c r="N2051" s="241"/>
      <c r="O2051" s="241"/>
      <c r="P2051" s="241"/>
      <c r="Q2051" s="241"/>
      <c r="R2051" s="241"/>
      <c r="S2051" s="241"/>
      <c r="T2051" s="242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T2051" s="243" t="s">
        <v>171</v>
      </c>
      <c r="AU2051" s="243" t="s">
        <v>83</v>
      </c>
      <c r="AV2051" s="13" t="s">
        <v>83</v>
      </c>
      <c r="AW2051" s="13" t="s">
        <v>35</v>
      </c>
      <c r="AX2051" s="13" t="s">
        <v>73</v>
      </c>
      <c r="AY2051" s="243" t="s">
        <v>160</v>
      </c>
    </row>
    <row r="2052" s="13" customFormat="1">
      <c r="A2052" s="13"/>
      <c r="B2052" s="232"/>
      <c r="C2052" s="233"/>
      <c r="D2052" s="234" t="s">
        <v>171</v>
      </c>
      <c r="E2052" s="235" t="s">
        <v>19</v>
      </c>
      <c r="F2052" s="236" t="s">
        <v>2669</v>
      </c>
      <c r="G2052" s="233"/>
      <c r="H2052" s="237">
        <v>6.0999999999999996</v>
      </c>
      <c r="I2052" s="238"/>
      <c r="J2052" s="233"/>
      <c r="K2052" s="233"/>
      <c r="L2052" s="239"/>
      <c r="M2052" s="240"/>
      <c r="N2052" s="241"/>
      <c r="O2052" s="241"/>
      <c r="P2052" s="241"/>
      <c r="Q2052" s="241"/>
      <c r="R2052" s="241"/>
      <c r="S2052" s="241"/>
      <c r="T2052" s="242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T2052" s="243" t="s">
        <v>171</v>
      </c>
      <c r="AU2052" s="243" t="s">
        <v>83</v>
      </c>
      <c r="AV2052" s="13" t="s">
        <v>83</v>
      </c>
      <c r="AW2052" s="13" t="s">
        <v>35</v>
      </c>
      <c r="AX2052" s="13" t="s">
        <v>73</v>
      </c>
      <c r="AY2052" s="243" t="s">
        <v>160</v>
      </c>
    </row>
    <row r="2053" s="13" customFormat="1">
      <c r="A2053" s="13"/>
      <c r="B2053" s="232"/>
      <c r="C2053" s="233"/>
      <c r="D2053" s="234" t="s">
        <v>171</v>
      </c>
      <c r="E2053" s="235" t="s">
        <v>19</v>
      </c>
      <c r="F2053" s="236" t="s">
        <v>2670</v>
      </c>
      <c r="G2053" s="233"/>
      <c r="H2053" s="237">
        <v>25.899999999999999</v>
      </c>
      <c r="I2053" s="238"/>
      <c r="J2053" s="233"/>
      <c r="K2053" s="233"/>
      <c r="L2053" s="239"/>
      <c r="M2053" s="240"/>
      <c r="N2053" s="241"/>
      <c r="O2053" s="241"/>
      <c r="P2053" s="241"/>
      <c r="Q2053" s="241"/>
      <c r="R2053" s="241"/>
      <c r="S2053" s="241"/>
      <c r="T2053" s="242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T2053" s="243" t="s">
        <v>171</v>
      </c>
      <c r="AU2053" s="243" t="s">
        <v>83</v>
      </c>
      <c r="AV2053" s="13" t="s">
        <v>83</v>
      </c>
      <c r="AW2053" s="13" t="s">
        <v>35</v>
      </c>
      <c r="AX2053" s="13" t="s">
        <v>73</v>
      </c>
      <c r="AY2053" s="243" t="s">
        <v>160</v>
      </c>
    </row>
    <row r="2054" s="13" customFormat="1">
      <c r="A2054" s="13"/>
      <c r="B2054" s="232"/>
      <c r="C2054" s="233"/>
      <c r="D2054" s="234" t="s">
        <v>171</v>
      </c>
      <c r="E2054" s="235" t="s">
        <v>19</v>
      </c>
      <c r="F2054" s="236" t="s">
        <v>2671</v>
      </c>
      <c r="G2054" s="233"/>
      <c r="H2054" s="237">
        <v>10.199999999999999</v>
      </c>
      <c r="I2054" s="238"/>
      <c r="J2054" s="233"/>
      <c r="K2054" s="233"/>
      <c r="L2054" s="239"/>
      <c r="M2054" s="240"/>
      <c r="N2054" s="241"/>
      <c r="O2054" s="241"/>
      <c r="P2054" s="241"/>
      <c r="Q2054" s="241"/>
      <c r="R2054" s="241"/>
      <c r="S2054" s="241"/>
      <c r="T2054" s="242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T2054" s="243" t="s">
        <v>171</v>
      </c>
      <c r="AU2054" s="243" t="s">
        <v>83</v>
      </c>
      <c r="AV2054" s="13" t="s">
        <v>83</v>
      </c>
      <c r="AW2054" s="13" t="s">
        <v>35</v>
      </c>
      <c r="AX2054" s="13" t="s">
        <v>73</v>
      </c>
      <c r="AY2054" s="243" t="s">
        <v>160</v>
      </c>
    </row>
    <row r="2055" s="13" customFormat="1">
      <c r="A2055" s="13"/>
      <c r="B2055" s="232"/>
      <c r="C2055" s="233"/>
      <c r="D2055" s="234" t="s">
        <v>171</v>
      </c>
      <c r="E2055" s="235" t="s">
        <v>19</v>
      </c>
      <c r="F2055" s="236" t="s">
        <v>2672</v>
      </c>
      <c r="G2055" s="233"/>
      <c r="H2055" s="237">
        <v>53.310000000000002</v>
      </c>
      <c r="I2055" s="238"/>
      <c r="J2055" s="233"/>
      <c r="K2055" s="233"/>
      <c r="L2055" s="239"/>
      <c r="M2055" s="240"/>
      <c r="N2055" s="241"/>
      <c r="O2055" s="241"/>
      <c r="P2055" s="241"/>
      <c r="Q2055" s="241"/>
      <c r="R2055" s="241"/>
      <c r="S2055" s="241"/>
      <c r="T2055" s="242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T2055" s="243" t="s">
        <v>171</v>
      </c>
      <c r="AU2055" s="243" t="s">
        <v>83</v>
      </c>
      <c r="AV2055" s="13" t="s">
        <v>83</v>
      </c>
      <c r="AW2055" s="13" t="s">
        <v>35</v>
      </c>
      <c r="AX2055" s="13" t="s">
        <v>73</v>
      </c>
      <c r="AY2055" s="243" t="s">
        <v>160</v>
      </c>
    </row>
    <row r="2056" s="15" customFormat="1">
      <c r="A2056" s="15"/>
      <c r="B2056" s="265"/>
      <c r="C2056" s="266"/>
      <c r="D2056" s="234" t="s">
        <v>171</v>
      </c>
      <c r="E2056" s="267" t="s">
        <v>19</v>
      </c>
      <c r="F2056" s="268" t="s">
        <v>1180</v>
      </c>
      <c r="G2056" s="266"/>
      <c r="H2056" s="269">
        <v>392.52499999999998</v>
      </c>
      <c r="I2056" s="270"/>
      <c r="J2056" s="266"/>
      <c r="K2056" s="266"/>
      <c r="L2056" s="271"/>
      <c r="M2056" s="272"/>
      <c r="N2056" s="273"/>
      <c r="O2056" s="273"/>
      <c r="P2056" s="273"/>
      <c r="Q2056" s="273"/>
      <c r="R2056" s="273"/>
      <c r="S2056" s="273"/>
      <c r="T2056" s="274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T2056" s="275" t="s">
        <v>171</v>
      </c>
      <c r="AU2056" s="275" t="s">
        <v>83</v>
      </c>
      <c r="AV2056" s="15" t="s">
        <v>181</v>
      </c>
      <c r="AW2056" s="15" t="s">
        <v>35</v>
      </c>
      <c r="AX2056" s="15" t="s">
        <v>73</v>
      </c>
      <c r="AY2056" s="275" t="s">
        <v>160</v>
      </c>
    </row>
    <row r="2057" s="13" customFormat="1">
      <c r="A2057" s="13"/>
      <c r="B2057" s="232"/>
      <c r="C2057" s="233"/>
      <c r="D2057" s="234" t="s">
        <v>171</v>
      </c>
      <c r="E2057" s="235" t="s">
        <v>19</v>
      </c>
      <c r="F2057" s="236" t="s">
        <v>2673</v>
      </c>
      <c r="G2057" s="233"/>
      <c r="H2057" s="237">
        <v>54.164999999999999</v>
      </c>
      <c r="I2057" s="238"/>
      <c r="J2057" s="233"/>
      <c r="K2057" s="233"/>
      <c r="L2057" s="239"/>
      <c r="M2057" s="240"/>
      <c r="N2057" s="241"/>
      <c r="O2057" s="241"/>
      <c r="P2057" s="241"/>
      <c r="Q2057" s="241"/>
      <c r="R2057" s="241"/>
      <c r="S2057" s="241"/>
      <c r="T2057" s="242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T2057" s="243" t="s">
        <v>171</v>
      </c>
      <c r="AU2057" s="243" t="s">
        <v>83</v>
      </c>
      <c r="AV2057" s="13" t="s">
        <v>83</v>
      </c>
      <c r="AW2057" s="13" t="s">
        <v>35</v>
      </c>
      <c r="AX2057" s="13" t="s">
        <v>73</v>
      </c>
      <c r="AY2057" s="243" t="s">
        <v>160</v>
      </c>
    </row>
    <row r="2058" s="13" customFormat="1">
      <c r="A2058" s="13"/>
      <c r="B2058" s="232"/>
      <c r="C2058" s="233"/>
      <c r="D2058" s="234" t="s">
        <v>171</v>
      </c>
      <c r="E2058" s="235" t="s">
        <v>19</v>
      </c>
      <c r="F2058" s="236" t="s">
        <v>2674</v>
      </c>
      <c r="G2058" s="233"/>
      <c r="H2058" s="237">
        <v>25</v>
      </c>
      <c r="I2058" s="238"/>
      <c r="J2058" s="233"/>
      <c r="K2058" s="233"/>
      <c r="L2058" s="239"/>
      <c r="M2058" s="240"/>
      <c r="N2058" s="241"/>
      <c r="O2058" s="241"/>
      <c r="P2058" s="241"/>
      <c r="Q2058" s="241"/>
      <c r="R2058" s="241"/>
      <c r="S2058" s="241"/>
      <c r="T2058" s="242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T2058" s="243" t="s">
        <v>171</v>
      </c>
      <c r="AU2058" s="243" t="s">
        <v>83</v>
      </c>
      <c r="AV2058" s="13" t="s">
        <v>83</v>
      </c>
      <c r="AW2058" s="13" t="s">
        <v>35</v>
      </c>
      <c r="AX2058" s="13" t="s">
        <v>73</v>
      </c>
      <c r="AY2058" s="243" t="s">
        <v>160</v>
      </c>
    </row>
    <row r="2059" s="13" customFormat="1">
      <c r="A2059" s="13"/>
      <c r="B2059" s="232"/>
      <c r="C2059" s="233"/>
      <c r="D2059" s="234" t="s">
        <v>171</v>
      </c>
      <c r="E2059" s="235" t="s">
        <v>19</v>
      </c>
      <c r="F2059" s="236" t="s">
        <v>2675</v>
      </c>
      <c r="G2059" s="233"/>
      <c r="H2059" s="237">
        <v>43.5</v>
      </c>
      <c r="I2059" s="238"/>
      <c r="J2059" s="233"/>
      <c r="K2059" s="233"/>
      <c r="L2059" s="239"/>
      <c r="M2059" s="240"/>
      <c r="N2059" s="241"/>
      <c r="O2059" s="241"/>
      <c r="P2059" s="241"/>
      <c r="Q2059" s="241"/>
      <c r="R2059" s="241"/>
      <c r="S2059" s="241"/>
      <c r="T2059" s="242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T2059" s="243" t="s">
        <v>171</v>
      </c>
      <c r="AU2059" s="243" t="s">
        <v>83</v>
      </c>
      <c r="AV2059" s="13" t="s">
        <v>83</v>
      </c>
      <c r="AW2059" s="13" t="s">
        <v>35</v>
      </c>
      <c r="AX2059" s="13" t="s">
        <v>73</v>
      </c>
      <c r="AY2059" s="243" t="s">
        <v>160</v>
      </c>
    </row>
    <row r="2060" s="13" customFormat="1">
      <c r="A2060" s="13"/>
      <c r="B2060" s="232"/>
      <c r="C2060" s="233"/>
      <c r="D2060" s="234" t="s">
        <v>171</v>
      </c>
      <c r="E2060" s="235" t="s">
        <v>19</v>
      </c>
      <c r="F2060" s="236" t="s">
        <v>2676</v>
      </c>
      <c r="G2060" s="233"/>
      <c r="H2060" s="237">
        <v>34.299999999999997</v>
      </c>
      <c r="I2060" s="238"/>
      <c r="J2060" s="233"/>
      <c r="K2060" s="233"/>
      <c r="L2060" s="239"/>
      <c r="M2060" s="240"/>
      <c r="N2060" s="241"/>
      <c r="O2060" s="241"/>
      <c r="P2060" s="241"/>
      <c r="Q2060" s="241"/>
      <c r="R2060" s="241"/>
      <c r="S2060" s="241"/>
      <c r="T2060" s="242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T2060" s="243" t="s">
        <v>171</v>
      </c>
      <c r="AU2060" s="243" t="s">
        <v>83</v>
      </c>
      <c r="AV2060" s="13" t="s">
        <v>83</v>
      </c>
      <c r="AW2060" s="13" t="s">
        <v>35</v>
      </c>
      <c r="AX2060" s="13" t="s">
        <v>73</v>
      </c>
      <c r="AY2060" s="243" t="s">
        <v>160</v>
      </c>
    </row>
    <row r="2061" s="13" customFormat="1">
      <c r="A2061" s="13"/>
      <c r="B2061" s="232"/>
      <c r="C2061" s="233"/>
      <c r="D2061" s="234" t="s">
        <v>171</v>
      </c>
      <c r="E2061" s="235" t="s">
        <v>19</v>
      </c>
      <c r="F2061" s="236" t="s">
        <v>2677</v>
      </c>
      <c r="G2061" s="233"/>
      <c r="H2061" s="237">
        <v>14.4</v>
      </c>
      <c r="I2061" s="238"/>
      <c r="J2061" s="233"/>
      <c r="K2061" s="233"/>
      <c r="L2061" s="239"/>
      <c r="M2061" s="240"/>
      <c r="N2061" s="241"/>
      <c r="O2061" s="241"/>
      <c r="P2061" s="241"/>
      <c r="Q2061" s="241"/>
      <c r="R2061" s="241"/>
      <c r="S2061" s="241"/>
      <c r="T2061" s="242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T2061" s="243" t="s">
        <v>171</v>
      </c>
      <c r="AU2061" s="243" t="s">
        <v>83</v>
      </c>
      <c r="AV2061" s="13" t="s">
        <v>83</v>
      </c>
      <c r="AW2061" s="13" t="s">
        <v>35</v>
      </c>
      <c r="AX2061" s="13" t="s">
        <v>73</v>
      </c>
      <c r="AY2061" s="243" t="s">
        <v>160</v>
      </c>
    </row>
    <row r="2062" s="13" customFormat="1">
      <c r="A2062" s="13"/>
      <c r="B2062" s="232"/>
      <c r="C2062" s="233"/>
      <c r="D2062" s="234" t="s">
        <v>171</v>
      </c>
      <c r="E2062" s="235" t="s">
        <v>19</v>
      </c>
      <c r="F2062" s="236" t="s">
        <v>2678</v>
      </c>
      <c r="G2062" s="233"/>
      <c r="H2062" s="237">
        <v>5.1799999999999997</v>
      </c>
      <c r="I2062" s="238"/>
      <c r="J2062" s="233"/>
      <c r="K2062" s="233"/>
      <c r="L2062" s="239"/>
      <c r="M2062" s="240"/>
      <c r="N2062" s="241"/>
      <c r="O2062" s="241"/>
      <c r="P2062" s="241"/>
      <c r="Q2062" s="241"/>
      <c r="R2062" s="241"/>
      <c r="S2062" s="241"/>
      <c r="T2062" s="242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T2062" s="243" t="s">
        <v>171</v>
      </c>
      <c r="AU2062" s="243" t="s">
        <v>83</v>
      </c>
      <c r="AV2062" s="13" t="s">
        <v>83</v>
      </c>
      <c r="AW2062" s="13" t="s">
        <v>35</v>
      </c>
      <c r="AX2062" s="13" t="s">
        <v>73</v>
      </c>
      <c r="AY2062" s="243" t="s">
        <v>160</v>
      </c>
    </row>
    <row r="2063" s="13" customFormat="1">
      <c r="A2063" s="13"/>
      <c r="B2063" s="232"/>
      <c r="C2063" s="233"/>
      <c r="D2063" s="234" t="s">
        <v>171</v>
      </c>
      <c r="E2063" s="235" t="s">
        <v>19</v>
      </c>
      <c r="F2063" s="236" t="s">
        <v>2679</v>
      </c>
      <c r="G2063" s="233"/>
      <c r="H2063" s="237">
        <v>52.299999999999997</v>
      </c>
      <c r="I2063" s="238"/>
      <c r="J2063" s="233"/>
      <c r="K2063" s="233"/>
      <c r="L2063" s="239"/>
      <c r="M2063" s="240"/>
      <c r="N2063" s="241"/>
      <c r="O2063" s="241"/>
      <c r="P2063" s="241"/>
      <c r="Q2063" s="241"/>
      <c r="R2063" s="241"/>
      <c r="S2063" s="241"/>
      <c r="T2063" s="242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T2063" s="243" t="s">
        <v>171</v>
      </c>
      <c r="AU2063" s="243" t="s">
        <v>83</v>
      </c>
      <c r="AV2063" s="13" t="s">
        <v>83</v>
      </c>
      <c r="AW2063" s="13" t="s">
        <v>35</v>
      </c>
      <c r="AX2063" s="13" t="s">
        <v>73</v>
      </c>
      <c r="AY2063" s="243" t="s">
        <v>160</v>
      </c>
    </row>
    <row r="2064" s="13" customFormat="1">
      <c r="A2064" s="13"/>
      <c r="B2064" s="232"/>
      <c r="C2064" s="233"/>
      <c r="D2064" s="234" t="s">
        <v>171</v>
      </c>
      <c r="E2064" s="235" t="s">
        <v>19</v>
      </c>
      <c r="F2064" s="236" t="s">
        <v>2680</v>
      </c>
      <c r="G2064" s="233"/>
      <c r="H2064" s="237">
        <v>5.0999999999999996</v>
      </c>
      <c r="I2064" s="238"/>
      <c r="J2064" s="233"/>
      <c r="K2064" s="233"/>
      <c r="L2064" s="239"/>
      <c r="M2064" s="240"/>
      <c r="N2064" s="241"/>
      <c r="O2064" s="241"/>
      <c r="P2064" s="241"/>
      <c r="Q2064" s="241"/>
      <c r="R2064" s="241"/>
      <c r="S2064" s="241"/>
      <c r="T2064" s="242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T2064" s="243" t="s">
        <v>171</v>
      </c>
      <c r="AU2064" s="243" t="s">
        <v>83</v>
      </c>
      <c r="AV2064" s="13" t="s">
        <v>83</v>
      </c>
      <c r="AW2064" s="13" t="s">
        <v>35</v>
      </c>
      <c r="AX2064" s="13" t="s">
        <v>73</v>
      </c>
      <c r="AY2064" s="243" t="s">
        <v>160</v>
      </c>
    </row>
    <row r="2065" s="13" customFormat="1">
      <c r="A2065" s="13"/>
      <c r="B2065" s="232"/>
      <c r="C2065" s="233"/>
      <c r="D2065" s="234" t="s">
        <v>171</v>
      </c>
      <c r="E2065" s="235" t="s">
        <v>19</v>
      </c>
      <c r="F2065" s="236" t="s">
        <v>2681</v>
      </c>
      <c r="G2065" s="233"/>
      <c r="H2065" s="237">
        <v>10.199999999999999</v>
      </c>
      <c r="I2065" s="238"/>
      <c r="J2065" s="233"/>
      <c r="K2065" s="233"/>
      <c r="L2065" s="239"/>
      <c r="M2065" s="240"/>
      <c r="N2065" s="241"/>
      <c r="O2065" s="241"/>
      <c r="P2065" s="241"/>
      <c r="Q2065" s="241"/>
      <c r="R2065" s="241"/>
      <c r="S2065" s="241"/>
      <c r="T2065" s="242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T2065" s="243" t="s">
        <v>171</v>
      </c>
      <c r="AU2065" s="243" t="s">
        <v>83</v>
      </c>
      <c r="AV2065" s="13" t="s">
        <v>83</v>
      </c>
      <c r="AW2065" s="13" t="s">
        <v>35</v>
      </c>
      <c r="AX2065" s="13" t="s">
        <v>73</v>
      </c>
      <c r="AY2065" s="243" t="s">
        <v>160</v>
      </c>
    </row>
    <row r="2066" s="13" customFormat="1">
      <c r="A2066" s="13"/>
      <c r="B2066" s="232"/>
      <c r="C2066" s="233"/>
      <c r="D2066" s="234" t="s">
        <v>171</v>
      </c>
      <c r="E2066" s="235" t="s">
        <v>19</v>
      </c>
      <c r="F2066" s="236" t="s">
        <v>2682</v>
      </c>
      <c r="G2066" s="233"/>
      <c r="H2066" s="237">
        <v>5.2000000000000002</v>
      </c>
      <c r="I2066" s="238"/>
      <c r="J2066" s="233"/>
      <c r="K2066" s="233"/>
      <c r="L2066" s="239"/>
      <c r="M2066" s="240"/>
      <c r="N2066" s="241"/>
      <c r="O2066" s="241"/>
      <c r="P2066" s="241"/>
      <c r="Q2066" s="241"/>
      <c r="R2066" s="241"/>
      <c r="S2066" s="241"/>
      <c r="T2066" s="242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T2066" s="243" t="s">
        <v>171</v>
      </c>
      <c r="AU2066" s="243" t="s">
        <v>83</v>
      </c>
      <c r="AV2066" s="13" t="s">
        <v>83</v>
      </c>
      <c r="AW2066" s="13" t="s">
        <v>35</v>
      </c>
      <c r="AX2066" s="13" t="s">
        <v>73</v>
      </c>
      <c r="AY2066" s="243" t="s">
        <v>160</v>
      </c>
    </row>
    <row r="2067" s="13" customFormat="1">
      <c r="A2067" s="13"/>
      <c r="B2067" s="232"/>
      <c r="C2067" s="233"/>
      <c r="D2067" s="234" t="s">
        <v>171</v>
      </c>
      <c r="E2067" s="235" t="s">
        <v>19</v>
      </c>
      <c r="F2067" s="236" t="s">
        <v>2683</v>
      </c>
      <c r="G2067" s="233"/>
      <c r="H2067" s="237">
        <v>5.0999999999999996</v>
      </c>
      <c r="I2067" s="238"/>
      <c r="J2067" s="233"/>
      <c r="K2067" s="233"/>
      <c r="L2067" s="239"/>
      <c r="M2067" s="240"/>
      <c r="N2067" s="241"/>
      <c r="O2067" s="241"/>
      <c r="P2067" s="241"/>
      <c r="Q2067" s="241"/>
      <c r="R2067" s="241"/>
      <c r="S2067" s="241"/>
      <c r="T2067" s="242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T2067" s="243" t="s">
        <v>171</v>
      </c>
      <c r="AU2067" s="243" t="s">
        <v>83</v>
      </c>
      <c r="AV2067" s="13" t="s">
        <v>83</v>
      </c>
      <c r="AW2067" s="13" t="s">
        <v>35</v>
      </c>
      <c r="AX2067" s="13" t="s">
        <v>73</v>
      </c>
      <c r="AY2067" s="243" t="s">
        <v>160</v>
      </c>
    </row>
    <row r="2068" s="13" customFormat="1">
      <c r="A2068" s="13"/>
      <c r="B2068" s="232"/>
      <c r="C2068" s="233"/>
      <c r="D2068" s="234" t="s">
        <v>171</v>
      </c>
      <c r="E2068" s="235" t="s">
        <v>19</v>
      </c>
      <c r="F2068" s="236" t="s">
        <v>2684</v>
      </c>
      <c r="G2068" s="233"/>
      <c r="H2068" s="237">
        <v>13.199999999999999</v>
      </c>
      <c r="I2068" s="238"/>
      <c r="J2068" s="233"/>
      <c r="K2068" s="233"/>
      <c r="L2068" s="239"/>
      <c r="M2068" s="240"/>
      <c r="N2068" s="241"/>
      <c r="O2068" s="241"/>
      <c r="P2068" s="241"/>
      <c r="Q2068" s="241"/>
      <c r="R2068" s="241"/>
      <c r="S2068" s="241"/>
      <c r="T2068" s="242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T2068" s="243" t="s">
        <v>171</v>
      </c>
      <c r="AU2068" s="243" t="s">
        <v>83</v>
      </c>
      <c r="AV2068" s="13" t="s">
        <v>83</v>
      </c>
      <c r="AW2068" s="13" t="s">
        <v>35</v>
      </c>
      <c r="AX2068" s="13" t="s">
        <v>73</v>
      </c>
      <c r="AY2068" s="243" t="s">
        <v>160</v>
      </c>
    </row>
    <row r="2069" s="13" customFormat="1">
      <c r="A2069" s="13"/>
      <c r="B2069" s="232"/>
      <c r="C2069" s="233"/>
      <c r="D2069" s="234" t="s">
        <v>171</v>
      </c>
      <c r="E2069" s="235" t="s">
        <v>19</v>
      </c>
      <c r="F2069" s="236" t="s">
        <v>2685</v>
      </c>
      <c r="G2069" s="233"/>
      <c r="H2069" s="237">
        <v>13.199999999999999</v>
      </c>
      <c r="I2069" s="238"/>
      <c r="J2069" s="233"/>
      <c r="K2069" s="233"/>
      <c r="L2069" s="239"/>
      <c r="M2069" s="240"/>
      <c r="N2069" s="241"/>
      <c r="O2069" s="241"/>
      <c r="P2069" s="241"/>
      <c r="Q2069" s="241"/>
      <c r="R2069" s="241"/>
      <c r="S2069" s="241"/>
      <c r="T2069" s="242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T2069" s="243" t="s">
        <v>171</v>
      </c>
      <c r="AU2069" s="243" t="s">
        <v>83</v>
      </c>
      <c r="AV2069" s="13" t="s">
        <v>83</v>
      </c>
      <c r="AW2069" s="13" t="s">
        <v>35</v>
      </c>
      <c r="AX2069" s="13" t="s">
        <v>73</v>
      </c>
      <c r="AY2069" s="243" t="s">
        <v>160</v>
      </c>
    </row>
    <row r="2070" s="13" customFormat="1">
      <c r="A2070" s="13"/>
      <c r="B2070" s="232"/>
      <c r="C2070" s="233"/>
      <c r="D2070" s="234" t="s">
        <v>171</v>
      </c>
      <c r="E2070" s="235" t="s">
        <v>19</v>
      </c>
      <c r="F2070" s="236" t="s">
        <v>2686</v>
      </c>
      <c r="G2070" s="233"/>
      <c r="H2070" s="237">
        <v>7.2000000000000002</v>
      </c>
      <c r="I2070" s="238"/>
      <c r="J2070" s="233"/>
      <c r="K2070" s="233"/>
      <c r="L2070" s="239"/>
      <c r="M2070" s="240"/>
      <c r="N2070" s="241"/>
      <c r="O2070" s="241"/>
      <c r="P2070" s="241"/>
      <c r="Q2070" s="241"/>
      <c r="R2070" s="241"/>
      <c r="S2070" s="241"/>
      <c r="T2070" s="242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T2070" s="243" t="s">
        <v>171</v>
      </c>
      <c r="AU2070" s="243" t="s">
        <v>83</v>
      </c>
      <c r="AV2070" s="13" t="s">
        <v>83</v>
      </c>
      <c r="AW2070" s="13" t="s">
        <v>35</v>
      </c>
      <c r="AX2070" s="13" t="s">
        <v>73</v>
      </c>
      <c r="AY2070" s="243" t="s">
        <v>160</v>
      </c>
    </row>
    <row r="2071" s="13" customFormat="1">
      <c r="A2071" s="13"/>
      <c r="B2071" s="232"/>
      <c r="C2071" s="233"/>
      <c r="D2071" s="234" t="s">
        <v>171</v>
      </c>
      <c r="E2071" s="235" t="s">
        <v>19</v>
      </c>
      <c r="F2071" s="236" t="s">
        <v>2687</v>
      </c>
      <c r="G2071" s="233"/>
      <c r="H2071" s="237">
        <v>7.2000000000000002</v>
      </c>
      <c r="I2071" s="238"/>
      <c r="J2071" s="233"/>
      <c r="K2071" s="233"/>
      <c r="L2071" s="239"/>
      <c r="M2071" s="240"/>
      <c r="N2071" s="241"/>
      <c r="O2071" s="241"/>
      <c r="P2071" s="241"/>
      <c r="Q2071" s="241"/>
      <c r="R2071" s="241"/>
      <c r="S2071" s="241"/>
      <c r="T2071" s="242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T2071" s="243" t="s">
        <v>171</v>
      </c>
      <c r="AU2071" s="243" t="s">
        <v>83</v>
      </c>
      <c r="AV2071" s="13" t="s">
        <v>83</v>
      </c>
      <c r="AW2071" s="13" t="s">
        <v>35</v>
      </c>
      <c r="AX2071" s="13" t="s">
        <v>73</v>
      </c>
      <c r="AY2071" s="243" t="s">
        <v>160</v>
      </c>
    </row>
    <row r="2072" s="13" customFormat="1">
      <c r="A2072" s="13"/>
      <c r="B2072" s="232"/>
      <c r="C2072" s="233"/>
      <c r="D2072" s="234" t="s">
        <v>171</v>
      </c>
      <c r="E2072" s="235" t="s">
        <v>19</v>
      </c>
      <c r="F2072" s="236" t="s">
        <v>2688</v>
      </c>
      <c r="G2072" s="233"/>
      <c r="H2072" s="237">
        <v>13.4</v>
      </c>
      <c r="I2072" s="238"/>
      <c r="J2072" s="233"/>
      <c r="K2072" s="233"/>
      <c r="L2072" s="239"/>
      <c r="M2072" s="240"/>
      <c r="N2072" s="241"/>
      <c r="O2072" s="241"/>
      <c r="P2072" s="241"/>
      <c r="Q2072" s="241"/>
      <c r="R2072" s="241"/>
      <c r="S2072" s="241"/>
      <c r="T2072" s="242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T2072" s="243" t="s">
        <v>171</v>
      </c>
      <c r="AU2072" s="243" t="s">
        <v>83</v>
      </c>
      <c r="AV2072" s="13" t="s">
        <v>83</v>
      </c>
      <c r="AW2072" s="13" t="s">
        <v>35</v>
      </c>
      <c r="AX2072" s="13" t="s">
        <v>73</v>
      </c>
      <c r="AY2072" s="243" t="s">
        <v>160</v>
      </c>
    </row>
    <row r="2073" s="13" customFormat="1">
      <c r="A2073" s="13"/>
      <c r="B2073" s="232"/>
      <c r="C2073" s="233"/>
      <c r="D2073" s="234" t="s">
        <v>171</v>
      </c>
      <c r="E2073" s="235" t="s">
        <v>19</v>
      </c>
      <c r="F2073" s="236" t="s">
        <v>2689</v>
      </c>
      <c r="G2073" s="233"/>
      <c r="H2073" s="237">
        <v>5.0999999999999996</v>
      </c>
      <c r="I2073" s="238"/>
      <c r="J2073" s="233"/>
      <c r="K2073" s="233"/>
      <c r="L2073" s="239"/>
      <c r="M2073" s="240"/>
      <c r="N2073" s="241"/>
      <c r="O2073" s="241"/>
      <c r="P2073" s="241"/>
      <c r="Q2073" s="241"/>
      <c r="R2073" s="241"/>
      <c r="S2073" s="241"/>
      <c r="T2073" s="242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T2073" s="243" t="s">
        <v>171</v>
      </c>
      <c r="AU2073" s="243" t="s">
        <v>83</v>
      </c>
      <c r="AV2073" s="13" t="s">
        <v>83</v>
      </c>
      <c r="AW2073" s="13" t="s">
        <v>35</v>
      </c>
      <c r="AX2073" s="13" t="s">
        <v>73</v>
      </c>
      <c r="AY2073" s="243" t="s">
        <v>160</v>
      </c>
    </row>
    <row r="2074" s="13" customFormat="1">
      <c r="A2074" s="13"/>
      <c r="B2074" s="232"/>
      <c r="C2074" s="233"/>
      <c r="D2074" s="234" t="s">
        <v>171</v>
      </c>
      <c r="E2074" s="235" t="s">
        <v>19</v>
      </c>
      <c r="F2074" s="236" t="s">
        <v>2690</v>
      </c>
      <c r="G2074" s="233"/>
      <c r="H2074" s="237">
        <v>10.199999999999999</v>
      </c>
      <c r="I2074" s="238"/>
      <c r="J2074" s="233"/>
      <c r="K2074" s="233"/>
      <c r="L2074" s="239"/>
      <c r="M2074" s="240"/>
      <c r="N2074" s="241"/>
      <c r="O2074" s="241"/>
      <c r="P2074" s="241"/>
      <c r="Q2074" s="241"/>
      <c r="R2074" s="241"/>
      <c r="S2074" s="241"/>
      <c r="T2074" s="242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T2074" s="243" t="s">
        <v>171</v>
      </c>
      <c r="AU2074" s="243" t="s">
        <v>83</v>
      </c>
      <c r="AV2074" s="13" t="s">
        <v>83</v>
      </c>
      <c r="AW2074" s="13" t="s">
        <v>35</v>
      </c>
      <c r="AX2074" s="13" t="s">
        <v>73</v>
      </c>
      <c r="AY2074" s="243" t="s">
        <v>160</v>
      </c>
    </row>
    <row r="2075" s="13" customFormat="1">
      <c r="A2075" s="13"/>
      <c r="B2075" s="232"/>
      <c r="C2075" s="233"/>
      <c r="D2075" s="234" t="s">
        <v>171</v>
      </c>
      <c r="E2075" s="235" t="s">
        <v>19</v>
      </c>
      <c r="F2075" s="236" t="s">
        <v>2691</v>
      </c>
      <c r="G2075" s="233"/>
      <c r="H2075" s="237">
        <v>20.399999999999999</v>
      </c>
      <c r="I2075" s="238"/>
      <c r="J2075" s="233"/>
      <c r="K2075" s="233"/>
      <c r="L2075" s="239"/>
      <c r="M2075" s="240"/>
      <c r="N2075" s="241"/>
      <c r="O2075" s="241"/>
      <c r="P2075" s="241"/>
      <c r="Q2075" s="241"/>
      <c r="R2075" s="241"/>
      <c r="S2075" s="241"/>
      <c r="T2075" s="242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T2075" s="243" t="s">
        <v>171</v>
      </c>
      <c r="AU2075" s="243" t="s">
        <v>83</v>
      </c>
      <c r="AV2075" s="13" t="s">
        <v>83</v>
      </c>
      <c r="AW2075" s="13" t="s">
        <v>35</v>
      </c>
      <c r="AX2075" s="13" t="s">
        <v>73</v>
      </c>
      <c r="AY2075" s="243" t="s">
        <v>160</v>
      </c>
    </row>
    <row r="2076" s="13" customFormat="1">
      <c r="A2076" s="13"/>
      <c r="B2076" s="232"/>
      <c r="C2076" s="233"/>
      <c r="D2076" s="234" t="s">
        <v>171</v>
      </c>
      <c r="E2076" s="235" t="s">
        <v>19</v>
      </c>
      <c r="F2076" s="236" t="s">
        <v>2692</v>
      </c>
      <c r="G2076" s="233"/>
      <c r="H2076" s="237">
        <v>14.4</v>
      </c>
      <c r="I2076" s="238"/>
      <c r="J2076" s="233"/>
      <c r="K2076" s="233"/>
      <c r="L2076" s="239"/>
      <c r="M2076" s="240"/>
      <c r="N2076" s="241"/>
      <c r="O2076" s="241"/>
      <c r="P2076" s="241"/>
      <c r="Q2076" s="241"/>
      <c r="R2076" s="241"/>
      <c r="S2076" s="241"/>
      <c r="T2076" s="242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T2076" s="243" t="s">
        <v>171</v>
      </c>
      <c r="AU2076" s="243" t="s">
        <v>83</v>
      </c>
      <c r="AV2076" s="13" t="s">
        <v>83</v>
      </c>
      <c r="AW2076" s="13" t="s">
        <v>35</v>
      </c>
      <c r="AX2076" s="13" t="s">
        <v>73</v>
      </c>
      <c r="AY2076" s="243" t="s">
        <v>160</v>
      </c>
    </row>
    <row r="2077" s="13" customFormat="1">
      <c r="A2077" s="13"/>
      <c r="B2077" s="232"/>
      <c r="C2077" s="233"/>
      <c r="D2077" s="234" t="s">
        <v>171</v>
      </c>
      <c r="E2077" s="235" t="s">
        <v>19</v>
      </c>
      <c r="F2077" s="236" t="s">
        <v>2693</v>
      </c>
      <c r="G2077" s="233"/>
      <c r="H2077" s="237">
        <v>33.979999999999997</v>
      </c>
      <c r="I2077" s="238"/>
      <c r="J2077" s="233"/>
      <c r="K2077" s="233"/>
      <c r="L2077" s="239"/>
      <c r="M2077" s="240"/>
      <c r="N2077" s="241"/>
      <c r="O2077" s="241"/>
      <c r="P2077" s="241"/>
      <c r="Q2077" s="241"/>
      <c r="R2077" s="241"/>
      <c r="S2077" s="241"/>
      <c r="T2077" s="242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T2077" s="243" t="s">
        <v>171</v>
      </c>
      <c r="AU2077" s="243" t="s">
        <v>83</v>
      </c>
      <c r="AV2077" s="13" t="s">
        <v>83</v>
      </c>
      <c r="AW2077" s="13" t="s">
        <v>35</v>
      </c>
      <c r="AX2077" s="13" t="s">
        <v>73</v>
      </c>
      <c r="AY2077" s="243" t="s">
        <v>160</v>
      </c>
    </row>
    <row r="2078" s="15" customFormat="1">
      <c r="A2078" s="15"/>
      <c r="B2078" s="265"/>
      <c r="C2078" s="266"/>
      <c r="D2078" s="234" t="s">
        <v>171</v>
      </c>
      <c r="E2078" s="267" t="s">
        <v>19</v>
      </c>
      <c r="F2078" s="268" t="s">
        <v>2436</v>
      </c>
      <c r="G2078" s="266"/>
      <c r="H2078" s="269">
        <v>392.72500000000002</v>
      </c>
      <c r="I2078" s="270"/>
      <c r="J2078" s="266"/>
      <c r="K2078" s="266"/>
      <c r="L2078" s="271"/>
      <c r="M2078" s="272"/>
      <c r="N2078" s="273"/>
      <c r="O2078" s="273"/>
      <c r="P2078" s="273"/>
      <c r="Q2078" s="273"/>
      <c r="R2078" s="273"/>
      <c r="S2078" s="273"/>
      <c r="T2078" s="274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T2078" s="275" t="s">
        <v>171</v>
      </c>
      <c r="AU2078" s="275" t="s">
        <v>83</v>
      </c>
      <c r="AV2078" s="15" t="s">
        <v>181</v>
      </c>
      <c r="AW2078" s="15" t="s">
        <v>35</v>
      </c>
      <c r="AX2078" s="15" t="s">
        <v>73</v>
      </c>
      <c r="AY2078" s="275" t="s">
        <v>160</v>
      </c>
    </row>
    <row r="2079" s="14" customFormat="1">
      <c r="A2079" s="14"/>
      <c r="B2079" s="244"/>
      <c r="C2079" s="245"/>
      <c r="D2079" s="234" t="s">
        <v>171</v>
      </c>
      <c r="E2079" s="246" t="s">
        <v>19</v>
      </c>
      <c r="F2079" s="247" t="s">
        <v>180</v>
      </c>
      <c r="G2079" s="245"/>
      <c r="H2079" s="248">
        <v>785.25</v>
      </c>
      <c r="I2079" s="249"/>
      <c r="J2079" s="245"/>
      <c r="K2079" s="245"/>
      <c r="L2079" s="250"/>
      <c r="M2079" s="251"/>
      <c r="N2079" s="252"/>
      <c r="O2079" s="252"/>
      <c r="P2079" s="252"/>
      <c r="Q2079" s="252"/>
      <c r="R2079" s="252"/>
      <c r="S2079" s="252"/>
      <c r="T2079" s="253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T2079" s="254" t="s">
        <v>171</v>
      </c>
      <c r="AU2079" s="254" t="s">
        <v>83</v>
      </c>
      <c r="AV2079" s="14" t="s">
        <v>167</v>
      </c>
      <c r="AW2079" s="14" t="s">
        <v>35</v>
      </c>
      <c r="AX2079" s="14" t="s">
        <v>81</v>
      </c>
      <c r="AY2079" s="254" t="s">
        <v>160</v>
      </c>
    </row>
    <row r="2080" s="13" customFormat="1">
      <c r="A2080" s="13"/>
      <c r="B2080" s="232"/>
      <c r="C2080" s="233"/>
      <c r="D2080" s="234" t="s">
        <v>171</v>
      </c>
      <c r="E2080" s="233"/>
      <c r="F2080" s="236" t="s">
        <v>2694</v>
      </c>
      <c r="G2080" s="233"/>
      <c r="H2080" s="237">
        <v>2355.75</v>
      </c>
      <c r="I2080" s="238"/>
      <c r="J2080" s="233"/>
      <c r="K2080" s="233"/>
      <c r="L2080" s="239"/>
      <c r="M2080" s="240"/>
      <c r="N2080" s="241"/>
      <c r="O2080" s="241"/>
      <c r="P2080" s="241"/>
      <c r="Q2080" s="241"/>
      <c r="R2080" s="241"/>
      <c r="S2080" s="241"/>
      <c r="T2080" s="242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T2080" s="243" t="s">
        <v>171</v>
      </c>
      <c r="AU2080" s="243" t="s">
        <v>83</v>
      </c>
      <c r="AV2080" s="13" t="s">
        <v>83</v>
      </c>
      <c r="AW2080" s="13" t="s">
        <v>4</v>
      </c>
      <c r="AX2080" s="13" t="s">
        <v>81</v>
      </c>
      <c r="AY2080" s="243" t="s">
        <v>160</v>
      </c>
    </row>
    <row r="2081" s="2" customFormat="1" ht="16.5" customHeight="1">
      <c r="A2081" s="40"/>
      <c r="B2081" s="41"/>
      <c r="C2081" s="255" t="s">
        <v>2695</v>
      </c>
      <c r="D2081" s="255" t="s">
        <v>242</v>
      </c>
      <c r="E2081" s="256" t="s">
        <v>2647</v>
      </c>
      <c r="F2081" s="257" t="s">
        <v>2648</v>
      </c>
      <c r="G2081" s="258" t="s">
        <v>165</v>
      </c>
      <c r="H2081" s="259">
        <v>367.233</v>
      </c>
      <c r="I2081" s="260"/>
      <c r="J2081" s="261">
        <f>ROUND(I2081*H2081,2)</f>
        <v>0</v>
      </c>
      <c r="K2081" s="257" t="s">
        <v>166</v>
      </c>
      <c r="L2081" s="262"/>
      <c r="M2081" s="263" t="s">
        <v>19</v>
      </c>
      <c r="N2081" s="264" t="s">
        <v>44</v>
      </c>
      <c r="O2081" s="86"/>
      <c r="P2081" s="223">
        <f>O2081*H2081</f>
        <v>0</v>
      </c>
      <c r="Q2081" s="223">
        <v>0.014999999999999999</v>
      </c>
      <c r="R2081" s="223">
        <f>Q2081*H2081</f>
        <v>5.5084949999999999</v>
      </c>
      <c r="S2081" s="223">
        <v>0</v>
      </c>
      <c r="T2081" s="224">
        <f>S2081*H2081</f>
        <v>0</v>
      </c>
      <c r="U2081" s="40"/>
      <c r="V2081" s="40"/>
      <c r="W2081" s="40"/>
      <c r="X2081" s="40"/>
      <c r="Y2081" s="40"/>
      <c r="Z2081" s="40"/>
      <c r="AA2081" s="40"/>
      <c r="AB2081" s="40"/>
      <c r="AC2081" s="40"/>
      <c r="AD2081" s="40"/>
      <c r="AE2081" s="40"/>
      <c r="AR2081" s="225" t="s">
        <v>368</v>
      </c>
      <c r="AT2081" s="225" t="s">
        <v>242</v>
      </c>
      <c r="AU2081" s="225" t="s">
        <v>83</v>
      </c>
      <c r="AY2081" s="19" t="s">
        <v>160</v>
      </c>
      <c r="BE2081" s="226">
        <f>IF(N2081="základní",J2081,0)</f>
        <v>0</v>
      </c>
      <c r="BF2081" s="226">
        <f>IF(N2081="snížená",J2081,0)</f>
        <v>0</v>
      </c>
      <c r="BG2081" s="226">
        <f>IF(N2081="zákl. přenesená",J2081,0)</f>
        <v>0</v>
      </c>
      <c r="BH2081" s="226">
        <f>IF(N2081="sníž. přenesená",J2081,0)</f>
        <v>0</v>
      </c>
      <c r="BI2081" s="226">
        <f>IF(N2081="nulová",J2081,0)</f>
        <v>0</v>
      </c>
      <c r="BJ2081" s="19" t="s">
        <v>81</v>
      </c>
      <c r="BK2081" s="226">
        <f>ROUND(I2081*H2081,2)</f>
        <v>0</v>
      </c>
      <c r="BL2081" s="19" t="s">
        <v>263</v>
      </c>
      <c r="BM2081" s="225" t="s">
        <v>2696</v>
      </c>
    </row>
    <row r="2082" s="13" customFormat="1">
      <c r="A2082" s="13"/>
      <c r="B2082" s="232"/>
      <c r="C2082" s="233"/>
      <c r="D2082" s="234" t="s">
        <v>171</v>
      </c>
      <c r="E2082" s="235" t="s">
        <v>19</v>
      </c>
      <c r="F2082" s="236" t="s">
        <v>2697</v>
      </c>
      <c r="G2082" s="233"/>
      <c r="H2082" s="237">
        <v>349.74599999999998</v>
      </c>
      <c r="I2082" s="238"/>
      <c r="J2082" s="233"/>
      <c r="K2082" s="233"/>
      <c r="L2082" s="239"/>
      <c r="M2082" s="240"/>
      <c r="N2082" s="241"/>
      <c r="O2082" s="241"/>
      <c r="P2082" s="241"/>
      <c r="Q2082" s="241"/>
      <c r="R2082" s="241"/>
      <c r="S2082" s="241"/>
      <c r="T2082" s="242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T2082" s="243" t="s">
        <v>171</v>
      </c>
      <c r="AU2082" s="243" t="s">
        <v>83</v>
      </c>
      <c r="AV2082" s="13" t="s">
        <v>83</v>
      </c>
      <c r="AW2082" s="13" t="s">
        <v>35</v>
      </c>
      <c r="AX2082" s="13" t="s">
        <v>81</v>
      </c>
      <c r="AY2082" s="243" t="s">
        <v>160</v>
      </c>
    </row>
    <row r="2083" s="13" customFormat="1">
      <c r="A2083" s="13"/>
      <c r="B2083" s="232"/>
      <c r="C2083" s="233"/>
      <c r="D2083" s="234" t="s">
        <v>171</v>
      </c>
      <c r="E2083" s="233"/>
      <c r="F2083" s="236" t="s">
        <v>2698</v>
      </c>
      <c r="G2083" s="233"/>
      <c r="H2083" s="237">
        <v>367.233</v>
      </c>
      <c r="I2083" s="238"/>
      <c r="J2083" s="233"/>
      <c r="K2083" s="233"/>
      <c r="L2083" s="239"/>
      <c r="M2083" s="240"/>
      <c r="N2083" s="241"/>
      <c r="O2083" s="241"/>
      <c r="P2083" s="241"/>
      <c r="Q2083" s="241"/>
      <c r="R2083" s="241"/>
      <c r="S2083" s="241"/>
      <c r="T2083" s="242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T2083" s="243" t="s">
        <v>171</v>
      </c>
      <c r="AU2083" s="243" t="s">
        <v>83</v>
      </c>
      <c r="AV2083" s="13" t="s">
        <v>83</v>
      </c>
      <c r="AW2083" s="13" t="s">
        <v>4</v>
      </c>
      <c r="AX2083" s="13" t="s">
        <v>81</v>
      </c>
      <c r="AY2083" s="243" t="s">
        <v>160</v>
      </c>
    </row>
    <row r="2084" s="2" customFormat="1" ht="21.75" customHeight="1">
      <c r="A2084" s="40"/>
      <c r="B2084" s="41"/>
      <c r="C2084" s="214" t="s">
        <v>2699</v>
      </c>
      <c r="D2084" s="214" t="s">
        <v>162</v>
      </c>
      <c r="E2084" s="215" t="s">
        <v>2700</v>
      </c>
      <c r="F2084" s="216" t="s">
        <v>2701</v>
      </c>
      <c r="G2084" s="217" t="s">
        <v>165</v>
      </c>
      <c r="H2084" s="218">
        <v>48.296999999999997</v>
      </c>
      <c r="I2084" s="219"/>
      <c r="J2084" s="220">
        <f>ROUND(I2084*H2084,2)</f>
        <v>0</v>
      </c>
      <c r="K2084" s="216" t="s">
        <v>166</v>
      </c>
      <c r="L2084" s="46"/>
      <c r="M2084" s="221" t="s">
        <v>19</v>
      </c>
      <c r="N2084" s="222" t="s">
        <v>44</v>
      </c>
      <c r="O2084" s="86"/>
      <c r="P2084" s="223">
        <f>O2084*H2084</f>
        <v>0</v>
      </c>
      <c r="Q2084" s="223">
        <v>0.00019000000000000001</v>
      </c>
      <c r="R2084" s="223">
        <f>Q2084*H2084</f>
        <v>0.0091764299999999993</v>
      </c>
      <c r="S2084" s="223">
        <v>0</v>
      </c>
      <c r="T2084" s="224">
        <f>S2084*H2084</f>
        <v>0</v>
      </c>
      <c r="U2084" s="40"/>
      <c r="V2084" s="40"/>
      <c r="W2084" s="40"/>
      <c r="X2084" s="40"/>
      <c r="Y2084" s="40"/>
      <c r="Z2084" s="40"/>
      <c r="AA2084" s="40"/>
      <c r="AB2084" s="40"/>
      <c r="AC2084" s="40"/>
      <c r="AD2084" s="40"/>
      <c r="AE2084" s="40"/>
      <c r="AR2084" s="225" t="s">
        <v>263</v>
      </c>
      <c r="AT2084" s="225" t="s">
        <v>162</v>
      </c>
      <c r="AU2084" s="225" t="s">
        <v>83</v>
      </c>
      <c r="AY2084" s="19" t="s">
        <v>160</v>
      </c>
      <c r="BE2084" s="226">
        <f>IF(N2084="základní",J2084,0)</f>
        <v>0</v>
      </c>
      <c r="BF2084" s="226">
        <f>IF(N2084="snížená",J2084,0)</f>
        <v>0</v>
      </c>
      <c r="BG2084" s="226">
        <f>IF(N2084="zákl. přenesená",J2084,0)</f>
        <v>0</v>
      </c>
      <c r="BH2084" s="226">
        <f>IF(N2084="sníž. přenesená",J2084,0)</f>
        <v>0</v>
      </c>
      <c r="BI2084" s="226">
        <f>IF(N2084="nulová",J2084,0)</f>
        <v>0</v>
      </c>
      <c r="BJ2084" s="19" t="s">
        <v>81</v>
      </c>
      <c r="BK2084" s="226">
        <f>ROUND(I2084*H2084,2)</f>
        <v>0</v>
      </c>
      <c r="BL2084" s="19" t="s">
        <v>263</v>
      </c>
      <c r="BM2084" s="225" t="s">
        <v>2702</v>
      </c>
    </row>
    <row r="2085" s="2" customFormat="1">
      <c r="A2085" s="40"/>
      <c r="B2085" s="41"/>
      <c r="C2085" s="42"/>
      <c r="D2085" s="227" t="s">
        <v>169</v>
      </c>
      <c r="E2085" s="42"/>
      <c r="F2085" s="228" t="s">
        <v>2703</v>
      </c>
      <c r="G2085" s="42"/>
      <c r="H2085" s="42"/>
      <c r="I2085" s="229"/>
      <c r="J2085" s="42"/>
      <c r="K2085" s="42"/>
      <c r="L2085" s="46"/>
      <c r="M2085" s="230"/>
      <c r="N2085" s="231"/>
      <c r="O2085" s="86"/>
      <c r="P2085" s="86"/>
      <c r="Q2085" s="86"/>
      <c r="R2085" s="86"/>
      <c r="S2085" s="86"/>
      <c r="T2085" s="87"/>
      <c r="U2085" s="40"/>
      <c r="V2085" s="40"/>
      <c r="W2085" s="40"/>
      <c r="X2085" s="40"/>
      <c r="Y2085" s="40"/>
      <c r="Z2085" s="40"/>
      <c r="AA2085" s="40"/>
      <c r="AB2085" s="40"/>
      <c r="AC2085" s="40"/>
      <c r="AD2085" s="40"/>
      <c r="AE2085" s="40"/>
      <c r="AT2085" s="19" t="s">
        <v>169</v>
      </c>
      <c r="AU2085" s="19" t="s">
        <v>83</v>
      </c>
    </row>
    <row r="2086" s="13" customFormat="1">
      <c r="A2086" s="13"/>
      <c r="B2086" s="232"/>
      <c r="C2086" s="233"/>
      <c r="D2086" s="234" t="s">
        <v>171</v>
      </c>
      <c r="E2086" s="235" t="s">
        <v>19</v>
      </c>
      <c r="F2086" s="236" t="s">
        <v>2704</v>
      </c>
      <c r="G2086" s="233"/>
      <c r="H2086" s="237">
        <v>5.8319999999999999</v>
      </c>
      <c r="I2086" s="238"/>
      <c r="J2086" s="233"/>
      <c r="K2086" s="233"/>
      <c r="L2086" s="239"/>
      <c r="M2086" s="240"/>
      <c r="N2086" s="241"/>
      <c r="O2086" s="241"/>
      <c r="P2086" s="241"/>
      <c r="Q2086" s="241"/>
      <c r="R2086" s="241"/>
      <c r="S2086" s="241"/>
      <c r="T2086" s="242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T2086" s="243" t="s">
        <v>171</v>
      </c>
      <c r="AU2086" s="243" t="s">
        <v>83</v>
      </c>
      <c r="AV2086" s="13" t="s">
        <v>83</v>
      </c>
      <c r="AW2086" s="13" t="s">
        <v>35</v>
      </c>
      <c r="AX2086" s="13" t="s">
        <v>73</v>
      </c>
      <c r="AY2086" s="243" t="s">
        <v>160</v>
      </c>
    </row>
    <row r="2087" s="13" customFormat="1">
      <c r="A2087" s="13"/>
      <c r="B2087" s="232"/>
      <c r="C2087" s="233"/>
      <c r="D2087" s="234" t="s">
        <v>171</v>
      </c>
      <c r="E2087" s="235" t="s">
        <v>19</v>
      </c>
      <c r="F2087" s="236" t="s">
        <v>2705</v>
      </c>
      <c r="G2087" s="233"/>
      <c r="H2087" s="237">
        <v>3.2650000000000001</v>
      </c>
      <c r="I2087" s="238"/>
      <c r="J2087" s="233"/>
      <c r="K2087" s="233"/>
      <c r="L2087" s="239"/>
      <c r="M2087" s="240"/>
      <c r="N2087" s="241"/>
      <c r="O2087" s="241"/>
      <c r="P2087" s="241"/>
      <c r="Q2087" s="241"/>
      <c r="R2087" s="241"/>
      <c r="S2087" s="241"/>
      <c r="T2087" s="242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T2087" s="243" t="s">
        <v>171</v>
      </c>
      <c r="AU2087" s="243" t="s">
        <v>83</v>
      </c>
      <c r="AV2087" s="13" t="s">
        <v>83</v>
      </c>
      <c r="AW2087" s="13" t="s">
        <v>35</v>
      </c>
      <c r="AX2087" s="13" t="s">
        <v>73</v>
      </c>
      <c r="AY2087" s="243" t="s">
        <v>160</v>
      </c>
    </row>
    <row r="2088" s="13" customFormat="1">
      <c r="A2088" s="13"/>
      <c r="B2088" s="232"/>
      <c r="C2088" s="233"/>
      <c r="D2088" s="234" t="s">
        <v>171</v>
      </c>
      <c r="E2088" s="235" t="s">
        <v>19</v>
      </c>
      <c r="F2088" s="236" t="s">
        <v>2706</v>
      </c>
      <c r="G2088" s="233"/>
      <c r="H2088" s="237">
        <v>39.200000000000003</v>
      </c>
      <c r="I2088" s="238"/>
      <c r="J2088" s="233"/>
      <c r="K2088" s="233"/>
      <c r="L2088" s="239"/>
      <c r="M2088" s="240"/>
      <c r="N2088" s="241"/>
      <c r="O2088" s="241"/>
      <c r="P2088" s="241"/>
      <c r="Q2088" s="241"/>
      <c r="R2088" s="241"/>
      <c r="S2088" s="241"/>
      <c r="T2088" s="242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T2088" s="243" t="s">
        <v>171</v>
      </c>
      <c r="AU2088" s="243" t="s">
        <v>83</v>
      </c>
      <c r="AV2088" s="13" t="s">
        <v>83</v>
      </c>
      <c r="AW2088" s="13" t="s">
        <v>35</v>
      </c>
      <c r="AX2088" s="13" t="s">
        <v>73</v>
      </c>
      <c r="AY2088" s="243" t="s">
        <v>160</v>
      </c>
    </row>
    <row r="2089" s="14" customFormat="1">
      <c r="A2089" s="14"/>
      <c r="B2089" s="244"/>
      <c r="C2089" s="245"/>
      <c r="D2089" s="234" t="s">
        <v>171</v>
      </c>
      <c r="E2089" s="246" t="s">
        <v>19</v>
      </c>
      <c r="F2089" s="247" t="s">
        <v>180</v>
      </c>
      <c r="G2089" s="245"/>
      <c r="H2089" s="248">
        <v>48.296999999999997</v>
      </c>
      <c r="I2089" s="249"/>
      <c r="J2089" s="245"/>
      <c r="K2089" s="245"/>
      <c r="L2089" s="250"/>
      <c r="M2089" s="251"/>
      <c r="N2089" s="252"/>
      <c r="O2089" s="252"/>
      <c r="P2089" s="252"/>
      <c r="Q2089" s="252"/>
      <c r="R2089" s="252"/>
      <c r="S2089" s="252"/>
      <c r="T2089" s="253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T2089" s="254" t="s">
        <v>171</v>
      </c>
      <c r="AU2089" s="254" t="s">
        <v>83</v>
      </c>
      <c r="AV2089" s="14" t="s">
        <v>167</v>
      </c>
      <c r="AW2089" s="14" t="s">
        <v>35</v>
      </c>
      <c r="AX2089" s="14" t="s">
        <v>81</v>
      </c>
      <c r="AY2089" s="254" t="s">
        <v>160</v>
      </c>
    </row>
    <row r="2090" s="2" customFormat="1" ht="16.5" customHeight="1">
      <c r="A2090" s="40"/>
      <c r="B2090" s="41"/>
      <c r="C2090" s="255" t="s">
        <v>2707</v>
      </c>
      <c r="D2090" s="255" t="s">
        <v>242</v>
      </c>
      <c r="E2090" s="256" t="s">
        <v>2647</v>
      </c>
      <c r="F2090" s="257" t="s">
        <v>2648</v>
      </c>
      <c r="G2090" s="258" t="s">
        <v>165</v>
      </c>
      <c r="H2090" s="259">
        <v>50.712000000000003</v>
      </c>
      <c r="I2090" s="260"/>
      <c r="J2090" s="261">
        <f>ROUND(I2090*H2090,2)</f>
        <v>0</v>
      </c>
      <c r="K2090" s="257" t="s">
        <v>166</v>
      </c>
      <c r="L2090" s="262"/>
      <c r="M2090" s="263" t="s">
        <v>19</v>
      </c>
      <c r="N2090" s="264" t="s">
        <v>44</v>
      </c>
      <c r="O2090" s="86"/>
      <c r="P2090" s="223">
        <f>O2090*H2090</f>
        <v>0</v>
      </c>
      <c r="Q2090" s="223">
        <v>0.014999999999999999</v>
      </c>
      <c r="R2090" s="223">
        <f>Q2090*H2090</f>
        <v>0.76068000000000002</v>
      </c>
      <c r="S2090" s="223">
        <v>0</v>
      </c>
      <c r="T2090" s="224">
        <f>S2090*H2090</f>
        <v>0</v>
      </c>
      <c r="U2090" s="40"/>
      <c r="V2090" s="40"/>
      <c r="W2090" s="40"/>
      <c r="X2090" s="40"/>
      <c r="Y2090" s="40"/>
      <c r="Z2090" s="40"/>
      <c r="AA2090" s="40"/>
      <c r="AB2090" s="40"/>
      <c r="AC2090" s="40"/>
      <c r="AD2090" s="40"/>
      <c r="AE2090" s="40"/>
      <c r="AR2090" s="225" t="s">
        <v>368</v>
      </c>
      <c r="AT2090" s="225" t="s">
        <v>242</v>
      </c>
      <c r="AU2090" s="225" t="s">
        <v>83</v>
      </c>
      <c r="AY2090" s="19" t="s">
        <v>160</v>
      </c>
      <c r="BE2090" s="226">
        <f>IF(N2090="základní",J2090,0)</f>
        <v>0</v>
      </c>
      <c r="BF2090" s="226">
        <f>IF(N2090="snížená",J2090,0)</f>
        <v>0</v>
      </c>
      <c r="BG2090" s="226">
        <f>IF(N2090="zákl. přenesená",J2090,0)</f>
        <v>0</v>
      </c>
      <c r="BH2090" s="226">
        <f>IF(N2090="sníž. přenesená",J2090,0)</f>
        <v>0</v>
      </c>
      <c r="BI2090" s="226">
        <f>IF(N2090="nulová",J2090,0)</f>
        <v>0</v>
      </c>
      <c r="BJ2090" s="19" t="s">
        <v>81</v>
      </c>
      <c r="BK2090" s="226">
        <f>ROUND(I2090*H2090,2)</f>
        <v>0</v>
      </c>
      <c r="BL2090" s="19" t="s">
        <v>263</v>
      </c>
      <c r="BM2090" s="225" t="s">
        <v>2708</v>
      </c>
    </row>
    <row r="2091" s="13" customFormat="1">
      <c r="A2091" s="13"/>
      <c r="B2091" s="232"/>
      <c r="C2091" s="233"/>
      <c r="D2091" s="234" t="s">
        <v>171</v>
      </c>
      <c r="E2091" s="233"/>
      <c r="F2091" s="236" t="s">
        <v>2709</v>
      </c>
      <c r="G2091" s="233"/>
      <c r="H2091" s="237">
        <v>50.712000000000003</v>
      </c>
      <c r="I2091" s="238"/>
      <c r="J2091" s="233"/>
      <c r="K2091" s="233"/>
      <c r="L2091" s="239"/>
      <c r="M2091" s="240"/>
      <c r="N2091" s="241"/>
      <c r="O2091" s="241"/>
      <c r="P2091" s="241"/>
      <c r="Q2091" s="241"/>
      <c r="R2091" s="241"/>
      <c r="S2091" s="241"/>
      <c r="T2091" s="242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T2091" s="243" t="s">
        <v>171</v>
      </c>
      <c r="AU2091" s="243" t="s">
        <v>83</v>
      </c>
      <c r="AV2091" s="13" t="s">
        <v>83</v>
      </c>
      <c r="AW2091" s="13" t="s">
        <v>4</v>
      </c>
      <c r="AX2091" s="13" t="s">
        <v>81</v>
      </c>
      <c r="AY2091" s="243" t="s">
        <v>160</v>
      </c>
    </row>
    <row r="2092" s="2" customFormat="1" ht="24.15" customHeight="1">
      <c r="A2092" s="40"/>
      <c r="B2092" s="41"/>
      <c r="C2092" s="214" t="s">
        <v>2710</v>
      </c>
      <c r="D2092" s="214" t="s">
        <v>162</v>
      </c>
      <c r="E2092" s="215" t="s">
        <v>2711</v>
      </c>
      <c r="F2092" s="216" t="s">
        <v>2712</v>
      </c>
      <c r="G2092" s="217" t="s">
        <v>165</v>
      </c>
      <c r="H2092" s="218">
        <v>55.734999999999999</v>
      </c>
      <c r="I2092" s="219"/>
      <c r="J2092" s="220">
        <f>ROUND(I2092*H2092,2)</f>
        <v>0</v>
      </c>
      <c r="K2092" s="216" t="s">
        <v>166</v>
      </c>
      <c r="L2092" s="46"/>
      <c r="M2092" s="221" t="s">
        <v>19</v>
      </c>
      <c r="N2092" s="222" t="s">
        <v>44</v>
      </c>
      <c r="O2092" s="86"/>
      <c r="P2092" s="223">
        <f>O2092*H2092</f>
        <v>0</v>
      </c>
      <c r="Q2092" s="223">
        <v>0.024830000000000001</v>
      </c>
      <c r="R2092" s="223">
        <f>Q2092*H2092</f>
        <v>1.3839000500000001</v>
      </c>
      <c r="S2092" s="223">
        <v>0</v>
      </c>
      <c r="T2092" s="224">
        <f>S2092*H2092</f>
        <v>0</v>
      </c>
      <c r="U2092" s="40"/>
      <c r="V2092" s="40"/>
      <c r="W2092" s="40"/>
      <c r="X2092" s="40"/>
      <c r="Y2092" s="40"/>
      <c r="Z2092" s="40"/>
      <c r="AA2092" s="40"/>
      <c r="AB2092" s="40"/>
      <c r="AC2092" s="40"/>
      <c r="AD2092" s="40"/>
      <c r="AE2092" s="40"/>
      <c r="AR2092" s="225" t="s">
        <v>263</v>
      </c>
      <c r="AT2092" s="225" t="s">
        <v>162</v>
      </c>
      <c r="AU2092" s="225" t="s">
        <v>83</v>
      </c>
      <c r="AY2092" s="19" t="s">
        <v>160</v>
      </c>
      <c r="BE2092" s="226">
        <f>IF(N2092="základní",J2092,0)</f>
        <v>0</v>
      </c>
      <c r="BF2092" s="226">
        <f>IF(N2092="snížená",J2092,0)</f>
        <v>0</v>
      </c>
      <c r="BG2092" s="226">
        <f>IF(N2092="zákl. přenesená",J2092,0)</f>
        <v>0</v>
      </c>
      <c r="BH2092" s="226">
        <f>IF(N2092="sníž. přenesená",J2092,0)</f>
        <v>0</v>
      </c>
      <c r="BI2092" s="226">
        <f>IF(N2092="nulová",J2092,0)</f>
        <v>0</v>
      </c>
      <c r="BJ2092" s="19" t="s">
        <v>81</v>
      </c>
      <c r="BK2092" s="226">
        <f>ROUND(I2092*H2092,2)</f>
        <v>0</v>
      </c>
      <c r="BL2092" s="19" t="s">
        <v>263</v>
      </c>
      <c r="BM2092" s="225" t="s">
        <v>2713</v>
      </c>
    </row>
    <row r="2093" s="2" customFormat="1">
      <c r="A2093" s="40"/>
      <c r="B2093" s="41"/>
      <c r="C2093" s="42"/>
      <c r="D2093" s="227" t="s">
        <v>169</v>
      </c>
      <c r="E2093" s="42"/>
      <c r="F2093" s="228" t="s">
        <v>2714</v>
      </c>
      <c r="G2093" s="42"/>
      <c r="H2093" s="42"/>
      <c r="I2093" s="229"/>
      <c r="J2093" s="42"/>
      <c r="K2093" s="42"/>
      <c r="L2093" s="46"/>
      <c r="M2093" s="230"/>
      <c r="N2093" s="231"/>
      <c r="O2093" s="86"/>
      <c r="P2093" s="86"/>
      <c r="Q2093" s="86"/>
      <c r="R2093" s="86"/>
      <c r="S2093" s="86"/>
      <c r="T2093" s="87"/>
      <c r="U2093" s="40"/>
      <c r="V2093" s="40"/>
      <c r="W2093" s="40"/>
      <c r="X2093" s="40"/>
      <c r="Y2093" s="40"/>
      <c r="Z2093" s="40"/>
      <c r="AA2093" s="40"/>
      <c r="AB2093" s="40"/>
      <c r="AC2093" s="40"/>
      <c r="AD2093" s="40"/>
      <c r="AE2093" s="40"/>
      <c r="AT2093" s="19" t="s">
        <v>169</v>
      </c>
      <c r="AU2093" s="19" t="s">
        <v>83</v>
      </c>
    </row>
    <row r="2094" s="13" customFormat="1">
      <c r="A2094" s="13"/>
      <c r="B2094" s="232"/>
      <c r="C2094" s="233"/>
      <c r="D2094" s="234" t="s">
        <v>171</v>
      </c>
      <c r="E2094" s="235" t="s">
        <v>19</v>
      </c>
      <c r="F2094" s="236" t="s">
        <v>1181</v>
      </c>
      <c r="G2094" s="233"/>
      <c r="H2094" s="237">
        <v>4.5490000000000004</v>
      </c>
      <c r="I2094" s="238"/>
      <c r="J2094" s="233"/>
      <c r="K2094" s="233"/>
      <c r="L2094" s="239"/>
      <c r="M2094" s="240"/>
      <c r="N2094" s="241"/>
      <c r="O2094" s="241"/>
      <c r="P2094" s="241"/>
      <c r="Q2094" s="241"/>
      <c r="R2094" s="241"/>
      <c r="S2094" s="241"/>
      <c r="T2094" s="242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T2094" s="243" t="s">
        <v>171</v>
      </c>
      <c r="AU2094" s="243" t="s">
        <v>83</v>
      </c>
      <c r="AV2094" s="13" t="s">
        <v>83</v>
      </c>
      <c r="AW2094" s="13" t="s">
        <v>35</v>
      </c>
      <c r="AX2094" s="13" t="s">
        <v>73</v>
      </c>
      <c r="AY2094" s="243" t="s">
        <v>160</v>
      </c>
    </row>
    <row r="2095" s="13" customFormat="1">
      <c r="A2095" s="13"/>
      <c r="B2095" s="232"/>
      <c r="C2095" s="233"/>
      <c r="D2095" s="234" t="s">
        <v>171</v>
      </c>
      <c r="E2095" s="235" t="s">
        <v>19</v>
      </c>
      <c r="F2095" s="236" t="s">
        <v>1182</v>
      </c>
      <c r="G2095" s="233"/>
      <c r="H2095" s="237">
        <v>8.1679999999999993</v>
      </c>
      <c r="I2095" s="238"/>
      <c r="J2095" s="233"/>
      <c r="K2095" s="233"/>
      <c r="L2095" s="239"/>
      <c r="M2095" s="240"/>
      <c r="N2095" s="241"/>
      <c r="O2095" s="241"/>
      <c r="P2095" s="241"/>
      <c r="Q2095" s="241"/>
      <c r="R2095" s="241"/>
      <c r="S2095" s="241"/>
      <c r="T2095" s="242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T2095" s="243" t="s">
        <v>171</v>
      </c>
      <c r="AU2095" s="243" t="s">
        <v>83</v>
      </c>
      <c r="AV2095" s="13" t="s">
        <v>83</v>
      </c>
      <c r="AW2095" s="13" t="s">
        <v>35</v>
      </c>
      <c r="AX2095" s="13" t="s">
        <v>73</v>
      </c>
      <c r="AY2095" s="243" t="s">
        <v>160</v>
      </c>
    </row>
    <row r="2096" s="13" customFormat="1">
      <c r="A2096" s="13"/>
      <c r="B2096" s="232"/>
      <c r="C2096" s="233"/>
      <c r="D2096" s="234" t="s">
        <v>171</v>
      </c>
      <c r="E2096" s="235" t="s">
        <v>19</v>
      </c>
      <c r="F2096" s="236" t="s">
        <v>1183</v>
      </c>
      <c r="G2096" s="233"/>
      <c r="H2096" s="237">
        <v>2.6030000000000002</v>
      </c>
      <c r="I2096" s="238"/>
      <c r="J2096" s="233"/>
      <c r="K2096" s="233"/>
      <c r="L2096" s="239"/>
      <c r="M2096" s="240"/>
      <c r="N2096" s="241"/>
      <c r="O2096" s="241"/>
      <c r="P2096" s="241"/>
      <c r="Q2096" s="241"/>
      <c r="R2096" s="241"/>
      <c r="S2096" s="241"/>
      <c r="T2096" s="242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T2096" s="243" t="s">
        <v>171</v>
      </c>
      <c r="AU2096" s="243" t="s">
        <v>83</v>
      </c>
      <c r="AV2096" s="13" t="s">
        <v>83</v>
      </c>
      <c r="AW2096" s="13" t="s">
        <v>35</v>
      </c>
      <c r="AX2096" s="13" t="s">
        <v>73</v>
      </c>
      <c r="AY2096" s="243" t="s">
        <v>160</v>
      </c>
    </row>
    <row r="2097" s="13" customFormat="1">
      <c r="A2097" s="13"/>
      <c r="B2097" s="232"/>
      <c r="C2097" s="233"/>
      <c r="D2097" s="234" t="s">
        <v>171</v>
      </c>
      <c r="E2097" s="235" t="s">
        <v>19</v>
      </c>
      <c r="F2097" s="236" t="s">
        <v>1184</v>
      </c>
      <c r="G2097" s="233"/>
      <c r="H2097" s="237">
        <v>4.4269999999999996</v>
      </c>
      <c r="I2097" s="238"/>
      <c r="J2097" s="233"/>
      <c r="K2097" s="233"/>
      <c r="L2097" s="239"/>
      <c r="M2097" s="240"/>
      <c r="N2097" s="241"/>
      <c r="O2097" s="241"/>
      <c r="P2097" s="241"/>
      <c r="Q2097" s="241"/>
      <c r="R2097" s="241"/>
      <c r="S2097" s="241"/>
      <c r="T2097" s="242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T2097" s="243" t="s">
        <v>171</v>
      </c>
      <c r="AU2097" s="243" t="s">
        <v>83</v>
      </c>
      <c r="AV2097" s="13" t="s">
        <v>83</v>
      </c>
      <c r="AW2097" s="13" t="s">
        <v>35</v>
      </c>
      <c r="AX2097" s="13" t="s">
        <v>73</v>
      </c>
      <c r="AY2097" s="243" t="s">
        <v>160</v>
      </c>
    </row>
    <row r="2098" s="13" customFormat="1">
      <c r="A2098" s="13"/>
      <c r="B2098" s="232"/>
      <c r="C2098" s="233"/>
      <c r="D2098" s="234" t="s">
        <v>171</v>
      </c>
      <c r="E2098" s="235" t="s">
        <v>19</v>
      </c>
      <c r="F2098" s="236" t="s">
        <v>1185</v>
      </c>
      <c r="G2098" s="233"/>
      <c r="H2098" s="237">
        <v>3.48</v>
      </c>
      <c r="I2098" s="238"/>
      <c r="J2098" s="233"/>
      <c r="K2098" s="233"/>
      <c r="L2098" s="239"/>
      <c r="M2098" s="240"/>
      <c r="N2098" s="241"/>
      <c r="O2098" s="241"/>
      <c r="P2098" s="241"/>
      <c r="Q2098" s="241"/>
      <c r="R2098" s="241"/>
      <c r="S2098" s="241"/>
      <c r="T2098" s="242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T2098" s="243" t="s">
        <v>171</v>
      </c>
      <c r="AU2098" s="243" t="s">
        <v>83</v>
      </c>
      <c r="AV2098" s="13" t="s">
        <v>83</v>
      </c>
      <c r="AW2098" s="13" t="s">
        <v>35</v>
      </c>
      <c r="AX2098" s="13" t="s">
        <v>73</v>
      </c>
      <c r="AY2098" s="243" t="s">
        <v>160</v>
      </c>
    </row>
    <row r="2099" s="13" customFormat="1">
      <c r="A2099" s="13"/>
      <c r="B2099" s="232"/>
      <c r="C2099" s="233"/>
      <c r="D2099" s="234" t="s">
        <v>171</v>
      </c>
      <c r="E2099" s="235" t="s">
        <v>19</v>
      </c>
      <c r="F2099" s="236" t="s">
        <v>1186</v>
      </c>
      <c r="G2099" s="233"/>
      <c r="H2099" s="237">
        <v>9.9199999999999999</v>
      </c>
      <c r="I2099" s="238"/>
      <c r="J2099" s="233"/>
      <c r="K2099" s="233"/>
      <c r="L2099" s="239"/>
      <c r="M2099" s="240"/>
      <c r="N2099" s="241"/>
      <c r="O2099" s="241"/>
      <c r="P2099" s="241"/>
      <c r="Q2099" s="241"/>
      <c r="R2099" s="241"/>
      <c r="S2099" s="241"/>
      <c r="T2099" s="242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T2099" s="243" t="s">
        <v>171</v>
      </c>
      <c r="AU2099" s="243" t="s">
        <v>83</v>
      </c>
      <c r="AV2099" s="13" t="s">
        <v>83</v>
      </c>
      <c r="AW2099" s="13" t="s">
        <v>35</v>
      </c>
      <c r="AX2099" s="13" t="s">
        <v>73</v>
      </c>
      <c r="AY2099" s="243" t="s">
        <v>160</v>
      </c>
    </row>
    <row r="2100" s="13" customFormat="1">
      <c r="A2100" s="13"/>
      <c r="B2100" s="232"/>
      <c r="C2100" s="233"/>
      <c r="D2100" s="234" t="s">
        <v>171</v>
      </c>
      <c r="E2100" s="235" t="s">
        <v>19</v>
      </c>
      <c r="F2100" s="236" t="s">
        <v>1187</v>
      </c>
      <c r="G2100" s="233"/>
      <c r="H2100" s="237">
        <v>10.523999999999999</v>
      </c>
      <c r="I2100" s="238"/>
      <c r="J2100" s="233"/>
      <c r="K2100" s="233"/>
      <c r="L2100" s="239"/>
      <c r="M2100" s="240"/>
      <c r="N2100" s="241"/>
      <c r="O2100" s="241"/>
      <c r="P2100" s="241"/>
      <c r="Q2100" s="241"/>
      <c r="R2100" s="241"/>
      <c r="S2100" s="241"/>
      <c r="T2100" s="242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T2100" s="243" t="s">
        <v>171</v>
      </c>
      <c r="AU2100" s="243" t="s">
        <v>83</v>
      </c>
      <c r="AV2100" s="13" t="s">
        <v>83</v>
      </c>
      <c r="AW2100" s="13" t="s">
        <v>35</v>
      </c>
      <c r="AX2100" s="13" t="s">
        <v>73</v>
      </c>
      <c r="AY2100" s="243" t="s">
        <v>160</v>
      </c>
    </row>
    <row r="2101" s="15" customFormat="1">
      <c r="A2101" s="15"/>
      <c r="B2101" s="265"/>
      <c r="C2101" s="266"/>
      <c r="D2101" s="234" t="s">
        <v>171</v>
      </c>
      <c r="E2101" s="267" t="s">
        <v>19</v>
      </c>
      <c r="F2101" s="268" t="s">
        <v>1188</v>
      </c>
      <c r="G2101" s="266"/>
      <c r="H2101" s="269">
        <v>43.670999999999999</v>
      </c>
      <c r="I2101" s="270"/>
      <c r="J2101" s="266"/>
      <c r="K2101" s="266"/>
      <c r="L2101" s="271"/>
      <c r="M2101" s="272"/>
      <c r="N2101" s="273"/>
      <c r="O2101" s="273"/>
      <c r="P2101" s="273"/>
      <c r="Q2101" s="273"/>
      <c r="R2101" s="273"/>
      <c r="S2101" s="273"/>
      <c r="T2101" s="274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T2101" s="275" t="s">
        <v>171</v>
      </c>
      <c r="AU2101" s="275" t="s">
        <v>83</v>
      </c>
      <c r="AV2101" s="15" t="s">
        <v>181</v>
      </c>
      <c r="AW2101" s="15" t="s">
        <v>35</v>
      </c>
      <c r="AX2101" s="15" t="s">
        <v>73</v>
      </c>
      <c r="AY2101" s="275" t="s">
        <v>160</v>
      </c>
    </row>
    <row r="2102" s="13" customFormat="1">
      <c r="A2102" s="13"/>
      <c r="B2102" s="232"/>
      <c r="C2102" s="233"/>
      <c r="D2102" s="234" t="s">
        <v>171</v>
      </c>
      <c r="E2102" s="235" t="s">
        <v>19</v>
      </c>
      <c r="F2102" s="236" t="s">
        <v>1970</v>
      </c>
      <c r="G2102" s="233"/>
      <c r="H2102" s="237">
        <v>12.064</v>
      </c>
      <c r="I2102" s="238"/>
      <c r="J2102" s="233"/>
      <c r="K2102" s="233"/>
      <c r="L2102" s="239"/>
      <c r="M2102" s="240"/>
      <c r="N2102" s="241"/>
      <c r="O2102" s="241"/>
      <c r="P2102" s="241"/>
      <c r="Q2102" s="241"/>
      <c r="R2102" s="241"/>
      <c r="S2102" s="241"/>
      <c r="T2102" s="242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T2102" s="243" t="s">
        <v>171</v>
      </c>
      <c r="AU2102" s="243" t="s">
        <v>83</v>
      </c>
      <c r="AV2102" s="13" t="s">
        <v>83</v>
      </c>
      <c r="AW2102" s="13" t="s">
        <v>35</v>
      </c>
      <c r="AX2102" s="13" t="s">
        <v>73</v>
      </c>
      <c r="AY2102" s="243" t="s">
        <v>160</v>
      </c>
    </row>
    <row r="2103" s="14" customFormat="1">
      <c r="A2103" s="14"/>
      <c r="B2103" s="244"/>
      <c r="C2103" s="245"/>
      <c r="D2103" s="234" t="s">
        <v>171</v>
      </c>
      <c r="E2103" s="246" t="s">
        <v>19</v>
      </c>
      <c r="F2103" s="247" t="s">
        <v>180</v>
      </c>
      <c r="G2103" s="245"/>
      <c r="H2103" s="248">
        <v>55.734999999999999</v>
      </c>
      <c r="I2103" s="249"/>
      <c r="J2103" s="245"/>
      <c r="K2103" s="245"/>
      <c r="L2103" s="250"/>
      <c r="M2103" s="251"/>
      <c r="N2103" s="252"/>
      <c r="O2103" s="252"/>
      <c r="P2103" s="252"/>
      <c r="Q2103" s="252"/>
      <c r="R2103" s="252"/>
      <c r="S2103" s="252"/>
      <c r="T2103" s="253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T2103" s="254" t="s">
        <v>171</v>
      </c>
      <c r="AU2103" s="254" t="s">
        <v>83</v>
      </c>
      <c r="AV2103" s="14" t="s">
        <v>167</v>
      </c>
      <c r="AW2103" s="14" t="s">
        <v>35</v>
      </c>
      <c r="AX2103" s="14" t="s">
        <v>81</v>
      </c>
      <c r="AY2103" s="254" t="s">
        <v>160</v>
      </c>
    </row>
    <row r="2104" s="2" customFormat="1" ht="24.15" customHeight="1">
      <c r="A2104" s="40"/>
      <c r="B2104" s="41"/>
      <c r="C2104" s="214" t="s">
        <v>2715</v>
      </c>
      <c r="D2104" s="214" t="s">
        <v>162</v>
      </c>
      <c r="E2104" s="215" t="s">
        <v>2716</v>
      </c>
      <c r="F2104" s="216" t="s">
        <v>2717</v>
      </c>
      <c r="G2104" s="217" t="s">
        <v>165</v>
      </c>
      <c r="H2104" s="218">
        <v>452.11599999999999</v>
      </c>
      <c r="I2104" s="219"/>
      <c r="J2104" s="220">
        <f>ROUND(I2104*H2104,2)</f>
        <v>0</v>
      </c>
      <c r="K2104" s="216" t="s">
        <v>166</v>
      </c>
      <c r="L2104" s="46"/>
      <c r="M2104" s="221" t="s">
        <v>19</v>
      </c>
      <c r="N2104" s="222" t="s">
        <v>44</v>
      </c>
      <c r="O2104" s="86"/>
      <c r="P2104" s="223">
        <f>O2104*H2104</f>
        <v>0</v>
      </c>
      <c r="Q2104" s="223">
        <v>0.03483</v>
      </c>
      <c r="R2104" s="223">
        <f>Q2104*H2104</f>
        <v>15.74720028</v>
      </c>
      <c r="S2104" s="223">
        <v>0</v>
      </c>
      <c r="T2104" s="224">
        <f>S2104*H2104</f>
        <v>0</v>
      </c>
      <c r="U2104" s="40"/>
      <c r="V2104" s="40"/>
      <c r="W2104" s="40"/>
      <c r="X2104" s="40"/>
      <c r="Y2104" s="40"/>
      <c r="Z2104" s="40"/>
      <c r="AA2104" s="40"/>
      <c r="AB2104" s="40"/>
      <c r="AC2104" s="40"/>
      <c r="AD2104" s="40"/>
      <c r="AE2104" s="40"/>
      <c r="AR2104" s="225" t="s">
        <v>263</v>
      </c>
      <c r="AT2104" s="225" t="s">
        <v>162</v>
      </c>
      <c r="AU2104" s="225" t="s">
        <v>83</v>
      </c>
      <c r="AY2104" s="19" t="s">
        <v>160</v>
      </c>
      <c r="BE2104" s="226">
        <f>IF(N2104="základní",J2104,0)</f>
        <v>0</v>
      </c>
      <c r="BF2104" s="226">
        <f>IF(N2104="snížená",J2104,0)</f>
        <v>0</v>
      </c>
      <c r="BG2104" s="226">
        <f>IF(N2104="zákl. přenesená",J2104,0)</f>
        <v>0</v>
      </c>
      <c r="BH2104" s="226">
        <f>IF(N2104="sníž. přenesená",J2104,0)</f>
        <v>0</v>
      </c>
      <c r="BI2104" s="226">
        <f>IF(N2104="nulová",J2104,0)</f>
        <v>0</v>
      </c>
      <c r="BJ2104" s="19" t="s">
        <v>81</v>
      </c>
      <c r="BK2104" s="226">
        <f>ROUND(I2104*H2104,2)</f>
        <v>0</v>
      </c>
      <c r="BL2104" s="19" t="s">
        <v>263</v>
      </c>
      <c r="BM2104" s="225" t="s">
        <v>2718</v>
      </c>
    </row>
    <row r="2105" s="2" customFormat="1">
      <c r="A2105" s="40"/>
      <c r="B2105" s="41"/>
      <c r="C2105" s="42"/>
      <c r="D2105" s="227" t="s">
        <v>169</v>
      </c>
      <c r="E2105" s="42"/>
      <c r="F2105" s="228" t="s">
        <v>2719</v>
      </c>
      <c r="G2105" s="42"/>
      <c r="H2105" s="42"/>
      <c r="I2105" s="229"/>
      <c r="J2105" s="42"/>
      <c r="K2105" s="42"/>
      <c r="L2105" s="46"/>
      <c r="M2105" s="230"/>
      <c r="N2105" s="231"/>
      <c r="O2105" s="86"/>
      <c r="P2105" s="86"/>
      <c r="Q2105" s="86"/>
      <c r="R2105" s="86"/>
      <c r="S2105" s="86"/>
      <c r="T2105" s="87"/>
      <c r="U2105" s="40"/>
      <c r="V2105" s="40"/>
      <c r="W2105" s="40"/>
      <c r="X2105" s="40"/>
      <c r="Y2105" s="40"/>
      <c r="Z2105" s="40"/>
      <c r="AA2105" s="40"/>
      <c r="AB2105" s="40"/>
      <c r="AC2105" s="40"/>
      <c r="AD2105" s="40"/>
      <c r="AE2105" s="40"/>
      <c r="AT2105" s="19" t="s">
        <v>169</v>
      </c>
      <c r="AU2105" s="19" t="s">
        <v>83</v>
      </c>
    </row>
    <row r="2106" s="13" customFormat="1">
      <c r="A2106" s="13"/>
      <c r="B2106" s="232"/>
      <c r="C2106" s="233"/>
      <c r="D2106" s="234" t="s">
        <v>171</v>
      </c>
      <c r="E2106" s="235" t="s">
        <v>19</v>
      </c>
      <c r="F2106" s="236" t="s">
        <v>1189</v>
      </c>
      <c r="G2106" s="233"/>
      <c r="H2106" s="237">
        <v>27.434000000000001</v>
      </c>
      <c r="I2106" s="238"/>
      <c r="J2106" s="233"/>
      <c r="K2106" s="233"/>
      <c r="L2106" s="239"/>
      <c r="M2106" s="240"/>
      <c r="N2106" s="241"/>
      <c r="O2106" s="241"/>
      <c r="P2106" s="241"/>
      <c r="Q2106" s="241"/>
      <c r="R2106" s="241"/>
      <c r="S2106" s="241"/>
      <c r="T2106" s="242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T2106" s="243" t="s">
        <v>171</v>
      </c>
      <c r="AU2106" s="243" t="s">
        <v>83</v>
      </c>
      <c r="AV2106" s="13" t="s">
        <v>83</v>
      </c>
      <c r="AW2106" s="13" t="s">
        <v>35</v>
      </c>
      <c r="AX2106" s="13" t="s">
        <v>73</v>
      </c>
      <c r="AY2106" s="243" t="s">
        <v>160</v>
      </c>
    </row>
    <row r="2107" s="13" customFormat="1">
      <c r="A2107" s="13"/>
      <c r="B2107" s="232"/>
      <c r="C2107" s="233"/>
      <c r="D2107" s="234" t="s">
        <v>171</v>
      </c>
      <c r="E2107" s="235" t="s">
        <v>19</v>
      </c>
      <c r="F2107" s="236" t="s">
        <v>1190</v>
      </c>
      <c r="G2107" s="233"/>
      <c r="H2107" s="237">
        <v>17.013999999999999</v>
      </c>
      <c r="I2107" s="238"/>
      <c r="J2107" s="233"/>
      <c r="K2107" s="233"/>
      <c r="L2107" s="239"/>
      <c r="M2107" s="240"/>
      <c r="N2107" s="241"/>
      <c r="O2107" s="241"/>
      <c r="P2107" s="241"/>
      <c r="Q2107" s="241"/>
      <c r="R2107" s="241"/>
      <c r="S2107" s="241"/>
      <c r="T2107" s="242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T2107" s="243" t="s">
        <v>171</v>
      </c>
      <c r="AU2107" s="243" t="s">
        <v>83</v>
      </c>
      <c r="AV2107" s="13" t="s">
        <v>83</v>
      </c>
      <c r="AW2107" s="13" t="s">
        <v>35</v>
      </c>
      <c r="AX2107" s="13" t="s">
        <v>73</v>
      </c>
      <c r="AY2107" s="243" t="s">
        <v>160</v>
      </c>
    </row>
    <row r="2108" s="13" customFormat="1">
      <c r="A2108" s="13"/>
      <c r="B2108" s="232"/>
      <c r="C2108" s="233"/>
      <c r="D2108" s="234" t="s">
        <v>171</v>
      </c>
      <c r="E2108" s="235" t="s">
        <v>19</v>
      </c>
      <c r="F2108" s="236" t="s">
        <v>1191</v>
      </c>
      <c r="G2108" s="233"/>
      <c r="H2108" s="237">
        <v>34.332000000000001</v>
      </c>
      <c r="I2108" s="238"/>
      <c r="J2108" s="233"/>
      <c r="K2108" s="233"/>
      <c r="L2108" s="239"/>
      <c r="M2108" s="240"/>
      <c r="N2108" s="241"/>
      <c r="O2108" s="241"/>
      <c r="P2108" s="241"/>
      <c r="Q2108" s="241"/>
      <c r="R2108" s="241"/>
      <c r="S2108" s="241"/>
      <c r="T2108" s="242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T2108" s="243" t="s">
        <v>171</v>
      </c>
      <c r="AU2108" s="243" t="s">
        <v>83</v>
      </c>
      <c r="AV2108" s="13" t="s">
        <v>83</v>
      </c>
      <c r="AW2108" s="13" t="s">
        <v>35</v>
      </c>
      <c r="AX2108" s="13" t="s">
        <v>73</v>
      </c>
      <c r="AY2108" s="243" t="s">
        <v>160</v>
      </c>
    </row>
    <row r="2109" s="13" customFormat="1">
      <c r="A2109" s="13"/>
      <c r="B2109" s="232"/>
      <c r="C2109" s="233"/>
      <c r="D2109" s="234" t="s">
        <v>171</v>
      </c>
      <c r="E2109" s="235" t="s">
        <v>19</v>
      </c>
      <c r="F2109" s="236" t="s">
        <v>1192</v>
      </c>
      <c r="G2109" s="233"/>
      <c r="H2109" s="237">
        <v>50.231999999999999</v>
      </c>
      <c r="I2109" s="238"/>
      <c r="J2109" s="233"/>
      <c r="K2109" s="233"/>
      <c r="L2109" s="239"/>
      <c r="M2109" s="240"/>
      <c r="N2109" s="241"/>
      <c r="O2109" s="241"/>
      <c r="P2109" s="241"/>
      <c r="Q2109" s="241"/>
      <c r="R2109" s="241"/>
      <c r="S2109" s="241"/>
      <c r="T2109" s="242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T2109" s="243" t="s">
        <v>171</v>
      </c>
      <c r="AU2109" s="243" t="s">
        <v>83</v>
      </c>
      <c r="AV2109" s="13" t="s">
        <v>83</v>
      </c>
      <c r="AW2109" s="13" t="s">
        <v>35</v>
      </c>
      <c r="AX2109" s="13" t="s">
        <v>73</v>
      </c>
      <c r="AY2109" s="243" t="s">
        <v>160</v>
      </c>
    </row>
    <row r="2110" s="13" customFormat="1">
      <c r="A2110" s="13"/>
      <c r="B2110" s="232"/>
      <c r="C2110" s="233"/>
      <c r="D2110" s="234" t="s">
        <v>171</v>
      </c>
      <c r="E2110" s="235" t="s">
        <v>19</v>
      </c>
      <c r="F2110" s="236" t="s">
        <v>1193</v>
      </c>
      <c r="G2110" s="233"/>
      <c r="H2110" s="237">
        <v>45.936</v>
      </c>
      <c r="I2110" s="238"/>
      <c r="J2110" s="233"/>
      <c r="K2110" s="233"/>
      <c r="L2110" s="239"/>
      <c r="M2110" s="240"/>
      <c r="N2110" s="241"/>
      <c r="O2110" s="241"/>
      <c r="P2110" s="241"/>
      <c r="Q2110" s="241"/>
      <c r="R2110" s="241"/>
      <c r="S2110" s="241"/>
      <c r="T2110" s="242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T2110" s="243" t="s">
        <v>171</v>
      </c>
      <c r="AU2110" s="243" t="s">
        <v>83</v>
      </c>
      <c r="AV2110" s="13" t="s">
        <v>83</v>
      </c>
      <c r="AW2110" s="13" t="s">
        <v>35</v>
      </c>
      <c r="AX2110" s="13" t="s">
        <v>73</v>
      </c>
      <c r="AY2110" s="243" t="s">
        <v>160</v>
      </c>
    </row>
    <row r="2111" s="13" customFormat="1">
      <c r="A2111" s="13"/>
      <c r="B2111" s="232"/>
      <c r="C2111" s="233"/>
      <c r="D2111" s="234" t="s">
        <v>171</v>
      </c>
      <c r="E2111" s="235" t="s">
        <v>19</v>
      </c>
      <c r="F2111" s="236" t="s">
        <v>1194</v>
      </c>
      <c r="G2111" s="233"/>
      <c r="H2111" s="237">
        <v>12.505000000000001</v>
      </c>
      <c r="I2111" s="238"/>
      <c r="J2111" s="233"/>
      <c r="K2111" s="233"/>
      <c r="L2111" s="239"/>
      <c r="M2111" s="240"/>
      <c r="N2111" s="241"/>
      <c r="O2111" s="241"/>
      <c r="P2111" s="241"/>
      <c r="Q2111" s="241"/>
      <c r="R2111" s="241"/>
      <c r="S2111" s="241"/>
      <c r="T2111" s="242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T2111" s="243" t="s">
        <v>171</v>
      </c>
      <c r="AU2111" s="243" t="s">
        <v>83</v>
      </c>
      <c r="AV2111" s="13" t="s">
        <v>83</v>
      </c>
      <c r="AW2111" s="13" t="s">
        <v>35</v>
      </c>
      <c r="AX2111" s="13" t="s">
        <v>73</v>
      </c>
      <c r="AY2111" s="243" t="s">
        <v>160</v>
      </c>
    </row>
    <row r="2112" s="13" customFormat="1">
      <c r="A2112" s="13"/>
      <c r="B2112" s="232"/>
      <c r="C2112" s="233"/>
      <c r="D2112" s="234" t="s">
        <v>171</v>
      </c>
      <c r="E2112" s="235" t="s">
        <v>19</v>
      </c>
      <c r="F2112" s="236" t="s">
        <v>1195</v>
      </c>
      <c r="G2112" s="233"/>
      <c r="H2112" s="237">
        <v>19.635000000000002</v>
      </c>
      <c r="I2112" s="238"/>
      <c r="J2112" s="233"/>
      <c r="K2112" s="233"/>
      <c r="L2112" s="239"/>
      <c r="M2112" s="240"/>
      <c r="N2112" s="241"/>
      <c r="O2112" s="241"/>
      <c r="P2112" s="241"/>
      <c r="Q2112" s="241"/>
      <c r="R2112" s="241"/>
      <c r="S2112" s="241"/>
      <c r="T2112" s="242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T2112" s="243" t="s">
        <v>171</v>
      </c>
      <c r="AU2112" s="243" t="s">
        <v>83</v>
      </c>
      <c r="AV2112" s="13" t="s">
        <v>83</v>
      </c>
      <c r="AW2112" s="13" t="s">
        <v>35</v>
      </c>
      <c r="AX2112" s="13" t="s">
        <v>73</v>
      </c>
      <c r="AY2112" s="243" t="s">
        <v>160</v>
      </c>
    </row>
    <row r="2113" s="13" customFormat="1">
      <c r="A2113" s="13"/>
      <c r="B2113" s="232"/>
      <c r="C2113" s="233"/>
      <c r="D2113" s="234" t="s">
        <v>171</v>
      </c>
      <c r="E2113" s="235" t="s">
        <v>19</v>
      </c>
      <c r="F2113" s="236" t="s">
        <v>1196</v>
      </c>
      <c r="G2113" s="233"/>
      <c r="H2113" s="237">
        <v>4.9509999999999996</v>
      </c>
      <c r="I2113" s="238"/>
      <c r="J2113" s="233"/>
      <c r="K2113" s="233"/>
      <c r="L2113" s="239"/>
      <c r="M2113" s="240"/>
      <c r="N2113" s="241"/>
      <c r="O2113" s="241"/>
      <c r="P2113" s="241"/>
      <c r="Q2113" s="241"/>
      <c r="R2113" s="241"/>
      <c r="S2113" s="241"/>
      <c r="T2113" s="242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T2113" s="243" t="s">
        <v>171</v>
      </c>
      <c r="AU2113" s="243" t="s">
        <v>83</v>
      </c>
      <c r="AV2113" s="13" t="s">
        <v>83</v>
      </c>
      <c r="AW2113" s="13" t="s">
        <v>35</v>
      </c>
      <c r="AX2113" s="13" t="s">
        <v>73</v>
      </c>
      <c r="AY2113" s="243" t="s">
        <v>160</v>
      </c>
    </row>
    <row r="2114" s="13" customFormat="1">
      <c r="A2114" s="13"/>
      <c r="B2114" s="232"/>
      <c r="C2114" s="233"/>
      <c r="D2114" s="234" t="s">
        <v>171</v>
      </c>
      <c r="E2114" s="235" t="s">
        <v>19</v>
      </c>
      <c r="F2114" s="236" t="s">
        <v>1197</v>
      </c>
      <c r="G2114" s="233"/>
      <c r="H2114" s="237">
        <v>2.794</v>
      </c>
      <c r="I2114" s="238"/>
      <c r="J2114" s="233"/>
      <c r="K2114" s="233"/>
      <c r="L2114" s="239"/>
      <c r="M2114" s="240"/>
      <c r="N2114" s="241"/>
      <c r="O2114" s="241"/>
      <c r="P2114" s="241"/>
      <c r="Q2114" s="241"/>
      <c r="R2114" s="241"/>
      <c r="S2114" s="241"/>
      <c r="T2114" s="242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T2114" s="243" t="s">
        <v>171</v>
      </c>
      <c r="AU2114" s="243" t="s">
        <v>83</v>
      </c>
      <c r="AV2114" s="13" t="s">
        <v>83</v>
      </c>
      <c r="AW2114" s="13" t="s">
        <v>35</v>
      </c>
      <c r="AX2114" s="13" t="s">
        <v>73</v>
      </c>
      <c r="AY2114" s="243" t="s">
        <v>160</v>
      </c>
    </row>
    <row r="2115" s="13" customFormat="1">
      <c r="A2115" s="13"/>
      <c r="B2115" s="232"/>
      <c r="C2115" s="233"/>
      <c r="D2115" s="234" t="s">
        <v>171</v>
      </c>
      <c r="E2115" s="235" t="s">
        <v>19</v>
      </c>
      <c r="F2115" s="236" t="s">
        <v>1198</v>
      </c>
      <c r="G2115" s="233"/>
      <c r="H2115" s="237">
        <v>13.932</v>
      </c>
      <c r="I2115" s="238"/>
      <c r="J2115" s="233"/>
      <c r="K2115" s="233"/>
      <c r="L2115" s="239"/>
      <c r="M2115" s="240"/>
      <c r="N2115" s="241"/>
      <c r="O2115" s="241"/>
      <c r="P2115" s="241"/>
      <c r="Q2115" s="241"/>
      <c r="R2115" s="241"/>
      <c r="S2115" s="241"/>
      <c r="T2115" s="242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T2115" s="243" t="s">
        <v>171</v>
      </c>
      <c r="AU2115" s="243" t="s">
        <v>83</v>
      </c>
      <c r="AV2115" s="13" t="s">
        <v>83</v>
      </c>
      <c r="AW2115" s="13" t="s">
        <v>35</v>
      </c>
      <c r="AX2115" s="13" t="s">
        <v>73</v>
      </c>
      <c r="AY2115" s="243" t="s">
        <v>160</v>
      </c>
    </row>
    <row r="2116" s="13" customFormat="1">
      <c r="A2116" s="13"/>
      <c r="B2116" s="232"/>
      <c r="C2116" s="233"/>
      <c r="D2116" s="234" t="s">
        <v>171</v>
      </c>
      <c r="E2116" s="235" t="s">
        <v>19</v>
      </c>
      <c r="F2116" s="236" t="s">
        <v>1199</v>
      </c>
      <c r="G2116" s="233"/>
      <c r="H2116" s="237">
        <v>11.811</v>
      </c>
      <c r="I2116" s="238"/>
      <c r="J2116" s="233"/>
      <c r="K2116" s="233"/>
      <c r="L2116" s="239"/>
      <c r="M2116" s="240"/>
      <c r="N2116" s="241"/>
      <c r="O2116" s="241"/>
      <c r="P2116" s="241"/>
      <c r="Q2116" s="241"/>
      <c r="R2116" s="241"/>
      <c r="S2116" s="241"/>
      <c r="T2116" s="242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T2116" s="243" t="s">
        <v>171</v>
      </c>
      <c r="AU2116" s="243" t="s">
        <v>83</v>
      </c>
      <c r="AV2116" s="13" t="s">
        <v>83</v>
      </c>
      <c r="AW2116" s="13" t="s">
        <v>35</v>
      </c>
      <c r="AX2116" s="13" t="s">
        <v>73</v>
      </c>
      <c r="AY2116" s="243" t="s">
        <v>160</v>
      </c>
    </row>
    <row r="2117" s="13" customFormat="1">
      <c r="A2117" s="13"/>
      <c r="B2117" s="232"/>
      <c r="C2117" s="233"/>
      <c r="D2117" s="234" t="s">
        <v>171</v>
      </c>
      <c r="E2117" s="235" t="s">
        <v>19</v>
      </c>
      <c r="F2117" s="236" t="s">
        <v>1200</v>
      </c>
      <c r="G2117" s="233"/>
      <c r="H2117" s="237">
        <v>10.298</v>
      </c>
      <c r="I2117" s="238"/>
      <c r="J2117" s="233"/>
      <c r="K2117" s="233"/>
      <c r="L2117" s="239"/>
      <c r="M2117" s="240"/>
      <c r="N2117" s="241"/>
      <c r="O2117" s="241"/>
      <c r="P2117" s="241"/>
      <c r="Q2117" s="241"/>
      <c r="R2117" s="241"/>
      <c r="S2117" s="241"/>
      <c r="T2117" s="242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T2117" s="243" t="s">
        <v>171</v>
      </c>
      <c r="AU2117" s="243" t="s">
        <v>83</v>
      </c>
      <c r="AV2117" s="13" t="s">
        <v>83</v>
      </c>
      <c r="AW2117" s="13" t="s">
        <v>35</v>
      </c>
      <c r="AX2117" s="13" t="s">
        <v>73</v>
      </c>
      <c r="AY2117" s="243" t="s">
        <v>160</v>
      </c>
    </row>
    <row r="2118" s="13" customFormat="1">
      <c r="A2118" s="13"/>
      <c r="B2118" s="232"/>
      <c r="C2118" s="233"/>
      <c r="D2118" s="234" t="s">
        <v>171</v>
      </c>
      <c r="E2118" s="235" t="s">
        <v>19</v>
      </c>
      <c r="F2118" s="236" t="s">
        <v>1201</v>
      </c>
      <c r="G2118" s="233"/>
      <c r="H2118" s="237">
        <v>9.8059999999999992</v>
      </c>
      <c r="I2118" s="238"/>
      <c r="J2118" s="233"/>
      <c r="K2118" s="233"/>
      <c r="L2118" s="239"/>
      <c r="M2118" s="240"/>
      <c r="N2118" s="241"/>
      <c r="O2118" s="241"/>
      <c r="P2118" s="241"/>
      <c r="Q2118" s="241"/>
      <c r="R2118" s="241"/>
      <c r="S2118" s="241"/>
      <c r="T2118" s="242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T2118" s="243" t="s">
        <v>171</v>
      </c>
      <c r="AU2118" s="243" t="s">
        <v>83</v>
      </c>
      <c r="AV2118" s="13" t="s">
        <v>83</v>
      </c>
      <c r="AW2118" s="13" t="s">
        <v>35</v>
      </c>
      <c r="AX2118" s="13" t="s">
        <v>73</v>
      </c>
      <c r="AY2118" s="243" t="s">
        <v>160</v>
      </c>
    </row>
    <row r="2119" s="13" customFormat="1">
      <c r="A2119" s="13"/>
      <c r="B2119" s="232"/>
      <c r="C2119" s="233"/>
      <c r="D2119" s="234" t="s">
        <v>171</v>
      </c>
      <c r="E2119" s="235" t="s">
        <v>19</v>
      </c>
      <c r="F2119" s="236" t="s">
        <v>1202</v>
      </c>
      <c r="G2119" s="233"/>
      <c r="H2119" s="237">
        <v>33.149000000000001</v>
      </c>
      <c r="I2119" s="238"/>
      <c r="J2119" s="233"/>
      <c r="K2119" s="233"/>
      <c r="L2119" s="239"/>
      <c r="M2119" s="240"/>
      <c r="N2119" s="241"/>
      <c r="O2119" s="241"/>
      <c r="P2119" s="241"/>
      <c r="Q2119" s="241"/>
      <c r="R2119" s="241"/>
      <c r="S2119" s="241"/>
      <c r="T2119" s="242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T2119" s="243" t="s">
        <v>171</v>
      </c>
      <c r="AU2119" s="243" t="s">
        <v>83</v>
      </c>
      <c r="AV2119" s="13" t="s">
        <v>83</v>
      </c>
      <c r="AW2119" s="13" t="s">
        <v>35</v>
      </c>
      <c r="AX2119" s="13" t="s">
        <v>73</v>
      </c>
      <c r="AY2119" s="243" t="s">
        <v>160</v>
      </c>
    </row>
    <row r="2120" s="13" customFormat="1">
      <c r="A2120" s="13"/>
      <c r="B2120" s="232"/>
      <c r="C2120" s="233"/>
      <c r="D2120" s="234" t="s">
        <v>171</v>
      </c>
      <c r="E2120" s="235" t="s">
        <v>19</v>
      </c>
      <c r="F2120" s="236" t="s">
        <v>1203</v>
      </c>
      <c r="G2120" s="233"/>
      <c r="H2120" s="237">
        <v>48.780999999999999</v>
      </c>
      <c r="I2120" s="238"/>
      <c r="J2120" s="233"/>
      <c r="K2120" s="233"/>
      <c r="L2120" s="239"/>
      <c r="M2120" s="240"/>
      <c r="N2120" s="241"/>
      <c r="O2120" s="241"/>
      <c r="P2120" s="241"/>
      <c r="Q2120" s="241"/>
      <c r="R2120" s="241"/>
      <c r="S2120" s="241"/>
      <c r="T2120" s="242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T2120" s="243" t="s">
        <v>171</v>
      </c>
      <c r="AU2120" s="243" t="s">
        <v>83</v>
      </c>
      <c r="AV2120" s="13" t="s">
        <v>83</v>
      </c>
      <c r="AW2120" s="13" t="s">
        <v>35</v>
      </c>
      <c r="AX2120" s="13" t="s">
        <v>73</v>
      </c>
      <c r="AY2120" s="243" t="s">
        <v>160</v>
      </c>
    </row>
    <row r="2121" s="13" customFormat="1">
      <c r="A2121" s="13"/>
      <c r="B2121" s="232"/>
      <c r="C2121" s="233"/>
      <c r="D2121" s="234" t="s">
        <v>171</v>
      </c>
      <c r="E2121" s="235" t="s">
        <v>19</v>
      </c>
      <c r="F2121" s="236" t="s">
        <v>1204</v>
      </c>
      <c r="G2121" s="233"/>
      <c r="H2121" s="237">
        <v>45.039000000000001</v>
      </c>
      <c r="I2121" s="238"/>
      <c r="J2121" s="233"/>
      <c r="K2121" s="233"/>
      <c r="L2121" s="239"/>
      <c r="M2121" s="240"/>
      <c r="N2121" s="241"/>
      <c r="O2121" s="241"/>
      <c r="P2121" s="241"/>
      <c r="Q2121" s="241"/>
      <c r="R2121" s="241"/>
      <c r="S2121" s="241"/>
      <c r="T2121" s="242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T2121" s="243" t="s">
        <v>171</v>
      </c>
      <c r="AU2121" s="243" t="s">
        <v>83</v>
      </c>
      <c r="AV2121" s="13" t="s">
        <v>83</v>
      </c>
      <c r="AW2121" s="13" t="s">
        <v>35</v>
      </c>
      <c r="AX2121" s="13" t="s">
        <v>73</v>
      </c>
      <c r="AY2121" s="243" t="s">
        <v>160</v>
      </c>
    </row>
    <row r="2122" s="13" customFormat="1">
      <c r="A2122" s="13"/>
      <c r="B2122" s="232"/>
      <c r="C2122" s="233"/>
      <c r="D2122" s="234" t="s">
        <v>171</v>
      </c>
      <c r="E2122" s="235" t="s">
        <v>19</v>
      </c>
      <c r="F2122" s="236" t="s">
        <v>1205</v>
      </c>
      <c r="G2122" s="233"/>
      <c r="H2122" s="237">
        <v>50.353000000000002</v>
      </c>
      <c r="I2122" s="238"/>
      <c r="J2122" s="233"/>
      <c r="K2122" s="233"/>
      <c r="L2122" s="239"/>
      <c r="M2122" s="240"/>
      <c r="N2122" s="241"/>
      <c r="O2122" s="241"/>
      <c r="P2122" s="241"/>
      <c r="Q2122" s="241"/>
      <c r="R2122" s="241"/>
      <c r="S2122" s="241"/>
      <c r="T2122" s="242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T2122" s="243" t="s">
        <v>171</v>
      </c>
      <c r="AU2122" s="243" t="s">
        <v>83</v>
      </c>
      <c r="AV2122" s="13" t="s">
        <v>83</v>
      </c>
      <c r="AW2122" s="13" t="s">
        <v>35</v>
      </c>
      <c r="AX2122" s="13" t="s">
        <v>73</v>
      </c>
      <c r="AY2122" s="243" t="s">
        <v>160</v>
      </c>
    </row>
    <row r="2123" s="15" customFormat="1">
      <c r="A2123" s="15"/>
      <c r="B2123" s="265"/>
      <c r="C2123" s="266"/>
      <c r="D2123" s="234" t="s">
        <v>171</v>
      </c>
      <c r="E2123" s="267" t="s">
        <v>19</v>
      </c>
      <c r="F2123" s="268" t="s">
        <v>1206</v>
      </c>
      <c r="G2123" s="266"/>
      <c r="H2123" s="269">
        <v>438.00200000000001</v>
      </c>
      <c r="I2123" s="270"/>
      <c r="J2123" s="266"/>
      <c r="K2123" s="266"/>
      <c r="L2123" s="271"/>
      <c r="M2123" s="272"/>
      <c r="N2123" s="273"/>
      <c r="O2123" s="273"/>
      <c r="P2123" s="273"/>
      <c r="Q2123" s="273"/>
      <c r="R2123" s="273"/>
      <c r="S2123" s="273"/>
      <c r="T2123" s="274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T2123" s="275" t="s">
        <v>171</v>
      </c>
      <c r="AU2123" s="275" t="s">
        <v>83</v>
      </c>
      <c r="AV2123" s="15" t="s">
        <v>181</v>
      </c>
      <c r="AW2123" s="15" t="s">
        <v>35</v>
      </c>
      <c r="AX2123" s="15" t="s">
        <v>73</v>
      </c>
      <c r="AY2123" s="275" t="s">
        <v>160</v>
      </c>
    </row>
    <row r="2124" s="13" customFormat="1">
      <c r="A2124" s="13"/>
      <c r="B2124" s="232"/>
      <c r="C2124" s="233"/>
      <c r="D2124" s="234" t="s">
        <v>171</v>
      </c>
      <c r="E2124" s="235" t="s">
        <v>19</v>
      </c>
      <c r="F2124" s="236" t="s">
        <v>1578</v>
      </c>
      <c r="G2124" s="233"/>
      <c r="H2124" s="237">
        <v>14.114000000000001</v>
      </c>
      <c r="I2124" s="238"/>
      <c r="J2124" s="233"/>
      <c r="K2124" s="233"/>
      <c r="L2124" s="239"/>
      <c r="M2124" s="240"/>
      <c r="N2124" s="241"/>
      <c r="O2124" s="241"/>
      <c r="P2124" s="241"/>
      <c r="Q2124" s="241"/>
      <c r="R2124" s="241"/>
      <c r="S2124" s="241"/>
      <c r="T2124" s="242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T2124" s="243" t="s">
        <v>171</v>
      </c>
      <c r="AU2124" s="243" t="s">
        <v>83</v>
      </c>
      <c r="AV2124" s="13" t="s">
        <v>83</v>
      </c>
      <c r="AW2124" s="13" t="s">
        <v>35</v>
      </c>
      <c r="AX2124" s="13" t="s">
        <v>73</v>
      </c>
      <c r="AY2124" s="243" t="s">
        <v>160</v>
      </c>
    </row>
    <row r="2125" s="15" customFormat="1">
      <c r="A2125" s="15"/>
      <c r="B2125" s="265"/>
      <c r="C2125" s="266"/>
      <c r="D2125" s="234" t="s">
        <v>171</v>
      </c>
      <c r="E2125" s="267" t="s">
        <v>19</v>
      </c>
      <c r="F2125" s="268" t="s">
        <v>1579</v>
      </c>
      <c r="G2125" s="266"/>
      <c r="H2125" s="269">
        <v>14.114000000000001</v>
      </c>
      <c r="I2125" s="270"/>
      <c r="J2125" s="266"/>
      <c r="K2125" s="266"/>
      <c r="L2125" s="271"/>
      <c r="M2125" s="272"/>
      <c r="N2125" s="273"/>
      <c r="O2125" s="273"/>
      <c r="P2125" s="273"/>
      <c r="Q2125" s="273"/>
      <c r="R2125" s="273"/>
      <c r="S2125" s="273"/>
      <c r="T2125" s="274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T2125" s="275" t="s">
        <v>171</v>
      </c>
      <c r="AU2125" s="275" t="s">
        <v>83</v>
      </c>
      <c r="AV2125" s="15" t="s">
        <v>181</v>
      </c>
      <c r="AW2125" s="15" t="s">
        <v>35</v>
      </c>
      <c r="AX2125" s="15" t="s">
        <v>73</v>
      </c>
      <c r="AY2125" s="275" t="s">
        <v>160</v>
      </c>
    </row>
    <row r="2126" s="14" customFormat="1">
      <c r="A2126" s="14"/>
      <c r="B2126" s="244"/>
      <c r="C2126" s="245"/>
      <c r="D2126" s="234" t="s">
        <v>171</v>
      </c>
      <c r="E2126" s="246" t="s">
        <v>19</v>
      </c>
      <c r="F2126" s="247" t="s">
        <v>180</v>
      </c>
      <c r="G2126" s="245"/>
      <c r="H2126" s="248">
        <v>452.11599999999999</v>
      </c>
      <c r="I2126" s="249"/>
      <c r="J2126" s="245"/>
      <c r="K2126" s="245"/>
      <c r="L2126" s="250"/>
      <c r="M2126" s="251"/>
      <c r="N2126" s="252"/>
      <c r="O2126" s="252"/>
      <c r="P2126" s="252"/>
      <c r="Q2126" s="252"/>
      <c r="R2126" s="252"/>
      <c r="S2126" s="252"/>
      <c r="T2126" s="253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T2126" s="254" t="s">
        <v>171</v>
      </c>
      <c r="AU2126" s="254" t="s">
        <v>83</v>
      </c>
      <c r="AV2126" s="14" t="s">
        <v>167</v>
      </c>
      <c r="AW2126" s="14" t="s">
        <v>35</v>
      </c>
      <c r="AX2126" s="14" t="s">
        <v>81</v>
      </c>
      <c r="AY2126" s="254" t="s">
        <v>160</v>
      </c>
    </row>
    <row r="2127" s="2" customFormat="1" ht="24.15" customHeight="1">
      <c r="A2127" s="40"/>
      <c r="B2127" s="41"/>
      <c r="C2127" s="214" t="s">
        <v>2720</v>
      </c>
      <c r="D2127" s="214" t="s">
        <v>162</v>
      </c>
      <c r="E2127" s="215" t="s">
        <v>2721</v>
      </c>
      <c r="F2127" s="216" t="s">
        <v>2722</v>
      </c>
      <c r="G2127" s="217" t="s">
        <v>165</v>
      </c>
      <c r="H2127" s="218">
        <v>544.04899999999998</v>
      </c>
      <c r="I2127" s="219"/>
      <c r="J2127" s="220">
        <f>ROUND(I2127*H2127,2)</f>
        <v>0</v>
      </c>
      <c r="K2127" s="216" t="s">
        <v>166</v>
      </c>
      <c r="L2127" s="46"/>
      <c r="M2127" s="221" t="s">
        <v>19</v>
      </c>
      <c r="N2127" s="222" t="s">
        <v>44</v>
      </c>
      <c r="O2127" s="86"/>
      <c r="P2127" s="223">
        <f>O2127*H2127</f>
        <v>0</v>
      </c>
      <c r="Q2127" s="223">
        <v>0.042709999999999998</v>
      </c>
      <c r="R2127" s="223">
        <f>Q2127*H2127</f>
        <v>23.236332789999999</v>
      </c>
      <c r="S2127" s="223">
        <v>0</v>
      </c>
      <c r="T2127" s="224">
        <f>S2127*H2127</f>
        <v>0</v>
      </c>
      <c r="U2127" s="40"/>
      <c r="V2127" s="40"/>
      <c r="W2127" s="40"/>
      <c r="X2127" s="40"/>
      <c r="Y2127" s="40"/>
      <c r="Z2127" s="40"/>
      <c r="AA2127" s="40"/>
      <c r="AB2127" s="40"/>
      <c r="AC2127" s="40"/>
      <c r="AD2127" s="40"/>
      <c r="AE2127" s="40"/>
      <c r="AR2127" s="225" t="s">
        <v>263</v>
      </c>
      <c r="AT2127" s="225" t="s">
        <v>162</v>
      </c>
      <c r="AU2127" s="225" t="s">
        <v>83</v>
      </c>
      <c r="AY2127" s="19" t="s">
        <v>160</v>
      </c>
      <c r="BE2127" s="226">
        <f>IF(N2127="základní",J2127,0)</f>
        <v>0</v>
      </c>
      <c r="BF2127" s="226">
        <f>IF(N2127="snížená",J2127,0)</f>
        <v>0</v>
      </c>
      <c r="BG2127" s="226">
        <f>IF(N2127="zákl. přenesená",J2127,0)</f>
        <v>0</v>
      </c>
      <c r="BH2127" s="226">
        <f>IF(N2127="sníž. přenesená",J2127,0)</f>
        <v>0</v>
      </c>
      <c r="BI2127" s="226">
        <f>IF(N2127="nulová",J2127,0)</f>
        <v>0</v>
      </c>
      <c r="BJ2127" s="19" t="s">
        <v>81</v>
      </c>
      <c r="BK2127" s="226">
        <f>ROUND(I2127*H2127,2)</f>
        <v>0</v>
      </c>
      <c r="BL2127" s="19" t="s">
        <v>263</v>
      </c>
      <c r="BM2127" s="225" t="s">
        <v>2723</v>
      </c>
    </row>
    <row r="2128" s="2" customFormat="1">
      <c r="A2128" s="40"/>
      <c r="B2128" s="41"/>
      <c r="C2128" s="42"/>
      <c r="D2128" s="227" t="s">
        <v>169</v>
      </c>
      <c r="E2128" s="42"/>
      <c r="F2128" s="228" t="s">
        <v>2724</v>
      </c>
      <c r="G2128" s="42"/>
      <c r="H2128" s="42"/>
      <c r="I2128" s="229"/>
      <c r="J2128" s="42"/>
      <c r="K2128" s="42"/>
      <c r="L2128" s="46"/>
      <c r="M2128" s="230"/>
      <c r="N2128" s="231"/>
      <c r="O2128" s="86"/>
      <c r="P2128" s="86"/>
      <c r="Q2128" s="86"/>
      <c r="R2128" s="86"/>
      <c r="S2128" s="86"/>
      <c r="T2128" s="87"/>
      <c r="U2128" s="40"/>
      <c r="V2128" s="40"/>
      <c r="W2128" s="40"/>
      <c r="X2128" s="40"/>
      <c r="Y2128" s="40"/>
      <c r="Z2128" s="40"/>
      <c r="AA2128" s="40"/>
      <c r="AB2128" s="40"/>
      <c r="AC2128" s="40"/>
      <c r="AD2128" s="40"/>
      <c r="AE2128" s="40"/>
      <c r="AT2128" s="19" t="s">
        <v>169</v>
      </c>
      <c r="AU2128" s="19" t="s">
        <v>83</v>
      </c>
    </row>
    <row r="2129" s="13" customFormat="1">
      <c r="A2129" s="13"/>
      <c r="B2129" s="232"/>
      <c r="C2129" s="233"/>
      <c r="D2129" s="234" t="s">
        <v>171</v>
      </c>
      <c r="E2129" s="235" t="s">
        <v>19</v>
      </c>
      <c r="F2129" s="236" t="s">
        <v>1955</v>
      </c>
      <c r="G2129" s="233"/>
      <c r="H2129" s="237">
        <v>16.327999999999999</v>
      </c>
      <c r="I2129" s="238"/>
      <c r="J2129" s="233"/>
      <c r="K2129" s="233"/>
      <c r="L2129" s="239"/>
      <c r="M2129" s="240"/>
      <c r="N2129" s="241"/>
      <c r="O2129" s="241"/>
      <c r="P2129" s="241"/>
      <c r="Q2129" s="241"/>
      <c r="R2129" s="241"/>
      <c r="S2129" s="241"/>
      <c r="T2129" s="242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T2129" s="243" t="s">
        <v>171</v>
      </c>
      <c r="AU2129" s="243" t="s">
        <v>83</v>
      </c>
      <c r="AV2129" s="13" t="s">
        <v>83</v>
      </c>
      <c r="AW2129" s="13" t="s">
        <v>35</v>
      </c>
      <c r="AX2129" s="13" t="s">
        <v>73</v>
      </c>
      <c r="AY2129" s="243" t="s">
        <v>160</v>
      </c>
    </row>
    <row r="2130" s="13" customFormat="1">
      <c r="A2130" s="13"/>
      <c r="B2130" s="232"/>
      <c r="C2130" s="233"/>
      <c r="D2130" s="234" t="s">
        <v>171</v>
      </c>
      <c r="E2130" s="235" t="s">
        <v>19</v>
      </c>
      <c r="F2130" s="236" t="s">
        <v>1956</v>
      </c>
      <c r="G2130" s="233"/>
      <c r="H2130" s="237">
        <v>17.614000000000001</v>
      </c>
      <c r="I2130" s="238"/>
      <c r="J2130" s="233"/>
      <c r="K2130" s="233"/>
      <c r="L2130" s="239"/>
      <c r="M2130" s="240"/>
      <c r="N2130" s="241"/>
      <c r="O2130" s="241"/>
      <c r="P2130" s="241"/>
      <c r="Q2130" s="241"/>
      <c r="R2130" s="241"/>
      <c r="S2130" s="241"/>
      <c r="T2130" s="242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T2130" s="243" t="s">
        <v>171</v>
      </c>
      <c r="AU2130" s="243" t="s">
        <v>83</v>
      </c>
      <c r="AV2130" s="13" t="s">
        <v>83</v>
      </c>
      <c r="AW2130" s="13" t="s">
        <v>35</v>
      </c>
      <c r="AX2130" s="13" t="s">
        <v>73</v>
      </c>
      <c r="AY2130" s="243" t="s">
        <v>160</v>
      </c>
    </row>
    <row r="2131" s="13" customFormat="1">
      <c r="A2131" s="13"/>
      <c r="B2131" s="232"/>
      <c r="C2131" s="233"/>
      <c r="D2131" s="234" t="s">
        <v>171</v>
      </c>
      <c r="E2131" s="235" t="s">
        <v>19</v>
      </c>
      <c r="F2131" s="236" t="s">
        <v>1957</v>
      </c>
      <c r="G2131" s="233"/>
      <c r="H2131" s="237">
        <v>1.6930000000000001</v>
      </c>
      <c r="I2131" s="238"/>
      <c r="J2131" s="233"/>
      <c r="K2131" s="233"/>
      <c r="L2131" s="239"/>
      <c r="M2131" s="240"/>
      <c r="N2131" s="241"/>
      <c r="O2131" s="241"/>
      <c r="P2131" s="241"/>
      <c r="Q2131" s="241"/>
      <c r="R2131" s="241"/>
      <c r="S2131" s="241"/>
      <c r="T2131" s="242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T2131" s="243" t="s">
        <v>171</v>
      </c>
      <c r="AU2131" s="243" t="s">
        <v>83</v>
      </c>
      <c r="AV2131" s="13" t="s">
        <v>83</v>
      </c>
      <c r="AW2131" s="13" t="s">
        <v>35</v>
      </c>
      <c r="AX2131" s="13" t="s">
        <v>73</v>
      </c>
      <c r="AY2131" s="243" t="s">
        <v>160</v>
      </c>
    </row>
    <row r="2132" s="13" customFormat="1">
      <c r="A2132" s="13"/>
      <c r="B2132" s="232"/>
      <c r="C2132" s="233"/>
      <c r="D2132" s="234" t="s">
        <v>171</v>
      </c>
      <c r="E2132" s="235" t="s">
        <v>19</v>
      </c>
      <c r="F2132" s="236" t="s">
        <v>1958</v>
      </c>
      <c r="G2132" s="233"/>
      <c r="H2132" s="237">
        <v>7.9580000000000002</v>
      </c>
      <c r="I2132" s="238"/>
      <c r="J2132" s="233"/>
      <c r="K2132" s="233"/>
      <c r="L2132" s="239"/>
      <c r="M2132" s="240"/>
      <c r="N2132" s="241"/>
      <c r="O2132" s="241"/>
      <c r="P2132" s="241"/>
      <c r="Q2132" s="241"/>
      <c r="R2132" s="241"/>
      <c r="S2132" s="241"/>
      <c r="T2132" s="242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T2132" s="243" t="s">
        <v>171</v>
      </c>
      <c r="AU2132" s="243" t="s">
        <v>83</v>
      </c>
      <c r="AV2132" s="13" t="s">
        <v>83</v>
      </c>
      <c r="AW2132" s="13" t="s">
        <v>35</v>
      </c>
      <c r="AX2132" s="13" t="s">
        <v>73</v>
      </c>
      <c r="AY2132" s="243" t="s">
        <v>160</v>
      </c>
    </row>
    <row r="2133" s="13" customFormat="1">
      <c r="A2133" s="13"/>
      <c r="B2133" s="232"/>
      <c r="C2133" s="233"/>
      <c r="D2133" s="234" t="s">
        <v>171</v>
      </c>
      <c r="E2133" s="235" t="s">
        <v>19</v>
      </c>
      <c r="F2133" s="236" t="s">
        <v>1959</v>
      </c>
      <c r="G2133" s="233"/>
      <c r="H2133" s="237">
        <v>7.9450000000000003</v>
      </c>
      <c r="I2133" s="238"/>
      <c r="J2133" s="233"/>
      <c r="K2133" s="233"/>
      <c r="L2133" s="239"/>
      <c r="M2133" s="240"/>
      <c r="N2133" s="241"/>
      <c r="O2133" s="241"/>
      <c r="P2133" s="241"/>
      <c r="Q2133" s="241"/>
      <c r="R2133" s="241"/>
      <c r="S2133" s="241"/>
      <c r="T2133" s="242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T2133" s="243" t="s">
        <v>171</v>
      </c>
      <c r="AU2133" s="243" t="s">
        <v>83</v>
      </c>
      <c r="AV2133" s="13" t="s">
        <v>83</v>
      </c>
      <c r="AW2133" s="13" t="s">
        <v>35</v>
      </c>
      <c r="AX2133" s="13" t="s">
        <v>73</v>
      </c>
      <c r="AY2133" s="243" t="s">
        <v>160</v>
      </c>
    </row>
    <row r="2134" s="13" customFormat="1">
      <c r="A2134" s="13"/>
      <c r="B2134" s="232"/>
      <c r="C2134" s="233"/>
      <c r="D2134" s="234" t="s">
        <v>171</v>
      </c>
      <c r="E2134" s="235" t="s">
        <v>19</v>
      </c>
      <c r="F2134" s="236" t="s">
        <v>1960</v>
      </c>
      <c r="G2134" s="233"/>
      <c r="H2134" s="237">
        <v>10.292999999999999</v>
      </c>
      <c r="I2134" s="238"/>
      <c r="J2134" s="233"/>
      <c r="K2134" s="233"/>
      <c r="L2134" s="239"/>
      <c r="M2134" s="240"/>
      <c r="N2134" s="241"/>
      <c r="O2134" s="241"/>
      <c r="P2134" s="241"/>
      <c r="Q2134" s="241"/>
      <c r="R2134" s="241"/>
      <c r="S2134" s="241"/>
      <c r="T2134" s="242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T2134" s="243" t="s">
        <v>171</v>
      </c>
      <c r="AU2134" s="243" t="s">
        <v>83</v>
      </c>
      <c r="AV2134" s="13" t="s">
        <v>83</v>
      </c>
      <c r="AW2134" s="13" t="s">
        <v>35</v>
      </c>
      <c r="AX2134" s="13" t="s">
        <v>73</v>
      </c>
      <c r="AY2134" s="243" t="s">
        <v>160</v>
      </c>
    </row>
    <row r="2135" s="13" customFormat="1">
      <c r="A2135" s="13"/>
      <c r="B2135" s="232"/>
      <c r="C2135" s="233"/>
      <c r="D2135" s="234" t="s">
        <v>171</v>
      </c>
      <c r="E2135" s="235" t="s">
        <v>19</v>
      </c>
      <c r="F2135" s="236" t="s">
        <v>1961</v>
      </c>
      <c r="G2135" s="233"/>
      <c r="H2135" s="237">
        <v>4.7169999999999996</v>
      </c>
      <c r="I2135" s="238"/>
      <c r="J2135" s="233"/>
      <c r="K2135" s="233"/>
      <c r="L2135" s="239"/>
      <c r="M2135" s="240"/>
      <c r="N2135" s="241"/>
      <c r="O2135" s="241"/>
      <c r="P2135" s="241"/>
      <c r="Q2135" s="241"/>
      <c r="R2135" s="241"/>
      <c r="S2135" s="241"/>
      <c r="T2135" s="242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T2135" s="243" t="s">
        <v>171</v>
      </c>
      <c r="AU2135" s="243" t="s">
        <v>83</v>
      </c>
      <c r="AV2135" s="13" t="s">
        <v>83</v>
      </c>
      <c r="AW2135" s="13" t="s">
        <v>35</v>
      </c>
      <c r="AX2135" s="13" t="s">
        <v>73</v>
      </c>
      <c r="AY2135" s="243" t="s">
        <v>160</v>
      </c>
    </row>
    <row r="2136" s="13" customFormat="1">
      <c r="A2136" s="13"/>
      <c r="B2136" s="232"/>
      <c r="C2136" s="233"/>
      <c r="D2136" s="234" t="s">
        <v>171</v>
      </c>
      <c r="E2136" s="235" t="s">
        <v>19</v>
      </c>
      <c r="F2136" s="236" t="s">
        <v>1553</v>
      </c>
      <c r="G2136" s="233"/>
      <c r="H2136" s="237">
        <v>7.3979999999999997</v>
      </c>
      <c r="I2136" s="238"/>
      <c r="J2136" s="233"/>
      <c r="K2136" s="233"/>
      <c r="L2136" s="239"/>
      <c r="M2136" s="240"/>
      <c r="N2136" s="241"/>
      <c r="O2136" s="241"/>
      <c r="P2136" s="241"/>
      <c r="Q2136" s="241"/>
      <c r="R2136" s="241"/>
      <c r="S2136" s="241"/>
      <c r="T2136" s="242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T2136" s="243" t="s">
        <v>171</v>
      </c>
      <c r="AU2136" s="243" t="s">
        <v>83</v>
      </c>
      <c r="AV2136" s="13" t="s">
        <v>83</v>
      </c>
      <c r="AW2136" s="13" t="s">
        <v>35</v>
      </c>
      <c r="AX2136" s="13" t="s">
        <v>73</v>
      </c>
      <c r="AY2136" s="243" t="s">
        <v>160</v>
      </c>
    </row>
    <row r="2137" s="13" customFormat="1">
      <c r="A2137" s="13"/>
      <c r="B2137" s="232"/>
      <c r="C2137" s="233"/>
      <c r="D2137" s="234" t="s">
        <v>171</v>
      </c>
      <c r="E2137" s="235" t="s">
        <v>19</v>
      </c>
      <c r="F2137" s="236" t="s">
        <v>1554</v>
      </c>
      <c r="G2137" s="233"/>
      <c r="H2137" s="237">
        <v>1.8080000000000001</v>
      </c>
      <c r="I2137" s="238"/>
      <c r="J2137" s="233"/>
      <c r="K2137" s="233"/>
      <c r="L2137" s="239"/>
      <c r="M2137" s="240"/>
      <c r="N2137" s="241"/>
      <c r="O2137" s="241"/>
      <c r="P2137" s="241"/>
      <c r="Q2137" s="241"/>
      <c r="R2137" s="241"/>
      <c r="S2137" s="241"/>
      <c r="T2137" s="242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T2137" s="243" t="s">
        <v>171</v>
      </c>
      <c r="AU2137" s="243" t="s">
        <v>83</v>
      </c>
      <c r="AV2137" s="13" t="s">
        <v>83</v>
      </c>
      <c r="AW2137" s="13" t="s">
        <v>35</v>
      </c>
      <c r="AX2137" s="13" t="s">
        <v>73</v>
      </c>
      <c r="AY2137" s="243" t="s">
        <v>160</v>
      </c>
    </row>
    <row r="2138" s="13" customFormat="1">
      <c r="A2138" s="13"/>
      <c r="B2138" s="232"/>
      <c r="C2138" s="233"/>
      <c r="D2138" s="234" t="s">
        <v>171</v>
      </c>
      <c r="E2138" s="235" t="s">
        <v>19</v>
      </c>
      <c r="F2138" s="236" t="s">
        <v>1555</v>
      </c>
      <c r="G2138" s="233"/>
      <c r="H2138" s="237">
        <v>5.085</v>
      </c>
      <c r="I2138" s="238"/>
      <c r="J2138" s="233"/>
      <c r="K2138" s="233"/>
      <c r="L2138" s="239"/>
      <c r="M2138" s="240"/>
      <c r="N2138" s="241"/>
      <c r="O2138" s="241"/>
      <c r="P2138" s="241"/>
      <c r="Q2138" s="241"/>
      <c r="R2138" s="241"/>
      <c r="S2138" s="241"/>
      <c r="T2138" s="242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T2138" s="243" t="s">
        <v>171</v>
      </c>
      <c r="AU2138" s="243" t="s">
        <v>83</v>
      </c>
      <c r="AV2138" s="13" t="s">
        <v>83</v>
      </c>
      <c r="AW2138" s="13" t="s">
        <v>35</v>
      </c>
      <c r="AX2138" s="13" t="s">
        <v>73</v>
      </c>
      <c r="AY2138" s="243" t="s">
        <v>160</v>
      </c>
    </row>
    <row r="2139" s="13" customFormat="1">
      <c r="A2139" s="13"/>
      <c r="B2139" s="232"/>
      <c r="C2139" s="233"/>
      <c r="D2139" s="234" t="s">
        <v>171</v>
      </c>
      <c r="E2139" s="235" t="s">
        <v>19</v>
      </c>
      <c r="F2139" s="236" t="s">
        <v>1962</v>
      </c>
      <c r="G2139" s="233"/>
      <c r="H2139" s="237">
        <v>4.0629999999999997</v>
      </c>
      <c r="I2139" s="238"/>
      <c r="J2139" s="233"/>
      <c r="K2139" s="233"/>
      <c r="L2139" s="239"/>
      <c r="M2139" s="240"/>
      <c r="N2139" s="241"/>
      <c r="O2139" s="241"/>
      <c r="P2139" s="241"/>
      <c r="Q2139" s="241"/>
      <c r="R2139" s="241"/>
      <c r="S2139" s="241"/>
      <c r="T2139" s="242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T2139" s="243" t="s">
        <v>171</v>
      </c>
      <c r="AU2139" s="243" t="s">
        <v>83</v>
      </c>
      <c r="AV2139" s="13" t="s">
        <v>83</v>
      </c>
      <c r="AW2139" s="13" t="s">
        <v>35</v>
      </c>
      <c r="AX2139" s="13" t="s">
        <v>73</v>
      </c>
      <c r="AY2139" s="243" t="s">
        <v>160</v>
      </c>
    </row>
    <row r="2140" s="13" customFormat="1">
      <c r="A2140" s="13"/>
      <c r="B2140" s="232"/>
      <c r="C2140" s="233"/>
      <c r="D2140" s="234" t="s">
        <v>171</v>
      </c>
      <c r="E2140" s="235" t="s">
        <v>19</v>
      </c>
      <c r="F2140" s="236" t="s">
        <v>1963</v>
      </c>
      <c r="G2140" s="233"/>
      <c r="H2140" s="237">
        <v>1.736</v>
      </c>
      <c r="I2140" s="238"/>
      <c r="J2140" s="233"/>
      <c r="K2140" s="233"/>
      <c r="L2140" s="239"/>
      <c r="M2140" s="240"/>
      <c r="N2140" s="241"/>
      <c r="O2140" s="241"/>
      <c r="P2140" s="241"/>
      <c r="Q2140" s="241"/>
      <c r="R2140" s="241"/>
      <c r="S2140" s="241"/>
      <c r="T2140" s="242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T2140" s="243" t="s">
        <v>171</v>
      </c>
      <c r="AU2140" s="243" t="s">
        <v>83</v>
      </c>
      <c r="AV2140" s="13" t="s">
        <v>83</v>
      </c>
      <c r="AW2140" s="13" t="s">
        <v>35</v>
      </c>
      <c r="AX2140" s="13" t="s">
        <v>73</v>
      </c>
      <c r="AY2140" s="243" t="s">
        <v>160</v>
      </c>
    </row>
    <row r="2141" s="13" customFormat="1">
      <c r="A2141" s="13"/>
      <c r="B2141" s="232"/>
      <c r="C2141" s="233"/>
      <c r="D2141" s="234" t="s">
        <v>171</v>
      </c>
      <c r="E2141" s="235" t="s">
        <v>19</v>
      </c>
      <c r="F2141" s="236" t="s">
        <v>1964</v>
      </c>
      <c r="G2141" s="233"/>
      <c r="H2141" s="237">
        <v>22.515000000000001</v>
      </c>
      <c r="I2141" s="238"/>
      <c r="J2141" s="233"/>
      <c r="K2141" s="233"/>
      <c r="L2141" s="239"/>
      <c r="M2141" s="240"/>
      <c r="N2141" s="241"/>
      <c r="O2141" s="241"/>
      <c r="P2141" s="241"/>
      <c r="Q2141" s="241"/>
      <c r="R2141" s="241"/>
      <c r="S2141" s="241"/>
      <c r="T2141" s="242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T2141" s="243" t="s">
        <v>171</v>
      </c>
      <c r="AU2141" s="243" t="s">
        <v>83</v>
      </c>
      <c r="AV2141" s="13" t="s">
        <v>83</v>
      </c>
      <c r="AW2141" s="13" t="s">
        <v>35</v>
      </c>
      <c r="AX2141" s="13" t="s">
        <v>73</v>
      </c>
      <c r="AY2141" s="243" t="s">
        <v>160</v>
      </c>
    </row>
    <row r="2142" s="13" customFormat="1">
      <c r="A2142" s="13"/>
      <c r="B2142" s="232"/>
      <c r="C2142" s="233"/>
      <c r="D2142" s="234" t="s">
        <v>171</v>
      </c>
      <c r="E2142" s="235" t="s">
        <v>19</v>
      </c>
      <c r="F2142" s="236" t="s">
        <v>1559</v>
      </c>
      <c r="G2142" s="233"/>
      <c r="H2142" s="237">
        <v>5.5229999999999997</v>
      </c>
      <c r="I2142" s="238"/>
      <c r="J2142" s="233"/>
      <c r="K2142" s="233"/>
      <c r="L2142" s="239"/>
      <c r="M2142" s="240"/>
      <c r="N2142" s="241"/>
      <c r="O2142" s="241"/>
      <c r="P2142" s="241"/>
      <c r="Q2142" s="241"/>
      <c r="R2142" s="241"/>
      <c r="S2142" s="241"/>
      <c r="T2142" s="242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T2142" s="243" t="s">
        <v>171</v>
      </c>
      <c r="AU2142" s="243" t="s">
        <v>83</v>
      </c>
      <c r="AV2142" s="13" t="s">
        <v>83</v>
      </c>
      <c r="AW2142" s="13" t="s">
        <v>35</v>
      </c>
      <c r="AX2142" s="13" t="s">
        <v>73</v>
      </c>
      <c r="AY2142" s="243" t="s">
        <v>160</v>
      </c>
    </row>
    <row r="2143" s="13" customFormat="1">
      <c r="A2143" s="13"/>
      <c r="B2143" s="232"/>
      <c r="C2143" s="233"/>
      <c r="D2143" s="234" t="s">
        <v>171</v>
      </c>
      <c r="E2143" s="235" t="s">
        <v>19</v>
      </c>
      <c r="F2143" s="236" t="s">
        <v>1965</v>
      </c>
      <c r="G2143" s="233"/>
      <c r="H2143" s="237">
        <v>5.9770000000000003</v>
      </c>
      <c r="I2143" s="238"/>
      <c r="J2143" s="233"/>
      <c r="K2143" s="233"/>
      <c r="L2143" s="239"/>
      <c r="M2143" s="240"/>
      <c r="N2143" s="241"/>
      <c r="O2143" s="241"/>
      <c r="P2143" s="241"/>
      <c r="Q2143" s="241"/>
      <c r="R2143" s="241"/>
      <c r="S2143" s="241"/>
      <c r="T2143" s="242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T2143" s="243" t="s">
        <v>171</v>
      </c>
      <c r="AU2143" s="243" t="s">
        <v>83</v>
      </c>
      <c r="AV2143" s="13" t="s">
        <v>83</v>
      </c>
      <c r="AW2143" s="13" t="s">
        <v>35</v>
      </c>
      <c r="AX2143" s="13" t="s">
        <v>73</v>
      </c>
      <c r="AY2143" s="243" t="s">
        <v>160</v>
      </c>
    </row>
    <row r="2144" s="13" customFormat="1">
      <c r="A2144" s="13"/>
      <c r="B2144" s="232"/>
      <c r="C2144" s="233"/>
      <c r="D2144" s="234" t="s">
        <v>171</v>
      </c>
      <c r="E2144" s="235" t="s">
        <v>19</v>
      </c>
      <c r="F2144" s="236" t="s">
        <v>1561</v>
      </c>
      <c r="G2144" s="233"/>
      <c r="H2144" s="237">
        <v>14.866</v>
      </c>
      <c r="I2144" s="238"/>
      <c r="J2144" s="233"/>
      <c r="K2144" s="233"/>
      <c r="L2144" s="239"/>
      <c r="M2144" s="240"/>
      <c r="N2144" s="241"/>
      <c r="O2144" s="241"/>
      <c r="P2144" s="241"/>
      <c r="Q2144" s="241"/>
      <c r="R2144" s="241"/>
      <c r="S2144" s="241"/>
      <c r="T2144" s="242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T2144" s="243" t="s">
        <v>171</v>
      </c>
      <c r="AU2144" s="243" t="s">
        <v>83</v>
      </c>
      <c r="AV2144" s="13" t="s">
        <v>83</v>
      </c>
      <c r="AW2144" s="13" t="s">
        <v>35</v>
      </c>
      <c r="AX2144" s="13" t="s">
        <v>73</v>
      </c>
      <c r="AY2144" s="243" t="s">
        <v>160</v>
      </c>
    </row>
    <row r="2145" s="15" customFormat="1">
      <c r="A2145" s="15"/>
      <c r="B2145" s="265"/>
      <c r="C2145" s="266"/>
      <c r="D2145" s="234" t="s">
        <v>171</v>
      </c>
      <c r="E2145" s="267" t="s">
        <v>19</v>
      </c>
      <c r="F2145" s="268" t="s">
        <v>1347</v>
      </c>
      <c r="G2145" s="266"/>
      <c r="H2145" s="269">
        <v>135.51900000000001</v>
      </c>
      <c r="I2145" s="270"/>
      <c r="J2145" s="266"/>
      <c r="K2145" s="266"/>
      <c r="L2145" s="271"/>
      <c r="M2145" s="272"/>
      <c r="N2145" s="273"/>
      <c r="O2145" s="273"/>
      <c r="P2145" s="273"/>
      <c r="Q2145" s="273"/>
      <c r="R2145" s="273"/>
      <c r="S2145" s="273"/>
      <c r="T2145" s="274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T2145" s="275" t="s">
        <v>171</v>
      </c>
      <c r="AU2145" s="275" t="s">
        <v>83</v>
      </c>
      <c r="AV2145" s="15" t="s">
        <v>181</v>
      </c>
      <c r="AW2145" s="15" t="s">
        <v>35</v>
      </c>
      <c r="AX2145" s="15" t="s">
        <v>73</v>
      </c>
      <c r="AY2145" s="275" t="s">
        <v>160</v>
      </c>
    </row>
    <row r="2146" s="13" customFormat="1">
      <c r="A2146" s="13"/>
      <c r="B2146" s="232"/>
      <c r="C2146" s="233"/>
      <c r="D2146" s="234" t="s">
        <v>171</v>
      </c>
      <c r="E2146" s="235" t="s">
        <v>19</v>
      </c>
      <c r="F2146" s="236" t="s">
        <v>1966</v>
      </c>
      <c r="G2146" s="233"/>
      <c r="H2146" s="237">
        <v>25.128</v>
      </c>
      <c r="I2146" s="238"/>
      <c r="J2146" s="233"/>
      <c r="K2146" s="233"/>
      <c r="L2146" s="239"/>
      <c r="M2146" s="240"/>
      <c r="N2146" s="241"/>
      <c r="O2146" s="241"/>
      <c r="P2146" s="241"/>
      <c r="Q2146" s="241"/>
      <c r="R2146" s="241"/>
      <c r="S2146" s="241"/>
      <c r="T2146" s="242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T2146" s="243" t="s">
        <v>171</v>
      </c>
      <c r="AU2146" s="243" t="s">
        <v>83</v>
      </c>
      <c r="AV2146" s="13" t="s">
        <v>83</v>
      </c>
      <c r="AW2146" s="13" t="s">
        <v>35</v>
      </c>
      <c r="AX2146" s="13" t="s">
        <v>73</v>
      </c>
      <c r="AY2146" s="243" t="s">
        <v>160</v>
      </c>
    </row>
    <row r="2147" s="13" customFormat="1">
      <c r="A2147" s="13"/>
      <c r="B2147" s="232"/>
      <c r="C2147" s="233"/>
      <c r="D2147" s="234" t="s">
        <v>171</v>
      </c>
      <c r="E2147" s="235" t="s">
        <v>19</v>
      </c>
      <c r="F2147" s="236" t="s">
        <v>1967</v>
      </c>
      <c r="G2147" s="233"/>
      <c r="H2147" s="237">
        <v>17.474</v>
      </c>
      <c r="I2147" s="238"/>
      <c r="J2147" s="233"/>
      <c r="K2147" s="233"/>
      <c r="L2147" s="239"/>
      <c r="M2147" s="240"/>
      <c r="N2147" s="241"/>
      <c r="O2147" s="241"/>
      <c r="P2147" s="241"/>
      <c r="Q2147" s="241"/>
      <c r="R2147" s="241"/>
      <c r="S2147" s="241"/>
      <c r="T2147" s="242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T2147" s="243" t="s">
        <v>171</v>
      </c>
      <c r="AU2147" s="243" t="s">
        <v>83</v>
      </c>
      <c r="AV2147" s="13" t="s">
        <v>83</v>
      </c>
      <c r="AW2147" s="13" t="s">
        <v>35</v>
      </c>
      <c r="AX2147" s="13" t="s">
        <v>73</v>
      </c>
      <c r="AY2147" s="243" t="s">
        <v>160</v>
      </c>
    </row>
    <row r="2148" s="13" customFormat="1">
      <c r="A2148" s="13"/>
      <c r="B2148" s="232"/>
      <c r="C2148" s="233"/>
      <c r="D2148" s="234" t="s">
        <v>171</v>
      </c>
      <c r="E2148" s="235" t="s">
        <v>19</v>
      </c>
      <c r="F2148" s="236" t="s">
        <v>1968</v>
      </c>
      <c r="G2148" s="233"/>
      <c r="H2148" s="237">
        <v>94.582999999999998</v>
      </c>
      <c r="I2148" s="238"/>
      <c r="J2148" s="233"/>
      <c r="K2148" s="233"/>
      <c r="L2148" s="239"/>
      <c r="M2148" s="240"/>
      <c r="N2148" s="241"/>
      <c r="O2148" s="241"/>
      <c r="P2148" s="241"/>
      <c r="Q2148" s="241"/>
      <c r="R2148" s="241"/>
      <c r="S2148" s="241"/>
      <c r="T2148" s="242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T2148" s="243" t="s">
        <v>171</v>
      </c>
      <c r="AU2148" s="243" t="s">
        <v>83</v>
      </c>
      <c r="AV2148" s="13" t="s">
        <v>83</v>
      </c>
      <c r="AW2148" s="13" t="s">
        <v>35</v>
      </c>
      <c r="AX2148" s="13" t="s">
        <v>73</v>
      </c>
      <c r="AY2148" s="243" t="s">
        <v>160</v>
      </c>
    </row>
    <row r="2149" s="13" customFormat="1">
      <c r="A2149" s="13"/>
      <c r="B2149" s="232"/>
      <c r="C2149" s="233"/>
      <c r="D2149" s="234" t="s">
        <v>171</v>
      </c>
      <c r="E2149" s="235" t="s">
        <v>19</v>
      </c>
      <c r="F2149" s="236" t="s">
        <v>1565</v>
      </c>
      <c r="G2149" s="233"/>
      <c r="H2149" s="237">
        <v>7.6449999999999996</v>
      </c>
      <c r="I2149" s="238"/>
      <c r="J2149" s="233"/>
      <c r="K2149" s="233"/>
      <c r="L2149" s="239"/>
      <c r="M2149" s="240"/>
      <c r="N2149" s="241"/>
      <c r="O2149" s="241"/>
      <c r="P2149" s="241"/>
      <c r="Q2149" s="241"/>
      <c r="R2149" s="241"/>
      <c r="S2149" s="241"/>
      <c r="T2149" s="242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T2149" s="243" t="s">
        <v>171</v>
      </c>
      <c r="AU2149" s="243" t="s">
        <v>83</v>
      </c>
      <c r="AV2149" s="13" t="s">
        <v>83</v>
      </c>
      <c r="AW2149" s="13" t="s">
        <v>35</v>
      </c>
      <c r="AX2149" s="13" t="s">
        <v>73</v>
      </c>
      <c r="AY2149" s="243" t="s">
        <v>160</v>
      </c>
    </row>
    <row r="2150" s="13" customFormat="1">
      <c r="A2150" s="13"/>
      <c r="B2150" s="232"/>
      <c r="C2150" s="233"/>
      <c r="D2150" s="234" t="s">
        <v>171</v>
      </c>
      <c r="E2150" s="235" t="s">
        <v>19</v>
      </c>
      <c r="F2150" s="236" t="s">
        <v>1566</v>
      </c>
      <c r="G2150" s="233"/>
      <c r="H2150" s="237">
        <v>5.8739999999999997</v>
      </c>
      <c r="I2150" s="238"/>
      <c r="J2150" s="233"/>
      <c r="K2150" s="233"/>
      <c r="L2150" s="239"/>
      <c r="M2150" s="240"/>
      <c r="N2150" s="241"/>
      <c r="O2150" s="241"/>
      <c r="P2150" s="241"/>
      <c r="Q2150" s="241"/>
      <c r="R2150" s="241"/>
      <c r="S2150" s="241"/>
      <c r="T2150" s="242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T2150" s="243" t="s">
        <v>171</v>
      </c>
      <c r="AU2150" s="243" t="s">
        <v>83</v>
      </c>
      <c r="AV2150" s="13" t="s">
        <v>83</v>
      </c>
      <c r="AW2150" s="13" t="s">
        <v>35</v>
      </c>
      <c r="AX2150" s="13" t="s">
        <v>73</v>
      </c>
      <c r="AY2150" s="243" t="s">
        <v>160</v>
      </c>
    </row>
    <row r="2151" s="13" customFormat="1">
      <c r="A2151" s="13"/>
      <c r="B2151" s="232"/>
      <c r="C2151" s="233"/>
      <c r="D2151" s="234" t="s">
        <v>171</v>
      </c>
      <c r="E2151" s="235" t="s">
        <v>19</v>
      </c>
      <c r="F2151" s="236" t="s">
        <v>1567</v>
      </c>
      <c r="G2151" s="233"/>
      <c r="H2151" s="237">
        <v>42.448999999999998</v>
      </c>
      <c r="I2151" s="238"/>
      <c r="J2151" s="233"/>
      <c r="K2151" s="233"/>
      <c r="L2151" s="239"/>
      <c r="M2151" s="240"/>
      <c r="N2151" s="241"/>
      <c r="O2151" s="241"/>
      <c r="P2151" s="241"/>
      <c r="Q2151" s="241"/>
      <c r="R2151" s="241"/>
      <c r="S2151" s="241"/>
      <c r="T2151" s="242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T2151" s="243" t="s">
        <v>171</v>
      </c>
      <c r="AU2151" s="243" t="s">
        <v>83</v>
      </c>
      <c r="AV2151" s="13" t="s">
        <v>83</v>
      </c>
      <c r="AW2151" s="13" t="s">
        <v>35</v>
      </c>
      <c r="AX2151" s="13" t="s">
        <v>73</v>
      </c>
      <c r="AY2151" s="243" t="s">
        <v>160</v>
      </c>
    </row>
    <row r="2152" s="13" customFormat="1">
      <c r="A2152" s="13"/>
      <c r="B2152" s="232"/>
      <c r="C2152" s="233"/>
      <c r="D2152" s="234" t="s">
        <v>171</v>
      </c>
      <c r="E2152" s="235" t="s">
        <v>19</v>
      </c>
      <c r="F2152" s="236" t="s">
        <v>1568</v>
      </c>
      <c r="G2152" s="233"/>
      <c r="H2152" s="237">
        <v>42.863999999999997</v>
      </c>
      <c r="I2152" s="238"/>
      <c r="J2152" s="233"/>
      <c r="K2152" s="233"/>
      <c r="L2152" s="239"/>
      <c r="M2152" s="240"/>
      <c r="N2152" s="241"/>
      <c r="O2152" s="241"/>
      <c r="P2152" s="241"/>
      <c r="Q2152" s="241"/>
      <c r="R2152" s="241"/>
      <c r="S2152" s="241"/>
      <c r="T2152" s="242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T2152" s="243" t="s">
        <v>171</v>
      </c>
      <c r="AU2152" s="243" t="s">
        <v>83</v>
      </c>
      <c r="AV2152" s="13" t="s">
        <v>83</v>
      </c>
      <c r="AW2152" s="13" t="s">
        <v>35</v>
      </c>
      <c r="AX2152" s="13" t="s">
        <v>73</v>
      </c>
      <c r="AY2152" s="243" t="s">
        <v>160</v>
      </c>
    </row>
    <row r="2153" s="13" customFormat="1">
      <c r="A2153" s="13"/>
      <c r="B2153" s="232"/>
      <c r="C2153" s="233"/>
      <c r="D2153" s="234" t="s">
        <v>171</v>
      </c>
      <c r="E2153" s="235" t="s">
        <v>19</v>
      </c>
      <c r="F2153" s="236" t="s">
        <v>1569</v>
      </c>
      <c r="G2153" s="233"/>
      <c r="H2153" s="237">
        <v>50.238</v>
      </c>
      <c r="I2153" s="238"/>
      <c r="J2153" s="233"/>
      <c r="K2153" s="233"/>
      <c r="L2153" s="239"/>
      <c r="M2153" s="240"/>
      <c r="N2153" s="241"/>
      <c r="O2153" s="241"/>
      <c r="P2153" s="241"/>
      <c r="Q2153" s="241"/>
      <c r="R2153" s="241"/>
      <c r="S2153" s="241"/>
      <c r="T2153" s="242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T2153" s="243" t="s">
        <v>171</v>
      </c>
      <c r="AU2153" s="243" t="s">
        <v>83</v>
      </c>
      <c r="AV2153" s="13" t="s">
        <v>83</v>
      </c>
      <c r="AW2153" s="13" t="s">
        <v>35</v>
      </c>
      <c r="AX2153" s="13" t="s">
        <v>73</v>
      </c>
      <c r="AY2153" s="243" t="s">
        <v>160</v>
      </c>
    </row>
    <row r="2154" s="13" customFormat="1">
      <c r="A2154" s="13"/>
      <c r="B2154" s="232"/>
      <c r="C2154" s="233"/>
      <c r="D2154" s="234" t="s">
        <v>171</v>
      </c>
      <c r="E2154" s="235" t="s">
        <v>19</v>
      </c>
      <c r="F2154" s="236" t="s">
        <v>1969</v>
      </c>
      <c r="G2154" s="233"/>
      <c r="H2154" s="237">
        <v>11.616</v>
      </c>
      <c r="I2154" s="238"/>
      <c r="J2154" s="233"/>
      <c r="K2154" s="233"/>
      <c r="L2154" s="239"/>
      <c r="M2154" s="240"/>
      <c r="N2154" s="241"/>
      <c r="O2154" s="241"/>
      <c r="P2154" s="241"/>
      <c r="Q2154" s="241"/>
      <c r="R2154" s="241"/>
      <c r="S2154" s="241"/>
      <c r="T2154" s="242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T2154" s="243" t="s">
        <v>171</v>
      </c>
      <c r="AU2154" s="243" t="s">
        <v>83</v>
      </c>
      <c r="AV2154" s="13" t="s">
        <v>83</v>
      </c>
      <c r="AW2154" s="13" t="s">
        <v>35</v>
      </c>
      <c r="AX2154" s="13" t="s">
        <v>73</v>
      </c>
      <c r="AY2154" s="243" t="s">
        <v>160</v>
      </c>
    </row>
    <row r="2155" s="13" customFormat="1">
      <c r="A2155" s="13"/>
      <c r="B2155" s="232"/>
      <c r="C2155" s="233"/>
      <c r="D2155" s="234" t="s">
        <v>171</v>
      </c>
      <c r="E2155" s="235" t="s">
        <v>19</v>
      </c>
      <c r="F2155" s="236" t="s">
        <v>1571</v>
      </c>
      <c r="G2155" s="233"/>
      <c r="H2155" s="237">
        <v>75.885000000000005</v>
      </c>
      <c r="I2155" s="238"/>
      <c r="J2155" s="233"/>
      <c r="K2155" s="233"/>
      <c r="L2155" s="239"/>
      <c r="M2155" s="240"/>
      <c r="N2155" s="241"/>
      <c r="O2155" s="241"/>
      <c r="P2155" s="241"/>
      <c r="Q2155" s="241"/>
      <c r="R2155" s="241"/>
      <c r="S2155" s="241"/>
      <c r="T2155" s="242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T2155" s="243" t="s">
        <v>171</v>
      </c>
      <c r="AU2155" s="243" t="s">
        <v>83</v>
      </c>
      <c r="AV2155" s="13" t="s">
        <v>83</v>
      </c>
      <c r="AW2155" s="13" t="s">
        <v>35</v>
      </c>
      <c r="AX2155" s="13" t="s">
        <v>73</v>
      </c>
      <c r="AY2155" s="243" t="s">
        <v>160</v>
      </c>
    </row>
    <row r="2156" s="15" customFormat="1">
      <c r="A2156" s="15"/>
      <c r="B2156" s="265"/>
      <c r="C2156" s="266"/>
      <c r="D2156" s="234" t="s">
        <v>171</v>
      </c>
      <c r="E2156" s="267" t="s">
        <v>19</v>
      </c>
      <c r="F2156" s="268" t="s">
        <v>1358</v>
      </c>
      <c r="G2156" s="266"/>
      <c r="H2156" s="269">
        <v>373.75599999999997</v>
      </c>
      <c r="I2156" s="270"/>
      <c r="J2156" s="266"/>
      <c r="K2156" s="266"/>
      <c r="L2156" s="271"/>
      <c r="M2156" s="272"/>
      <c r="N2156" s="273"/>
      <c r="O2156" s="273"/>
      <c r="P2156" s="273"/>
      <c r="Q2156" s="273"/>
      <c r="R2156" s="273"/>
      <c r="S2156" s="273"/>
      <c r="T2156" s="274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T2156" s="275" t="s">
        <v>171</v>
      </c>
      <c r="AU2156" s="275" t="s">
        <v>83</v>
      </c>
      <c r="AV2156" s="15" t="s">
        <v>181</v>
      </c>
      <c r="AW2156" s="15" t="s">
        <v>35</v>
      </c>
      <c r="AX2156" s="15" t="s">
        <v>73</v>
      </c>
      <c r="AY2156" s="275" t="s">
        <v>160</v>
      </c>
    </row>
    <row r="2157" s="13" customFormat="1">
      <c r="A2157" s="13"/>
      <c r="B2157" s="232"/>
      <c r="C2157" s="233"/>
      <c r="D2157" s="234" t="s">
        <v>171</v>
      </c>
      <c r="E2157" s="235" t="s">
        <v>19</v>
      </c>
      <c r="F2157" s="236" t="s">
        <v>1572</v>
      </c>
      <c r="G2157" s="233"/>
      <c r="H2157" s="237">
        <v>7.9660000000000002</v>
      </c>
      <c r="I2157" s="238"/>
      <c r="J2157" s="233"/>
      <c r="K2157" s="233"/>
      <c r="L2157" s="239"/>
      <c r="M2157" s="240"/>
      <c r="N2157" s="241"/>
      <c r="O2157" s="241"/>
      <c r="P2157" s="241"/>
      <c r="Q2157" s="241"/>
      <c r="R2157" s="241"/>
      <c r="S2157" s="241"/>
      <c r="T2157" s="242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T2157" s="243" t="s">
        <v>171</v>
      </c>
      <c r="AU2157" s="243" t="s">
        <v>83</v>
      </c>
      <c r="AV2157" s="13" t="s">
        <v>83</v>
      </c>
      <c r="AW2157" s="13" t="s">
        <v>35</v>
      </c>
      <c r="AX2157" s="13" t="s">
        <v>73</v>
      </c>
      <c r="AY2157" s="243" t="s">
        <v>160</v>
      </c>
    </row>
    <row r="2158" s="15" customFormat="1">
      <c r="A2158" s="15"/>
      <c r="B2158" s="265"/>
      <c r="C2158" s="266"/>
      <c r="D2158" s="234" t="s">
        <v>171</v>
      </c>
      <c r="E2158" s="267" t="s">
        <v>19</v>
      </c>
      <c r="F2158" s="268" t="s">
        <v>1360</v>
      </c>
      <c r="G2158" s="266"/>
      <c r="H2158" s="269">
        <v>7.9660000000000002</v>
      </c>
      <c r="I2158" s="270"/>
      <c r="J2158" s="266"/>
      <c r="K2158" s="266"/>
      <c r="L2158" s="271"/>
      <c r="M2158" s="272"/>
      <c r="N2158" s="273"/>
      <c r="O2158" s="273"/>
      <c r="P2158" s="273"/>
      <c r="Q2158" s="273"/>
      <c r="R2158" s="273"/>
      <c r="S2158" s="273"/>
      <c r="T2158" s="274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T2158" s="275" t="s">
        <v>171</v>
      </c>
      <c r="AU2158" s="275" t="s">
        <v>83</v>
      </c>
      <c r="AV2158" s="15" t="s">
        <v>181</v>
      </c>
      <c r="AW2158" s="15" t="s">
        <v>35</v>
      </c>
      <c r="AX2158" s="15" t="s">
        <v>73</v>
      </c>
      <c r="AY2158" s="275" t="s">
        <v>160</v>
      </c>
    </row>
    <row r="2159" s="13" customFormat="1">
      <c r="A2159" s="13"/>
      <c r="B2159" s="232"/>
      <c r="C2159" s="233"/>
      <c r="D2159" s="234" t="s">
        <v>171</v>
      </c>
      <c r="E2159" s="235" t="s">
        <v>19</v>
      </c>
      <c r="F2159" s="236" t="s">
        <v>1574</v>
      </c>
      <c r="G2159" s="233"/>
      <c r="H2159" s="237">
        <v>7.3230000000000004</v>
      </c>
      <c r="I2159" s="238"/>
      <c r="J2159" s="233"/>
      <c r="K2159" s="233"/>
      <c r="L2159" s="239"/>
      <c r="M2159" s="240"/>
      <c r="N2159" s="241"/>
      <c r="O2159" s="241"/>
      <c r="P2159" s="241"/>
      <c r="Q2159" s="241"/>
      <c r="R2159" s="241"/>
      <c r="S2159" s="241"/>
      <c r="T2159" s="242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T2159" s="243" t="s">
        <v>171</v>
      </c>
      <c r="AU2159" s="243" t="s">
        <v>83</v>
      </c>
      <c r="AV2159" s="13" t="s">
        <v>83</v>
      </c>
      <c r="AW2159" s="13" t="s">
        <v>35</v>
      </c>
      <c r="AX2159" s="13" t="s">
        <v>73</v>
      </c>
      <c r="AY2159" s="243" t="s">
        <v>160</v>
      </c>
    </row>
    <row r="2160" s="15" customFormat="1">
      <c r="A2160" s="15"/>
      <c r="B2160" s="265"/>
      <c r="C2160" s="266"/>
      <c r="D2160" s="234" t="s">
        <v>171</v>
      </c>
      <c r="E2160" s="267" t="s">
        <v>19</v>
      </c>
      <c r="F2160" s="268" t="s">
        <v>1575</v>
      </c>
      <c r="G2160" s="266"/>
      <c r="H2160" s="269">
        <v>7.3230000000000004</v>
      </c>
      <c r="I2160" s="270"/>
      <c r="J2160" s="266"/>
      <c r="K2160" s="266"/>
      <c r="L2160" s="271"/>
      <c r="M2160" s="272"/>
      <c r="N2160" s="273"/>
      <c r="O2160" s="273"/>
      <c r="P2160" s="273"/>
      <c r="Q2160" s="273"/>
      <c r="R2160" s="273"/>
      <c r="S2160" s="273"/>
      <c r="T2160" s="274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T2160" s="275" t="s">
        <v>171</v>
      </c>
      <c r="AU2160" s="275" t="s">
        <v>83</v>
      </c>
      <c r="AV2160" s="15" t="s">
        <v>181</v>
      </c>
      <c r="AW2160" s="15" t="s">
        <v>35</v>
      </c>
      <c r="AX2160" s="15" t="s">
        <v>73</v>
      </c>
      <c r="AY2160" s="275" t="s">
        <v>160</v>
      </c>
    </row>
    <row r="2161" s="13" customFormat="1">
      <c r="A2161" s="13"/>
      <c r="B2161" s="232"/>
      <c r="C2161" s="233"/>
      <c r="D2161" s="234" t="s">
        <v>171</v>
      </c>
      <c r="E2161" s="235" t="s">
        <v>19</v>
      </c>
      <c r="F2161" s="236" t="s">
        <v>2008</v>
      </c>
      <c r="G2161" s="233"/>
      <c r="H2161" s="237">
        <v>5.798</v>
      </c>
      <c r="I2161" s="238"/>
      <c r="J2161" s="233"/>
      <c r="K2161" s="233"/>
      <c r="L2161" s="239"/>
      <c r="M2161" s="240"/>
      <c r="N2161" s="241"/>
      <c r="O2161" s="241"/>
      <c r="P2161" s="241"/>
      <c r="Q2161" s="241"/>
      <c r="R2161" s="241"/>
      <c r="S2161" s="241"/>
      <c r="T2161" s="242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T2161" s="243" t="s">
        <v>171</v>
      </c>
      <c r="AU2161" s="243" t="s">
        <v>83</v>
      </c>
      <c r="AV2161" s="13" t="s">
        <v>83</v>
      </c>
      <c r="AW2161" s="13" t="s">
        <v>35</v>
      </c>
      <c r="AX2161" s="13" t="s">
        <v>73</v>
      </c>
      <c r="AY2161" s="243" t="s">
        <v>160</v>
      </c>
    </row>
    <row r="2162" s="13" customFormat="1">
      <c r="A2162" s="13"/>
      <c r="B2162" s="232"/>
      <c r="C2162" s="233"/>
      <c r="D2162" s="234" t="s">
        <v>171</v>
      </c>
      <c r="E2162" s="235" t="s">
        <v>19</v>
      </c>
      <c r="F2162" s="236" t="s">
        <v>2009</v>
      </c>
      <c r="G2162" s="233"/>
      <c r="H2162" s="237">
        <v>13.686999999999999</v>
      </c>
      <c r="I2162" s="238"/>
      <c r="J2162" s="233"/>
      <c r="K2162" s="233"/>
      <c r="L2162" s="239"/>
      <c r="M2162" s="240"/>
      <c r="N2162" s="241"/>
      <c r="O2162" s="241"/>
      <c r="P2162" s="241"/>
      <c r="Q2162" s="241"/>
      <c r="R2162" s="241"/>
      <c r="S2162" s="241"/>
      <c r="T2162" s="242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T2162" s="243" t="s">
        <v>171</v>
      </c>
      <c r="AU2162" s="243" t="s">
        <v>83</v>
      </c>
      <c r="AV2162" s="13" t="s">
        <v>83</v>
      </c>
      <c r="AW2162" s="13" t="s">
        <v>35</v>
      </c>
      <c r="AX2162" s="13" t="s">
        <v>73</v>
      </c>
      <c r="AY2162" s="243" t="s">
        <v>160</v>
      </c>
    </row>
    <row r="2163" s="15" customFormat="1">
      <c r="A2163" s="15"/>
      <c r="B2163" s="265"/>
      <c r="C2163" s="266"/>
      <c r="D2163" s="234" t="s">
        <v>171</v>
      </c>
      <c r="E2163" s="267" t="s">
        <v>19</v>
      </c>
      <c r="F2163" s="268" t="s">
        <v>1387</v>
      </c>
      <c r="G2163" s="266"/>
      <c r="H2163" s="269">
        <v>19.484999999999999</v>
      </c>
      <c r="I2163" s="270"/>
      <c r="J2163" s="266"/>
      <c r="K2163" s="266"/>
      <c r="L2163" s="271"/>
      <c r="M2163" s="272"/>
      <c r="N2163" s="273"/>
      <c r="O2163" s="273"/>
      <c r="P2163" s="273"/>
      <c r="Q2163" s="273"/>
      <c r="R2163" s="273"/>
      <c r="S2163" s="273"/>
      <c r="T2163" s="274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T2163" s="275" t="s">
        <v>171</v>
      </c>
      <c r="AU2163" s="275" t="s">
        <v>83</v>
      </c>
      <c r="AV2163" s="15" t="s">
        <v>181</v>
      </c>
      <c r="AW2163" s="15" t="s">
        <v>35</v>
      </c>
      <c r="AX2163" s="15" t="s">
        <v>73</v>
      </c>
      <c r="AY2163" s="275" t="s">
        <v>160</v>
      </c>
    </row>
    <row r="2164" s="14" customFormat="1">
      <c r="A2164" s="14"/>
      <c r="B2164" s="244"/>
      <c r="C2164" s="245"/>
      <c r="D2164" s="234" t="s">
        <v>171</v>
      </c>
      <c r="E2164" s="246" t="s">
        <v>19</v>
      </c>
      <c r="F2164" s="247" t="s">
        <v>180</v>
      </c>
      <c r="G2164" s="245"/>
      <c r="H2164" s="248">
        <v>544.04899999999998</v>
      </c>
      <c r="I2164" s="249"/>
      <c r="J2164" s="245"/>
      <c r="K2164" s="245"/>
      <c r="L2164" s="250"/>
      <c r="M2164" s="251"/>
      <c r="N2164" s="252"/>
      <c r="O2164" s="252"/>
      <c r="P2164" s="252"/>
      <c r="Q2164" s="252"/>
      <c r="R2164" s="252"/>
      <c r="S2164" s="252"/>
      <c r="T2164" s="253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T2164" s="254" t="s">
        <v>171</v>
      </c>
      <c r="AU2164" s="254" t="s">
        <v>83</v>
      </c>
      <c r="AV2164" s="14" t="s">
        <v>167</v>
      </c>
      <c r="AW2164" s="14" t="s">
        <v>35</v>
      </c>
      <c r="AX2164" s="14" t="s">
        <v>81</v>
      </c>
      <c r="AY2164" s="254" t="s">
        <v>160</v>
      </c>
    </row>
    <row r="2165" s="2" customFormat="1" ht="24.15" customHeight="1">
      <c r="A2165" s="40"/>
      <c r="B2165" s="41"/>
      <c r="C2165" s="214" t="s">
        <v>2725</v>
      </c>
      <c r="D2165" s="214" t="s">
        <v>162</v>
      </c>
      <c r="E2165" s="215" t="s">
        <v>2726</v>
      </c>
      <c r="F2165" s="216" t="s">
        <v>2727</v>
      </c>
      <c r="G2165" s="217" t="s">
        <v>165</v>
      </c>
      <c r="H2165" s="218">
        <v>83.266000000000005</v>
      </c>
      <c r="I2165" s="219"/>
      <c r="J2165" s="220">
        <f>ROUND(I2165*H2165,2)</f>
        <v>0</v>
      </c>
      <c r="K2165" s="216" t="s">
        <v>166</v>
      </c>
      <c r="L2165" s="46"/>
      <c r="M2165" s="221" t="s">
        <v>19</v>
      </c>
      <c r="N2165" s="222" t="s">
        <v>44</v>
      </c>
      <c r="O2165" s="86"/>
      <c r="P2165" s="223">
        <f>O2165*H2165</f>
        <v>0</v>
      </c>
      <c r="Q2165" s="223">
        <v>0.0050000000000000001</v>
      </c>
      <c r="R2165" s="223">
        <f>Q2165*H2165</f>
        <v>0.41633000000000003</v>
      </c>
      <c r="S2165" s="223">
        <v>0</v>
      </c>
      <c r="T2165" s="224">
        <f>S2165*H2165</f>
        <v>0</v>
      </c>
      <c r="U2165" s="40"/>
      <c r="V2165" s="40"/>
      <c r="W2165" s="40"/>
      <c r="X2165" s="40"/>
      <c r="Y2165" s="40"/>
      <c r="Z2165" s="40"/>
      <c r="AA2165" s="40"/>
      <c r="AB2165" s="40"/>
      <c r="AC2165" s="40"/>
      <c r="AD2165" s="40"/>
      <c r="AE2165" s="40"/>
      <c r="AR2165" s="225" t="s">
        <v>263</v>
      </c>
      <c r="AT2165" s="225" t="s">
        <v>162</v>
      </c>
      <c r="AU2165" s="225" t="s">
        <v>83</v>
      </c>
      <c r="AY2165" s="19" t="s">
        <v>160</v>
      </c>
      <c r="BE2165" s="226">
        <f>IF(N2165="základní",J2165,0)</f>
        <v>0</v>
      </c>
      <c r="BF2165" s="226">
        <f>IF(N2165="snížená",J2165,0)</f>
        <v>0</v>
      </c>
      <c r="BG2165" s="226">
        <f>IF(N2165="zákl. přenesená",J2165,0)</f>
        <v>0</v>
      </c>
      <c r="BH2165" s="226">
        <f>IF(N2165="sníž. přenesená",J2165,0)</f>
        <v>0</v>
      </c>
      <c r="BI2165" s="226">
        <f>IF(N2165="nulová",J2165,0)</f>
        <v>0</v>
      </c>
      <c r="BJ2165" s="19" t="s">
        <v>81</v>
      </c>
      <c r="BK2165" s="226">
        <f>ROUND(I2165*H2165,2)</f>
        <v>0</v>
      </c>
      <c r="BL2165" s="19" t="s">
        <v>263</v>
      </c>
      <c r="BM2165" s="225" t="s">
        <v>2728</v>
      </c>
    </row>
    <row r="2166" s="2" customFormat="1">
      <c r="A2166" s="40"/>
      <c r="B2166" s="41"/>
      <c r="C2166" s="42"/>
      <c r="D2166" s="227" t="s">
        <v>169</v>
      </c>
      <c r="E2166" s="42"/>
      <c r="F2166" s="228" t="s">
        <v>2729</v>
      </c>
      <c r="G2166" s="42"/>
      <c r="H2166" s="42"/>
      <c r="I2166" s="229"/>
      <c r="J2166" s="42"/>
      <c r="K2166" s="42"/>
      <c r="L2166" s="46"/>
      <c r="M2166" s="230"/>
      <c r="N2166" s="231"/>
      <c r="O2166" s="86"/>
      <c r="P2166" s="86"/>
      <c r="Q2166" s="86"/>
      <c r="R2166" s="86"/>
      <c r="S2166" s="86"/>
      <c r="T2166" s="87"/>
      <c r="U2166" s="40"/>
      <c r="V2166" s="40"/>
      <c r="W2166" s="40"/>
      <c r="X2166" s="40"/>
      <c r="Y2166" s="40"/>
      <c r="Z2166" s="40"/>
      <c r="AA2166" s="40"/>
      <c r="AB2166" s="40"/>
      <c r="AC2166" s="40"/>
      <c r="AD2166" s="40"/>
      <c r="AE2166" s="40"/>
      <c r="AT2166" s="19" t="s">
        <v>169</v>
      </c>
      <c r="AU2166" s="19" t="s">
        <v>83</v>
      </c>
    </row>
    <row r="2167" s="13" customFormat="1">
      <c r="A2167" s="13"/>
      <c r="B2167" s="232"/>
      <c r="C2167" s="233"/>
      <c r="D2167" s="234" t="s">
        <v>171</v>
      </c>
      <c r="E2167" s="235" t="s">
        <v>19</v>
      </c>
      <c r="F2167" s="236" t="s">
        <v>1574</v>
      </c>
      <c r="G2167" s="233"/>
      <c r="H2167" s="237">
        <v>7.3230000000000004</v>
      </c>
      <c r="I2167" s="238"/>
      <c r="J2167" s="233"/>
      <c r="K2167" s="233"/>
      <c r="L2167" s="239"/>
      <c r="M2167" s="240"/>
      <c r="N2167" s="241"/>
      <c r="O2167" s="241"/>
      <c r="P2167" s="241"/>
      <c r="Q2167" s="241"/>
      <c r="R2167" s="241"/>
      <c r="S2167" s="241"/>
      <c r="T2167" s="242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T2167" s="243" t="s">
        <v>171</v>
      </c>
      <c r="AU2167" s="243" t="s">
        <v>83</v>
      </c>
      <c r="AV2167" s="13" t="s">
        <v>83</v>
      </c>
      <c r="AW2167" s="13" t="s">
        <v>35</v>
      </c>
      <c r="AX2167" s="13" t="s">
        <v>73</v>
      </c>
      <c r="AY2167" s="243" t="s">
        <v>160</v>
      </c>
    </row>
    <row r="2168" s="15" customFormat="1">
      <c r="A2168" s="15"/>
      <c r="B2168" s="265"/>
      <c r="C2168" s="266"/>
      <c r="D2168" s="234" t="s">
        <v>171</v>
      </c>
      <c r="E2168" s="267" t="s">
        <v>19</v>
      </c>
      <c r="F2168" s="268" t="s">
        <v>1575</v>
      </c>
      <c r="G2168" s="266"/>
      <c r="H2168" s="269">
        <v>7.3230000000000004</v>
      </c>
      <c r="I2168" s="270"/>
      <c r="J2168" s="266"/>
      <c r="K2168" s="266"/>
      <c r="L2168" s="271"/>
      <c r="M2168" s="272"/>
      <c r="N2168" s="273"/>
      <c r="O2168" s="273"/>
      <c r="P2168" s="273"/>
      <c r="Q2168" s="273"/>
      <c r="R2168" s="273"/>
      <c r="S2168" s="273"/>
      <c r="T2168" s="274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T2168" s="275" t="s">
        <v>171</v>
      </c>
      <c r="AU2168" s="275" t="s">
        <v>83</v>
      </c>
      <c r="AV2168" s="15" t="s">
        <v>181</v>
      </c>
      <c r="AW2168" s="15" t="s">
        <v>35</v>
      </c>
      <c r="AX2168" s="15" t="s">
        <v>73</v>
      </c>
      <c r="AY2168" s="275" t="s">
        <v>160</v>
      </c>
    </row>
    <row r="2169" s="13" customFormat="1">
      <c r="A2169" s="13"/>
      <c r="B2169" s="232"/>
      <c r="C2169" s="233"/>
      <c r="D2169" s="234" t="s">
        <v>171</v>
      </c>
      <c r="E2169" s="235" t="s">
        <v>19</v>
      </c>
      <c r="F2169" s="236" t="s">
        <v>2730</v>
      </c>
      <c r="G2169" s="233"/>
      <c r="H2169" s="237">
        <v>56.457999999999998</v>
      </c>
      <c r="I2169" s="238"/>
      <c r="J2169" s="233"/>
      <c r="K2169" s="233"/>
      <c r="L2169" s="239"/>
      <c r="M2169" s="240"/>
      <c r="N2169" s="241"/>
      <c r="O2169" s="241"/>
      <c r="P2169" s="241"/>
      <c r="Q2169" s="241"/>
      <c r="R2169" s="241"/>
      <c r="S2169" s="241"/>
      <c r="T2169" s="242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T2169" s="243" t="s">
        <v>171</v>
      </c>
      <c r="AU2169" s="243" t="s">
        <v>83</v>
      </c>
      <c r="AV2169" s="13" t="s">
        <v>83</v>
      </c>
      <c r="AW2169" s="13" t="s">
        <v>35</v>
      </c>
      <c r="AX2169" s="13" t="s">
        <v>73</v>
      </c>
      <c r="AY2169" s="243" t="s">
        <v>160</v>
      </c>
    </row>
    <row r="2170" s="15" customFormat="1">
      <c r="A2170" s="15"/>
      <c r="B2170" s="265"/>
      <c r="C2170" s="266"/>
      <c r="D2170" s="234" t="s">
        <v>171</v>
      </c>
      <c r="E2170" s="267" t="s">
        <v>19</v>
      </c>
      <c r="F2170" s="268" t="s">
        <v>1579</v>
      </c>
      <c r="G2170" s="266"/>
      <c r="H2170" s="269">
        <v>56.457999999999998</v>
      </c>
      <c r="I2170" s="270"/>
      <c r="J2170" s="266"/>
      <c r="K2170" s="266"/>
      <c r="L2170" s="271"/>
      <c r="M2170" s="272"/>
      <c r="N2170" s="273"/>
      <c r="O2170" s="273"/>
      <c r="P2170" s="273"/>
      <c r="Q2170" s="273"/>
      <c r="R2170" s="273"/>
      <c r="S2170" s="273"/>
      <c r="T2170" s="274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T2170" s="275" t="s">
        <v>171</v>
      </c>
      <c r="AU2170" s="275" t="s">
        <v>83</v>
      </c>
      <c r="AV2170" s="15" t="s">
        <v>181</v>
      </c>
      <c r="AW2170" s="15" t="s">
        <v>35</v>
      </c>
      <c r="AX2170" s="15" t="s">
        <v>73</v>
      </c>
      <c r="AY2170" s="275" t="s">
        <v>160</v>
      </c>
    </row>
    <row r="2171" s="13" customFormat="1">
      <c r="A2171" s="13"/>
      <c r="B2171" s="232"/>
      <c r="C2171" s="233"/>
      <c r="D2171" s="234" t="s">
        <v>171</v>
      </c>
      <c r="E2171" s="235" t="s">
        <v>19</v>
      </c>
      <c r="F2171" s="236" t="s">
        <v>2008</v>
      </c>
      <c r="G2171" s="233"/>
      <c r="H2171" s="237">
        <v>5.798</v>
      </c>
      <c r="I2171" s="238"/>
      <c r="J2171" s="233"/>
      <c r="K2171" s="233"/>
      <c r="L2171" s="239"/>
      <c r="M2171" s="240"/>
      <c r="N2171" s="241"/>
      <c r="O2171" s="241"/>
      <c r="P2171" s="241"/>
      <c r="Q2171" s="241"/>
      <c r="R2171" s="241"/>
      <c r="S2171" s="241"/>
      <c r="T2171" s="242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T2171" s="243" t="s">
        <v>171</v>
      </c>
      <c r="AU2171" s="243" t="s">
        <v>83</v>
      </c>
      <c r="AV2171" s="13" t="s">
        <v>83</v>
      </c>
      <c r="AW2171" s="13" t="s">
        <v>35</v>
      </c>
      <c r="AX2171" s="13" t="s">
        <v>73</v>
      </c>
      <c r="AY2171" s="243" t="s">
        <v>160</v>
      </c>
    </row>
    <row r="2172" s="13" customFormat="1">
      <c r="A2172" s="13"/>
      <c r="B2172" s="232"/>
      <c r="C2172" s="233"/>
      <c r="D2172" s="234" t="s">
        <v>171</v>
      </c>
      <c r="E2172" s="235" t="s">
        <v>19</v>
      </c>
      <c r="F2172" s="236" t="s">
        <v>2009</v>
      </c>
      <c r="G2172" s="233"/>
      <c r="H2172" s="237">
        <v>13.686999999999999</v>
      </c>
      <c r="I2172" s="238"/>
      <c r="J2172" s="233"/>
      <c r="K2172" s="233"/>
      <c r="L2172" s="239"/>
      <c r="M2172" s="240"/>
      <c r="N2172" s="241"/>
      <c r="O2172" s="241"/>
      <c r="P2172" s="241"/>
      <c r="Q2172" s="241"/>
      <c r="R2172" s="241"/>
      <c r="S2172" s="241"/>
      <c r="T2172" s="242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T2172" s="243" t="s">
        <v>171</v>
      </c>
      <c r="AU2172" s="243" t="s">
        <v>83</v>
      </c>
      <c r="AV2172" s="13" t="s">
        <v>83</v>
      </c>
      <c r="AW2172" s="13" t="s">
        <v>35</v>
      </c>
      <c r="AX2172" s="13" t="s">
        <v>73</v>
      </c>
      <c r="AY2172" s="243" t="s">
        <v>160</v>
      </c>
    </row>
    <row r="2173" s="15" customFormat="1">
      <c r="A2173" s="15"/>
      <c r="B2173" s="265"/>
      <c r="C2173" s="266"/>
      <c r="D2173" s="234" t="s">
        <v>171</v>
      </c>
      <c r="E2173" s="267" t="s">
        <v>19</v>
      </c>
      <c r="F2173" s="268" t="s">
        <v>1387</v>
      </c>
      <c r="G2173" s="266"/>
      <c r="H2173" s="269">
        <v>19.484999999999999</v>
      </c>
      <c r="I2173" s="270"/>
      <c r="J2173" s="266"/>
      <c r="K2173" s="266"/>
      <c r="L2173" s="271"/>
      <c r="M2173" s="272"/>
      <c r="N2173" s="273"/>
      <c r="O2173" s="273"/>
      <c r="P2173" s="273"/>
      <c r="Q2173" s="273"/>
      <c r="R2173" s="273"/>
      <c r="S2173" s="273"/>
      <c r="T2173" s="274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T2173" s="275" t="s">
        <v>171</v>
      </c>
      <c r="AU2173" s="275" t="s">
        <v>83</v>
      </c>
      <c r="AV2173" s="15" t="s">
        <v>181</v>
      </c>
      <c r="AW2173" s="15" t="s">
        <v>35</v>
      </c>
      <c r="AX2173" s="15" t="s">
        <v>73</v>
      </c>
      <c r="AY2173" s="275" t="s">
        <v>160</v>
      </c>
    </row>
    <row r="2174" s="14" customFormat="1">
      <c r="A2174" s="14"/>
      <c r="B2174" s="244"/>
      <c r="C2174" s="245"/>
      <c r="D2174" s="234" t="s">
        <v>171</v>
      </c>
      <c r="E2174" s="246" t="s">
        <v>19</v>
      </c>
      <c r="F2174" s="247" t="s">
        <v>180</v>
      </c>
      <c r="G2174" s="245"/>
      <c r="H2174" s="248">
        <v>83.266000000000005</v>
      </c>
      <c r="I2174" s="249"/>
      <c r="J2174" s="245"/>
      <c r="K2174" s="245"/>
      <c r="L2174" s="250"/>
      <c r="M2174" s="251"/>
      <c r="N2174" s="252"/>
      <c r="O2174" s="252"/>
      <c r="P2174" s="252"/>
      <c r="Q2174" s="252"/>
      <c r="R2174" s="252"/>
      <c r="S2174" s="252"/>
      <c r="T2174" s="253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T2174" s="254" t="s">
        <v>171</v>
      </c>
      <c r="AU2174" s="254" t="s">
        <v>83</v>
      </c>
      <c r="AV2174" s="14" t="s">
        <v>167</v>
      </c>
      <c r="AW2174" s="14" t="s">
        <v>35</v>
      </c>
      <c r="AX2174" s="14" t="s">
        <v>81</v>
      </c>
      <c r="AY2174" s="254" t="s">
        <v>160</v>
      </c>
    </row>
    <row r="2175" s="2" customFormat="1" ht="37.8" customHeight="1">
      <c r="A2175" s="40"/>
      <c r="B2175" s="41"/>
      <c r="C2175" s="214" t="s">
        <v>2731</v>
      </c>
      <c r="D2175" s="214" t="s">
        <v>162</v>
      </c>
      <c r="E2175" s="215" t="s">
        <v>2732</v>
      </c>
      <c r="F2175" s="216" t="s">
        <v>2733</v>
      </c>
      <c r="G2175" s="217" t="s">
        <v>250</v>
      </c>
      <c r="H2175" s="218">
        <v>58.658999999999999</v>
      </c>
      <c r="I2175" s="219"/>
      <c r="J2175" s="220">
        <f>ROUND(I2175*H2175,2)</f>
        <v>0</v>
      </c>
      <c r="K2175" s="216" t="s">
        <v>166</v>
      </c>
      <c r="L2175" s="46"/>
      <c r="M2175" s="221" t="s">
        <v>19</v>
      </c>
      <c r="N2175" s="222" t="s">
        <v>44</v>
      </c>
      <c r="O2175" s="86"/>
      <c r="P2175" s="223">
        <f>O2175*H2175</f>
        <v>0</v>
      </c>
      <c r="Q2175" s="223">
        <v>0.016660000000000001</v>
      </c>
      <c r="R2175" s="223">
        <f>Q2175*H2175</f>
        <v>0.97725894000000002</v>
      </c>
      <c r="S2175" s="223">
        <v>0</v>
      </c>
      <c r="T2175" s="224">
        <f>S2175*H2175</f>
        <v>0</v>
      </c>
      <c r="U2175" s="40"/>
      <c r="V2175" s="40"/>
      <c r="W2175" s="40"/>
      <c r="X2175" s="40"/>
      <c r="Y2175" s="40"/>
      <c r="Z2175" s="40"/>
      <c r="AA2175" s="40"/>
      <c r="AB2175" s="40"/>
      <c r="AC2175" s="40"/>
      <c r="AD2175" s="40"/>
      <c r="AE2175" s="40"/>
      <c r="AR2175" s="225" t="s">
        <v>263</v>
      </c>
      <c r="AT2175" s="225" t="s">
        <v>162</v>
      </c>
      <c r="AU2175" s="225" t="s">
        <v>83</v>
      </c>
      <c r="AY2175" s="19" t="s">
        <v>160</v>
      </c>
      <c r="BE2175" s="226">
        <f>IF(N2175="základní",J2175,0)</f>
        <v>0</v>
      </c>
      <c r="BF2175" s="226">
        <f>IF(N2175="snížená",J2175,0)</f>
        <v>0</v>
      </c>
      <c r="BG2175" s="226">
        <f>IF(N2175="zákl. přenesená",J2175,0)</f>
        <v>0</v>
      </c>
      <c r="BH2175" s="226">
        <f>IF(N2175="sníž. přenesená",J2175,0)</f>
        <v>0</v>
      </c>
      <c r="BI2175" s="226">
        <f>IF(N2175="nulová",J2175,0)</f>
        <v>0</v>
      </c>
      <c r="BJ2175" s="19" t="s">
        <v>81</v>
      </c>
      <c r="BK2175" s="226">
        <f>ROUND(I2175*H2175,2)</f>
        <v>0</v>
      </c>
      <c r="BL2175" s="19" t="s">
        <v>263</v>
      </c>
      <c r="BM2175" s="225" t="s">
        <v>2734</v>
      </c>
    </row>
    <row r="2176" s="2" customFormat="1">
      <c r="A2176" s="40"/>
      <c r="B2176" s="41"/>
      <c r="C2176" s="42"/>
      <c r="D2176" s="227" t="s">
        <v>169</v>
      </c>
      <c r="E2176" s="42"/>
      <c r="F2176" s="228" t="s">
        <v>2735</v>
      </c>
      <c r="G2176" s="42"/>
      <c r="H2176" s="42"/>
      <c r="I2176" s="229"/>
      <c r="J2176" s="42"/>
      <c r="K2176" s="42"/>
      <c r="L2176" s="46"/>
      <c r="M2176" s="230"/>
      <c r="N2176" s="231"/>
      <c r="O2176" s="86"/>
      <c r="P2176" s="86"/>
      <c r="Q2176" s="86"/>
      <c r="R2176" s="86"/>
      <c r="S2176" s="86"/>
      <c r="T2176" s="87"/>
      <c r="U2176" s="40"/>
      <c r="V2176" s="40"/>
      <c r="W2176" s="40"/>
      <c r="X2176" s="40"/>
      <c r="Y2176" s="40"/>
      <c r="Z2176" s="40"/>
      <c r="AA2176" s="40"/>
      <c r="AB2176" s="40"/>
      <c r="AC2176" s="40"/>
      <c r="AD2176" s="40"/>
      <c r="AE2176" s="40"/>
      <c r="AT2176" s="19" t="s">
        <v>169</v>
      </c>
      <c r="AU2176" s="19" t="s">
        <v>83</v>
      </c>
    </row>
    <row r="2177" s="2" customFormat="1">
      <c r="A2177" s="40"/>
      <c r="B2177" s="41"/>
      <c r="C2177" s="42"/>
      <c r="D2177" s="234" t="s">
        <v>449</v>
      </c>
      <c r="E2177" s="42"/>
      <c r="F2177" s="276" t="s">
        <v>2736</v>
      </c>
      <c r="G2177" s="42"/>
      <c r="H2177" s="42"/>
      <c r="I2177" s="229"/>
      <c r="J2177" s="42"/>
      <c r="K2177" s="42"/>
      <c r="L2177" s="46"/>
      <c r="M2177" s="230"/>
      <c r="N2177" s="231"/>
      <c r="O2177" s="86"/>
      <c r="P2177" s="86"/>
      <c r="Q2177" s="86"/>
      <c r="R2177" s="86"/>
      <c r="S2177" s="86"/>
      <c r="T2177" s="87"/>
      <c r="U2177" s="40"/>
      <c r="V2177" s="40"/>
      <c r="W2177" s="40"/>
      <c r="X2177" s="40"/>
      <c r="Y2177" s="40"/>
      <c r="Z2177" s="40"/>
      <c r="AA2177" s="40"/>
      <c r="AB2177" s="40"/>
      <c r="AC2177" s="40"/>
      <c r="AD2177" s="40"/>
      <c r="AE2177" s="40"/>
      <c r="AT2177" s="19" t="s">
        <v>449</v>
      </c>
      <c r="AU2177" s="19" t="s">
        <v>83</v>
      </c>
    </row>
    <row r="2178" s="13" customFormat="1">
      <c r="A2178" s="13"/>
      <c r="B2178" s="232"/>
      <c r="C2178" s="233"/>
      <c r="D2178" s="234" t="s">
        <v>171</v>
      </c>
      <c r="E2178" s="235" t="s">
        <v>19</v>
      </c>
      <c r="F2178" s="236" t="s">
        <v>2737</v>
      </c>
      <c r="G2178" s="233"/>
      <c r="H2178" s="237">
        <v>1.232</v>
      </c>
      <c r="I2178" s="238"/>
      <c r="J2178" s="233"/>
      <c r="K2178" s="233"/>
      <c r="L2178" s="239"/>
      <c r="M2178" s="240"/>
      <c r="N2178" s="241"/>
      <c r="O2178" s="241"/>
      <c r="P2178" s="241"/>
      <c r="Q2178" s="241"/>
      <c r="R2178" s="241"/>
      <c r="S2178" s="241"/>
      <c r="T2178" s="242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T2178" s="243" t="s">
        <v>171</v>
      </c>
      <c r="AU2178" s="243" t="s">
        <v>83</v>
      </c>
      <c r="AV2178" s="13" t="s">
        <v>83</v>
      </c>
      <c r="AW2178" s="13" t="s">
        <v>35</v>
      </c>
      <c r="AX2178" s="13" t="s">
        <v>73</v>
      </c>
      <c r="AY2178" s="243" t="s">
        <v>160</v>
      </c>
    </row>
    <row r="2179" s="13" customFormat="1">
      <c r="A2179" s="13"/>
      <c r="B2179" s="232"/>
      <c r="C2179" s="233"/>
      <c r="D2179" s="234" t="s">
        <v>171</v>
      </c>
      <c r="E2179" s="235" t="s">
        <v>19</v>
      </c>
      <c r="F2179" s="236" t="s">
        <v>2738</v>
      </c>
      <c r="G2179" s="233"/>
      <c r="H2179" s="237">
        <v>2.0939999999999999</v>
      </c>
      <c r="I2179" s="238"/>
      <c r="J2179" s="233"/>
      <c r="K2179" s="233"/>
      <c r="L2179" s="239"/>
      <c r="M2179" s="240"/>
      <c r="N2179" s="241"/>
      <c r="O2179" s="241"/>
      <c r="P2179" s="241"/>
      <c r="Q2179" s="241"/>
      <c r="R2179" s="241"/>
      <c r="S2179" s="241"/>
      <c r="T2179" s="242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T2179" s="243" t="s">
        <v>171</v>
      </c>
      <c r="AU2179" s="243" t="s">
        <v>83</v>
      </c>
      <c r="AV2179" s="13" t="s">
        <v>83</v>
      </c>
      <c r="AW2179" s="13" t="s">
        <v>35</v>
      </c>
      <c r="AX2179" s="13" t="s">
        <v>73</v>
      </c>
      <c r="AY2179" s="243" t="s">
        <v>160</v>
      </c>
    </row>
    <row r="2180" s="13" customFormat="1">
      <c r="A2180" s="13"/>
      <c r="B2180" s="232"/>
      <c r="C2180" s="233"/>
      <c r="D2180" s="234" t="s">
        <v>171</v>
      </c>
      <c r="E2180" s="235" t="s">
        <v>19</v>
      </c>
      <c r="F2180" s="236" t="s">
        <v>2739</v>
      </c>
      <c r="G2180" s="233"/>
      <c r="H2180" s="237">
        <v>4.1890000000000001</v>
      </c>
      <c r="I2180" s="238"/>
      <c r="J2180" s="233"/>
      <c r="K2180" s="233"/>
      <c r="L2180" s="239"/>
      <c r="M2180" s="240"/>
      <c r="N2180" s="241"/>
      <c r="O2180" s="241"/>
      <c r="P2180" s="241"/>
      <c r="Q2180" s="241"/>
      <c r="R2180" s="241"/>
      <c r="S2180" s="241"/>
      <c r="T2180" s="242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T2180" s="243" t="s">
        <v>171</v>
      </c>
      <c r="AU2180" s="243" t="s">
        <v>83</v>
      </c>
      <c r="AV2180" s="13" t="s">
        <v>83</v>
      </c>
      <c r="AW2180" s="13" t="s">
        <v>35</v>
      </c>
      <c r="AX2180" s="13" t="s">
        <v>73</v>
      </c>
      <c r="AY2180" s="243" t="s">
        <v>160</v>
      </c>
    </row>
    <row r="2181" s="13" customFormat="1">
      <c r="A2181" s="13"/>
      <c r="B2181" s="232"/>
      <c r="C2181" s="233"/>
      <c r="D2181" s="234" t="s">
        <v>171</v>
      </c>
      <c r="E2181" s="235" t="s">
        <v>19</v>
      </c>
      <c r="F2181" s="236" t="s">
        <v>2740</v>
      </c>
      <c r="G2181" s="233"/>
      <c r="H2181" s="237">
        <v>6.2830000000000004</v>
      </c>
      <c r="I2181" s="238"/>
      <c r="J2181" s="233"/>
      <c r="K2181" s="233"/>
      <c r="L2181" s="239"/>
      <c r="M2181" s="240"/>
      <c r="N2181" s="241"/>
      <c r="O2181" s="241"/>
      <c r="P2181" s="241"/>
      <c r="Q2181" s="241"/>
      <c r="R2181" s="241"/>
      <c r="S2181" s="241"/>
      <c r="T2181" s="242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T2181" s="243" t="s">
        <v>171</v>
      </c>
      <c r="AU2181" s="243" t="s">
        <v>83</v>
      </c>
      <c r="AV2181" s="13" t="s">
        <v>83</v>
      </c>
      <c r="AW2181" s="13" t="s">
        <v>35</v>
      </c>
      <c r="AX2181" s="13" t="s">
        <v>73</v>
      </c>
      <c r="AY2181" s="243" t="s">
        <v>160</v>
      </c>
    </row>
    <row r="2182" s="13" customFormat="1">
      <c r="A2182" s="13"/>
      <c r="B2182" s="232"/>
      <c r="C2182" s="233"/>
      <c r="D2182" s="234" t="s">
        <v>171</v>
      </c>
      <c r="E2182" s="235" t="s">
        <v>19</v>
      </c>
      <c r="F2182" s="236" t="s">
        <v>2741</v>
      </c>
      <c r="G2182" s="233"/>
      <c r="H2182" s="237">
        <v>13.752000000000001</v>
      </c>
      <c r="I2182" s="238"/>
      <c r="J2182" s="233"/>
      <c r="K2182" s="233"/>
      <c r="L2182" s="239"/>
      <c r="M2182" s="240"/>
      <c r="N2182" s="241"/>
      <c r="O2182" s="241"/>
      <c r="P2182" s="241"/>
      <c r="Q2182" s="241"/>
      <c r="R2182" s="241"/>
      <c r="S2182" s="241"/>
      <c r="T2182" s="242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T2182" s="243" t="s">
        <v>171</v>
      </c>
      <c r="AU2182" s="243" t="s">
        <v>83</v>
      </c>
      <c r="AV2182" s="13" t="s">
        <v>83</v>
      </c>
      <c r="AW2182" s="13" t="s">
        <v>35</v>
      </c>
      <c r="AX2182" s="13" t="s">
        <v>73</v>
      </c>
      <c r="AY2182" s="243" t="s">
        <v>160</v>
      </c>
    </row>
    <row r="2183" s="13" customFormat="1">
      <c r="A2183" s="13"/>
      <c r="B2183" s="232"/>
      <c r="C2183" s="233"/>
      <c r="D2183" s="234" t="s">
        <v>171</v>
      </c>
      <c r="E2183" s="235" t="s">
        <v>19</v>
      </c>
      <c r="F2183" s="236" t="s">
        <v>2742</v>
      </c>
      <c r="G2183" s="233"/>
      <c r="H2183" s="237">
        <v>9.7940000000000005</v>
      </c>
      <c r="I2183" s="238"/>
      <c r="J2183" s="233"/>
      <c r="K2183" s="233"/>
      <c r="L2183" s="239"/>
      <c r="M2183" s="240"/>
      <c r="N2183" s="241"/>
      <c r="O2183" s="241"/>
      <c r="P2183" s="241"/>
      <c r="Q2183" s="241"/>
      <c r="R2183" s="241"/>
      <c r="S2183" s="241"/>
      <c r="T2183" s="242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T2183" s="243" t="s">
        <v>171</v>
      </c>
      <c r="AU2183" s="243" t="s">
        <v>83</v>
      </c>
      <c r="AV2183" s="13" t="s">
        <v>83</v>
      </c>
      <c r="AW2183" s="13" t="s">
        <v>35</v>
      </c>
      <c r="AX2183" s="13" t="s">
        <v>73</v>
      </c>
      <c r="AY2183" s="243" t="s">
        <v>160</v>
      </c>
    </row>
    <row r="2184" s="15" customFormat="1">
      <c r="A2184" s="15"/>
      <c r="B2184" s="265"/>
      <c r="C2184" s="266"/>
      <c r="D2184" s="234" t="s">
        <v>171</v>
      </c>
      <c r="E2184" s="267" t="s">
        <v>19</v>
      </c>
      <c r="F2184" s="268" t="s">
        <v>2743</v>
      </c>
      <c r="G2184" s="266"/>
      <c r="H2184" s="269">
        <v>37.344000000000001</v>
      </c>
      <c r="I2184" s="270"/>
      <c r="J2184" s="266"/>
      <c r="K2184" s="266"/>
      <c r="L2184" s="271"/>
      <c r="M2184" s="272"/>
      <c r="N2184" s="273"/>
      <c r="O2184" s="273"/>
      <c r="P2184" s="273"/>
      <c r="Q2184" s="273"/>
      <c r="R2184" s="273"/>
      <c r="S2184" s="273"/>
      <c r="T2184" s="274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T2184" s="275" t="s">
        <v>171</v>
      </c>
      <c r="AU2184" s="275" t="s">
        <v>83</v>
      </c>
      <c r="AV2184" s="15" t="s">
        <v>181</v>
      </c>
      <c r="AW2184" s="15" t="s">
        <v>35</v>
      </c>
      <c r="AX2184" s="15" t="s">
        <v>73</v>
      </c>
      <c r="AY2184" s="275" t="s">
        <v>160</v>
      </c>
    </row>
    <row r="2185" s="13" customFormat="1">
      <c r="A2185" s="13"/>
      <c r="B2185" s="232"/>
      <c r="C2185" s="233"/>
      <c r="D2185" s="234" t="s">
        <v>171</v>
      </c>
      <c r="E2185" s="235" t="s">
        <v>19</v>
      </c>
      <c r="F2185" s="236" t="s">
        <v>2744</v>
      </c>
      <c r="G2185" s="233"/>
      <c r="H2185" s="237">
        <v>9.1630000000000003</v>
      </c>
      <c r="I2185" s="238"/>
      <c r="J2185" s="233"/>
      <c r="K2185" s="233"/>
      <c r="L2185" s="239"/>
      <c r="M2185" s="240"/>
      <c r="N2185" s="241"/>
      <c r="O2185" s="241"/>
      <c r="P2185" s="241"/>
      <c r="Q2185" s="241"/>
      <c r="R2185" s="241"/>
      <c r="S2185" s="241"/>
      <c r="T2185" s="242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T2185" s="243" t="s">
        <v>171</v>
      </c>
      <c r="AU2185" s="243" t="s">
        <v>83</v>
      </c>
      <c r="AV2185" s="13" t="s">
        <v>83</v>
      </c>
      <c r="AW2185" s="13" t="s">
        <v>35</v>
      </c>
      <c r="AX2185" s="13" t="s">
        <v>73</v>
      </c>
      <c r="AY2185" s="243" t="s">
        <v>160</v>
      </c>
    </row>
    <row r="2186" s="13" customFormat="1">
      <c r="A2186" s="13"/>
      <c r="B2186" s="232"/>
      <c r="C2186" s="233"/>
      <c r="D2186" s="234" t="s">
        <v>171</v>
      </c>
      <c r="E2186" s="235" t="s">
        <v>19</v>
      </c>
      <c r="F2186" s="236" t="s">
        <v>2745</v>
      </c>
      <c r="G2186" s="233"/>
      <c r="H2186" s="237">
        <v>2.726</v>
      </c>
      <c r="I2186" s="238"/>
      <c r="J2186" s="233"/>
      <c r="K2186" s="233"/>
      <c r="L2186" s="239"/>
      <c r="M2186" s="240"/>
      <c r="N2186" s="241"/>
      <c r="O2186" s="241"/>
      <c r="P2186" s="241"/>
      <c r="Q2186" s="241"/>
      <c r="R2186" s="241"/>
      <c r="S2186" s="241"/>
      <c r="T2186" s="242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T2186" s="243" t="s">
        <v>171</v>
      </c>
      <c r="AU2186" s="243" t="s">
        <v>83</v>
      </c>
      <c r="AV2186" s="13" t="s">
        <v>83</v>
      </c>
      <c r="AW2186" s="13" t="s">
        <v>35</v>
      </c>
      <c r="AX2186" s="13" t="s">
        <v>73</v>
      </c>
      <c r="AY2186" s="243" t="s">
        <v>160</v>
      </c>
    </row>
    <row r="2187" s="13" customFormat="1">
      <c r="A2187" s="13"/>
      <c r="B2187" s="232"/>
      <c r="C2187" s="233"/>
      <c r="D2187" s="234" t="s">
        <v>171</v>
      </c>
      <c r="E2187" s="235" t="s">
        <v>19</v>
      </c>
      <c r="F2187" s="236" t="s">
        <v>2746</v>
      </c>
      <c r="G2187" s="233"/>
      <c r="H2187" s="237">
        <v>2.3719999999999999</v>
      </c>
      <c r="I2187" s="238"/>
      <c r="J2187" s="233"/>
      <c r="K2187" s="233"/>
      <c r="L2187" s="239"/>
      <c r="M2187" s="240"/>
      <c r="N2187" s="241"/>
      <c r="O2187" s="241"/>
      <c r="P2187" s="241"/>
      <c r="Q2187" s="241"/>
      <c r="R2187" s="241"/>
      <c r="S2187" s="241"/>
      <c r="T2187" s="242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T2187" s="243" t="s">
        <v>171</v>
      </c>
      <c r="AU2187" s="243" t="s">
        <v>83</v>
      </c>
      <c r="AV2187" s="13" t="s">
        <v>83</v>
      </c>
      <c r="AW2187" s="13" t="s">
        <v>35</v>
      </c>
      <c r="AX2187" s="13" t="s">
        <v>73</v>
      </c>
      <c r="AY2187" s="243" t="s">
        <v>160</v>
      </c>
    </row>
    <row r="2188" s="13" customFormat="1">
      <c r="A2188" s="13"/>
      <c r="B2188" s="232"/>
      <c r="C2188" s="233"/>
      <c r="D2188" s="234" t="s">
        <v>171</v>
      </c>
      <c r="E2188" s="235" t="s">
        <v>19</v>
      </c>
      <c r="F2188" s="236" t="s">
        <v>2747</v>
      </c>
      <c r="G2188" s="233"/>
      <c r="H2188" s="237">
        <v>2.2330000000000001</v>
      </c>
      <c r="I2188" s="238"/>
      <c r="J2188" s="233"/>
      <c r="K2188" s="233"/>
      <c r="L2188" s="239"/>
      <c r="M2188" s="240"/>
      <c r="N2188" s="241"/>
      <c r="O2188" s="241"/>
      <c r="P2188" s="241"/>
      <c r="Q2188" s="241"/>
      <c r="R2188" s="241"/>
      <c r="S2188" s="241"/>
      <c r="T2188" s="242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T2188" s="243" t="s">
        <v>171</v>
      </c>
      <c r="AU2188" s="243" t="s">
        <v>83</v>
      </c>
      <c r="AV2188" s="13" t="s">
        <v>83</v>
      </c>
      <c r="AW2188" s="13" t="s">
        <v>35</v>
      </c>
      <c r="AX2188" s="13" t="s">
        <v>73</v>
      </c>
      <c r="AY2188" s="243" t="s">
        <v>160</v>
      </c>
    </row>
    <row r="2189" s="13" customFormat="1">
      <c r="A2189" s="13"/>
      <c r="B2189" s="232"/>
      <c r="C2189" s="233"/>
      <c r="D2189" s="234" t="s">
        <v>171</v>
      </c>
      <c r="E2189" s="235" t="s">
        <v>19</v>
      </c>
      <c r="F2189" s="236" t="s">
        <v>2748</v>
      </c>
      <c r="G2189" s="233"/>
      <c r="H2189" s="237">
        <v>1.0629999999999999</v>
      </c>
      <c r="I2189" s="238"/>
      <c r="J2189" s="233"/>
      <c r="K2189" s="233"/>
      <c r="L2189" s="239"/>
      <c r="M2189" s="240"/>
      <c r="N2189" s="241"/>
      <c r="O2189" s="241"/>
      <c r="P2189" s="241"/>
      <c r="Q2189" s="241"/>
      <c r="R2189" s="241"/>
      <c r="S2189" s="241"/>
      <c r="T2189" s="242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T2189" s="243" t="s">
        <v>171</v>
      </c>
      <c r="AU2189" s="243" t="s">
        <v>83</v>
      </c>
      <c r="AV2189" s="13" t="s">
        <v>83</v>
      </c>
      <c r="AW2189" s="13" t="s">
        <v>35</v>
      </c>
      <c r="AX2189" s="13" t="s">
        <v>73</v>
      </c>
      <c r="AY2189" s="243" t="s">
        <v>160</v>
      </c>
    </row>
    <row r="2190" s="13" customFormat="1">
      <c r="A2190" s="13"/>
      <c r="B2190" s="232"/>
      <c r="C2190" s="233"/>
      <c r="D2190" s="234" t="s">
        <v>171</v>
      </c>
      <c r="E2190" s="235" t="s">
        <v>19</v>
      </c>
      <c r="F2190" s="236" t="s">
        <v>2749</v>
      </c>
      <c r="G2190" s="233"/>
      <c r="H2190" s="237">
        <v>3.758</v>
      </c>
      <c r="I2190" s="238"/>
      <c r="J2190" s="233"/>
      <c r="K2190" s="233"/>
      <c r="L2190" s="239"/>
      <c r="M2190" s="240"/>
      <c r="N2190" s="241"/>
      <c r="O2190" s="241"/>
      <c r="P2190" s="241"/>
      <c r="Q2190" s="241"/>
      <c r="R2190" s="241"/>
      <c r="S2190" s="241"/>
      <c r="T2190" s="242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T2190" s="243" t="s">
        <v>171</v>
      </c>
      <c r="AU2190" s="243" t="s">
        <v>83</v>
      </c>
      <c r="AV2190" s="13" t="s">
        <v>83</v>
      </c>
      <c r="AW2190" s="13" t="s">
        <v>35</v>
      </c>
      <c r="AX2190" s="13" t="s">
        <v>73</v>
      </c>
      <c r="AY2190" s="243" t="s">
        <v>160</v>
      </c>
    </row>
    <row r="2191" s="15" customFormat="1">
      <c r="A2191" s="15"/>
      <c r="B2191" s="265"/>
      <c r="C2191" s="266"/>
      <c r="D2191" s="234" t="s">
        <v>171</v>
      </c>
      <c r="E2191" s="267" t="s">
        <v>19</v>
      </c>
      <c r="F2191" s="268" t="s">
        <v>2750</v>
      </c>
      <c r="G2191" s="266"/>
      <c r="H2191" s="269">
        <v>21.315000000000001</v>
      </c>
      <c r="I2191" s="270"/>
      <c r="J2191" s="266"/>
      <c r="K2191" s="266"/>
      <c r="L2191" s="271"/>
      <c r="M2191" s="272"/>
      <c r="N2191" s="273"/>
      <c r="O2191" s="273"/>
      <c r="P2191" s="273"/>
      <c r="Q2191" s="273"/>
      <c r="R2191" s="273"/>
      <c r="S2191" s="273"/>
      <c r="T2191" s="274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T2191" s="275" t="s">
        <v>171</v>
      </c>
      <c r="AU2191" s="275" t="s">
        <v>83</v>
      </c>
      <c r="AV2191" s="15" t="s">
        <v>181</v>
      </c>
      <c r="AW2191" s="15" t="s">
        <v>35</v>
      </c>
      <c r="AX2191" s="15" t="s">
        <v>73</v>
      </c>
      <c r="AY2191" s="275" t="s">
        <v>160</v>
      </c>
    </row>
    <row r="2192" s="14" customFormat="1">
      <c r="A2192" s="14"/>
      <c r="B2192" s="244"/>
      <c r="C2192" s="245"/>
      <c r="D2192" s="234" t="s">
        <v>171</v>
      </c>
      <c r="E2192" s="246" t="s">
        <v>19</v>
      </c>
      <c r="F2192" s="247" t="s">
        <v>180</v>
      </c>
      <c r="G2192" s="245"/>
      <c r="H2192" s="248">
        <v>58.658999999999999</v>
      </c>
      <c r="I2192" s="249"/>
      <c r="J2192" s="245"/>
      <c r="K2192" s="245"/>
      <c r="L2192" s="250"/>
      <c r="M2192" s="251"/>
      <c r="N2192" s="252"/>
      <c r="O2192" s="252"/>
      <c r="P2192" s="252"/>
      <c r="Q2192" s="252"/>
      <c r="R2192" s="252"/>
      <c r="S2192" s="252"/>
      <c r="T2192" s="253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T2192" s="254" t="s">
        <v>171</v>
      </c>
      <c r="AU2192" s="254" t="s">
        <v>83</v>
      </c>
      <c r="AV2192" s="14" t="s">
        <v>167</v>
      </c>
      <c r="AW2192" s="14" t="s">
        <v>35</v>
      </c>
      <c r="AX2192" s="14" t="s">
        <v>81</v>
      </c>
      <c r="AY2192" s="254" t="s">
        <v>160</v>
      </c>
    </row>
    <row r="2193" s="2" customFormat="1" ht="24.15" customHeight="1">
      <c r="A2193" s="40"/>
      <c r="B2193" s="41"/>
      <c r="C2193" s="214" t="s">
        <v>2751</v>
      </c>
      <c r="D2193" s="214" t="s">
        <v>162</v>
      </c>
      <c r="E2193" s="215" t="s">
        <v>2752</v>
      </c>
      <c r="F2193" s="216" t="s">
        <v>2753</v>
      </c>
      <c r="G2193" s="217" t="s">
        <v>213</v>
      </c>
      <c r="H2193" s="218">
        <v>152.22900000000001</v>
      </c>
      <c r="I2193" s="219"/>
      <c r="J2193" s="220">
        <f>ROUND(I2193*H2193,2)</f>
        <v>0</v>
      </c>
      <c r="K2193" s="216" t="s">
        <v>166</v>
      </c>
      <c r="L2193" s="46"/>
      <c r="M2193" s="221" t="s">
        <v>19</v>
      </c>
      <c r="N2193" s="222" t="s">
        <v>44</v>
      </c>
      <c r="O2193" s="86"/>
      <c r="P2193" s="223">
        <f>O2193*H2193</f>
        <v>0</v>
      </c>
      <c r="Q2193" s="223">
        <v>0</v>
      </c>
      <c r="R2193" s="223">
        <f>Q2193*H2193</f>
        <v>0</v>
      </c>
      <c r="S2193" s="223">
        <v>0</v>
      </c>
      <c r="T2193" s="224">
        <f>S2193*H2193</f>
        <v>0</v>
      </c>
      <c r="U2193" s="40"/>
      <c r="V2193" s="40"/>
      <c r="W2193" s="40"/>
      <c r="X2193" s="40"/>
      <c r="Y2193" s="40"/>
      <c r="Z2193" s="40"/>
      <c r="AA2193" s="40"/>
      <c r="AB2193" s="40"/>
      <c r="AC2193" s="40"/>
      <c r="AD2193" s="40"/>
      <c r="AE2193" s="40"/>
      <c r="AR2193" s="225" t="s">
        <v>263</v>
      </c>
      <c r="AT2193" s="225" t="s">
        <v>162</v>
      </c>
      <c r="AU2193" s="225" t="s">
        <v>83</v>
      </c>
      <c r="AY2193" s="19" t="s">
        <v>160</v>
      </c>
      <c r="BE2193" s="226">
        <f>IF(N2193="základní",J2193,0)</f>
        <v>0</v>
      </c>
      <c r="BF2193" s="226">
        <f>IF(N2193="snížená",J2193,0)</f>
        <v>0</v>
      </c>
      <c r="BG2193" s="226">
        <f>IF(N2193="zákl. přenesená",J2193,0)</f>
        <v>0</v>
      </c>
      <c r="BH2193" s="226">
        <f>IF(N2193="sníž. přenesená",J2193,0)</f>
        <v>0</v>
      </c>
      <c r="BI2193" s="226">
        <f>IF(N2193="nulová",J2193,0)</f>
        <v>0</v>
      </c>
      <c r="BJ2193" s="19" t="s">
        <v>81</v>
      </c>
      <c r="BK2193" s="226">
        <f>ROUND(I2193*H2193,2)</f>
        <v>0</v>
      </c>
      <c r="BL2193" s="19" t="s">
        <v>263</v>
      </c>
      <c r="BM2193" s="225" t="s">
        <v>2754</v>
      </c>
    </row>
    <row r="2194" s="2" customFormat="1">
      <c r="A2194" s="40"/>
      <c r="B2194" s="41"/>
      <c r="C2194" s="42"/>
      <c r="D2194" s="227" t="s">
        <v>169</v>
      </c>
      <c r="E2194" s="42"/>
      <c r="F2194" s="228" t="s">
        <v>2755</v>
      </c>
      <c r="G2194" s="42"/>
      <c r="H2194" s="42"/>
      <c r="I2194" s="229"/>
      <c r="J2194" s="42"/>
      <c r="K2194" s="42"/>
      <c r="L2194" s="46"/>
      <c r="M2194" s="230"/>
      <c r="N2194" s="231"/>
      <c r="O2194" s="86"/>
      <c r="P2194" s="86"/>
      <c r="Q2194" s="86"/>
      <c r="R2194" s="86"/>
      <c r="S2194" s="86"/>
      <c r="T2194" s="87"/>
      <c r="U2194" s="40"/>
      <c r="V2194" s="40"/>
      <c r="W2194" s="40"/>
      <c r="X2194" s="40"/>
      <c r="Y2194" s="40"/>
      <c r="Z2194" s="40"/>
      <c r="AA2194" s="40"/>
      <c r="AB2194" s="40"/>
      <c r="AC2194" s="40"/>
      <c r="AD2194" s="40"/>
      <c r="AE2194" s="40"/>
      <c r="AT2194" s="19" t="s">
        <v>169</v>
      </c>
      <c r="AU2194" s="19" t="s">
        <v>83</v>
      </c>
    </row>
    <row r="2195" s="12" customFormat="1" ht="22.8" customHeight="1">
      <c r="A2195" s="12"/>
      <c r="B2195" s="198"/>
      <c r="C2195" s="199"/>
      <c r="D2195" s="200" t="s">
        <v>72</v>
      </c>
      <c r="E2195" s="212" t="s">
        <v>2756</v>
      </c>
      <c r="F2195" s="212" t="s">
        <v>2757</v>
      </c>
      <c r="G2195" s="199"/>
      <c r="H2195" s="199"/>
      <c r="I2195" s="202"/>
      <c r="J2195" s="213">
        <f>BK2195</f>
        <v>0</v>
      </c>
      <c r="K2195" s="199"/>
      <c r="L2195" s="204"/>
      <c r="M2195" s="205"/>
      <c r="N2195" s="206"/>
      <c r="O2195" s="206"/>
      <c r="P2195" s="207">
        <f>SUM(P2196:P2245)</f>
        <v>0</v>
      </c>
      <c r="Q2195" s="206"/>
      <c r="R2195" s="207">
        <f>SUM(R2196:R2245)</f>
        <v>0.70452219999999999</v>
      </c>
      <c r="S2195" s="206"/>
      <c r="T2195" s="208">
        <f>SUM(T2196:T2245)</f>
        <v>0</v>
      </c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R2195" s="209" t="s">
        <v>83</v>
      </c>
      <c r="AT2195" s="210" t="s">
        <v>72</v>
      </c>
      <c r="AU2195" s="210" t="s">
        <v>81</v>
      </c>
      <c r="AY2195" s="209" t="s">
        <v>160</v>
      </c>
      <c r="BK2195" s="211">
        <f>SUM(BK2196:BK2245)</f>
        <v>0</v>
      </c>
    </row>
    <row r="2196" s="2" customFormat="1" ht="24.15" customHeight="1">
      <c r="A2196" s="40"/>
      <c r="B2196" s="41"/>
      <c r="C2196" s="214" t="s">
        <v>2758</v>
      </c>
      <c r="D2196" s="214" t="s">
        <v>162</v>
      </c>
      <c r="E2196" s="215" t="s">
        <v>2759</v>
      </c>
      <c r="F2196" s="216" t="s">
        <v>2760</v>
      </c>
      <c r="G2196" s="217" t="s">
        <v>165</v>
      </c>
      <c r="H2196" s="218">
        <v>33.411000000000001</v>
      </c>
      <c r="I2196" s="219"/>
      <c r="J2196" s="220">
        <f>ROUND(I2196*H2196,2)</f>
        <v>0</v>
      </c>
      <c r="K2196" s="216" t="s">
        <v>166</v>
      </c>
      <c r="L2196" s="46"/>
      <c r="M2196" s="221" t="s">
        <v>19</v>
      </c>
      <c r="N2196" s="222" t="s">
        <v>44</v>
      </c>
      <c r="O2196" s="86"/>
      <c r="P2196" s="223">
        <f>O2196*H2196</f>
        <v>0</v>
      </c>
      <c r="Q2196" s="223">
        <v>0</v>
      </c>
      <c r="R2196" s="223">
        <f>Q2196*H2196</f>
        <v>0</v>
      </c>
      <c r="S2196" s="223">
        <v>0</v>
      </c>
      <c r="T2196" s="224">
        <f>S2196*H2196</f>
        <v>0</v>
      </c>
      <c r="U2196" s="40"/>
      <c r="V2196" s="40"/>
      <c r="W2196" s="40"/>
      <c r="X2196" s="40"/>
      <c r="Y2196" s="40"/>
      <c r="Z2196" s="40"/>
      <c r="AA2196" s="40"/>
      <c r="AB2196" s="40"/>
      <c r="AC2196" s="40"/>
      <c r="AD2196" s="40"/>
      <c r="AE2196" s="40"/>
      <c r="AR2196" s="225" t="s">
        <v>263</v>
      </c>
      <c r="AT2196" s="225" t="s">
        <v>162</v>
      </c>
      <c r="AU2196" s="225" t="s">
        <v>83</v>
      </c>
      <c r="AY2196" s="19" t="s">
        <v>160</v>
      </c>
      <c r="BE2196" s="226">
        <f>IF(N2196="základní",J2196,0)</f>
        <v>0</v>
      </c>
      <c r="BF2196" s="226">
        <f>IF(N2196="snížená",J2196,0)</f>
        <v>0</v>
      </c>
      <c r="BG2196" s="226">
        <f>IF(N2196="zákl. přenesená",J2196,0)</f>
        <v>0</v>
      </c>
      <c r="BH2196" s="226">
        <f>IF(N2196="sníž. přenesená",J2196,0)</f>
        <v>0</v>
      </c>
      <c r="BI2196" s="226">
        <f>IF(N2196="nulová",J2196,0)</f>
        <v>0</v>
      </c>
      <c r="BJ2196" s="19" t="s">
        <v>81</v>
      </c>
      <c r="BK2196" s="226">
        <f>ROUND(I2196*H2196,2)</f>
        <v>0</v>
      </c>
      <c r="BL2196" s="19" t="s">
        <v>263</v>
      </c>
      <c r="BM2196" s="225" t="s">
        <v>2761</v>
      </c>
    </row>
    <row r="2197" s="2" customFormat="1">
      <c r="A2197" s="40"/>
      <c r="B2197" s="41"/>
      <c r="C2197" s="42"/>
      <c r="D2197" s="227" t="s">
        <v>169</v>
      </c>
      <c r="E2197" s="42"/>
      <c r="F2197" s="228" t="s">
        <v>2762</v>
      </c>
      <c r="G2197" s="42"/>
      <c r="H2197" s="42"/>
      <c r="I2197" s="229"/>
      <c r="J2197" s="42"/>
      <c r="K2197" s="42"/>
      <c r="L2197" s="46"/>
      <c r="M2197" s="230"/>
      <c r="N2197" s="231"/>
      <c r="O2197" s="86"/>
      <c r="P2197" s="86"/>
      <c r="Q2197" s="86"/>
      <c r="R2197" s="86"/>
      <c r="S2197" s="86"/>
      <c r="T2197" s="87"/>
      <c r="U2197" s="40"/>
      <c r="V2197" s="40"/>
      <c r="W2197" s="40"/>
      <c r="X2197" s="40"/>
      <c r="Y2197" s="40"/>
      <c r="Z2197" s="40"/>
      <c r="AA2197" s="40"/>
      <c r="AB2197" s="40"/>
      <c r="AC2197" s="40"/>
      <c r="AD2197" s="40"/>
      <c r="AE2197" s="40"/>
      <c r="AT2197" s="19" t="s">
        <v>169</v>
      </c>
      <c r="AU2197" s="19" t="s">
        <v>83</v>
      </c>
    </row>
    <row r="2198" s="2" customFormat="1">
      <c r="A2198" s="40"/>
      <c r="B2198" s="41"/>
      <c r="C2198" s="42"/>
      <c r="D2198" s="234" t="s">
        <v>449</v>
      </c>
      <c r="E2198" s="42"/>
      <c r="F2198" s="276" t="s">
        <v>2763</v>
      </c>
      <c r="G2198" s="42"/>
      <c r="H2198" s="42"/>
      <c r="I2198" s="229"/>
      <c r="J2198" s="42"/>
      <c r="K2198" s="42"/>
      <c r="L2198" s="46"/>
      <c r="M2198" s="230"/>
      <c r="N2198" s="231"/>
      <c r="O2198" s="86"/>
      <c r="P2198" s="86"/>
      <c r="Q2198" s="86"/>
      <c r="R2198" s="86"/>
      <c r="S2198" s="86"/>
      <c r="T2198" s="87"/>
      <c r="U2198" s="40"/>
      <c r="V2198" s="40"/>
      <c r="W2198" s="40"/>
      <c r="X2198" s="40"/>
      <c r="Y2198" s="40"/>
      <c r="Z2198" s="40"/>
      <c r="AA2198" s="40"/>
      <c r="AB2198" s="40"/>
      <c r="AC2198" s="40"/>
      <c r="AD2198" s="40"/>
      <c r="AE2198" s="40"/>
      <c r="AT2198" s="19" t="s">
        <v>449</v>
      </c>
      <c r="AU2198" s="19" t="s">
        <v>83</v>
      </c>
    </row>
    <row r="2199" s="13" customFormat="1">
      <c r="A2199" s="13"/>
      <c r="B2199" s="232"/>
      <c r="C2199" s="233"/>
      <c r="D2199" s="234" t="s">
        <v>171</v>
      </c>
      <c r="E2199" s="235" t="s">
        <v>19</v>
      </c>
      <c r="F2199" s="236" t="s">
        <v>2764</v>
      </c>
      <c r="G2199" s="233"/>
      <c r="H2199" s="237">
        <v>15.651</v>
      </c>
      <c r="I2199" s="238"/>
      <c r="J2199" s="233"/>
      <c r="K2199" s="233"/>
      <c r="L2199" s="239"/>
      <c r="M2199" s="240"/>
      <c r="N2199" s="241"/>
      <c r="O2199" s="241"/>
      <c r="P2199" s="241"/>
      <c r="Q2199" s="241"/>
      <c r="R2199" s="241"/>
      <c r="S2199" s="241"/>
      <c r="T2199" s="242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T2199" s="243" t="s">
        <v>171</v>
      </c>
      <c r="AU2199" s="243" t="s">
        <v>83</v>
      </c>
      <c r="AV2199" s="13" t="s">
        <v>83</v>
      </c>
      <c r="AW2199" s="13" t="s">
        <v>35</v>
      </c>
      <c r="AX2199" s="13" t="s">
        <v>73</v>
      </c>
      <c r="AY2199" s="243" t="s">
        <v>160</v>
      </c>
    </row>
    <row r="2200" s="13" customFormat="1">
      <c r="A2200" s="13"/>
      <c r="B2200" s="232"/>
      <c r="C2200" s="233"/>
      <c r="D2200" s="234" t="s">
        <v>171</v>
      </c>
      <c r="E2200" s="235" t="s">
        <v>19</v>
      </c>
      <c r="F2200" s="236" t="s">
        <v>1235</v>
      </c>
      <c r="G2200" s="233"/>
      <c r="H2200" s="237">
        <v>17.760000000000002</v>
      </c>
      <c r="I2200" s="238"/>
      <c r="J2200" s="233"/>
      <c r="K2200" s="233"/>
      <c r="L2200" s="239"/>
      <c r="M2200" s="240"/>
      <c r="N2200" s="241"/>
      <c r="O2200" s="241"/>
      <c r="P2200" s="241"/>
      <c r="Q2200" s="241"/>
      <c r="R2200" s="241"/>
      <c r="S2200" s="241"/>
      <c r="T2200" s="242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T2200" s="243" t="s">
        <v>171</v>
      </c>
      <c r="AU2200" s="243" t="s">
        <v>83</v>
      </c>
      <c r="AV2200" s="13" t="s">
        <v>83</v>
      </c>
      <c r="AW2200" s="13" t="s">
        <v>35</v>
      </c>
      <c r="AX2200" s="13" t="s">
        <v>73</v>
      </c>
      <c r="AY2200" s="243" t="s">
        <v>160</v>
      </c>
    </row>
    <row r="2201" s="14" customFormat="1">
      <c r="A2201" s="14"/>
      <c r="B2201" s="244"/>
      <c r="C2201" s="245"/>
      <c r="D2201" s="234" t="s">
        <v>171</v>
      </c>
      <c r="E2201" s="246" t="s">
        <v>19</v>
      </c>
      <c r="F2201" s="247" t="s">
        <v>180</v>
      </c>
      <c r="G2201" s="245"/>
      <c r="H2201" s="248">
        <v>33.411000000000001</v>
      </c>
      <c r="I2201" s="249"/>
      <c r="J2201" s="245"/>
      <c r="K2201" s="245"/>
      <c r="L2201" s="250"/>
      <c r="M2201" s="251"/>
      <c r="N2201" s="252"/>
      <c r="O2201" s="252"/>
      <c r="P2201" s="252"/>
      <c r="Q2201" s="252"/>
      <c r="R2201" s="252"/>
      <c r="S2201" s="252"/>
      <c r="T2201" s="253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T2201" s="254" t="s">
        <v>171</v>
      </c>
      <c r="AU2201" s="254" t="s">
        <v>83</v>
      </c>
      <c r="AV2201" s="14" t="s">
        <v>167</v>
      </c>
      <c r="AW2201" s="14" t="s">
        <v>35</v>
      </c>
      <c r="AX2201" s="14" t="s">
        <v>81</v>
      </c>
      <c r="AY2201" s="254" t="s">
        <v>160</v>
      </c>
    </row>
    <row r="2202" s="2" customFormat="1" ht="16.5" customHeight="1">
      <c r="A2202" s="40"/>
      <c r="B2202" s="41"/>
      <c r="C2202" s="255" t="s">
        <v>2765</v>
      </c>
      <c r="D2202" s="255" t="s">
        <v>242</v>
      </c>
      <c r="E2202" s="256" t="s">
        <v>2766</v>
      </c>
      <c r="F2202" s="257" t="s">
        <v>2767</v>
      </c>
      <c r="G2202" s="258" t="s">
        <v>447</v>
      </c>
      <c r="H2202" s="259">
        <v>198.79499999999999</v>
      </c>
      <c r="I2202" s="260"/>
      <c r="J2202" s="261">
        <f>ROUND(I2202*H2202,2)</f>
        <v>0</v>
      </c>
      <c r="K2202" s="257" t="s">
        <v>166</v>
      </c>
      <c r="L2202" s="262"/>
      <c r="M2202" s="263" t="s">
        <v>19</v>
      </c>
      <c r="N2202" s="264" t="s">
        <v>44</v>
      </c>
      <c r="O2202" s="86"/>
      <c r="P2202" s="223">
        <f>O2202*H2202</f>
        <v>0</v>
      </c>
      <c r="Q2202" s="223">
        <v>0.001</v>
      </c>
      <c r="R2202" s="223">
        <f>Q2202*H2202</f>
        <v>0.198795</v>
      </c>
      <c r="S2202" s="223">
        <v>0</v>
      </c>
      <c r="T2202" s="224">
        <f>S2202*H2202</f>
        <v>0</v>
      </c>
      <c r="U2202" s="40"/>
      <c r="V2202" s="40"/>
      <c r="W2202" s="40"/>
      <c r="X2202" s="40"/>
      <c r="Y2202" s="40"/>
      <c r="Z2202" s="40"/>
      <c r="AA2202" s="40"/>
      <c r="AB2202" s="40"/>
      <c r="AC2202" s="40"/>
      <c r="AD2202" s="40"/>
      <c r="AE2202" s="40"/>
      <c r="AR2202" s="225" t="s">
        <v>368</v>
      </c>
      <c r="AT2202" s="225" t="s">
        <v>242</v>
      </c>
      <c r="AU2202" s="225" t="s">
        <v>83</v>
      </c>
      <c r="AY2202" s="19" t="s">
        <v>160</v>
      </c>
      <c r="BE2202" s="226">
        <f>IF(N2202="základní",J2202,0)</f>
        <v>0</v>
      </c>
      <c r="BF2202" s="226">
        <f>IF(N2202="snížená",J2202,0)</f>
        <v>0</v>
      </c>
      <c r="BG2202" s="226">
        <f>IF(N2202="zákl. přenesená",J2202,0)</f>
        <v>0</v>
      </c>
      <c r="BH2202" s="226">
        <f>IF(N2202="sníž. přenesená",J2202,0)</f>
        <v>0</v>
      </c>
      <c r="BI2202" s="226">
        <f>IF(N2202="nulová",J2202,0)</f>
        <v>0</v>
      </c>
      <c r="BJ2202" s="19" t="s">
        <v>81</v>
      </c>
      <c r="BK2202" s="226">
        <f>ROUND(I2202*H2202,2)</f>
        <v>0</v>
      </c>
      <c r="BL2202" s="19" t="s">
        <v>263</v>
      </c>
      <c r="BM2202" s="225" t="s">
        <v>2768</v>
      </c>
    </row>
    <row r="2203" s="13" customFormat="1">
      <c r="A2203" s="13"/>
      <c r="B2203" s="232"/>
      <c r="C2203" s="233"/>
      <c r="D2203" s="234" t="s">
        <v>171</v>
      </c>
      <c r="E2203" s="233"/>
      <c r="F2203" s="236" t="s">
        <v>2769</v>
      </c>
      <c r="G2203" s="233"/>
      <c r="H2203" s="237">
        <v>198.79499999999999</v>
      </c>
      <c r="I2203" s="238"/>
      <c r="J2203" s="233"/>
      <c r="K2203" s="233"/>
      <c r="L2203" s="239"/>
      <c r="M2203" s="240"/>
      <c r="N2203" s="241"/>
      <c r="O2203" s="241"/>
      <c r="P2203" s="241"/>
      <c r="Q2203" s="241"/>
      <c r="R2203" s="241"/>
      <c r="S2203" s="241"/>
      <c r="T2203" s="242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T2203" s="243" t="s">
        <v>171</v>
      </c>
      <c r="AU2203" s="243" t="s">
        <v>83</v>
      </c>
      <c r="AV2203" s="13" t="s">
        <v>83</v>
      </c>
      <c r="AW2203" s="13" t="s">
        <v>4</v>
      </c>
      <c r="AX2203" s="13" t="s">
        <v>81</v>
      </c>
      <c r="AY2203" s="243" t="s">
        <v>160</v>
      </c>
    </row>
    <row r="2204" s="2" customFormat="1" ht="33" customHeight="1">
      <c r="A2204" s="40"/>
      <c r="B2204" s="41"/>
      <c r="C2204" s="214" t="s">
        <v>2770</v>
      </c>
      <c r="D2204" s="214" t="s">
        <v>162</v>
      </c>
      <c r="E2204" s="215" t="s">
        <v>2771</v>
      </c>
      <c r="F2204" s="216" t="s">
        <v>2772</v>
      </c>
      <c r="G2204" s="217" t="s">
        <v>250</v>
      </c>
      <c r="H2204" s="218">
        <v>14.699999999999999</v>
      </c>
      <c r="I2204" s="219"/>
      <c r="J2204" s="220">
        <f>ROUND(I2204*H2204,2)</f>
        <v>0</v>
      </c>
      <c r="K2204" s="216" t="s">
        <v>166</v>
      </c>
      <c r="L2204" s="46"/>
      <c r="M2204" s="221" t="s">
        <v>19</v>
      </c>
      <c r="N2204" s="222" t="s">
        <v>44</v>
      </c>
      <c r="O2204" s="86"/>
      <c r="P2204" s="223">
        <f>O2204*H2204</f>
        <v>0</v>
      </c>
      <c r="Q2204" s="223">
        <v>0.0012099999999999999</v>
      </c>
      <c r="R2204" s="223">
        <f>Q2204*H2204</f>
        <v>0.017786999999999997</v>
      </c>
      <c r="S2204" s="223">
        <v>0</v>
      </c>
      <c r="T2204" s="224">
        <f>S2204*H2204</f>
        <v>0</v>
      </c>
      <c r="U2204" s="40"/>
      <c r="V2204" s="40"/>
      <c r="W2204" s="40"/>
      <c r="X2204" s="40"/>
      <c r="Y2204" s="40"/>
      <c r="Z2204" s="40"/>
      <c r="AA2204" s="40"/>
      <c r="AB2204" s="40"/>
      <c r="AC2204" s="40"/>
      <c r="AD2204" s="40"/>
      <c r="AE2204" s="40"/>
      <c r="AR2204" s="225" t="s">
        <v>263</v>
      </c>
      <c r="AT2204" s="225" t="s">
        <v>162</v>
      </c>
      <c r="AU2204" s="225" t="s">
        <v>83</v>
      </c>
      <c r="AY2204" s="19" t="s">
        <v>160</v>
      </c>
      <c r="BE2204" s="226">
        <f>IF(N2204="základní",J2204,0)</f>
        <v>0</v>
      </c>
      <c r="BF2204" s="226">
        <f>IF(N2204="snížená",J2204,0)</f>
        <v>0</v>
      </c>
      <c r="BG2204" s="226">
        <f>IF(N2204="zákl. přenesená",J2204,0)</f>
        <v>0</v>
      </c>
      <c r="BH2204" s="226">
        <f>IF(N2204="sníž. přenesená",J2204,0)</f>
        <v>0</v>
      </c>
      <c r="BI2204" s="226">
        <f>IF(N2204="nulová",J2204,0)</f>
        <v>0</v>
      </c>
      <c r="BJ2204" s="19" t="s">
        <v>81</v>
      </c>
      <c r="BK2204" s="226">
        <f>ROUND(I2204*H2204,2)</f>
        <v>0</v>
      </c>
      <c r="BL2204" s="19" t="s">
        <v>263</v>
      </c>
      <c r="BM2204" s="225" t="s">
        <v>2773</v>
      </c>
    </row>
    <row r="2205" s="2" customFormat="1">
      <c r="A2205" s="40"/>
      <c r="B2205" s="41"/>
      <c r="C2205" s="42"/>
      <c r="D2205" s="227" t="s">
        <v>169</v>
      </c>
      <c r="E2205" s="42"/>
      <c r="F2205" s="228" t="s">
        <v>2774</v>
      </c>
      <c r="G2205" s="42"/>
      <c r="H2205" s="42"/>
      <c r="I2205" s="229"/>
      <c r="J2205" s="42"/>
      <c r="K2205" s="42"/>
      <c r="L2205" s="46"/>
      <c r="M2205" s="230"/>
      <c r="N2205" s="231"/>
      <c r="O2205" s="86"/>
      <c r="P2205" s="86"/>
      <c r="Q2205" s="86"/>
      <c r="R2205" s="86"/>
      <c r="S2205" s="86"/>
      <c r="T2205" s="87"/>
      <c r="U2205" s="40"/>
      <c r="V2205" s="40"/>
      <c r="W2205" s="40"/>
      <c r="X2205" s="40"/>
      <c r="Y2205" s="40"/>
      <c r="Z2205" s="40"/>
      <c r="AA2205" s="40"/>
      <c r="AB2205" s="40"/>
      <c r="AC2205" s="40"/>
      <c r="AD2205" s="40"/>
      <c r="AE2205" s="40"/>
      <c r="AT2205" s="19" t="s">
        <v>169</v>
      </c>
      <c r="AU2205" s="19" t="s">
        <v>83</v>
      </c>
    </row>
    <row r="2206" s="2" customFormat="1">
      <c r="A2206" s="40"/>
      <c r="B2206" s="41"/>
      <c r="C2206" s="42"/>
      <c r="D2206" s="234" t="s">
        <v>449</v>
      </c>
      <c r="E2206" s="42"/>
      <c r="F2206" s="276" t="s">
        <v>2775</v>
      </c>
      <c r="G2206" s="42"/>
      <c r="H2206" s="42"/>
      <c r="I2206" s="229"/>
      <c r="J2206" s="42"/>
      <c r="K2206" s="42"/>
      <c r="L2206" s="46"/>
      <c r="M2206" s="230"/>
      <c r="N2206" s="231"/>
      <c r="O2206" s="86"/>
      <c r="P2206" s="86"/>
      <c r="Q2206" s="86"/>
      <c r="R2206" s="86"/>
      <c r="S2206" s="86"/>
      <c r="T2206" s="87"/>
      <c r="U2206" s="40"/>
      <c r="V2206" s="40"/>
      <c r="W2206" s="40"/>
      <c r="X2206" s="40"/>
      <c r="Y2206" s="40"/>
      <c r="Z2206" s="40"/>
      <c r="AA2206" s="40"/>
      <c r="AB2206" s="40"/>
      <c r="AC2206" s="40"/>
      <c r="AD2206" s="40"/>
      <c r="AE2206" s="40"/>
      <c r="AT2206" s="19" t="s">
        <v>449</v>
      </c>
      <c r="AU2206" s="19" t="s">
        <v>83</v>
      </c>
    </row>
    <row r="2207" s="13" customFormat="1">
      <c r="A2207" s="13"/>
      <c r="B2207" s="232"/>
      <c r="C2207" s="233"/>
      <c r="D2207" s="234" t="s">
        <v>171</v>
      </c>
      <c r="E2207" s="235" t="s">
        <v>19</v>
      </c>
      <c r="F2207" s="236" t="s">
        <v>2776</v>
      </c>
      <c r="G2207" s="233"/>
      <c r="H2207" s="237">
        <v>14.699999999999999</v>
      </c>
      <c r="I2207" s="238"/>
      <c r="J2207" s="233"/>
      <c r="K2207" s="233"/>
      <c r="L2207" s="239"/>
      <c r="M2207" s="240"/>
      <c r="N2207" s="241"/>
      <c r="O2207" s="241"/>
      <c r="P2207" s="241"/>
      <c r="Q2207" s="241"/>
      <c r="R2207" s="241"/>
      <c r="S2207" s="241"/>
      <c r="T2207" s="242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T2207" s="243" t="s">
        <v>171</v>
      </c>
      <c r="AU2207" s="243" t="s">
        <v>83</v>
      </c>
      <c r="AV2207" s="13" t="s">
        <v>83</v>
      </c>
      <c r="AW2207" s="13" t="s">
        <v>35</v>
      </c>
      <c r="AX2207" s="13" t="s">
        <v>81</v>
      </c>
      <c r="AY2207" s="243" t="s">
        <v>160</v>
      </c>
    </row>
    <row r="2208" s="2" customFormat="1" ht="33" customHeight="1">
      <c r="A2208" s="40"/>
      <c r="B2208" s="41"/>
      <c r="C2208" s="214" t="s">
        <v>2777</v>
      </c>
      <c r="D2208" s="214" t="s">
        <v>162</v>
      </c>
      <c r="E2208" s="215" t="s">
        <v>2778</v>
      </c>
      <c r="F2208" s="216" t="s">
        <v>2779</v>
      </c>
      <c r="G2208" s="217" t="s">
        <v>250</v>
      </c>
      <c r="H2208" s="218">
        <v>42.299999999999997</v>
      </c>
      <c r="I2208" s="219"/>
      <c r="J2208" s="220">
        <f>ROUND(I2208*H2208,2)</f>
        <v>0</v>
      </c>
      <c r="K2208" s="216" t="s">
        <v>166</v>
      </c>
      <c r="L2208" s="46"/>
      <c r="M2208" s="221" t="s">
        <v>19</v>
      </c>
      <c r="N2208" s="222" t="s">
        <v>44</v>
      </c>
      <c r="O2208" s="86"/>
      <c r="P2208" s="223">
        <f>O2208*H2208</f>
        <v>0</v>
      </c>
      <c r="Q2208" s="223">
        <v>0.00189</v>
      </c>
      <c r="R2208" s="223">
        <f>Q2208*H2208</f>
        <v>0.07994699999999999</v>
      </c>
      <c r="S2208" s="223">
        <v>0</v>
      </c>
      <c r="T2208" s="224">
        <f>S2208*H2208</f>
        <v>0</v>
      </c>
      <c r="U2208" s="40"/>
      <c r="V2208" s="40"/>
      <c r="W2208" s="40"/>
      <c r="X2208" s="40"/>
      <c r="Y2208" s="40"/>
      <c r="Z2208" s="40"/>
      <c r="AA2208" s="40"/>
      <c r="AB2208" s="40"/>
      <c r="AC2208" s="40"/>
      <c r="AD2208" s="40"/>
      <c r="AE2208" s="40"/>
      <c r="AR2208" s="225" t="s">
        <v>263</v>
      </c>
      <c r="AT2208" s="225" t="s">
        <v>162</v>
      </c>
      <c r="AU2208" s="225" t="s">
        <v>83</v>
      </c>
      <c r="AY2208" s="19" t="s">
        <v>160</v>
      </c>
      <c r="BE2208" s="226">
        <f>IF(N2208="základní",J2208,0)</f>
        <v>0</v>
      </c>
      <c r="BF2208" s="226">
        <f>IF(N2208="snížená",J2208,0)</f>
        <v>0</v>
      </c>
      <c r="BG2208" s="226">
        <f>IF(N2208="zákl. přenesená",J2208,0)</f>
        <v>0</v>
      </c>
      <c r="BH2208" s="226">
        <f>IF(N2208="sníž. přenesená",J2208,0)</f>
        <v>0</v>
      </c>
      <c r="BI2208" s="226">
        <f>IF(N2208="nulová",J2208,0)</f>
        <v>0</v>
      </c>
      <c r="BJ2208" s="19" t="s">
        <v>81</v>
      </c>
      <c r="BK2208" s="226">
        <f>ROUND(I2208*H2208,2)</f>
        <v>0</v>
      </c>
      <c r="BL2208" s="19" t="s">
        <v>263</v>
      </c>
      <c r="BM2208" s="225" t="s">
        <v>2780</v>
      </c>
    </row>
    <row r="2209" s="2" customFormat="1">
      <c r="A2209" s="40"/>
      <c r="B2209" s="41"/>
      <c r="C2209" s="42"/>
      <c r="D2209" s="227" t="s">
        <v>169</v>
      </c>
      <c r="E2209" s="42"/>
      <c r="F2209" s="228" t="s">
        <v>2781</v>
      </c>
      <c r="G2209" s="42"/>
      <c r="H2209" s="42"/>
      <c r="I2209" s="229"/>
      <c r="J2209" s="42"/>
      <c r="K2209" s="42"/>
      <c r="L2209" s="46"/>
      <c r="M2209" s="230"/>
      <c r="N2209" s="231"/>
      <c r="O2209" s="86"/>
      <c r="P2209" s="86"/>
      <c r="Q2209" s="86"/>
      <c r="R2209" s="86"/>
      <c r="S2209" s="86"/>
      <c r="T2209" s="87"/>
      <c r="U2209" s="40"/>
      <c r="V2209" s="40"/>
      <c r="W2209" s="40"/>
      <c r="X2209" s="40"/>
      <c r="Y2209" s="40"/>
      <c r="Z2209" s="40"/>
      <c r="AA2209" s="40"/>
      <c r="AB2209" s="40"/>
      <c r="AC2209" s="40"/>
      <c r="AD2209" s="40"/>
      <c r="AE2209" s="40"/>
      <c r="AT2209" s="19" t="s">
        <v>169</v>
      </c>
      <c r="AU2209" s="19" t="s">
        <v>83</v>
      </c>
    </row>
    <row r="2210" s="2" customFormat="1">
      <c r="A2210" s="40"/>
      <c r="B2210" s="41"/>
      <c r="C2210" s="42"/>
      <c r="D2210" s="234" t="s">
        <v>449</v>
      </c>
      <c r="E2210" s="42"/>
      <c r="F2210" s="276" t="s">
        <v>2782</v>
      </c>
      <c r="G2210" s="42"/>
      <c r="H2210" s="42"/>
      <c r="I2210" s="229"/>
      <c r="J2210" s="42"/>
      <c r="K2210" s="42"/>
      <c r="L2210" s="46"/>
      <c r="M2210" s="230"/>
      <c r="N2210" s="231"/>
      <c r="O2210" s="86"/>
      <c r="P2210" s="86"/>
      <c r="Q2210" s="86"/>
      <c r="R2210" s="86"/>
      <c r="S2210" s="86"/>
      <c r="T2210" s="87"/>
      <c r="U2210" s="40"/>
      <c r="V2210" s="40"/>
      <c r="W2210" s="40"/>
      <c r="X2210" s="40"/>
      <c r="Y2210" s="40"/>
      <c r="Z2210" s="40"/>
      <c r="AA2210" s="40"/>
      <c r="AB2210" s="40"/>
      <c r="AC2210" s="40"/>
      <c r="AD2210" s="40"/>
      <c r="AE2210" s="40"/>
      <c r="AT2210" s="19" t="s">
        <v>449</v>
      </c>
      <c r="AU2210" s="19" t="s">
        <v>83</v>
      </c>
    </row>
    <row r="2211" s="13" customFormat="1">
      <c r="A2211" s="13"/>
      <c r="B2211" s="232"/>
      <c r="C2211" s="233"/>
      <c r="D2211" s="234" t="s">
        <v>171</v>
      </c>
      <c r="E2211" s="235" t="s">
        <v>19</v>
      </c>
      <c r="F2211" s="236" t="s">
        <v>2783</v>
      </c>
      <c r="G2211" s="233"/>
      <c r="H2211" s="237">
        <v>42.299999999999997</v>
      </c>
      <c r="I2211" s="238"/>
      <c r="J2211" s="233"/>
      <c r="K2211" s="233"/>
      <c r="L2211" s="239"/>
      <c r="M2211" s="240"/>
      <c r="N2211" s="241"/>
      <c r="O2211" s="241"/>
      <c r="P2211" s="241"/>
      <c r="Q2211" s="241"/>
      <c r="R2211" s="241"/>
      <c r="S2211" s="241"/>
      <c r="T2211" s="242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T2211" s="243" t="s">
        <v>171</v>
      </c>
      <c r="AU2211" s="243" t="s">
        <v>83</v>
      </c>
      <c r="AV2211" s="13" t="s">
        <v>83</v>
      </c>
      <c r="AW2211" s="13" t="s">
        <v>35</v>
      </c>
      <c r="AX2211" s="13" t="s">
        <v>81</v>
      </c>
      <c r="AY2211" s="243" t="s">
        <v>160</v>
      </c>
    </row>
    <row r="2212" s="2" customFormat="1" ht="33" customHeight="1">
      <c r="A2212" s="40"/>
      <c r="B2212" s="41"/>
      <c r="C2212" s="214" t="s">
        <v>2784</v>
      </c>
      <c r="D2212" s="214" t="s">
        <v>162</v>
      </c>
      <c r="E2212" s="215" t="s">
        <v>2785</v>
      </c>
      <c r="F2212" s="216" t="s">
        <v>2786</v>
      </c>
      <c r="G2212" s="217" t="s">
        <v>165</v>
      </c>
      <c r="H2212" s="218">
        <v>11.07</v>
      </c>
      <c r="I2212" s="219"/>
      <c r="J2212" s="220">
        <f>ROUND(I2212*H2212,2)</f>
        <v>0</v>
      </c>
      <c r="K2212" s="216" t="s">
        <v>166</v>
      </c>
      <c r="L2212" s="46"/>
      <c r="M2212" s="221" t="s">
        <v>19</v>
      </c>
      <c r="N2212" s="222" t="s">
        <v>44</v>
      </c>
      <c r="O2212" s="86"/>
      <c r="P2212" s="223">
        <f>O2212*H2212</f>
        <v>0</v>
      </c>
      <c r="Q2212" s="223">
        <v>0.00216</v>
      </c>
      <c r="R2212" s="223">
        <f>Q2212*H2212</f>
        <v>0.023911200000000001</v>
      </c>
      <c r="S2212" s="223">
        <v>0</v>
      </c>
      <c r="T2212" s="224">
        <f>S2212*H2212</f>
        <v>0</v>
      </c>
      <c r="U2212" s="40"/>
      <c r="V2212" s="40"/>
      <c r="W2212" s="40"/>
      <c r="X2212" s="40"/>
      <c r="Y2212" s="40"/>
      <c r="Z2212" s="40"/>
      <c r="AA2212" s="40"/>
      <c r="AB2212" s="40"/>
      <c r="AC2212" s="40"/>
      <c r="AD2212" s="40"/>
      <c r="AE2212" s="40"/>
      <c r="AR2212" s="225" t="s">
        <v>263</v>
      </c>
      <c r="AT2212" s="225" t="s">
        <v>162</v>
      </c>
      <c r="AU2212" s="225" t="s">
        <v>83</v>
      </c>
      <c r="AY2212" s="19" t="s">
        <v>160</v>
      </c>
      <c r="BE2212" s="226">
        <f>IF(N2212="základní",J2212,0)</f>
        <v>0</v>
      </c>
      <c r="BF2212" s="226">
        <f>IF(N2212="snížená",J2212,0)</f>
        <v>0</v>
      </c>
      <c r="BG2212" s="226">
        <f>IF(N2212="zákl. přenesená",J2212,0)</f>
        <v>0</v>
      </c>
      <c r="BH2212" s="226">
        <f>IF(N2212="sníž. přenesená",J2212,0)</f>
        <v>0</v>
      </c>
      <c r="BI2212" s="226">
        <f>IF(N2212="nulová",J2212,0)</f>
        <v>0</v>
      </c>
      <c r="BJ2212" s="19" t="s">
        <v>81</v>
      </c>
      <c r="BK2212" s="226">
        <f>ROUND(I2212*H2212,2)</f>
        <v>0</v>
      </c>
      <c r="BL2212" s="19" t="s">
        <v>263</v>
      </c>
      <c r="BM2212" s="225" t="s">
        <v>2787</v>
      </c>
    </row>
    <row r="2213" s="2" customFormat="1">
      <c r="A2213" s="40"/>
      <c r="B2213" s="41"/>
      <c r="C2213" s="42"/>
      <c r="D2213" s="227" t="s">
        <v>169</v>
      </c>
      <c r="E2213" s="42"/>
      <c r="F2213" s="228" t="s">
        <v>2788</v>
      </c>
      <c r="G2213" s="42"/>
      <c r="H2213" s="42"/>
      <c r="I2213" s="229"/>
      <c r="J2213" s="42"/>
      <c r="K2213" s="42"/>
      <c r="L2213" s="46"/>
      <c r="M2213" s="230"/>
      <c r="N2213" s="231"/>
      <c r="O2213" s="86"/>
      <c r="P2213" s="86"/>
      <c r="Q2213" s="86"/>
      <c r="R2213" s="86"/>
      <c r="S2213" s="86"/>
      <c r="T2213" s="87"/>
      <c r="U2213" s="40"/>
      <c r="V2213" s="40"/>
      <c r="W2213" s="40"/>
      <c r="X2213" s="40"/>
      <c r="Y2213" s="40"/>
      <c r="Z2213" s="40"/>
      <c r="AA2213" s="40"/>
      <c r="AB2213" s="40"/>
      <c r="AC2213" s="40"/>
      <c r="AD2213" s="40"/>
      <c r="AE2213" s="40"/>
      <c r="AT2213" s="19" t="s">
        <v>169</v>
      </c>
      <c r="AU2213" s="19" t="s">
        <v>83</v>
      </c>
    </row>
    <row r="2214" s="2" customFormat="1">
      <c r="A2214" s="40"/>
      <c r="B2214" s="41"/>
      <c r="C2214" s="42"/>
      <c r="D2214" s="234" t="s">
        <v>449</v>
      </c>
      <c r="E2214" s="42"/>
      <c r="F2214" s="276" t="s">
        <v>2789</v>
      </c>
      <c r="G2214" s="42"/>
      <c r="H2214" s="42"/>
      <c r="I2214" s="229"/>
      <c r="J2214" s="42"/>
      <c r="K2214" s="42"/>
      <c r="L2214" s="46"/>
      <c r="M2214" s="230"/>
      <c r="N2214" s="231"/>
      <c r="O2214" s="86"/>
      <c r="P2214" s="86"/>
      <c r="Q2214" s="86"/>
      <c r="R2214" s="86"/>
      <c r="S2214" s="86"/>
      <c r="T2214" s="87"/>
      <c r="U2214" s="40"/>
      <c r="V2214" s="40"/>
      <c r="W2214" s="40"/>
      <c r="X2214" s="40"/>
      <c r="Y2214" s="40"/>
      <c r="Z2214" s="40"/>
      <c r="AA2214" s="40"/>
      <c r="AB2214" s="40"/>
      <c r="AC2214" s="40"/>
      <c r="AD2214" s="40"/>
      <c r="AE2214" s="40"/>
      <c r="AT2214" s="19" t="s">
        <v>449</v>
      </c>
      <c r="AU2214" s="19" t="s">
        <v>83</v>
      </c>
    </row>
    <row r="2215" s="13" customFormat="1">
      <c r="A2215" s="13"/>
      <c r="B2215" s="232"/>
      <c r="C2215" s="233"/>
      <c r="D2215" s="234" t="s">
        <v>171</v>
      </c>
      <c r="E2215" s="235" t="s">
        <v>19</v>
      </c>
      <c r="F2215" s="236" t="s">
        <v>2790</v>
      </c>
      <c r="G2215" s="233"/>
      <c r="H2215" s="237">
        <v>11.07</v>
      </c>
      <c r="I2215" s="238"/>
      <c r="J2215" s="233"/>
      <c r="K2215" s="233"/>
      <c r="L2215" s="239"/>
      <c r="M2215" s="240"/>
      <c r="N2215" s="241"/>
      <c r="O2215" s="241"/>
      <c r="P2215" s="241"/>
      <c r="Q2215" s="241"/>
      <c r="R2215" s="241"/>
      <c r="S2215" s="241"/>
      <c r="T2215" s="242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T2215" s="243" t="s">
        <v>171</v>
      </c>
      <c r="AU2215" s="243" t="s">
        <v>83</v>
      </c>
      <c r="AV2215" s="13" t="s">
        <v>83</v>
      </c>
      <c r="AW2215" s="13" t="s">
        <v>35</v>
      </c>
      <c r="AX2215" s="13" t="s">
        <v>81</v>
      </c>
      <c r="AY2215" s="243" t="s">
        <v>160</v>
      </c>
    </row>
    <row r="2216" s="2" customFormat="1" ht="24.15" customHeight="1">
      <c r="A2216" s="40"/>
      <c r="B2216" s="41"/>
      <c r="C2216" s="214" t="s">
        <v>2791</v>
      </c>
      <c r="D2216" s="214" t="s">
        <v>162</v>
      </c>
      <c r="E2216" s="215" t="s">
        <v>2792</v>
      </c>
      <c r="F2216" s="216" t="s">
        <v>2793</v>
      </c>
      <c r="G2216" s="217" t="s">
        <v>250</v>
      </c>
      <c r="H2216" s="218">
        <v>9.4499999999999993</v>
      </c>
      <c r="I2216" s="219"/>
      <c r="J2216" s="220">
        <f>ROUND(I2216*H2216,2)</f>
        <v>0</v>
      </c>
      <c r="K2216" s="216" t="s">
        <v>166</v>
      </c>
      <c r="L2216" s="46"/>
      <c r="M2216" s="221" t="s">
        <v>19</v>
      </c>
      <c r="N2216" s="222" t="s">
        <v>44</v>
      </c>
      <c r="O2216" s="86"/>
      <c r="P2216" s="223">
        <f>O2216*H2216</f>
        <v>0</v>
      </c>
      <c r="Q2216" s="223">
        <v>0.00091</v>
      </c>
      <c r="R2216" s="223">
        <f>Q2216*H2216</f>
        <v>0.0085994999999999995</v>
      </c>
      <c r="S2216" s="223">
        <v>0</v>
      </c>
      <c r="T2216" s="224">
        <f>S2216*H2216</f>
        <v>0</v>
      </c>
      <c r="U2216" s="40"/>
      <c r="V2216" s="40"/>
      <c r="W2216" s="40"/>
      <c r="X2216" s="40"/>
      <c r="Y2216" s="40"/>
      <c r="Z2216" s="40"/>
      <c r="AA2216" s="40"/>
      <c r="AB2216" s="40"/>
      <c r="AC2216" s="40"/>
      <c r="AD2216" s="40"/>
      <c r="AE2216" s="40"/>
      <c r="AR2216" s="225" t="s">
        <v>263</v>
      </c>
      <c r="AT2216" s="225" t="s">
        <v>162</v>
      </c>
      <c r="AU2216" s="225" t="s">
        <v>83</v>
      </c>
      <c r="AY2216" s="19" t="s">
        <v>160</v>
      </c>
      <c r="BE2216" s="226">
        <f>IF(N2216="základní",J2216,0)</f>
        <v>0</v>
      </c>
      <c r="BF2216" s="226">
        <f>IF(N2216="snížená",J2216,0)</f>
        <v>0</v>
      </c>
      <c r="BG2216" s="226">
        <f>IF(N2216="zákl. přenesená",J2216,0)</f>
        <v>0</v>
      </c>
      <c r="BH2216" s="226">
        <f>IF(N2216="sníž. přenesená",J2216,0)</f>
        <v>0</v>
      </c>
      <c r="BI2216" s="226">
        <f>IF(N2216="nulová",J2216,0)</f>
        <v>0</v>
      </c>
      <c r="BJ2216" s="19" t="s">
        <v>81</v>
      </c>
      <c r="BK2216" s="226">
        <f>ROUND(I2216*H2216,2)</f>
        <v>0</v>
      </c>
      <c r="BL2216" s="19" t="s">
        <v>263</v>
      </c>
      <c r="BM2216" s="225" t="s">
        <v>2794</v>
      </c>
    </row>
    <row r="2217" s="2" customFormat="1">
      <c r="A2217" s="40"/>
      <c r="B2217" s="41"/>
      <c r="C2217" s="42"/>
      <c r="D2217" s="227" t="s">
        <v>169</v>
      </c>
      <c r="E2217" s="42"/>
      <c r="F2217" s="228" t="s">
        <v>2795</v>
      </c>
      <c r="G2217" s="42"/>
      <c r="H2217" s="42"/>
      <c r="I2217" s="229"/>
      <c r="J2217" s="42"/>
      <c r="K2217" s="42"/>
      <c r="L2217" s="46"/>
      <c r="M2217" s="230"/>
      <c r="N2217" s="231"/>
      <c r="O2217" s="86"/>
      <c r="P2217" s="86"/>
      <c r="Q2217" s="86"/>
      <c r="R2217" s="86"/>
      <c r="S2217" s="86"/>
      <c r="T2217" s="87"/>
      <c r="U2217" s="40"/>
      <c r="V2217" s="40"/>
      <c r="W2217" s="40"/>
      <c r="X2217" s="40"/>
      <c r="Y2217" s="40"/>
      <c r="Z2217" s="40"/>
      <c r="AA2217" s="40"/>
      <c r="AB2217" s="40"/>
      <c r="AC2217" s="40"/>
      <c r="AD2217" s="40"/>
      <c r="AE2217" s="40"/>
      <c r="AT2217" s="19" t="s">
        <v>169</v>
      </c>
      <c r="AU2217" s="19" t="s">
        <v>83</v>
      </c>
    </row>
    <row r="2218" s="2" customFormat="1">
      <c r="A2218" s="40"/>
      <c r="B2218" s="41"/>
      <c r="C2218" s="42"/>
      <c r="D2218" s="234" t="s">
        <v>449</v>
      </c>
      <c r="E2218" s="42"/>
      <c r="F2218" s="276" t="s">
        <v>2796</v>
      </c>
      <c r="G2218" s="42"/>
      <c r="H2218" s="42"/>
      <c r="I2218" s="229"/>
      <c r="J2218" s="42"/>
      <c r="K2218" s="42"/>
      <c r="L2218" s="46"/>
      <c r="M2218" s="230"/>
      <c r="N2218" s="231"/>
      <c r="O2218" s="86"/>
      <c r="P2218" s="86"/>
      <c r="Q2218" s="86"/>
      <c r="R2218" s="86"/>
      <c r="S2218" s="86"/>
      <c r="T2218" s="87"/>
      <c r="U2218" s="40"/>
      <c r="V2218" s="40"/>
      <c r="W2218" s="40"/>
      <c r="X2218" s="40"/>
      <c r="Y2218" s="40"/>
      <c r="Z2218" s="40"/>
      <c r="AA2218" s="40"/>
      <c r="AB2218" s="40"/>
      <c r="AC2218" s="40"/>
      <c r="AD2218" s="40"/>
      <c r="AE2218" s="40"/>
      <c r="AT2218" s="19" t="s">
        <v>449</v>
      </c>
      <c r="AU2218" s="19" t="s">
        <v>83</v>
      </c>
    </row>
    <row r="2219" s="13" customFormat="1">
      <c r="A2219" s="13"/>
      <c r="B2219" s="232"/>
      <c r="C2219" s="233"/>
      <c r="D2219" s="234" t="s">
        <v>171</v>
      </c>
      <c r="E2219" s="235" t="s">
        <v>19</v>
      </c>
      <c r="F2219" s="236" t="s">
        <v>2797</v>
      </c>
      <c r="G2219" s="233"/>
      <c r="H2219" s="237">
        <v>8.4499999999999993</v>
      </c>
      <c r="I2219" s="238"/>
      <c r="J2219" s="233"/>
      <c r="K2219" s="233"/>
      <c r="L2219" s="239"/>
      <c r="M2219" s="240"/>
      <c r="N2219" s="241"/>
      <c r="O2219" s="241"/>
      <c r="P2219" s="241"/>
      <c r="Q2219" s="241"/>
      <c r="R2219" s="241"/>
      <c r="S2219" s="241"/>
      <c r="T2219" s="242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T2219" s="243" t="s">
        <v>171</v>
      </c>
      <c r="AU2219" s="243" t="s">
        <v>83</v>
      </c>
      <c r="AV2219" s="13" t="s">
        <v>83</v>
      </c>
      <c r="AW2219" s="13" t="s">
        <v>35</v>
      </c>
      <c r="AX2219" s="13" t="s">
        <v>73</v>
      </c>
      <c r="AY2219" s="243" t="s">
        <v>160</v>
      </c>
    </row>
    <row r="2220" s="13" customFormat="1">
      <c r="A2220" s="13"/>
      <c r="B2220" s="232"/>
      <c r="C2220" s="233"/>
      <c r="D2220" s="234" t="s">
        <v>171</v>
      </c>
      <c r="E2220" s="235" t="s">
        <v>19</v>
      </c>
      <c r="F2220" s="236" t="s">
        <v>2798</v>
      </c>
      <c r="G2220" s="233"/>
      <c r="H2220" s="237">
        <v>1</v>
      </c>
      <c r="I2220" s="238"/>
      <c r="J2220" s="233"/>
      <c r="K2220" s="233"/>
      <c r="L2220" s="239"/>
      <c r="M2220" s="240"/>
      <c r="N2220" s="241"/>
      <c r="O2220" s="241"/>
      <c r="P2220" s="241"/>
      <c r="Q2220" s="241"/>
      <c r="R2220" s="241"/>
      <c r="S2220" s="241"/>
      <c r="T2220" s="242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T2220" s="243" t="s">
        <v>171</v>
      </c>
      <c r="AU2220" s="243" t="s">
        <v>83</v>
      </c>
      <c r="AV2220" s="13" t="s">
        <v>83</v>
      </c>
      <c r="AW2220" s="13" t="s">
        <v>35</v>
      </c>
      <c r="AX2220" s="13" t="s">
        <v>73</v>
      </c>
      <c r="AY2220" s="243" t="s">
        <v>160</v>
      </c>
    </row>
    <row r="2221" s="14" customFormat="1">
      <c r="A2221" s="14"/>
      <c r="B2221" s="244"/>
      <c r="C2221" s="245"/>
      <c r="D2221" s="234" t="s">
        <v>171</v>
      </c>
      <c r="E2221" s="246" t="s">
        <v>19</v>
      </c>
      <c r="F2221" s="247" t="s">
        <v>180</v>
      </c>
      <c r="G2221" s="245"/>
      <c r="H2221" s="248">
        <v>9.4499999999999993</v>
      </c>
      <c r="I2221" s="249"/>
      <c r="J2221" s="245"/>
      <c r="K2221" s="245"/>
      <c r="L2221" s="250"/>
      <c r="M2221" s="251"/>
      <c r="N2221" s="252"/>
      <c r="O2221" s="252"/>
      <c r="P2221" s="252"/>
      <c r="Q2221" s="252"/>
      <c r="R2221" s="252"/>
      <c r="S2221" s="252"/>
      <c r="T2221" s="253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T2221" s="254" t="s">
        <v>171</v>
      </c>
      <c r="AU2221" s="254" t="s">
        <v>83</v>
      </c>
      <c r="AV2221" s="14" t="s">
        <v>167</v>
      </c>
      <c r="AW2221" s="14" t="s">
        <v>35</v>
      </c>
      <c r="AX2221" s="14" t="s">
        <v>81</v>
      </c>
      <c r="AY2221" s="254" t="s">
        <v>160</v>
      </c>
    </row>
    <row r="2222" s="2" customFormat="1" ht="24.15" customHeight="1">
      <c r="A2222" s="40"/>
      <c r="B2222" s="41"/>
      <c r="C2222" s="214" t="s">
        <v>2799</v>
      </c>
      <c r="D2222" s="214" t="s">
        <v>162</v>
      </c>
      <c r="E2222" s="215" t="s">
        <v>2800</v>
      </c>
      <c r="F2222" s="216" t="s">
        <v>2801</v>
      </c>
      <c r="G2222" s="217" t="s">
        <v>250</v>
      </c>
      <c r="H2222" s="218">
        <v>74.784999999999997</v>
      </c>
      <c r="I2222" s="219"/>
      <c r="J2222" s="220">
        <f>ROUND(I2222*H2222,2)</f>
        <v>0</v>
      </c>
      <c r="K2222" s="216" t="s">
        <v>166</v>
      </c>
      <c r="L2222" s="46"/>
      <c r="M2222" s="221" t="s">
        <v>19</v>
      </c>
      <c r="N2222" s="222" t="s">
        <v>44</v>
      </c>
      <c r="O2222" s="86"/>
      <c r="P2222" s="223">
        <f>O2222*H2222</f>
        <v>0</v>
      </c>
      <c r="Q2222" s="223">
        <v>0.0015</v>
      </c>
      <c r="R2222" s="223">
        <f>Q2222*H2222</f>
        <v>0.1121775</v>
      </c>
      <c r="S2222" s="223">
        <v>0</v>
      </c>
      <c r="T2222" s="224">
        <f>S2222*H2222</f>
        <v>0</v>
      </c>
      <c r="U2222" s="40"/>
      <c r="V2222" s="40"/>
      <c r="W2222" s="40"/>
      <c r="X2222" s="40"/>
      <c r="Y2222" s="40"/>
      <c r="Z2222" s="40"/>
      <c r="AA2222" s="40"/>
      <c r="AB2222" s="40"/>
      <c r="AC2222" s="40"/>
      <c r="AD2222" s="40"/>
      <c r="AE2222" s="40"/>
      <c r="AR2222" s="225" t="s">
        <v>263</v>
      </c>
      <c r="AT2222" s="225" t="s">
        <v>162</v>
      </c>
      <c r="AU2222" s="225" t="s">
        <v>83</v>
      </c>
      <c r="AY2222" s="19" t="s">
        <v>160</v>
      </c>
      <c r="BE2222" s="226">
        <f>IF(N2222="základní",J2222,0)</f>
        <v>0</v>
      </c>
      <c r="BF2222" s="226">
        <f>IF(N2222="snížená",J2222,0)</f>
        <v>0</v>
      </c>
      <c r="BG2222" s="226">
        <f>IF(N2222="zákl. přenesená",J2222,0)</f>
        <v>0</v>
      </c>
      <c r="BH2222" s="226">
        <f>IF(N2222="sníž. přenesená",J2222,0)</f>
        <v>0</v>
      </c>
      <c r="BI2222" s="226">
        <f>IF(N2222="nulová",J2222,0)</f>
        <v>0</v>
      </c>
      <c r="BJ2222" s="19" t="s">
        <v>81</v>
      </c>
      <c r="BK2222" s="226">
        <f>ROUND(I2222*H2222,2)</f>
        <v>0</v>
      </c>
      <c r="BL2222" s="19" t="s">
        <v>263</v>
      </c>
      <c r="BM2222" s="225" t="s">
        <v>2802</v>
      </c>
    </row>
    <row r="2223" s="2" customFormat="1">
      <c r="A2223" s="40"/>
      <c r="B2223" s="41"/>
      <c r="C2223" s="42"/>
      <c r="D2223" s="227" t="s">
        <v>169</v>
      </c>
      <c r="E2223" s="42"/>
      <c r="F2223" s="228" t="s">
        <v>2803</v>
      </c>
      <c r="G2223" s="42"/>
      <c r="H2223" s="42"/>
      <c r="I2223" s="229"/>
      <c r="J2223" s="42"/>
      <c r="K2223" s="42"/>
      <c r="L2223" s="46"/>
      <c r="M2223" s="230"/>
      <c r="N2223" s="231"/>
      <c r="O2223" s="86"/>
      <c r="P2223" s="86"/>
      <c r="Q2223" s="86"/>
      <c r="R2223" s="86"/>
      <c r="S2223" s="86"/>
      <c r="T2223" s="87"/>
      <c r="U2223" s="40"/>
      <c r="V2223" s="40"/>
      <c r="W2223" s="40"/>
      <c r="X2223" s="40"/>
      <c r="Y2223" s="40"/>
      <c r="Z2223" s="40"/>
      <c r="AA2223" s="40"/>
      <c r="AB2223" s="40"/>
      <c r="AC2223" s="40"/>
      <c r="AD2223" s="40"/>
      <c r="AE2223" s="40"/>
      <c r="AT2223" s="19" t="s">
        <v>169</v>
      </c>
      <c r="AU2223" s="19" t="s">
        <v>83</v>
      </c>
    </row>
    <row r="2224" s="2" customFormat="1">
      <c r="A2224" s="40"/>
      <c r="B2224" s="41"/>
      <c r="C2224" s="42"/>
      <c r="D2224" s="234" t="s">
        <v>449</v>
      </c>
      <c r="E2224" s="42"/>
      <c r="F2224" s="276" t="s">
        <v>2804</v>
      </c>
      <c r="G2224" s="42"/>
      <c r="H2224" s="42"/>
      <c r="I2224" s="229"/>
      <c r="J2224" s="42"/>
      <c r="K2224" s="42"/>
      <c r="L2224" s="46"/>
      <c r="M2224" s="230"/>
      <c r="N2224" s="231"/>
      <c r="O2224" s="86"/>
      <c r="P2224" s="86"/>
      <c r="Q2224" s="86"/>
      <c r="R2224" s="86"/>
      <c r="S2224" s="86"/>
      <c r="T2224" s="87"/>
      <c r="U2224" s="40"/>
      <c r="V2224" s="40"/>
      <c r="W2224" s="40"/>
      <c r="X2224" s="40"/>
      <c r="Y2224" s="40"/>
      <c r="Z2224" s="40"/>
      <c r="AA2224" s="40"/>
      <c r="AB2224" s="40"/>
      <c r="AC2224" s="40"/>
      <c r="AD2224" s="40"/>
      <c r="AE2224" s="40"/>
      <c r="AT2224" s="19" t="s">
        <v>449</v>
      </c>
      <c r="AU2224" s="19" t="s">
        <v>83</v>
      </c>
    </row>
    <row r="2225" s="13" customFormat="1">
      <c r="A2225" s="13"/>
      <c r="B2225" s="232"/>
      <c r="C2225" s="233"/>
      <c r="D2225" s="234" t="s">
        <v>171</v>
      </c>
      <c r="E2225" s="235" t="s">
        <v>19</v>
      </c>
      <c r="F2225" s="236" t="s">
        <v>2805</v>
      </c>
      <c r="G2225" s="233"/>
      <c r="H2225" s="237">
        <v>13.404999999999999</v>
      </c>
      <c r="I2225" s="238"/>
      <c r="J2225" s="233"/>
      <c r="K2225" s="233"/>
      <c r="L2225" s="239"/>
      <c r="M2225" s="240"/>
      <c r="N2225" s="241"/>
      <c r="O2225" s="241"/>
      <c r="P2225" s="241"/>
      <c r="Q2225" s="241"/>
      <c r="R2225" s="241"/>
      <c r="S2225" s="241"/>
      <c r="T2225" s="242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T2225" s="243" t="s">
        <v>171</v>
      </c>
      <c r="AU2225" s="243" t="s">
        <v>83</v>
      </c>
      <c r="AV2225" s="13" t="s">
        <v>83</v>
      </c>
      <c r="AW2225" s="13" t="s">
        <v>35</v>
      </c>
      <c r="AX2225" s="13" t="s">
        <v>73</v>
      </c>
      <c r="AY2225" s="243" t="s">
        <v>160</v>
      </c>
    </row>
    <row r="2226" s="13" customFormat="1">
      <c r="A2226" s="13"/>
      <c r="B2226" s="232"/>
      <c r="C2226" s="233"/>
      <c r="D2226" s="234" t="s">
        <v>171</v>
      </c>
      <c r="E2226" s="235" t="s">
        <v>19</v>
      </c>
      <c r="F2226" s="236" t="s">
        <v>2806</v>
      </c>
      <c r="G2226" s="233"/>
      <c r="H2226" s="237">
        <v>37.200000000000003</v>
      </c>
      <c r="I2226" s="238"/>
      <c r="J2226" s="233"/>
      <c r="K2226" s="233"/>
      <c r="L2226" s="239"/>
      <c r="M2226" s="240"/>
      <c r="N2226" s="241"/>
      <c r="O2226" s="241"/>
      <c r="P2226" s="241"/>
      <c r="Q2226" s="241"/>
      <c r="R2226" s="241"/>
      <c r="S2226" s="241"/>
      <c r="T2226" s="242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T2226" s="243" t="s">
        <v>171</v>
      </c>
      <c r="AU2226" s="243" t="s">
        <v>83</v>
      </c>
      <c r="AV2226" s="13" t="s">
        <v>83</v>
      </c>
      <c r="AW2226" s="13" t="s">
        <v>35</v>
      </c>
      <c r="AX2226" s="13" t="s">
        <v>73</v>
      </c>
      <c r="AY2226" s="243" t="s">
        <v>160</v>
      </c>
    </row>
    <row r="2227" s="13" customFormat="1">
      <c r="A2227" s="13"/>
      <c r="B2227" s="232"/>
      <c r="C2227" s="233"/>
      <c r="D2227" s="234" t="s">
        <v>171</v>
      </c>
      <c r="E2227" s="235" t="s">
        <v>19</v>
      </c>
      <c r="F2227" s="236" t="s">
        <v>2807</v>
      </c>
      <c r="G2227" s="233"/>
      <c r="H2227" s="237">
        <v>24.18</v>
      </c>
      <c r="I2227" s="238"/>
      <c r="J2227" s="233"/>
      <c r="K2227" s="233"/>
      <c r="L2227" s="239"/>
      <c r="M2227" s="240"/>
      <c r="N2227" s="241"/>
      <c r="O2227" s="241"/>
      <c r="P2227" s="241"/>
      <c r="Q2227" s="241"/>
      <c r="R2227" s="241"/>
      <c r="S2227" s="241"/>
      <c r="T2227" s="242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T2227" s="243" t="s">
        <v>171</v>
      </c>
      <c r="AU2227" s="243" t="s">
        <v>83</v>
      </c>
      <c r="AV2227" s="13" t="s">
        <v>83</v>
      </c>
      <c r="AW2227" s="13" t="s">
        <v>35</v>
      </c>
      <c r="AX2227" s="13" t="s">
        <v>73</v>
      </c>
      <c r="AY2227" s="243" t="s">
        <v>160</v>
      </c>
    </row>
    <row r="2228" s="14" customFormat="1">
      <c r="A2228" s="14"/>
      <c r="B2228" s="244"/>
      <c r="C2228" s="245"/>
      <c r="D2228" s="234" t="s">
        <v>171</v>
      </c>
      <c r="E2228" s="246" t="s">
        <v>19</v>
      </c>
      <c r="F2228" s="247" t="s">
        <v>180</v>
      </c>
      <c r="G2228" s="245"/>
      <c r="H2228" s="248">
        <v>74.784999999999997</v>
      </c>
      <c r="I2228" s="249"/>
      <c r="J2228" s="245"/>
      <c r="K2228" s="245"/>
      <c r="L2228" s="250"/>
      <c r="M2228" s="251"/>
      <c r="N2228" s="252"/>
      <c r="O2228" s="252"/>
      <c r="P2228" s="252"/>
      <c r="Q2228" s="252"/>
      <c r="R2228" s="252"/>
      <c r="S2228" s="252"/>
      <c r="T2228" s="253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T2228" s="254" t="s">
        <v>171</v>
      </c>
      <c r="AU2228" s="254" t="s">
        <v>83</v>
      </c>
      <c r="AV2228" s="14" t="s">
        <v>167</v>
      </c>
      <c r="AW2228" s="14" t="s">
        <v>35</v>
      </c>
      <c r="AX2228" s="14" t="s">
        <v>81</v>
      </c>
      <c r="AY2228" s="254" t="s">
        <v>160</v>
      </c>
    </row>
    <row r="2229" s="2" customFormat="1" ht="24.15" customHeight="1">
      <c r="A2229" s="40"/>
      <c r="B2229" s="41"/>
      <c r="C2229" s="214" t="s">
        <v>2808</v>
      </c>
      <c r="D2229" s="214" t="s">
        <v>162</v>
      </c>
      <c r="E2229" s="215" t="s">
        <v>2809</v>
      </c>
      <c r="F2229" s="216" t="s">
        <v>2810</v>
      </c>
      <c r="G2229" s="217" t="s">
        <v>250</v>
      </c>
      <c r="H2229" s="218">
        <v>170.90000000000001</v>
      </c>
      <c r="I2229" s="219"/>
      <c r="J2229" s="220">
        <f>ROUND(I2229*H2229,2)</f>
        <v>0</v>
      </c>
      <c r="K2229" s="216" t="s">
        <v>166</v>
      </c>
      <c r="L2229" s="46"/>
      <c r="M2229" s="221" t="s">
        <v>19</v>
      </c>
      <c r="N2229" s="222" t="s">
        <v>44</v>
      </c>
      <c r="O2229" s="86"/>
      <c r="P2229" s="223">
        <f>O2229*H2229</f>
        <v>0</v>
      </c>
      <c r="Q2229" s="223">
        <v>0.00085999999999999998</v>
      </c>
      <c r="R2229" s="223">
        <f>Q2229*H2229</f>
        <v>0.14697399999999999</v>
      </c>
      <c r="S2229" s="223">
        <v>0</v>
      </c>
      <c r="T2229" s="224">
        <f>S2229*H2229</f>
        <v>0</v>
      </c>
      <c r="U2229" s="40"/>
      <c r="V2229" s="40"/>
      <c r="W2229" s="40"/>
      <c r="X2229" s="40"/>
      <c r="Y2229" s="40"/>
      <c r="Z2229" s="40"/>
      <c r="AA2229" s="40"/>
      <c r="AB2229" s="40"/>
      <c r="AC2229" s="40"/>
      <c r="AD2229" s="40"/>
      <c r="AE2229" s="40"/>
      <c r="AR2229" s="225" t="s">
        <v>263</v>
      </c>
      <c r="AT2229" s="225" t="s">
        <v>162</v>
      </c>
      <c r="AU2229" s="225" t="s">
        <v>83</v>
      </c>
      <c r="AY2229" s="19" t="s">
        <v>160</v>
      </c>
      <c r="BE2229" s="226">
        <f>IF(N2229="základní",J2229,0)</f>
        <v>0</v>
      </c>
      <c r="BF2229" s="226">
        <f>IF(N2229="snížená",J2229,0)</f>
        <v>0</v>
      </c>
      <c r="BG2229" s="226">
        <f>IF(N2229="zákl. přenesená",J2229,0)</f>
        <v>0</v>
      </c>
      <c r="BH2229" s="226">
        <f>IF(N2229="sníž. přenesená",J2229,0)</f>
        <v>0</v>
      </c>
      <c r="BI2229" s="226">
        <f>IF(N2229="nulová",J2229,0)</f>
        <v>0</v>
      </c>
      <c r="BJ2229" s="19" t="s">
        <v>81</v>
      </c>
      <c r="BK2229" s="226">
        <f>ROUND(I2229*H2229,2)</f>
        <v>0</v>
      </c>
      <c r="BL2229" s="19" t="s">
        <v>263</v>
      </c>
      <c r="BM2229" s="225" t="s">
        <v>2811</v>
      </c>
    </row>
    <row r="2230" s="2" customFormat="1">
      <c r="A2230" s="40"/>
      <c r="B2230" s="41"/>
      <c r="C2230" s="42"/>
      <c r="D2230" s="227" t="s">
        <v>169</v>
      </c>
      <c r="E2230" s="42"/>
      <c r="F2230" s="228" t="s">
        <v>2812</v>
      </c>
      <c r="G2230" s="42"/>
      <c r="H2230" s="42"/>
      <c r="I2230" s="229"/>
      <c r="J2230" s="42"/>
      <c r="K2230" s="42"/>
      <c r="L2230" s="46"/>
      <c r="M2230" s="230"/>
      <c r="N2230" s="231"/>
      <c r="O2230" s="86"/>
      <c r="P2230" s="86"/>
      <c r="Q2230" s="86"/>
      <c r="R2230" s="86"/>
      <c r="S2230" s="86"/>
      <c r="T2230" s="87"/>
      <c r="U2230" s="40"/>
      <c r="V2230" s="40"/>
      <c r="W2230" s="40"/>
      <c r="X2230" s="40"/>
      <c r="Y2230" s="40"/>
      <c r="Z2230" s="40"/>
      <c r="AA2230" s="40"/>
      <c r="AB2230" s="40"/>
      <c r="AC2230" s="40"/>
      <c r="AD2230" s="40"/>
      <c r="AE2230" s="40"/>
      <c r="AT2230" s="19" t="s">
        <v>169</v>
      </c>
      <c r="AU2230" s="19" t="s">
        <v>83</v>
      </c>
    </row>
    <row r="2231" s="2" customFormat="1">
      <c r="A2231" s="40"/>
      <c r="B2231" s="41"/>
      <c r="C2231" s="42"/>
      <c r="D2231" s="234" t="s">
        <v>449</v>
      </c>
      <c r="E2231" s="42"/>
      <c r="F2231" s="276" t="s">
        <v>2813</v>
      </c>
      <c r="G2231" s="42"/>
      <c r="H2231" s="42"/>
      <c r="I2231" s="229"/>
      <c r="J2231" s="42"/>
      <c r="K2231" s="42"/>
      <c r="L2231" s="46"/>
      <c r="M2231" s="230"/>
      <c r="N2231" s="231"/>
      <c r="O2231" s="86"/>
      <c r="P2231" s="86"/>
      <c r="Q2231" s="86"/>
      <c r="R2231" s="86"/>
      <c r="S2231" s="86"/>
      <c r="T2231" s="87"/>
      <c r="U2231" s="40"/>
      <c r="V2231" s="40"/>
      <c r="W2231" s="40"/>
      <c r="X2231" s="40"/>
      <c r="Y2231" s="40"/>
      <c r="Z2231" s="40"/>
      <c r="AA2231" s="40"/>
      <c r="AB2231" s="40"/>
      <c r="AC2231" s="40"/>
      <c r="AD2231" s="40"/>
      <c r="AE2231" s="40"/>
      <c r="AT2231" s="19" t="s">
        <v>449</v>
      </c>
      <c r="AU2231" s="19" t="s">
        <v>83</v>
      </c>
    </row>
    <row r="2232" s="13" customFormat="1">
      <c r="A2232" s="13"/>
      <c r="B2232" s="232"/>
      <c r="C2232" s="233"/>
      <c r="D2232" s="234" t="s">
        <v>171</v>
      </c>
      <c r="E2232" s="235" t="s">
        <v>19</v>
      </c>
      <c r="F2232" s="236" t="s">
        <v>2814</v>
      </c>
      <c r="G2232" s="233"/>
      <c r="H2232" s="237">
        <v>37.200000000000003</v>
      </c>
      <c r="I2232" s="238"/>
      <c r="J2232" s="233"/>
      <c r="K2232" s="233"/>
      <c r="L2232" s="239"/>
      <c r="M2232" s="240"/>
      <c r="N2232" s="241"/>
      <c r="O2232" s="241"/>
      <c r="P2232" s="241"/>
      <c r="Q2232" s="241"/>
      <c r="R2232" s="241"/>
      <c r="S2232" s="241"/>
      <c r="T2232" s="242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T2232" s="243" t="s">
        <v>171</v>
      </c>
      <c r="AU2232" s="243" t="s">
        <v>83</v>
      </c>
      <c r="AV2232" s="13" t="s">
        <v>83</v>
      </c>
      <c r="AW2232" s="13" t="s">
        <v>35</v>
      </c>
      <c r="AX2232" s="13" t="s">
        <v>73</v>
      </c>
      <c r="AY2232" s="243" t="s">
        <v>160</v>
      </c>
    </row>
    <row r="2233" s="13" customFormat="1">
      <c r="A2233" s="13"/>
      <c r="B2233" s="232"/>
      <c r="C2233" s="233"/>
      <c r="D2233" s="234" t="s">
        <v>171</v>
      </c>
      <c r="E2233" s="235" t="s">
        <v>19</v>
      </c>
      <c r="F2233" s="236" t="s">
        <v>2815</v>
      </c>
      <c r="G2233" s="233"/>
      <c r="H2233" s="237">
        <v>99.200000000000003</v>
      </c>
      <c r="I2233" s="238"/>
      <c r="J2233" s="233"/>
      <c r="K2233" s="233"/>
      <c r="L2233" s="239"/>
      <c r="M2233" s="240"/>
      <c r="N2233" s="241"/>
      <c r="O2233" s="241"/>
      <c r="P2233" s="241"/>
      <c r="Q2233" s="241"/>
      <c r="R2233" s="241"/>
      <c r="S2233" s="241"/>
      <c r="T2233" s="242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T2233" s="243" t="s">
        <v>171</v>
      </c>
      <c r="AU2233" s="243" t="s">
        <v>83</v>
      </c>
      <c r="AV2233" s="13" t="s">
        <v>83</v>
      </c>
      <c r="AW2233" s="13" t="s">
        <v>35</v>
      </c>
      <c r="AX2233" s="13" t="s">
        <v>73</v>
      </c>
      <c r="AY2233" s="243" t="s">
        <v>160</v>
      </c>
    </row>
    <row r="2234" s="13" customFormat="1">
      <c r="A2234" s="13"/>
      <c r="B2234" s="232"/>
      <c r="C2234" s="233"/>
      <c r="D2234" s="234" t="s">
        <v>171</v>
      </c>
      <c r="E2234" s="235" t="s">
        <v>19</v>
      </c>
      <c r="F2234" s="236" t="s">
        <v>2816</v>
      </c>
      <c r="G2234" s="233"/>
      <c r="H2234" s="237">
        <v>34.5</v>
      </c>
      <c r="I2234" s="238"/>
      <c r="J2234" s="233"/>
      <c r="K2234" s="233"/>
      <c r="L2234" s="239"/>
      <c r="M2234" s="240"/>
      <c r="N2234" s="241"/>
      <c r="O2234" s="241"/>
      <c r="P2234" s="241"/>
      <c r="Q2234" s="241"/>
      <c r="R2234" s="241"/>
      <c r="S2234" s="241"/>
      <c r="T2234" s="242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T2234" s="243" t="s">
        <v>171</v>
      </c>
      <c r="AU2234" s="243" t="s">
        <v>83</v>
      </c>
      <c r="AV2234" s="13" t="s">
        <v>83</v>
      </c>
      <c r="AW2234" s="13" t="s">
        <v>35</v>
      </c>
      <c r="AX2234" s="13" t="s">
        <v>73</v>
      </c>
      <c r="AY2234" s="243" t="s">
        <v>160</v>
      </c>
    </row>
    <row r="2235" s="14" customFormat="1">
      <c r="A2235" s="14"/>
      <c r="B2235" s="244"/>
      <c r="C2235" s="245"/>
      <c r="D2235" s="234" t="s">
        <v>171</v>
      </c>
      <c r="E2235" s="246" t="s">
        <v>19</v>
      </c>
      <c r="F2235" s="247" t="s">
        <v>180</v>
      </c>
      <c r="G2235" s="245"/>
      <c r="H2235" s="248">
        <v>170.90000000000001</v>
      </c>
      <c r="I2235" s="249"/>
      <c r="J2235" s="245"/>
      <c r="K2235" s="245"/>
      <c r="L2235" s="250"/>
      <c r="M2235" s="251"/>
      <c r="N2235" s="252"/>
      <c r="O2235" s="252"/>
      <c r="P2235" s="252"/>
      <c r="Q2235" s="252"/>
      <c r="R2235" s="252"/>
      <c r="S2235" s="252"/>
      <c r="T2235" s="253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T2235" s="254" t="s">
        <v>171</v>
      </c>
      <c r="AU2235" s="254" t="s">
        <v>83</v>
      </c>
      <c r="AV2235" s="14" t="s">
        <v>167</v>
      </c>
      <c r="AW2235" s="14" t="s">
        <v>35</v>
      </c>
      <c r="AX2235" s="14" t="s">
        <v>81</v>
      </c>
      <c r="AY2235" s="254" t="s">
        <v>160</v>
      </c>
    </row>
    <row r="2236" s="2" customFormat="1" ht="24.15" customHeight="1">
      <c r="A2236" s="40"/>
      <c r="B2236" s="41"/>
      <c r="C2236" s="214" t="s">
        <v>2817</v>
      </c>
      <c r="D2236" s="214" t="s">
        <v>162</v>
      </c>
      <c r="E2236" s="215" t="s">
        <v>2818</v>
      </c>
      <c r="F2236" s="216" t="s">
        <v>2819</v>
      </c>
      <c r="G2236" s="217" t="s">
        <v>250</v>
      </c>
      <c r="H2236" s="218">
        <v>15.41</v>
      </c>
      <c r="I2236" s="219"/>
      <c r="J2236" s="220">
        <f>ROUND(I2236*H2236,2)</f>
        <v>0</v>
      </c>
      <c r="K2236" s="216" t="s">
        <v>166</v>
      </c>
      <c r="L2236" s="46"/>
      <c r="M2236" s="221" t="s">
        <v>19</v>
      </c>
      <c r="N2236" s="222" t="s">
        <v>44</v>
      </c>
      <c r="O2236" s="86"/>
      <c r="P2236" s="223">
        <f>O2236*H2236</f>
        <v>0</v>
      </c>
      <c r="Q2236" s="223">
        <v>0.0010200000000000001</v>
      </c>
      <c r="R2236" s="223">
        <f>Q2236*H2236</f>
        <v>0.015718200000000002</v>
      </c>
      <c r="S2236" s="223">
        <v>0</v>
      </c>
      <c r="T2236" s="224">
        <f>S2236*H2236</f>
        <v>0</v>
      </c>
      <c r="U2236" s="40"/>
      <c r="V2236" s="40"/>
      <c r="W2236" s="40"/>
      <c r="X2236" s="40"/>
      <c r="Y2236" s="40"/>
      <c r="Z2236" s="40"/>
      <c r="AA2236" s="40"/>
      <c r="AB2236" s="40"/>
      <c r="AC2236" s="40"/>
      <c r="AD2236" s="40"/>
      <c r="AE2236" s="40"/>
      <c r="AR2236" s="225" t="s">
        <v>263</v>
      </c>
      <c r="AT2236" s="225" t="s">
        <v>162</v>
      </c>
      <c r="AU2236" s="225" t="s">
        <v>83</v>
      </c>
      <c r="AY2236" s="19" t="s">
        <v>160</v>
      </c>
      <c r="BE2236" s="226">
        <f>IF(N2236="základní",J2236,0)</f>
        <v>0</v>
      </c>
      <c r="BF2236" s="226">
        <f>IF(N2236="snížená",J2236,0)</f>
        <v>0</v>
      </c>
      <c r="BG2236" s="226">
        <f>IF(N2236="zákl. přenesená",J2236,0)</f>
        <v>0</v>
      </c>
      <c r="BH2236" s="226">
        <f>IF(N2236="sníž. přenesená",J2236,0)</f>
        <v>0</v>
      </c>
      <c r="BI2236" s="226">
        <f>IF(N2236="nulová",J2236,0)</f>
        <v>0</v>
      </c>
      <c r="BJ2236" s="19" t="s">
        <v>81</v>
      </c>
      <c r="BK2236" s="226">
        <f>ROUND(I2236*H2236,2)</f>
        <v>0</v>
      </c>
      <c r="BL2236" s="19" t="s">
        <v>263</v>
      </c>
      <c r="BM2236" s="225" t="s">
        <v>2820</v>
      </c>
    </row>
    <row r="2237" s="2" customFormat="1">
      <c r="A2237" s="40"/>
      <c r="B2237" s="41"/>
      <c r="C2237" s="42"/>
      <c r="D2237" s="227" t="s">
        <v>169</v>
      </c>
      <c r="E2237" s="42"/>
      <c r="F2237" s="228" t="s">
        <v>2821</v>
      </c>
      <c r="G2237" s="42"/>
      <c r="H2237" s="42"/>
      <c r="I2237" s="229"/>
      <c r="J2237" s="42"/>
      <c r="K2237" s="42"/>
      <c r="L2237" s="46"/>
      <c r="M2237" s="230"/>
      <c r="N2237" s="231"/>
      <c r="O2237" s="86"/>
      <c r="P2237" s="86"/>
      <c r="Q2237" s="86"/>
      <c r="R2237" s="86"/>
      <c r="S2237" s="86"/>
      <c r="T2237" s="87"/>
      <c r="U2237" s="40"/>
      <c r="V2237" s="40"/>
      <c r="W2237" s="40"/>
      <c r="X2237" s="40"/>
      <c r="Y2237" s="40"/>
      <c r="Z2237" s="40"/>
      <c r="AA2237" s="40"/>
      <c r="AB2237" s="40"/>
      <c r="AC2237" s="40"/>
      <c r="AD2237" s="40"/>
      <c r="AE2237" s="40"/>
      <c r="AT2237" s="19" t="s">
        <v>169</v>
      </c>
      <c r="AU2237" s="19" t="s">
        <v>83</v>
      </c>
    </row>
    <row r="2238" s="2" customFormat="1">
      <c r="A2238" s="40"/>
      <c r="B2238" s="41"/>
      <c r="C2238" s="42"/>
      <c r="D2238" s="234" t="s">
        <v>449</v>
      </c>
      <c r="E2238" s="42"/>
      <c r="F2238" s="276" t="s">
        <v>2822</v>
      </c>
      <c r="G2238" s="42"/>
      <c r="H2238" s="42"/>
      <c r="I2238" s="229"/>
      <c r="J2238" s="42"/>
      <c r="K2238" s="42"/>
      <c r="L2238" s="46"/>
      <c r="M2238" s="230"/>
      <c r="N2238" s="231"/>
      <c r="O2238" s="86"/>
      <c r="P2238" s="86"/>
      <c r="Q2238" s="86"/>
      <c r="R2238" s="86"/>
      <c r="S2238" s="86"/>
      <c r="T2238" s="87"/>
      <c r="U2238" s="40"/>
      <c r="V2238" s="40"/>
      <c r="W2238" s="40"/>
      <c r="X2238" s="40"/>
      <c r="Y2238" s="40"/>
      <c r="Z2238" s="40"/>
      <c r="AA2238" s="40"/>
      <c r="AB2238" s="40"/>
      <c r="AC2238" s="40"/>
      <c r="AD2238" s="40"/>
      <c r="AE2238" s="40"/>
      <c r="AT2238" s="19" t="s">
        <v>449</v>
      </c>
      <c r="AU2238" s="19" t="s">
        <v>83</v>
      </c>
    </row>
    <row r="2239" s="13" customFormat="1">
      <c r="A2239" s="13"/>
      <c r="B2239" s="232"/>
      <c r="C2239" s="233"/>
      <c r="D2239" s="234" t="s">
        <v>171</v>
      </c>
      <c r="E2239" s="235" t="s">
        <v>19</v>
      </c>
      <c r="F2239" s="236" t="s">
        <v>2823</v>
      </c>
      <c r="G2239" s="233"/>
      <c r="H2239" s="237">
        <v>15.41</v>
      </c>
      <c r="I2239" s="238"/>
      <c r="J2239" s="233"/>
      <c r="K2239" s="233"/>
      <c r="L2239" s="239"/>
      <c r="M2239" s="240"/>
      <c r="N2239" s="241"/>
      <c r="O2239" s="241"/>
      <c r="P2239" s="241"/>
      <c r="Q2239" s="241"/>
      <c r="R2239" s="241"/>
      <c r="S2239" s="241"/>
      <c r="T2239" s="242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T2239" s="243" t="s">
        <v>171</v>
      </c>
      <c r="AU2239" s="243" t="s">
        <v>83</v>
      </c>
      <c r="AV2239" s="13" t="s">
        <v>83</v>
      </c>
      <c r="AW2239" s="13" t="s">
        <v>35</v>
      </c>
      <c r="AX2239" s="13" t="s">
        <v>81</v>
      </c>
      <c r="AY2239" s="243" t="s">
        <v>160</v>
      </c>
    </row>
    <row r="2240" s="2" customFormat="1" ht="24.15" customHeight="1">
      <c r="A2240" s="40"/>
      <c r="B2240" s="41"/>
      <c r="C2240" s="214" t="s">
        <v>2824</v>
      </c>
      <c r="D2240" s="214" t="s">
        <v>162</v>
      </c>
      <c r="E2240" s="215" t="s">
        <v>2825</v>
      </c>
      <c r="F2240" s="216" t="s">
        <v>2826</v>
      </c>
      <c r="G2240" s="217" t="s">
        <v>250</v>
      </c>
      <c r="H2240" s="218">
        <v>98.640000000000001</v>
      </c>
      <c r="I2240" s="219"/>
      <c r="J2240" s="220">
        <f>ROUND(I2240*H2240,2)</f>
        <v>0</v>
      </c>
      <c r="K2240" s="216" t="s">
        <v>166</v>
      </c>
      <c r="L2240" s="46"/>
      <c r="M2240" s="221" t="s">
        <v>19</v>
      </c>
      <c r="N2240" s="222" t="s">
        <v>44</v>
      </c>
      <c r="O2240" s="86"/>
      <c r="P2240" s="223">
        <f>O2240*H2240</f>
        <v>0</v>
      </c>
      <c r="Q2240" s="223">
        <v>0.0010200000000000001</v>
      </c>
      <c r="R2240" s="223">
        <f>Q2240*H2240</f>
        <v>0.1006128</v>
      </c>
      <c r="S2240" s="223">
        <v>0</v>
      </c>
      <c r="T2240" s="224">
        <f>S2240*H2240</f>
        <v>0</v>
      </c>
      <c r="U2240" s="40"/>
      <c r="V2240" s="40"/>
      <c r="W2240" s="40"/>
      <c r="X2240" s="40"/>
      <c r="Y2240" s="40"/>
      <c r="Z2240" s="40"/>
      <c r="AA2240" s="40"/>
      <c r="AB2240" s="40"/>
      <c r="AC2240" s="40"/>
      <c r="AD2240" s="40"/>
      <c r="AE2240" s="40"/>
      <c r="AR2240" s="225" t="s">
        <v>263</v>
      </c>
      <c r="AT2240" s="225" t="s">
        <v>162</v>
      </c>
      <c r="AU2240" s="225" t="s">
        <v>83</v>
      </c>
      <c r="AY2240" s="19" t="s">
        <v>160</v>
      </c>
      <c r="BE2240" s="226">
        <f>IF(N2240="základní",J2240,0)</f>
        <v>0</v>
      </c>
      <c r="BF2240" s="226">
        <f>IF(N2240="snížená",J2240,0)</f>
        <v>0</v>
      </c>
      <c r="BG2240" s="226">
        <f>IF(N2240="zákl. přenesená",J2240,0)</f>
        <v>0</v>
      </c>
      <c r="BH2240" s="226">
        <f>IF(N2240="sníž. přenesená",J2240,0)</f>
        <v>0</v>
      </c>
      <c r="BI2240" s="226">
        <f>IF(N2240="nulová",J2240,0)</f>
        <v>0</v>
      </c>
      <c r="BJ2240" s="19" t="s">
        <v>81</v>
      </c>
      <c r="BK2240" s="226">
        <f>ROUND(I2240*H2240,2)</f>
        <v>0</v>
      </c>
      <c r="BL2240" s="19" t="s">
        <v>263</v>
      </c>
      <c r="BM2240" s="225" t="s">
        <v>2827</v>
      </c>
    </row>
    <row r="2241" s="2" customFormat="1">
      <c r="A2241" s="40"/>
      <c r="B2241" s="41"/>
      <c r="C2241" s="42"/>
      <c r="D2241" s="227" t="s">
        <v>169</v>
      </c>
      <c r="E2241" s="42"/>
      <c r="F2241" s="228" t="s">
        <v>2828</v>
      </c>
      <c r="G2241" s="42"/>
      <c r="H2241" s="42"/>
      <c r="I2241" s="229"/>
      <c r="J2241" s="42"/>
      <c r="K2241" s="42"/>
      <c r="L2241" s="46"/>
      <c r="M2241" s="230"/>
      <c r="N2241" s="231"/>
      <c r="O2241" s="86"/>
      <c r="P2241" s="86"/>
      <c r="Q2241" s="86"/>
      <c r="R2241" s="86"/>
      <c r="S2241" s="86"/>
      <c r="T2241" s="87"/>
      <c r="U2241" s="40"/>
      <c r="V2241" s="40"/>
      <c r="W2241" s="40"/>
      <c r="X2241" s="40"/>
      <c r="Y2241" s="40"/>
      <c r="Z2241" s="40"/>
      <c r="AA2241" s="40"/>
      <c r="AB2241" s="40"/>
      <c r="AC2241" s="40"/>
      <c r="AD2241" s="40"/>
      <c r="AE2241" s="40"/>
      <c r="AT2241" s="19" t="s">
        <v>169</v>
      </c>
      <c r="AU2241" s="19" t="s">
        <v>83</v>
      </c>
    </row>
    <row r="2242" s="2" customFormat="1">
      <c r="A2242" s="40"/>
      <c r="B2242" s="41"/>
      <c r="C2242" s="42"/>
      <c r="D2242" s="234" t="s">
        <v>449</v>
      </c>
      <c r="E2242" s="42"/>
      <c r="F2242" s="276" t="s">
        <v>2829</v>
      </c>
      <c r="G2242" s="42"/>
      <c r="H2242" s="42"/>
      <c r="I2242" s="229"/>
      <c r="J2242" s="42"/>
      <c r="K2242" s="42"/>
      <c r="L2242" s="46"/>
      <c r="M2242" s="230"/>
      <c r="N2242" s="231"/>
      <c r="O2242" s="86"/>
      <c r="P2242" s="86"/>
      <c r="Q2242" s="86"/>
      <c r="R2242" s="86"/>
      <c r="S2242" s="86"/>
      <c r="T2242" s="87"/>
      <c r="U2242" s="40"/>
      <c r="V2242" s="40"/>
      <c r="W2242" s="40"/>
      <c r="X2242" s="40"/>
      <c r="Y2242" s="40"/>
      <c r="Z2242" s="40"/>
      <c r="AA2242" s="40"/>
      <c r="AB2242" s="40"/>
      <c r="AC2242" s="40"/>
      <c r="AD2242" s="40"/>
      <c r="AE2242" s="40"/>
      <c r="AT2242" s="19" t="s">
        <v>449</v>
      </c>
      <c r="AU2242" s="19" t="s">
        <v>83</v>
      </c>
    </row>
    <row r="2243" s="13" customFormat="1">
      <c r="A2243" s="13"/>
      <c r="B2243" s="232"/>
      <c r="C2243" s="233"/>
      <c r="D2243" s="234" t="s">
        <v>171</v>
      </c>
      <c r="E2243" s="235" t="s">
        <v>19</v>
      </c>
      <c r="F2243" s="236" t="s">
        <v>2830</v>
      </c>
      <c r="G2243" s="233"/>
      <c r="H2243" s="237">
        <v>98.640000000000001</v>
      </c>
      <c r="I2243" s="238"/>
      <c r="J2243" s="233"/>
      <c r="K2243" s="233"/>
      <c r="L2243" s="239"/>
      <c r="M2243" s="240"/>
      <c r="N2243" s="241"/>
      <c r="O2243" s="241"/>
      <c r="P2243" s="241"/>
      <c r="Q2243" s="241"/>
      <c r="R2243" s="241"/>
      <c r="S2243" s="241"/>
      <c r="T2243" s="242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T2243" s="243" t="s">
        <v>171</v>
      </c>
      <c r="AU2243" s="243" t="s">
        <v>83</v>
      </c>
      <c r="AV2243" s="13" t="s">
        <v>83</v>
      </c>
      <c r="AW2243" s="13" t="s">
        <v>35</v>
      </c>
      <c r="AX2243" s="13" t="s">
        <v>81</v>
      </c>
      <c r="AY2243" s="243" t="s">
        <v>160</v>
      </c>
    </row>
    <row r="2244" s="2" customFormat="1" ht="24.15" customHeight="1">
      <c r="A2244" s="40"/>
      <c r="B2244" s="41"/>
      <c r="C2244" s="214" t="s">
        <v>2831</v>
      </c>
      <c r="D2244" s="214" t="s">
        <v>162</v>
      </c>
      <c r="E2244" s="215" t="s">
        <v>2832</v>
      </c>
      <c r="F2244" s="216" t="s">
        <v>2833</v>
      </c>
      <c r="G2244" s="217" t="s">
        <v>213</v>
      </c>
      <c r="H2244" s="218">
        <v>0.70499999999999996</v>
      </c>
      <c r="I2244" s="219"/>
      <c r="J2244" s="220">
        <f>ROUND(I2244*H2244,2)</f>
        <v>0</v>
      </c>
      <c r="K2244" s="216" t="s">
        <v>166</v>
      </c>
      <c r="L2244" s="46"/>
      <c r="M2244" s="221" t="s">
        <v>19</v>
      </c>
      <c r="N2244" s="222" t="s">
        <v>44</v>
      </c>
      <c r="O2244" s="86"/>
      <c r="P2244" s="223">
        <f>O2244*H2244</f>
        <v>0</v>
      </c>
      <c r="Q2244" s="223">
        <v>0</v>
      </c>
      <c r="R2244" s="223">
        <f>Q2244*H2244</f>
        <v>0</v>
      </c>
      <c r="S2244" s="223">
        <v>0</v>
      </c>
      <c r="T2244" s="224">
        <f>S2244*H2244</f>
        <v>0</v>
      </c>
      <c r="U2244" s="40"/>
      <c r="V2244" s="40"/>
      <c r="W2244" s="40"/>
      <c r="X2244" s="40"/>
      <c r="Y2244" s="40"/>
      <c r="Z2244" s="40"/>
      <c r="AA2244" s="40"/>
      <c r="AB2244" s="40"/>
      <c r="AC2244" s="40"/>
      <c r="AD2244" s="40"/>
      <c r="AE2244" s="40"/>
      <c r="AR2244" s="225" t="s">
        <v>263</v>
      </c>
      <c r="AT2244" s="225" t="s">
        <v>162</v>
      </c>
      <c r="AU2244" s="225" t="s">
        <v>83</v>
      </c>
      <c r="AY2244" s="19" t="s">
        <v>160</v>
      </c>
      <c r="BE2244" s="226">
        <f>IF(N2244="základní",J2244,0)</f>
        <v>0</v>
      </c>
      <c r="BF2244" s="226">
        <f>IF(N2244="snížená",J2244,0)</f>
        <v>0</v>
      </c>
      <c r="BG2244" s="226">
        <f>IF(N2244="zákl. přenesená",J2244,0)</f>
        <v>0</v>
      </c>
      <c r="BH2244" s="226">
        <f>IF(N2244="sníž. přenesená",J2244,0)</f>
        <v>0</v>
      </c>
      <c r="BI2244" s="226">
        <f>IF(N2244="nulová",J2244,0)</f>
        <v>0</v>
      </c>
      <c r="BJ2244" s="19" t="s">
        <v>81</v>
      </c>
      <c r="BK2244" s="226">
        <f>ROUND(I2244*H2244,2)</f>
        <v>0</v>
      </c>
      <c r="BL2244" s="19" t="s">
        <v>263</v>
      </c>
      <c r="BM2244" s="225" t="s">
        <v>2834</v>
      </c>
    </row>
    <row r="2245" s="2" customFormat="1">
      <c r="A2245" s="40"/>
      <c r="B2245" s="41"/>
      <c r="C2245" s="42"/>
      <c r="D2245" s="227" t="s">
        <v>169</v>
      </c>
      <c r="E2245" s="42"/>
      <c r="F2245" s="228" t="s">
        <v>2835</v>
      </c>
      <c r="G2245" s="42"/>
      <c r="H2245" s="42"/>
      <c r="I2245" s="229"/>
      <c r="J2245" s="42"/>
      <c r="K2245" s="42"/>
      <c r="L2245" s="46"/>
      <c r="M2245" s="230"/>
      <c r="N2245" s="231"/>
      <c r="O2245" s="86"/>
      <c r="P2245" s="86"/>
      <c r="Q2245" s="86"/>
      <c r="R2245" s="86"/>
      <c r="S2245" s="86"/>
      <c r="T2245" s="87"/>
      <c r="U2245" s="40"/>
      <c r="V2245" s="40"/>
      <c r="W2245" s="40"/>
      <c r="X2245" s="40"/>
      <c r="Y2245" s="40"/>
      <c r="Z2245" s="40"/>
      <c r="AA2245" s="40"/>
      <c r="AB2245" s="40"/>
      <c r="AC2245" s="40"/>
      <c r="AD2245" s="40"/>
      <c r="AE2245" s="40"/>
      <c r="AT2245" s="19" t="s">
        <v>169</v>
      </c>
      <c r="AU2245" s="19" t="s">
        <v>83</v>
      </c>
    </row>
    <row r="2246" s="12" customFormat="1" ht="22.8" customHeight="1">
      <c r="A2246" s="12"/>
      <c r="B2246" s="198"/>
      <c r="C2246" s="199"/>
      <c r="D2246" s="200" t="s">
        <v>72</v>
      </c>
      <c r="E2246" s="212" t="s">
        <v>2836</v>
      </c>
      <c r="F2246" s="212" t="s">
        <v>2837</v>
      </c>
      <c r="G2246" s="199"/>
      <c r="H2246" s="199"/>
      <c r="I2246" s="202"/>
      <c r="J2246" s="213">
        <f>BK2246</f>
        <v>0</v>
      </c>
      <c r="K2246" s="199"/>
      <c r="L2246" s="204"/>
      <c r="M2246" s="205"/>
      <c r="N2246" s="206"/>
      <c r="O2246" s="206"/>
      <c r="P2246" s="207">
        <f>SUM(P2247:P2542)</f>
        <v>0</v>
      </c>
      <c r="Q2246" s="206"/>
      <c r="R2246" s="207">
        <f>SUM(R2247:R2542)</f>
        <v>12.138815230000001</v>
      </c>
      <c r="S2246" s="206"/>
      <c r="T2246" s="208">
        <f>SUM(T2247:T2542)</f>
        <v>0</v>
      </c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R2246" s="209" t="s">
        <v>83</v>
      </c>
      <c r="AT2246" s="210" t="s">
        <v>72</v>
      </c>
      <c r="AU2246" s="210" t="s">
        <v>81</v>
      </c>
      <c r="AY2246" s="209" t="s">
        <v>160</v>
      </c>
      <c r="BK2246" s="211">
        <f>SUM(BK2247:BK2542)</f>
        <v>0</v>
      </c>
    </row>
    <row r="2247" s="2" customFormat="1" ht="24.15" customHeight="1">
      <c r="A2247" s="40"/>
      <c r="B2247" s="41"/>
      <c r="C2247" s="214" t="s">
        <v>2838</v>
      </c>
      <c r="D2247" s="214" t="s">
        <v>162</v>
      </c>
      <c r="E2247" s="215" t="s">
        <v>2839</v>
      </c>
      <c r="F2247" s="216" t="s">
        <v>2840</v>
      </c>
      <c r="G2247" s="217" t="s">
        <v>250</v>
      </c>
      <c r="H2247" s="218">
        <v>50.960000000000001</v>
      </c>
      <c r="I2247" s="219"/>
      <c r="J2247" s="220">
        <f>ROUND(I2247*H2247,2)</f>
        <v>0</v>
      </c>
      <c r="K2247" s="216" t="s">
        <v>166</v>
      </c>
      <c r="L2247" s="46"/>
      <c r="M2247" s="221" t="s">
        <v>19</v>
      </c>
      <c r="N2247" s="222" t="s">
        <v>44</v>
      </c>
      <c r="O2247" s="86"/>
      <c r="P2247" s="223">
        <f>O2247*H2247</f>
        <v>0</v>
      </c>
      <c r="Q2247" s="223">
        <v>0</v>
      </c>
      <c r="R2247" s="223">
        <f>Q2247*H2247</f>
        <v>0</v>
      </c>
      <c r="S2247" s="223">
        <v>0</v>
      </c>
      <c r="T2247" s="224">
        <f>S2247*H2247</f>
        <v>0</v>
      </c>
      <c r="U2247" s="40"/>
      <c r="V2247" s="40"/>
      <c r="W2247" s="40"/>
      <c r="X2247" s="40"/>
      <c r="Y2247" s="40"/>
      <c r="Z2247" s="40"/>
      <c r="AA2247" s="40"/>
      <c r="AB2247" s="40"/>
      <c r="AC2247" s="40"/>
      <c r="AD2247" s="40"/>
      <c r="AE2247" s="40"/>
      <c r="AR2247" s="225" t="s">
        <v>263</v>
      </c>
      <c r="AT2247" s="225" t="s">
        <v>162</v>
      </c>
      <c r="AU2247" s="225" t="s">
        <v>83</v>
      </c>
      <c r="AY2247" s="19" t="s">
        <v>160</v>
      </c>
      <c r="BE2247" s="226">
        <f>IF(N2247="základní",J2247,0)</f>
        <v>0</v>
      </c>
      <c r="BF2247" s="226">
        <f>IF(N2247="snížená",J2247,0)</f>
        <v>0</v>
      </c>
      <c r="BG2247" s="226">
        <f>IF(N2247="zákl. přenesená",J2247,0)</f>
        <v>0</v>
      </c>
      <c r="BH2247" s="226">
        <f>IF(N2247="sníž. přenesená",J2247,0)</f>
        <v>0</v>
      </c>
      <c r="BI2247" s="226">
        <f>IF(N2247="nulová",J2247,0)</f>
        <v>0</v>
      </c>
      <c r="BJ2247" s="19" t="s">
        <v>81</v>
      </c>
      <c r="BK2247" s="226">
        <f>ROUND(I2247*H2247,2)</f>
        <v>0</v>
      </c>
      <c r="BL2247" s="19" t="s">
        <v>263</v>
      </c>
      <c r="BM2247" s="225" t="s">
        <v>2841</v>
      </c>
    </row>
    <row r="2248" s="2" customFormat="1">
      <c r="A2248" s="40"/>
      <c r="B2248" s="41"/>
      <c r="C2248" s="42"/>
      <c r="D2248" s="227" t="s">
        <v>169</v>
      </c>
      <c r="E2248" s="42"/>
      <c r="F2248" s="228" t="s">
        <v>2842</v>
      </c>
      <c r="G2248" s="42"/>
      <c r="H2248" s="42"/>
      <c r="I2248" s="229"/>
      <c r="J2248" s="42"/>
      <c r="K2248" s="42"/>
      <c r="L2248" s="46"/>
      <c r="M2248" s="230"/>
      <c r="N2248" s="231"/>
      <c r="O2248" s="86"/>
      <c r="P2248" s="86"/>
      <c r="Q2248" s="86"/>
      <c r="R2248" s="86"/>
      <c r="S2248" s="86"/>
      <c r="T2248" s="87"/>
      <c r="U2248" s="40"/>
      <c r="V2248" s="40"/>
      <c r="W2248" s="40"/>
      <c r="X2248" s="40"/>
      <c r="Y2248" s="40"/>
      <c r="Z2248" s="40"/>
      <c r="AA2248" s="40"/>
      <c r="AB2248" s="40"/>
      <c r="AC2248" s="40"/>
      <c r="AD2248" s="40"/>
      <c r="AE2248" s="40"/>
      <c r="AT2248" s="19" t="s">
        <v>169</v>
      </c>
      <c r="AU2248" s="19" t="s">
        <v>83</v>
      </c>
    </row>
    <row r="2249" s="13" customFormat="1">
      <c r="A2249" s="13"/>
      <c r="B2249" s="232"/>
      <c r="C2249" s="233"/>
      <c r="D2249" s="234" t="s">
        <v>171</v>
      </c>
      <c r="E2249" s="235" t="s">
        <v>19</v>
      </c>
      <c r="F2249" s="236" t="s">
        <v>2843</v>
      </c>
      <c r="G2249" s="233"/>
      <c r="H2249" s="237">
        <v>46.479999999999997</v>
      </c>
      <c r="I2249" s="238"/>
      <c r="J2249" s="233"/>
      <c r="K2249" s="233"/>
      <c r="L2249" s="239"/>
      <c r="M2249" s="240"/>
      <c r="N2249" s="241"/>
      <c r="O2249" s="241"/>
      <c r="P2249" s="241"/>
      <c r="Q2249" s="241"/>
      <c r="R2249" s="241"/>
      <c r="S2249" s="241"/>
      <c r="T2249" s="242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T2249" s="243" t="s">
        <v>171</v>
      </c>
      <c r="AU2249" s="243" t="s">
        <v>83</v>
      </c>
      <c r="AV2249" s="13" t="s">
        <v>83</v>
      </c>
      <c r="AW2249" s="13" t="s">
        <v>35</v>
      </c>
      <c r="AX2249" s="13" t="s">
        <v>73</v>
      </c>
      <c r="AY2249" s="243" t="s">
        <v>160</v>
      </c>
    </row>
    <row r="2250" s="13" customFormat="1">
      <c r="A2250" s="13"/>
      <c r="B2250" s="232"/>
      <c r="C2250" s="233"/>
      <c r="D2250" s="234" t="s">
        <v>171</v>
      </c>
      <c r="E2250" s="235" t="s">
        <v>19</v>
      </c>
      <c r="F2250" s="236" t="s">
        <v>2844</v>
      </c>
      <c r="G2250" s="233"/>
      <c r="H2250" s="237">
        <v>4.4800000000000004</v>
      </c>
      <c r="I2250" s="238"/>
      <c r="J2250" s="233"/>
      <c r="K2250" s="233"/>
      <c r="L2250" s="239"/>
      <c r="M2250" s="240"/>
      <c r="N2250" s="241"/>
      <c r="O2250" s="241"/>
      <c r="P2250" s="241"/>
      <c r="Q2250" s="241"/>
      <c r="R2250" s="241"/>
      <c r="S2250" s="241"/>
      <c r="T2250" s="242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T2250" s="243" t="s">
        <v>171</v>
      </c>
      <c r="AU2250" s="243" t="s">
        <v>83</v>
      </c>
      <c r="AV2250" s="13" t="s">
        <v>83</v>
      </c>
      <c r="AW2250" s="13" t="s">
        <v>35</v>
      </c>
      <c r="AX2250" s="13" t="s">
        <v>73</v>
      </c>
      <c r="AY2250" s="243" t="s">
        <v>160</v>
      </c>
    </row>
    <row r="2251" s="14" customFormat="1">
      <c r="A2251" s="14"/>
      <c r="B2251" s="244"/>
      <c r="C2251" s="245"/>
      <c r="D2251" s="234" t="s">
        <v>171</v>
      </c>
      <c r="E2251" s="246" t="s">
        <v>19</v>
      </c>
      <c r="F2251" s="247" t="s">
        <v>180</v>
      </c>
      <c r="G2251" s="245"/>
      <c r="H2251" s="248">
        <v>50.960000000000001</v>
      </c>
      <c r="I2251" s="249"/>
      <c r="J2251" s="245"/>
      <c r="K2251" s="245"/>
      <c r="L2251" s="250"/>
      <c r="M2251" s="251"/>
      <c r="N2251" s="252"/>
      <c r="O2251" s="252"/>
      <c r="P2251" s="252"/>
      <c r="Q2251" s="252"/>
      <c r="R2251" s="252"/>
      <c r="S2251" s="252"/>
      <c r="T2251" s="253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T2251" s="254" t="s">
        <v>171</v>
      </c>
      <c r="AU2251" s="254" t="s">
        <v>83</v>
      </c>
      <c r="AV2251" s="14" t="s">
        <v>167</v>
      </c>
      <c r="AW2251" s="14" t="s">
        <v>35</v>
      </c>
      <c r="AX2251" s="14" t="s">
        <v>81</v>
      </c>
      <c r="AY2251" s="254" t="s">
        <v>160</v>
      </c>
    </row>
    <row r="2252" s="2" customFormat="1" ht="16.5" customHeight="1">
      <c r="A2252" s="40"/>
      <c r="B2252" s="41"/>
      <c r="C2252" s="255" t="s">
        <v>2845</v>
      </c>
      <c r="D2252" s="255" t="s">
        <v>242</v>
      </c>
      <c r="E2252" s="256" t="s">
        <v>2846</v>
      </c>
      <c r="F2252" s="257" t="s">
        <v>2847</v>
      </c>
      <c r="G2252" s="258" t="s">
        <v>250</v>
      </c>
      <c r="H2252" s="259">
        <v>56.055999999999997</v>
      </c>
      <c r="I2252" s="260"/>
      <c r="J2252" s="261">
        <f>ROUND(I2252*H2252,2)</f>
        <v>0</v>
      </c>
      <c r="K2252" s="257" t="s">
        <v>166</v>
      </c>
      <c r="L2252" s="262"/>
      <c r="M2252" s="263" t="s">
        <v>19</v>
      </c>
      <c r="N2252" s="264" t="s">
        <v>44</v>
      </c>
      <c r="O2252" s="86"/>
      <c r="P2252" s="223">
        <f>O2252*H2252</f>
        <v>0</v>
      </c>
      <c r="Q2252" s="223">
        <v>0.0010499999999999999</v>
      </c>
      <c r="R2252" s="223">
        <f>Q2252*H2252</f>
        <v>0.058858799999999996</v>
      </c>
      <c r="S2252" s="223">
        <v>0</v>
      </c>
      <c r="T2252" s="224">
        <f>S2252*H2252</f>
        <v>0</v>
      </c>
      <c r="U2252" s="40"/>
      <c r="V2252" s="40"/>
      <c r="W2252" s="40"/>
      <c r="X2252" s="40"/>
      <c r="Y2252" s="40"/>
      <c r="Z2252" s="40"/>
      <c r="AA2252" s="40"/>
      <c r="AB2252" s="40"/>
      <c r="AC2252" s="40"/>
      <c r="AD2252" s="40"/>
      <c r="AE2252" s="40"/>
      <c r="AR2252" s="225" t="s">
        <v>368</v>
      </c>
      <c r="AT2252" s="225" t="s">
        <v>242</v>
      </c>
      <c r="AU2252" s="225" t="s">
        <v>83</v>
      </c>
      <c r="AY2252" s="19" t="s">
        <v>160</v>
      </c>
      <c r="BE2252" s="226">
        <f>IF(N2252="základní",J2252,0)</f>
        <v>0</v>
      </c>
      <c r="BF2252" s="226">
        <f>IF(N2252="snížená",J2252,0)</f>
        <v>0</v>
      </c>
      <c r="BG2252" s="226">
        <f>IF(N2252="zákl. přenesená",J2252,0)</f>
        <v>0</v>
      </c>
      <c r="BH2252" s="226">
        <f>IF(N2252="sníž. přenesená",J2252,0)</f>
        <v>0</v>
      </c>
      <c r="BI2252" s="226">
        <f>IF(N2252="nulová",J2252,0)</f>
        <v>0</v>
      </c>
      <c r="BJ2252" s="19" t="s">
        <v>81</v>
      </c>
      <c r="BK2252" s="226">
        <f>ROUND(I2252*H2252,2)</f>
        <v>0</v>
      </c>
      <c r="BL2252" s="19" t="s">
        <v>263</v>
      </c>
      <c r="BM2252" s="225" t="s">
        <v>2848</v>
      </c>
    </row>
    <row r="2253" s="2" customFormat="1">
      <c r="A2253" s="40"/>
      <c r="B2253" s="41"/>
      <c r="C2253" s="42"/>
      <c r="D2253" s="234" t="s">
        <v>449</v>
      </c>
      <c r="E2253" s="42"/>
      <c r="F2253" s="276" t="s">
        <v>2849</v>
      </c>
      <c r="G2253" s="42"/>
      <c r="H2253" s="42"/>
      <c r="I2253" s="229"/>
      <c r="J2253" s="42"/>
      <c r="K2253" s="42"/>
      <c r="L2253" s="46"/>
      <c r="M2253" s="230"/>
      <c r="N2253" s="231"/>
      <c r="O2253" s="86"/>
      <c r="P2253" s="86"/>
      <c r="Q2253" s="86"/>
      <c r="R2253" s="86"/>
      <c r="S2253" s="86"/>
      <c r="T2253" s="87"/>
      <c r="U2253" s="40"/>
      <c r="V2253" s="40"/>
      <c r="W2253" s="40"/>
      <c r="X2253" s="40"/>
      <c r="Y2253" s="40"/>
      <c r="Z2253" s="40"/>
      <c r="AA2253" s="40"/>
      <c r="AB2253" s="40"/>
      <c r="AC2253" s="40"/>
      <c r="AD2253" s="40"/>
      <c r="AE2253" s="40"/>
      <c r="AT2253" s="19" t="s">
        <v>449</v>
      </c>
      <c r="AU2253" s="19" t="s">
        <v>83</v>
      </c>
    </row>
    <row r="2254" s="13" customFormat="1">
      <c r="A2254" s="13"/>
      <c r="B2254" s="232"/>
      <c r="C2254" s="233"/>
      <c r="D2254" s="234" t="s">
        <v>171</v>
      </c>
      <c r="E2254" s="233"/>
      <c r="F2254" s="236" t="s">
        <v>2850</v>
      </c>
      <c r="G2254" s="233"/>
      <c r="H2254" s="237">
        <v>56.055999999999997</v>
      </c>
      <c r="I2254" s="238"/>
      <c r="J2254" s="233"/>
      <c r="K2254" s="233"/>
      <c r="L2254" s="239"/>
      <c r="M2254" s="240"/>
      <c r="N2254" s="241"/>
      <c r="O2254" s="241"/>
      <c r="P2254" s="241"/>
      <c r="Q2254" s="241"/>
      <c r="R2254" s="241"/>
      <c r="S2254" s="241"/>
      <c r="T2254" s="242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T2254" s="243" t="s">
        <v>171</v>
      </c>
      <c r="AU2254" s="243" t="s">
        <v>83</v>
      </c>
      <c r="AV2254" s="13" t="s">
        <v>83</v>
      </c>
      <c r="AW2254" s="13" t="s">
        <v>4</v>
      </c>
      <c r="AX2254" s="13" t="s">
        <v>81</v>
      </c>
      <c r="AY2254" s="243" t="s">
        <v>160</v>
      </c>
    </row>
    <row r="2255" s="2" customFormat="1" ht="16.5" customHeight="1">
      <c r="A2255" s="40"/>
      <c r="B2255" s="41"/>
      <c r="C2255" s="255" t="s">
        <v>2851</v>
      </c>
      <c r="D2255" s="255" t="s">
        <v>242</v>
      </c>
      <c r="E2255" s="256" t="s">
        <v>2852</v>
      </c>
      <c r="F2255" s="257" t="s">
        <v>2853</v>
      </c>
      <c r="G2255" s="258" t="s">
        <v>287</v>
      </c>
      <c r="H2255" s="259">
        <v>36</v>
      </c>
      <c r="I2255" s="260"/>
      <c r="J2255" s="261">
        <f>ROUND(I2255*H2255,2)</f>
        <v>0</v>
      </c>
      <c r="K2255" s="257" t="s">
        <v>166</v>
      </c>
      <c r="L2255" s="262"/>
      <c r="M2255" s="263" t="s">
        <v>19</v>
      </c>
      <c r="N2255" s="264" t="s">
        <v>44</v>
      </c>
      <c r="O2255" s="86"/>
      <c r="P2255" s="223">
        <f>O2255*H2255</f>
        <v>0</v>
      </c>
      <c r="Q2255" s="223">
        <v>0.00080000000000000004</v>
      </c>
      <c r="R2255" s="223">
        <f>Q2255*H2255</f>
        <v>0.028800000000000003</v>
      </c>
      <c r="S2255" s="223">
        <v>0</v>
      </c>
      <c r="T2255" s="224">
        <f>S2255*H2255</f>
        <v>0</v>
      </c>
      <c r="U2255" s="40"/>
      <c r="V2255" s="40"/>
      <c r="W2255" s="40"/>
      <c r="X2255" s="40"/>
      <c r="Y2255" s="40"/>
      <c r="Z2255" s="40"/>
      <c r="AA2255" s="40"/>
      <c r="AB2255" s="40"/>
      <c r="AC2255" s="40"/>
      <c r="AD2255" s="40"/>
      <c r="AE2255" s="40"/>
      <c r="AR2255" s="225" t="s">
        <v>368</v>
      </c>
      <c r="AT2255" s="225" t="s">
        <v>242</v>
      </c>
      <c r="AU2255" s="225" t="s">
        <v>83</v>
      </c>
      <c r="AY2255" s="19" t="s">
        <v>160</v>
      </c>
      <c r="BE2255" s="226">
        <f>IF(N2255="základní",J2255,0)</f>
        <v>0</v>
      </c>
      <c r="BF2255" s="226">
        <f>IF(N2255="snížená",J2255,0)</f>
        <v>0</v>
      </c>
      <c r="BG2255" s="226">
        <f>IF(N2255="zákl. přenesená",J2255,0)</f>
        <v>0</v>
      </c>
      <c r="BH2255" s="226">
        <f>IF(N2255="sníž. přenesená",J2255,0)</f>
        <v>0</v>
      </c>
      <c r="BI2255" s="226">
        <f>IF(N2255="nulová",J2255,0)</f>
        <v>0</v>
      </c>
      <c r="BJ2255" s="19" t="s">
        <v>81</v>
      </c>
      <c r="BK2255" s="226">
        <f>ROUND(I2255*H2255,2)</f>
        <v>0</v>
      </c>
      <c r="BL2255" s="19" t="s">
        <v>263</v>
      </c>
      <c r="BM2255" s="225" t="s">
        <v>2854</v>
      </c>
    </row>
    <row r="2256" s="13" customFormat="1">
      <c r="A2256" s="13"/>
      <c r="B2256" s="232"/>
      <c r="C2256" s="233"/>
      <c r="D2256" s="234" t="s">
        <v>171</v>
      </c>
      <c r="E2256" s="235" t="s">
        <v>19</v>
      </c>
      <c r="F2256" s="236" t="s">
        <v>2855</v>
      </c>
      <c r="G2256" s="233"/>
      <c r="H2256" s="237">
        <v>22</v>
      </c>
      <c r="I2256" s="238"/>
      <c r="J2256" s="233"/>
      <c r="K2256" s="233"/>
      <c r="L2256" s="239"/>
      <c r="M2256" s="240"/>
      <c r="N2256" s="241"/>
      <c r="O2256" s="241"/>
      <c r="P2256" s="241"/>
      <c r="Q2256" s="241"/>
      <c r="R2256" s="241"/>
      <c r="S2256" s="241"/>
      <c r="T2256" s="242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T2256" s="243" t="s">
        <v>171</v>
      </c>
      <c r="AU2256" s="243" t="s">
        <v>83</v>
      </c>
      <c r="AV2256" s="13" t="s">
        <v>83</v>
      </c>
      <c r="AW2256" s="13" t="s">
        <v>35</v>
      </c>
      <c r="AX2256" s="13" t="s">
        <v>73</v>
      </c>
      <c r="AY2256" s="243" t="s">
        <v>160</v>
      </c>
    </row>
    <row r="2257" s="13" customFormat="1">
      <c r="A2257" s="13"/>
      <c r="B2257" s="232"/>
      <c r="C2257" s="233"/>
      <c r="D2257" s="234" t="s">
        <v>171</v>
      </c>
      <c r="E2257" s="235" t="s">
        <v>19</v>
      </c>
      <c r="F2257" s="236" t="s">
        <v>2856</v>
      </c>
      <c r="G2257" s="233"/>
      <c r="H2257" s="237">
        <v>14</v>
      </c>
      <c r="I2257" s="238"/>
      <c r="J2257" s="233"/>
      <c r="K2257" s="233"/>
      <c r="L2257" s="239"/>
      <c r="M2257" s="240"/>
      <c r="N2257" s="241"/>
      <c r="O2257" s="241"/>
      <c r="P2257" s="241"/>
      <c r="Q2257" s="241"/>
      <c r="R2257" s="241"/>
      <c r="S2257" s="241"/>
      <c r="T2257" s="242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T2257" s="243" t="s">
        <v>171</v>
      </c>
      <c r="AU2257" s="243" t="s">
        <v>83</v>
      </c>
      <c r="AV2257" s="13" t="s">
        <v>83</v>
      </c>
      <c r="AW2257" s="13" t="s">
        <v>35</v>
      </c>
      <c r="AX2257" s="13" t="s">
        <v>73</v>
      </c>
      <c r="AY2257" s="243" t="s">
        <v>160</v>
      </c>
    </row>
    <row r="2258" s="14" customFormat="1">
      <c r="A2258" s="14"/>
      <c r="B2258" s="244"/>
      <c r="C2258" s="245"/>
      <c r="D2258" s="234" t="s">
        <v>171</v>
      </c>
      <c r="E2258" s="246" t="s">
        <v>19</v>
      </c>
      <c r="F2258" s="247" t="s">
        <v>180</v>
      </c>
      <c r="G2258" s="245"/>
      <c r="H2258" s="248">
        <v>36</v>
      </c>
      <c r="I2258" s="249"/>
      <c r="J2258" s="245"/>
      <c r="K2258" s="245"/>
      <c r="L2258" s="250"/>
      <c r="M2258" s="251"/>
      <c r="N2258" s="252"/>
      <c r="O2258" s="252"/>
      <c r="P2258" s="252"/>
      <c r="Q2258" s="252"/>
      <c r="R2258" s="252"/>
      <c r="S2258" s="252"/>
      <c r="T2258" s="253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T2258" s="254" t="s">
        <v>171</v>
      </c>
      <c r="AU2258" s="254" t="s">
        <v>83</v>
      </c>
      <c r="AV2258" s="14" t="s">
        <v>167</v>
      </c>
      <c r="AW2258" s="14" t="s">
        <v>35</v>
      </c>
      <c r="AX2258" s="14" t="s">
        <v>81</v>
      </c>
      <c r="AY2258" s="254" t="s">
        <v>160</v>
      </c>
    </row>
    <row r="2259" s="2" customFormat="1" ht="33" customHeight="1">
      <c r="A2259" s="40"/>
      <c r="B2259" s="41"/>
      <c r="C2259" s="214" t="s">
        <v>2857</v>
      </c>
      <c r="D2259" s="214" t="s">
        <v>162</v>
      </c>
      <c r="E2259" s="215" t="s">
        <v>2858</v>
      </c>
      <c r="F2259" s="216" t="s">
        <v>2859</v>
      </c>
      <c r="G2259" s="217" t="s">
        <v>165</v>
      </c>
      <c r="H2259" s="218">
        <v>105.679</v>
      </c>
      <c r="I2259" s="219"/>
      <c r="J2259" s="220">
        <f>ROUND(I2259*H2259,2)</f>
        <v>0</v>
      </c>
      <c r="K2259" s="216" t="s">
        <v>166</v>
      </c>
      <c r="L2259" s="46"/>
      <c r="M2259" s="221" t="s">
        <v>19</v>
      </c>
      <c r="N2259" s="222" t="s">
        <v>44</v>
      </c>
      <c r="O2259" s="86"/>
      <c r="P2259" s="223">
        <f>O2259*H2259</f>
        <v>0</v>
      </c>
      <c r="Q2259" s="223">
        <v>9.0000000000000006E-05</v>
      </c>
      <c r="R2259" s="223">
        <f>Q2259*H2259</f>
        <v>0.0095111100000000014</v>
      </c>
      <c r="S2259" s="223">
        <v>0</v>
      </c>
      <c r="T2259" s="224">
        <f>S2259*H2259</f>
        <v>0</v>
      </c>
      <c r="U2259" s="40"/>
      <c r="V2259" s="40"/>
      <c r="W2259" s="40"/>
      <c r="X2259" s="40"/>
      <c r="Y2259" s="40"/>
      <c r="Z2259" s="40"/>
      <c r="AA2259" s="40"/>
      <c r="AB2259" s="40"/>
      <c r="AC2259" s="40"/>
      <c r="AD2259" s="40"/>
      <c r="AE2259" s="40"/>
      <c r="AR2259" s="225" t="s">
        <v>263</v>
      </c>
      <c r="AT2259" s="225" t="s">
        <v>162</v>
      </c>
      <c r="AU2259" s="225" t="s">
        <v>83</v>
      </c>
      <c r="AY2259" s="19" t="s">
        <v>160</v>
      </c>
      <c r="BE2259" s="226">
        <f>IF(N2259="základní",J2259,0)</f>
        <v>0</v>
      </c>
      <c r="BF2259" s="226">
        <f>IF(N2259="snížená",J2259,0)</f>
        <v>0</v>
      </c>
      <c r="BG2259" s="226">
        <f>IF(N2259="zákl. přenesená",J2259,0)</f>
        <v>0</v>
      </c>
      <c r="BH2259" s="226">
        <f>IF(N2259="sníž. přenesená",J2259,0)</f>
        <v>0</v>
      </c>
      <c r="BI2259" s="226">
        <f>IF(N2259="nulová",J2259,0)</f>
        <v>0</v>
      </c>
      <c r="BJ2259" s="19" t="s">
        <v>81</v>
      </c>
      <c r="BK2259" s="226">
        <f>ROUND(I2259*H2259,2)</f>
        <v>0</v>
      </c>
      <c r="BL2259" s="19" t="s">
        <v>263</v>
      </c>
      <c r="BM2259" s="225" t="s">
        <v>2860</v>
      </c>
    </row>
    <row r="2260" s="2" customFormat="1">
      <c r="A2260" s="40"/>
      <c r="B2260" s="41"/>
      <c r="C2260" s="42"/>
      <c r="D2260" s="227" t="s">
        <v>169</v>
      </c>
      <c r="E2260" s="42"/>
      <c r="F2260" s="228" t="s">
        <v>2861</v>
      </c>
      <c r="G2260" s="42"/>
      <c r="H2260" s="42"/>
      <c r="I2260" s="229"/>
      <c r="J2260" s="42"/>
      <c r="K2260" s="42"/>
      <c r="L2260" s="46"/>
      <c r="M2260" s="230"/>
      <c r="N2260" s="231"/>
      <c r="O2260" s="86"/>
      <c r="P2260" s="86"/>
      <c r="Q2260" s="86"/>
      <c r="R2260" s="86"/>
      <c r="S2260" s="86"/>
      <c r="T2260" s="87"/>
      <c r="U2260" s="40"/>
      <c r="V2260" s="40"/>
      <c r="W2260" s="40"/>
      <c r="X2260" s="40"/>
      <c r="Y2260" s="40"/>
      <c r="Z2260" s="40"/>
      <c r="AA2260" s="40"/>
      <c r="AB2260" s="40"/>
      <c r="AC2260" s="40"/>
      <c r="AD2260" s="40"/>
      <c r="AE2260" s="40"/>
      <c r="AT2260" s="19" t="s">
        <v>169</v>
      </c>
      <c r="AU2260" s="19" t="s">
        <v>83</v>
      </c>
    </row>
    <row r="2261" s="13" customFormat="1">
      <c r="A2261" s="13"/>
      <c r="B2261" s="232"/>
      <c r="C2261" s="233"/>
      <c r="D2261" s="234" t="s">
        <v>171</v>
      </c>
      <c r="E2261" s="235" t="s">
        <v>19</v>
      </c>
      <c r="F2261" s="236" t="s">
        <v>1271</v>
      </c>
      <c r="G2261" s="233"/>
      <c r="H2261" s="237">
        <v>30.035</v>
      </c>
      <c r="I2261" s="238"/>
      <c r="J2261" s="233"/>
      <c r="K2261" s="233"/>
      <c r="L2261" s="239"/>
      <c r="M2261" s="240"/>
      <c r="N2261" s="241"/>
      <c r="O2261" s="241"/>
      <c r="P2261" s="241"/>
      <c r="Q2261" s="241"/>
      <c r="R2261" s="241"/>
      <c r="S2261" s="241"/>
      <c r="T2261" s="242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T2261" s="243" t="s">
        <v>171</v>
      </c>
      <c r="AU2261" s="243" t="s">
        <v>83</v>
      </c>
      <c r="AV2261" s="13" t="s">
        <v>83</v>
      </c>
      <c r="AW2261" s="13" t="s">
        <v>35</v>
      </c>
      <c r="AX2261" s="13" t="s">
        <v>73</v>
      </c>
      <c r="AY2261" s="243" t="s">
        <v>160</v>
      </c>
    </row>
    <row r="2262" s="13" customFormat="1">
      <c r="A2262" s="13"/>
      <c r="B2262" s="232"/>
      <c r="C2262" s="233"/>
      <c r="D2262" s="234" t="s">
        <v>171</v>
      </c>
      <c r="E2262" s="235" t="s">
        <v>19</v>
      </c>
      <c r="F2262" s="236" t="s">
        <v>2862</v>
      </c>
      <c r="G2262" s="233"/>
      <c r="H2262" s="237">
        <v>56.021000000000001</v>
      </c>
      <c r="I2262" s="238"/>
      <c r="J2262" s="233"/>
      <c r="K2262" s="233"/>
      <c r="L2262" s="239"/>
      <c r="M2262" s="240"/>
      <c r="N2262" s="241"/>
      <c r="O2262" s="241"/>
      <c r="P2262" s="241"/>
      <c r="Q2262" s="241"/>
      <c r="R2262" s="241"/>
      <c r="S2262" s="241"/>
      <c r="T2262" s="242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T2262" s="243" t="s">
        <v>171</v>
      </c>
      <c r="AU2262" s="243" t="s">
        <v>83</v>
      </c>
      <c r="AV2262" s="13" t="s">
        <v>83</v>
      </c>
      <c r="AW2262" s="13" t="s">
        <v>35</v>
      </c>
      <c r="AX2262" s="13" t="s">
        <v>73</v>
      </c>
      <c r="AY2262" s="243" t="s">
        <v>160</v>
      </c>
    </row>
    <row r="2263" s="13" customFormat="1">
      <c r="A2263" s="13"/>
      <c r="B2263" s="232"/>
      <c r="C2263" s="233"/>
      <c r="D2263" s="234" t="s">
        <v>171</v>
      </c>
      <c r="E2263" s="235" t="s">
        <v>19</v>
      </c>
      <c r="F2263" s="236" t="s">
        <v>2863</v>
      </c>
      <c r="G2263" s="233"/>
      <c r="H2263" s="237">
        <v>19.623000000000001</v>
      </c>
      <c r="I2263" s="238"/>
      <c r="J2263" s="233"/>
      <c r="K2263" s="233"/>
      <c r="L2263" s="239"/>
      <c r="M2263" s="240"/>
      <c r="N2263" s="241"/>
      <c r="O2263" s="241"/>
      <c r="P2263" s="241"/>
      <c r="Q2263" s="241"/>
      <c r="R2263" s="241"/>
      <c r="S2263" s="241"/>
      <c r="T2263" s="242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T2263" s="243" t="s">
        <v>171</v>
      </c>
      <c r="AU2263" s="243" t="s">
        <v>83</v>
      </c>
      <c r="AV2263" s="13" t="s">
        <v>83</v>
      </c>
      <c r="AW2263" s="13" t="s">
        <v>35</v>
      </c>
      <c r="AX2263" s="13" t="s">
        <v>73</v>
      </c>
      <c r="AY2263" s="243" t="s">
        <v>160</v>
      </c>
    </row>
    <row r="2264" s="15" customFormat="1">
      <c r="A2264" s="15"/>
      <c r="B2264" s="265"/>
      <c r="C2264" s="266"/>
      <c r="D2264" s="234" t="s">
        <v>171</v>
      </c>
      <c r="E2264" s="267" t="s">
        <v>19</v>
      </c>
      <c r="F2264" s="268" t="s">
        <v>1274</v>
      </c>
      <c r="G2264" s="266"/>
      <c r="H2264" s="269">
        <v>105.679</v>
      </c>
      <c r="I2264" s="270"/>
      <c r="J2264" s="266"/>
      <c r="K2264" s="266"/>
      <c r="L2264" s="271"/>
      <c r="M2264" s="272"/>
      <c r="N2264" s="273"/>
      <c r="O2264" s="273"/>
      <c r="P2264" s="273"/>
      <c r="Q2264" s="273"/>
      <c r="R2264" s="273"/>
      <c r="S2264" s="273"/>
      <c r="T2264" s="274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T2264" s="275" t="s">
        <v>171</v>
      </c>
      <c r="AU2264" s="275" t="s">
        <v>83</v>
      </c>
      <c r="AV2264" s="15" t="s">
        <v>181</v>
      </c>
      <c r="AW2264" s="15" t="s">
        <v>35</v>
      </c>
      <c r="AX2264" s="15" t="s">
        <v>73</v>
      </c>
      <c r="AY2264" s="275" t="s">
        <v>160</v>
      </c>
    </row>
    <row r="2265" s="14" customFormat="1">
      <c r="A2265" s="14"/>
      <c r="B2265" s="244"/>
      <c r="C2265" s="245"/>
      <c r="D2265" s="234" t="s">
        <v>171</v>
      </c>
      <c r="E2265" s="246" t="s">
        <v>19</v>
      </c>
      <c r="F2265" s="247" t="s">
        <v>180</v>
      </c>
      <c r="G2265" s="245"/>
      <c r="H2265" s="248">
        <v>105.679</v>
      </c>
      <c r="I2265" s="249"/>
      <c r="J2265" s="245"/>
      <c r="K2265" s="245"/>
      <c r="L2265" s="250"/>
      <c r="M2265" s="251"/>
      <c r="N2265" s="252"/>
      <c r="O2265" s="252"/>
      <c r="P2265" s="252"/>
      <c r="Q2265" s="252"/>
      <c r="R2265" s="252"/>
      <c r="S2265" s="252"/>
      <c r="T2265" s="253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T2265" s="254" t="s">
        <v>171</v>
      </c>
      <c r="AU2265" s="254" t="s">
        <v>83</v>
      </c>
      <c r="AV2265" s="14" t="s">
        <v>167</v>
      </c>
      <c r="AW2265" s="14" t="s">
        <v>35</v>
      </c>
      <c r="AX2265" s="14" t="s">
        <v>81</v>
      </c>
      <c r="AY2265" s="254" t="s">
        <v>160</v>
      </c>
    </row>
    <row r="2266" s="2" customFormat="1" ht="16.5" customHeight="1">
      <c r="A2266" s="40"/>
      <c r="B2266" s="41"/>
      <c r="C2266" s="255" t="s">
        <v>2864</v>
      </c>
      <c r="D2266" s="255" t="s">
        <v>242</v>
      </c>
      <c r="E2266" s="256" t="s">
        <v>2865</v>
      </c>
      <c r="F2266" s="257" t="s">
        <v>2866</v>
      </c>
      <c r="G2266" s="258" t="s">
        <v>165</v>
      </c>
      <c r="H2266" s="259">
        <v>69.748000000000005</v>
      </c>
      <c r="I2266" s="260"/>
      <c r="J2266" s="261">
        <f>ROUND(I2266*H2266,2)</f>
        <v>0</v>
      </c>
      <c r="K2266" s="257" t="s">
        <v>19</v>
      </c>
      <c r="L2266" s="262"/>
      <c r="M2266" s="263" t="s">
        <v>19</v>
      </c>
      <c r="N2266" s="264" t="s">
        <v>44</v>
      </c>
      <c r="O2266" s="86"/>
      <c r="P2266" s="223">
        <f>O2266*H2266</f>
        <v>0</v>
      </c>
      <c r="Q2266" s="223">
        <v>0.0132</v>
      </c>
      <c r="R2266" s="223">
        <f>Q2266*H2266</f>
        <v>0.92067360000000009</v>
      </c>
      <c r="S2266" s="223">
        <v>0</v>
      </c>
      <c r="T2266" s="224">
        <f>S2266*H2266</f>
        <v>0</v>
      </c>
      <c r="U2266" s="40"/>
      <c r="V2266" s="40"/>
      <c r="W2266" s="40"/>
      <c r="X2266" s="40"/>
      <c r="Y2266" s="40"/>
      <c r="Z2266" s="40"/>
      <c r="AA2266" s="40"/>
      <c r="AB2266" s="40"/>
      <c r="AC2266" s="40"/>
      <c r="AD2266" s="40"/>
      <c r="AE2266" s="40"/>
      <c r="AR2266" s="225" t="s">
        <v>368</v>
      </c>
      <c r="AT2266" s="225" t="s">
        <v>242</v>
      </c>
      <c r="AU2266" s="225" t="s">
        <v>83</v>
      </c>
      <c r="AY2266" s="19" t="s">
        <v>160</v>
      </c>
      <c r="BE2266" s="226">
        <f>IF(N2266="základní",J2266,0)</f>
        <v>0</v>
      </c>
      <c r="BF2266" s="226">
        <f>IF(N2266="snížená",J2266,0)</f>
        <v>0</v>
      </c>
      <c r="BG2266" s="226">
        <f>IF(N2266="zákl. přenesená",J2266,0)</f>
        <v>0</v>
      </c>
      <c r="BH2266" s="226">
        <f>IF(N2266="sníž. přenesená",J2266,0)</f>
        <v>0</v>
      </c>
      <c r="BI2266" s="226">
        <f>IF(N2266="nulová",J2266,0)</f>
        <v>0</v>
      </c>
      <c r="BJ2266" s="19" t="s">
        <v>81</v>
      </c>
      <c r="BK2266" s="226">
        <f>ROUND(I2266*H2266,2)</f>
        <v>0</v>
      </c>
      <c r="BL2266" s="19" t="s">
        <v>263</v>
      </c>
      <c r="BM2266" s="225" t="s">
        <v>2867</v>
      </c>
    </row>
    <row r="2267" s="13" customFormat="1">
      <c r="A2267" s="13"/>
      <c r="B2267" s="232"/>
      <c r="C2267" s="233"/>
      <c r="D2267" s="234" t="s">
        <v>171</v>
      </c>
      <c r="E2267" s="235" t="s">
        <v>19</v>
      </c>
      <c r="F2267" s="236" t="s">
        <v>2868</v>
      </c>
      <c r="G2267" s="233"/>
      <c r="H2267" s="237">
        <v>69.748000000000005</v>
      </c>
      <c r="I2267" s="238"/>
      <c r="J2267" s="233"/>
      <c r="K2267" s="233"/>
      <c r="L2267" s="239"/>
      <c r="M2267" s="240"/>
      <c r="N2267" s="241"/>
      <c r="O2267" s="241"/>
      <c r="P2267" s="241"/>
      <c r="Q2267" s="241"/>
      <c r="R2267" s="241"/>
      <c r="S2267" s="241"/>
      <c r="T2267" s="242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T2267" s="243" t="s">
        <v>171</v>
      </c>
      <c r="AU2267" s="243" t="s">
        <v>83</v>
      </c>
      <c r="AV2267" s="13" t="s">
        <v>83</v>
      </c>
      <c r="AW2267" s="13" t="s">
        <v>35</v>
      </c>
      <c r="AX2267" s="13" t="s">
        <v>81</v>
      </c>
      <c r="AY2267" s="243" t="s">
        <v>160</v>
      </c>
    </row>
    <row r="2268" s="2" customFormat="1" ht="33" customHeight="1">
      <c r="A2268" s="40"/>
      <c r="B2268" s="41"/>
      <c r="C2268" s="214" t="s">
        <v>2869</v>
      </c>
      <c r="D2268" s="214" t="s">
        <v>162</v>
      </c>
      <c r="E2268" s="215" t="s">
        <v>2870</v>
      </c>
      <c r="F2268" s="216" t="s">
        <v>2871</v>
      </c>
      <c r="G2268" s="217" t="s">
        <v>165</v>
      </c>
      <c r="H2268" s="218">
        <v>1.53</v>
      </c>
      <c r="I2268" s="219"/>
      <c r="J2268" s="220">
        <f>ROUND(I2268*H2268,2)</f>
        <v>0</v>
      </c>
      <c r="K2268" s="216" t="s">
        <v>166</v>
      </c>
      <c r="L2268" s="46"/>
      <c r="M2268" s="221" t="s">
        <v>19</v>
      </c>
      <c r="N2268" s="222" t="s">
        <v>44</v>
      </c>
      <c r="O2268" s="86"/>
      <c r="P2268" s="223">
        <f>O2268*H2268</f>
        <v>0</v>
      </c>
      <c r="Q2268" s="223">
        <v>0.00013999999999999999</v>
      </c>
      <c r="R2268" s="223">
        <f>Q2268*H2268</f>
        <v>0.00021419999999999998</v>
      </c>
      <c r="S2268" s="223">
        <v>0</v>
      </c>
      <c r="T2268" s="224">
        <f>S2268*H2268</f>
        <v>0</v>
      </c>
      <c r="U2268" s="40"/>
      <c r="V2268" s="40"/>
      <c r="W2268" s="40"/>
      <c r="X2268" s="40"/>
      <c r="Y2268" s="40"/>
      <c r="Z2268" s="40"/>
      <c r="AA2268" s="40"/>
      <c r="AB2268" s="40"/>
      <c r="AC2268" s="40"/>
      <c r="AD2268" s="40"/>
      <c r="AE2268" s="40"/>
      <c r="AR2268" s="225" t="s">
        <v>263</v>
      </c>
      <c r="AT2268" s="225" t="s">
        <v>162</v>
      </c>
      <c r="AU2268" s="225" t="s">
        <v>83</v>
      </c>
      <c r="AY2268" s="19" t="s">
        <v>160</v>
      </c>
      <c r="BE2268" s="226">
        <f>IF(N2268="základní",J2268,0)</f>
        <v>0</v>
      </c>
      <c r="BF2268" s="226">
        <f>IF(N2268="snížená",J2268,0)</f>
        <v>0</v>
      </c>
      <c r="BG2268" s="226">
        <f>IF(N2268="zákl. přenesená",J2268,0)</f>
        <v>0</v>
      </c>
      <c r="BH2268" s="226">
        <f>IF(N2268="sníž. přenesená",J2268,0)</f>
        <v>0</v>
      </c>
      <c r="BI2268" s="226">
        <f>IF(N2268="nulová",J2268,0)</f>
        <v>0</v>
      </c>
      <c r="BJ2268" s="19" t="s">
        <v>81</v>
      </c>
      <c r="BK2268" s="226">
        <f>ROUND(I2268*H2268,2)</f>
        <v>0</v>
      </c>
      <c r="BL2268" s="19" t="s">
        <v>263</v>
      </c>
      <c r="BM2268" s="225" t="s">
        <v>2872</v>
      </c>
    </row>
    <row r="2269" s="2" customFormat="1">
      <c r="A2269" s="40"/>
      <c r="B2269" s="41"/>
      <c r="C2269" s="42"/>
      <c r="D2269" s="227" t="s">
        <v>169</v>
      </c>
      <c r="E2269" s="42"/>
      <c r="F2269" s="228" t="s">
        <v>2873</v>
      </c>
      <c r="G2269" s="42"/>
      <c r="H2269" s="42"/>
      <c r="I2269" s="229"/>
      <c r="J2269" s="42"/>
      <c r="K2269" s="42"/>
      <c r="L2269" s="46"/>
      <c r="M2269" s="230"/>
      <c r="N2269" s="231"/>
      <c r="O2269" s="86"/>
      <c r="P2269" s="86"/>
      <c r="Q2269" s="86"/>
      <c r="R2269" s="86"/>
      <c r="S2269" s="86"/>
      <c r="T2269" s="87"/>
      <c r="U2269" s="40"/>
      <c r="V2269" s="40"/>
      <c r="W2269" s="40"/>
      <c r="X2269" s="40"/>
      <c r="Y2269" s="40"/>
      <c r="Z2269" s="40"/>
      <c r="AA2269" s="40"/>
      <c r="AB2269" s="40"/>
      <c r="AC2269" s="40"/>
      <c r="AD2269" s="40"/>
      <c r="AE2269" s="40"/>
      <c r="AT2269" s="19" t="s">
        <v>169</v>
      </c>
      <c r="AU2269" s="19" t="s">
        <v>83</v>
      </c>
    </row>
    <row r="2270" s="2" customFormat="1">
      <c r="A2270" s="40"/>
      <c r="B2270" s="41"/>
      <c r="C2270" s="42"/>
      <c r="D2270" s="234" t="s">
        <v>449</v>
      </c>
      <c r="E2270" s="42"/>
      <c r="F2270" s="276" t="s">
        <v>2874</v>
      </c>
      <c r="G2270" s="42"/>
      <c r="H2270" s="42"/>
      <c r="I2270" s="229"/>
      <c r="J2270" s="42"/>
      <c r="K2270" s="42"/>
      <c r="L2270" s="46"/>
      <c r="M2270" s="230"/>
      <c r="N2270" s="231"/>
      <c r="O2270" s="86"/>
      <c r="P2270" s="86"/>
      <c r="Q2270" s="86"/>
      <c r="R2270" s="86"/>
      <c r="S2270" s="86"/>
      <c r="T2270" s="87"/>
      <c r="U2270" s="40"/>
      <c r="V2270" s="40"/>
      <c r="W2270" s="40"/>
      <c r="X2270" s="40"/>
      <c r="Y2270" s="40"/>
      <c r="Z2270" s="40"/>
      <c r="AA2270" s="40"/>
      <c r="AB2270" s="40"/>
      <c r="AC2270" s="40"/>
      <c r="AD2270" s="40"/>
      <c r="AE2270" s="40"/>
      <c r="AT2270" s="19" t="s">
        <v>449</v>
      </c>
      <c r="AU2270" s="19" t="s">
        <v>83</v>
      </c>
    </row>
    <row r="2271" s="13" customFormat="1">
      <c r="A2271" s="13"/>
      <c r="B2271" s="232"/>
      <c r="C2271" s="233"/>
      <c r="D2271" s="234" t="s">
        <v>171</v>
      </c>
      <c r="E2271" s="235" t="s">
        <v>19</v>
      </c>
      <c r="F2271" s="236" t="s">
        <v>2875</v>
      </c>
      <c r="G2271" s="233"/>
      <c r="H2271" s="237">
        <v>1.53</v>
      </c>
      <c r="I2271" s="238"/>
      <c r="J2271" s="233"/>
      <c r="K2271" s="233"/>
      <c r="L2271" s="239"/>
      <c r="M2271" s="240"/>
      <c r="N2271" s="241"/>
      <c r="O2271" s="241"/>
      <c r="P2271" s="241"/>
      <c r="Q2271" s="241"/>
      <c r="R2271" s="241"/>
      <c r="S2271" s="241"/>
      <c r="T2271" s="242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T2271" s="243" t="s">
        <v>171</v>
      </c>
      <c r="AU2271" s="243" t="s">
        <v>83</v>
      </c>
      <c r="AV2271" s="13" t="s">
        <v>83</v>
      </c>
      <c r="AW2271" s="13" t="s">
        <v>35</v>
      </c>
      <c r="AX2271" s="13" t="s">
        <v>81</v>
      </c>
      <c r="AY2271" s="243" t="s">
        <v>160</v>
      </c>
    </row>
    <row r="2272" s="2" customFormat="1" ht="16.5" customHeight="1">
      <c r="A2272" s="40"/>
      <c r="B2272" s="41"/>
      <c r="C2272" s="255" t="s">
        <v>2876</v>
      </c>
      <c r="D2272" s="255" t="s">
        <v>242</v>
      </c>
      <c r="E2272" s="256" t="s">
        <v>866</v>
      </c>
      <c r="F2272" s="257" t="s">
        <v>2877</v>
      </c>
      <c r="G2272" s="258" t="s">
        <v>287</v>
      </c>
      <c r="H2272" s="259">
        <v>1</v>
      </c>
      <c r="I2272" s="260"/>
      <c r="J2272" s="261">
        <f>ROUND(I2272*H2272,2)</f>
        <v>0</v>
      </c>
      <c r="K2272" s="257" t="s">
        <v>19</v>
      </c>
      <c r="L2272" s="262"/>
      <c r="M2272" s="263" t="s">
        <v>19</v>
      </c>
      <c r="N2272" s="264" t="s">
        <v>44</v>
      </c>
      <c r="O2272" s="86"/>
      <c r="P2272" s="223">
        <f>O2272*H2272</f>
        <v>0</v>
      </c>
      <c r="Q2272" s="223">
        <v>0</v>
      </c>
      <c r="R2272" s="223">
        <f>Q2272*H2272</f>
        <v>0</v>
      </c>
      <c r="S2272" s="223">
        <v>0</v>
      </c>
      <c r="T2272" s="224">
        <f>S2272*H2272</f>
        <v>0</v>
      </c>
      <c r="U2272" s="40"/>
      <c r="V2272" s="40"/>
      <c r="W2272" s="40"/>
      <c r="X2272" s="40"/>
      <c r="Y2272" s="40"/>
      <c r="Z2272" s="40"/>
      <c r="AA2272" s="40"/>
      <c r="AB2272" s="40"/>
      <c r="AC2272" s="40"/>
      <c r="AD2272" s="40"/>
      <c r="AE2272" s="40"/>
      <c r="AR2272" s="225" t="s">
        <v>368</v>
      </c>
      <c r="AT2272" s="225" t="s">
        <v>242</v>
      </c>
      <c r="AU2272" s="225" t="s">
        <v>83</v>
      </c>
      <c r="AY2272" s="19" t="s">
        <v>160</v>
      </c>
      <c r="BE2272" s="226">
        <f>IF(N2272="základní",J2272,0)</f>
        <v>0</v>
      </c>
      <c r="BF2272" s="226">
        <f>IF(N2272="snížená",J2272,0)</f>
        <v>0</v>
      </c>
      <c r="BG2272" s="226">
        <f>IF(N2272="zákl. přenesená",J2272,0)</f>
        <v>0</v>
      </c>
      <c r="BH2272" s="226">
        <f>IF(N2272="sníž. přenesená",J2272,0)</f>
        <v>0</v>
      </c>
      <c r="BI2272" s="226">
        <f>IF(N2272="nulová",J2272,0)</f>
        <v>0</v>
      </c>
      <c r="BJ2272" s="19" t="s">
        <v>81</v>
      </c>
      <c r="BK2272" s="226">
        <f>ROUND(I2272*H2272,2)</f>
        <v>0</v>
      </c>
      <c r="BL2272" s="19" t="s">
        <v>263</v>
      </c>
      <c r="BM2272" s="225" t="s">
        <v>2878</v>
      </c>
    </row>
    <row r="2273" s="2" customFormat="1" ht="16.5" customHeight="1">
      <c r="A2273" s="40"/>
      <c r="B2273" s="41"/>
      <c r="C2273" s="255" t="s">
        <v>2879</v>
      </c>
      <c r="D2273" s="255" t="s">
        <v>242</v>
      </c>
      <c r="E2273" s="256" t="s">
        <v>857</v>
      </c>
      <c r="F2273" s="257" t="s">
        <v>2880</v>
      </c>
      <c r="G2273" s="258" t="s">
        <v>287</v>
      </c>
      <c r="H2273" s="259">
        <v>1</v>
      </c>
      <c r="I2273" s="260"/>
      <c r="J2273" s="261">
        <f>ROUND(I2273*H2273,2)</f>
        <v>0</v>
      </c>
      <c r="K2273" s="257" t="s">
        <v>19</v>
      </c>
      <c r="L2273" s="262"/>
      <c r="M2273" s="263" t="s">
        <v>19</v>
      </c>
      <c r="N2273" s="264" t="s">
        <v>44</v>
      </c>
      <c r="O2273" s="86"/>
      <c r="P2273" s="223">
        <f>O2273*H2273</f>
        <v>0</v>
      </c>
      <c r="Q2273" s="223">
        <v>0</v>
      </c>
      <c r="R2273" s="223">
        <f>Q2273*H2273</f>
        <v>0</v>
      </c>
      <c r="S2273" s="223">
        <v>0</v>
      </c>
      <c r="T2273" s="224">
        <f>S2273*H2273</f>
        <v>0</v>
      </c>
      <c r="U2273" s="40"/>
      <c r="V2273" s="40"/>
      <c r="W2273" s="40"/>
      <c r="X2273" s="40"/>
      <c r="Y2273" s="40"/>
      <c r="Z2273" s="40"/>
      <c r="AA2273" s="40"/>
      <c r="AB2273" s="40"/>
      <c r="AC2273" s="40"/>
      <c r="AD2273" s="40"/>
      <c r="AE2273" s="40"/>
      <c r="AR2273" s="225" t="s">
        <v>368</v>
      </c>
      <c r="AT2273" s="225" t="s">
        <v>242</v>
      </c>
      <c r="AU2273" s="225" t="s">
        <v>83</v>
      </c>
      <c r="AY2273" s="19" t="s">
        <v>160</v>
      </c>
      <c r="BE2273" s="226">
        <f>IF(N2273="základní",J2273,0)</f>
        <v>0</v>
      </c>
      <c r="BF2273" s="226">
        <f>IF(N2273="snížená",J2273,0)</f>
        <v>0</v>
      </c>
      <c r="BG2273" s="226">
        <f>IF(N2273="zákl. přenesená",J2273,0)</f>
        <v>0</v>
      </c>
      <c r="BH2273" s="226">
        <f>IF(N2273="sníž. přenesená",J2273,0)</f>
        <v>0</v>
      </c>
      <c r="BI2273" s="226">
        <f>IF(N2273="nulová",J2273,0)</f>
        <v>0</v>
      </c>
      <c r="BJ2273" s="19" t="s">
        <v>81</v>
      </c>
      <c r="BK2273" s="226">
        <f>ROUND(I2273*H2273,2)</f>
        <v>0</v>
      </c>
      <c r="BL2273" s="19" t="s">
        <v>263</v>
      </c>
      <c r="BM2273" s="225" t="s">
        <v>2881</v>
      </c>
    </row>
    <row r="2274" s="2" customFormat="1" ht="33" customHeight="1">
      <c r="A2274" s="40"/>
      <c r="B2274" s="41"/>
      <c r="C2274" s="214" t="s">
        <v>2882</v>
      </c>
      <c r="D2274" s="214" t="s">
        <v>162</v>
      </c>
      <c r="E2274" s="215" t="s">
        <v>2883</v>
      </c>
      <c r="F2274" s="216" t="s">
        <v>2884</v>
      </c>
      <c r="G2274" s="217" t="s">
        <v>165</v>
      </c>
      <c r="H2274" s="218">
        <v>322.36500000000001</v>
      </c>
      <c r="I2274" s="219"/>
      <c r="J2274" s="220">
        <f>ROUND(I2274*H2274,2)</f>
        <v>0</v>
      </c>
      <c r="K2274" s="216" t="s">
        <v>166</v>
      </c>
      <c r="L2274" s="46"/>
      <c r="M2274" s="221" t="s">
        <v>19</v>
      </c>
      <c r="N2274" s="222" t="s">
        <v>44</v>
      </c>
      <c r="O2274" s="86"/>
      <c r="P2274" s="223">
        <f>O2274*H2274</f>
        <v>0</v>
      </c>
      <c r="Q2274" s="223">
        <v>0.00012</v>
      </c>
      <c r="R2274" s="223">
        <f>Q2274*H2274</f>
        <v>0.038683800000000004</v>
      </c>
      <c r="S2274" s="223">
        <v>0</v>
      </c>
      <c r="T2274" s="224">
        <f>S2274*H2274</f>
        <v>0</v>
      </c>
      <c r="U2274" s="40"/>
      <c r="V2274" s="40"/>
      <c r="W2274" s="40"/>
      <c r="X2274" s="40"/>
      <c r="Y2274" s="40"/>
      <c r="Z2274" s="40"/>
      <c r="AA2274" s="40"/>
      <c r="AB2274" s="40"/>
      <c r="AC2274" s="40"/>
      <c r="AD2274" s="40"/>
      <c r="AE2274" s="40"/>
      <c r="AR2274" s="225" t="s">
        <v>263</v>
      </c>
      <c r="AT2274" s="225" t="s">
        <v>162</v>
      </c>
      <c r="AU2274" s="225" t="s">
        <v>83</v>
      </c>
      <c r="AY2274" s="19" t="s">
        <v>160</v>
      </c>
      <c r="BE2274" s="226">
        <f>IF(N2274="základní",J2274,0)</f>
        <v>0</v>
      </c>
      <c r="BF2274" s="226">
        <f>IF(N2274="snížená",J2274,0)</f>
        <v>0</v>
      </c>
      <c r="BG2274" s="226">
        <f>IF(N2274="zákl. přenesená",J2274,0)</f>
        <v>0</v>
      </c>
      <c r="BH2274" s="226">
        <f>IF(N2274="sníž. přenesená",J2274,0)</f>
        <v>0</v>
      </c>
      <c r="BI2274" s="226">
        <f>IF(N2274="nulová",J2274,0)</f>
        <v>0</v>
      </c>
      <c r="BJ2274" s="19" t="s">
        <v>81</v>
      </c>
      <c r="BK2274" s="226">
        <f>ROUND(I2274*H2274,2)</f>
        <v>0</v>
      </c>
      <c r="BL2274" s="19" t="s">
        <v>263</v>
      </c>
      <c r="BM2274" s="225" t="s">
        <v>2885</v>
      </c>
    </row>
    <row r="2275" s="2" customFormat="1">
      <c r="A2275" s="40"/>
      <c r="B2275" s="41"/>
      <c r="C2275" s="42"/>
      <c r="D2275" s="227" t="s">
        <v>169</v>
      </c>
      <c r="E2275" s="42"/>
      <c r="F2275" s="228" t="s">
        <v>2886</v>
      </c>
      <c r="G2275" s="42"/>
      <c r="H2275" s="42"/>
      <c r="I2275" s="229"/>
      <c r="J2275" s="42"/>
      <c r="K2275" s="42"/>
      <c r="L2275" s="46"/>
      <c r="M2275" s="230"/>
      <c r="N2275" s="231"/>
      <c r="O2275" s="86"/>
      <c r="P2275" s="86"/>
      <c r="Q2275" s="86"/>
      <c r="R2275" s="86"/>
      <c r="S2275" s="86"/>
      <c r="T2275" s="87"/>
      <c r="U2275" s="40"/>
      <c r="V2275" s="40"/>
      <c r="W2275" s="40"/>
      <c r="X2275" s="40"/>
      <c r="Y2275" s="40"/>
      <c r="Z2275" s="40"/>
      <c r="AA2275" s="40"/>
      <c r="AB2275" s="40"/>
      <c r="AC2275" s="40"/>
      <c r="AD2275" s="40"/>
      <c r="AE2275" s="40"/>
      <c r="AT2275" s="19" t="s">
        <v>169</v>
      </c>
      <c r="AU2275" s="19" t="s">
        <v>83</v>
      </c>
    </row>
    <row r="2276" s="13" customFormat="1">
      <c r="A2276" s="13"/>
      <c r="B2276" s="232"/>
      <c r="C2276" s="233"/>
      <c r="D2276" s="234" t="s">
        <v>171</v>
      </c>
      <c r="E2276" s="235" t="s">
        <v>19</v>
      </c>
      <c r="F2276" s="236" t="s">
        <v>1275</v>
      </c>
      <c r="G2276" s="233"/>
      <c r="H2276" s="237">
        <v>73.355999999999995</v>
      </c>
      <c r="I2276" s="238"/>
      <c r="J2276" s="233"/>
      <c r="K2276" s="233"/>
      <c r="L2276" s="239"/>
      <c r="M2276" s="240"/>
      <c r="N2276" s="241"/>
      <c r="O2276" s="241"/>
      <c r="P2276" s="241"/>
      <c r="Q2276" s="241"/>
      <c r="R2276" s="241"/>
      <c r="S2276" s="241"/>
      <c r="T2276" s="242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T2276" s="243" t="s">
        <v>171</v>
      </c>
      <c r="AU2276" s="243" t="s">
        <v>83</v>
      </c>
      <c r="AV2276" s="13" t="s">
        <v>83</v>
      </c>
      <c r="AW2276" s="13" t="s">
        <v>35</v>
      </c>
      <c r="AX2276" s="13" t="s">
        <v>73</v>
      </c>
      <c r="AY2276" s="243" t="s">
        <v>160</v>
      </c>
    </row>
    <row r="2277" s="13" customFormat="1">
      <c r="A2277" s="13"/>
      <c r="B2277" s="232"/>
      <c r="C2277" s="233"/>
      <c r="D2277" s="234" t="s">
        <v>171</v>
      </c>
      <c r="E2277" s="235" t="s">
        <v>19</v>
      </c>
      <c r="F2277" s="236" t="s">
        <v>1276</v>
      </c>
      <c r="G2277" s="233"/>
      <c r="H2277" s="237">
        <v>11.814</v>
      </c>
      <c r="I2277" s="238"/>
      <c r="J2277" s="233"/>
      <c r="K2277" s="233"/>
      <c r="L2277" s="239"/>
      <c r="M2277" s="240"/>
      <c r="N2277" s="241"/>
      <c r="O2277" s="241"/>
      <c r="P2277" s="241"/>
      <c r="Q2277" s="241"/>
      <c r="R2277" s="241"/>
      <c r="S2277" s="241"/>
      <c r="T2277" s="242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T2277" s="243" t="s">
        <v>171</v>
      </c>
      <c r="AU2277" s="243" t="s">
        <v>83</v>
      </c>
      <c r="AV2277" s="13" t="s">
        <v>83</v>
      </c>
      <c r="AW2277" s="13" t="s">
        <v>35</v>
      </c>
      <c r="AX2277" s="13" t="s">
        <v>73</v>
      </c>
      <c r="AY2277" s="243" t="s">
        <v>160</v>
      </c>
    </row>
    <row r="2278" s="13" customFormat="1">
      <c r="A2278" s="13"/>
      <c r="B2278" s="232"/>
      <c r="C2278" s="233"/>
      <c r="D2278" s="234" t="s">
        <v>171</v>
      </c>
      <c r="E2278" s="235" t="s">
        <v>19</v>
      </c>
      <c r="F2278" s="236" t="s">
        <v>1277</v>
      </c>
      <c r="G2278" s="233"/>
      <c r="H2278" s="237">
        <v>41.468000000000004</v>
      </c>
      <c r="I2278" s="238"/>
      <c r="J2278" s="233"/>
      <c r="K2278" s="233"/>
      <c r="L2278" s="239"/>
      <c r="M2278" s="240"/>
      <c r="N2278" s="241"/>
      <c r="O2278" s="241"/>
      <c r="P2278" s="241"/>
      <c r="Q2278" s="241"/>
      <c r="R2278" s="241"/>
      <c r="S2278" s="241"/>
      <c r="T2278" s="242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T2278" s="243" t="s">
        <v>171</v>
      </c>
      <c r="AU2278" s="243" t="s">
        <v>83</v>
      </c>
      <c r="AV2278" s="13" t="s">
        <v>83</v>
      </c>
      <c r="AW2278" s="13" t="s">
        <v>35</v>
      </c>
      <c r="AX2278" s="13" t="s">
        <v>73</v>
      </c>
      <c r="AY2278" s="243" t="s">
        <v>160</v>
      </c>
    </row>
    <row r="2279" s="13" customFormat="1">
      <c r="A2279" s="13"/>
      <c r="B2279" s="232"/>
      <c r="C2279" s="233"/>
      <c r="D2279" s="234" t="s">
        <v>171</v>
      </c>
      <c r="E2279" s="235" t="s">
        <v>19</v>
      </c>
      <c r="F2279" s="236" t="s">
        <v>1278</v>
      </c>
      <c r="G2279" s="233"/>
      <c r="H2279" s="237">
        <v>142.405</v>
      </c>
      <c r="I2279" s="238"/>
      <c r="J2279" s="233"/>
      <c r="K2279" s="233"/>
      <c r="L2279" s="239"/>
      <c r="M2279" s="240"/>
      <c r="N2279" s="241"/>
      <c r="O2279" s="241"/>
      <c r="P2279" s="241"/>
      <c r="Q2279" s="241"/>
      <c r="R2279" s="241"/>
      <c r="S2279" s="241"/>
      <c r="T2279" s="242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T2279" s="243" t="s">
        <v>171</v>
      </c>
      <c r="AU2279" s="243" t="s">
        <v>83</v>
      </c>
      <c r="AV2279" s="13" t="s">
        <v>83</v>
      </c>
      <c r="AW2279" s="13" t="s">
        <v>35</v>
      </c>
      <c r="AX2279" s="13" t="s">
        <v>73</v>
      </c>
      <c r="AY2279" s="243" t="s">
        <v>160</v>
      </c>
    </row>
    <row r="2280" s="13" customFormat="1">
      <c r="A2280" s="13"/>
      <c r="B2280" s="232"/>
      <c r="C2280" s="233"/>
      <c r="D2280" s="234" t="s">
        <v>171</v>
      </c>
      <c r="E2280" s="235" t="s">
        <v>19</v>
      </c>
      <c r="F2280" s="236" t="s">
        <v>1279</v>
      </c>
      <c r="G2280" s="233"/>
      <c r="H2280" s="237">
        <v>53.322000000000003</v>
      </c>
      <c r="I2280" s="238"/>
      <c r="J2280" s="233"/>
      <c r="K2280" s="233"/>
      <c r="L2280" s="239"/>
      <c r="M2280" s="240"/>
      <c r="N2280" s="241"/>
      <c r="O2280" s="241"/>
      <c r="P2280" s="241"/>
      <c r="Q2280" s="241"/>
      <c r="R2280" s="241"/>
      <c r="S2280" s="241"/>
      <c r="T2280" s="242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T2280" s="243" t="s">
        <v>171</v>
      </c>
      <c r="AU2280" s="243" t="s">
        <v>83</v>
      </c>
      <c r="AV2280" s="13" t="s">
        <v>83</v>
      </c>
      <c r="AW2280" s="13" t="s">
        <v>35</v>
      </c>
      <c r="AX2280" s="13" t="s">
        <v>73</v>
      </c>
      <c r="AY2280" s="243" t="s">
        <v>160</v>
      </c>
    </row>
    <row r="2281" s="15" customFormat="1">
      <c r="A2281" s="15"/>
      <c r="B2281" s="265"/>
      <c r="C2281" s="266"/>
      <c r="D2281" s="234" t="s">
        <v>171</v>
      </c>
      <c r="E2281" s="267" t="s">
        <v>19</v>
      </c>
      <c r="F2281" s="268" t="s">
        <v>1280</v>
      </c>
      <c r="G2281" s="266"/>
      <c r="H2281" s="269">
        <v>322.36500000000001</v>
      </c>
      <c r="I2281" s="270"/>
      <c r="J2281" s="266"/>
      <c r="K2281" s="266"/>
      <c r="L2281" s="271"/>
      <c r="M2281" s="272"/>
      <c r="N2281" s="273"/>
      <c r="O2281" s="273"/>
      <c r="P2281" s="273"/>
      <c r="Q2281" s="273"/>
      <c r="R2281" s="273"/>
      <c r="S2281" s="273"/>
      <c r="T2281" s="274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T2281" s="275" t="s">
        <v>171</v>
      </c>
      <c r="AU2281" s="275" t="s">
        <v>83</v>
      </c>
      <c r="AV2281" s="15" t="s">
        <v>181</v>
      </c>
      <c r="AW2281" s="15" t="s">
        <v>35</v>
      </c>
      <c r="AX2281" s="15" t="s">
        <v>73</v>
      </c>
      <c r="AY2281" s="275" t="s">
        <v>160</v>
      </c>
    </row>
    <row r="2282" s="14" customFormat="1">
      <c r="A2282" s="14"/>
      <c r="B2282" s="244"/>
      <c r="C2282" s="245"/>
      <c r="D2282" s="234" t="s">
        <v>171</v>
      </c>
      <c r="E2282" s="246" t="s">
        <v>19</v>
      </c>
      <c r="F2282" s="247" t="s">
        <v>180</v>
      </c>
      <c r="G2282" s="245"/>
      <c r="H2282" s="248">
        <v>322.36500000000001</v>
      </c>
      <c r="I2282" s="249"/>
      <c r="J2282" s="245"/>
      <c r="K2282" s="245"/>
      <c r="L2282" s="250"/>
      <c r="M2282" s="251"/>
      <c r="N2282" s="252"/>
      <c r="O2282" s="252"/>
      <c r="P2282" s="252"/>
      <c r="Q2282" s="252"/>
      <c r="R2282" s="252"/>
      <c r="S2282" s="252"/>
      <c r="T2282" s="253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T2282" s="254" t="s">
        <v>171</v>
      </c>
      <c r="AU2282" s="254" t="s">
        <v>83</v>
      </c>
      <c r="AV2282" s="14" t="s">
        <v>167</v>
      </c>
      <c r="AW2282" s="14" t="s">
        <v>35</v>
      </c>
      <c r="AX2282" s="14" t="s">
        <v>81</v>
      </c>
      <c r="AY2282" s="254" t="s">
        <v>160</v>
      </c>
    </row>
    <row r="2283" s="2" customFormat="1" ht="16.5" customHeight="1">
      <c r="A2283" s="40"/>
      <c r="B2283" s="41"/>
      <c r="C2283" s="255" t="s">
        <v>2887</v>
      </c>
      <c r="D2283" s="255" t="s">
        <v>242</v>
      </c>
      <c r="E2283" s="256" t="s">
        <v>585</v>
      </c>
      <c r="F2283" s="257" t="s">
        <v>2888</v>
      </c>
      <c r="G2283" s="258" t="s">
        <v>165</v>
      </c>
      <c r="H2283" s="259">
        <v>354.60199999999998</v>
      </c>
      <c r="I2283" s="260"/>
      <c r="J2283" s="261">
        <f>ROUND(I2283*H2283,2)</f>
        <v>0</v>
      </c>
      <c r="K2283" s="257" t="s">
        <v>19</v>
      </c>
      <c r="L2283" s="262"/>
      <c r="M2283" s="263" t="s">
        <v>19</v>
      </c>
      <c r="N2283" s="264" t="s">
        <v>44</v>
      </c>
      <c r="O2283" s="86"/>
      <c r="P2283" s="223">
        <f>O2283*H2283</f>
        <v>0</v>
      </c>
      <c r="Q2283" s="223">
        <v>0.0132</v>
      </c>
      <c r="R2283" s="223">
        <f>Q2283*H2283</f>
        <v>4.6807463999999994</v>
      </c>
      <c r="S2283" s="223">
        <v>0</v>
      </c>
      <c r="T2283" s="224">
        <f>S2283*H2283</f>
        <v>0</v>
      </c>
      <c r="U2283" s="40"/>
      <c r="V2283" s="40"/>
      <c r="W2283" s="40"/>
      <c r="X2283" s="40"/>
      <c r="Y2283" s="40"/>
      <c r="Z2283" s="40"/>
      <c r="AA2283" s="40"/>
      <c r="AB2283" s="40"/>
      <c r="AC2283" s="40"/>
      <c r="AD2283" s="40"/>
      <c r="AE2283" s="40"/>
      <c r="AR2283" s="225" t="s">
        <v>368</v>
      </c>
      <c r="AT2283" s="225" t="s">
        <v>242</v>
      </c>
      <c r="AU2283" s="225" t="s">
        <v>83</v>
      </c>
      <c r="AY2283" s="19" t="s">
        <v>160</v>
      </c>
      <c r="BE2283" s="226">
        <f>IF(N2283="základní",J2283,0)</f>
        <v>0</v>
      </c>
      <c r="BF2283" s="226">
        <f>IF(N2283="snížená",J2283,0)</f>
        <v>0</v>
      </c>
      <c r="BG2283" s="226">
        <f>IF(N2283="zákl. přenesená",J2283,0)</f>
        <v>0</v>
      </c>
      <c r="BH2283" s="226">
        <f>IF(N2283="sníž. přenesená",J2283,0)</f>
        <v>0</v>
      </c>
      <c r="BI2283" s="226">
        <f>IF(N2283="nulová",J2283,0)</f>
        <v>0</v>
      </c>
      <c r="BJ2283" s="19" t="s">
        <v>81</v>
      </c>
      <c r="BK2283" s="226">
        <f>ROUND(I2283*H2283,2)</f>
        <v>0</v>
      </c>
      <c r="BL2283" s="19" t="s">
        <v>263</v>
      </c>
      <c r="BM2283" s="225" t="s">
        <v>2889</v>
      </c>
    </row>
    <row r="2284" s="13" customFormat="1">
      <c r="A2284" s="13"/>
      <c r="B2284" s="232"/>
      <c r="C2284" s="233"/>
      <c r="D2284" s="234" t="s">
        <v>171</v>
      </c>
      <c r="E2284" s="235" t="s">
        <v>19</v>
      </c>
      <c r="F2284" s="236" t="s">
        <v>2890</v>
      </c>
      <c r="G2284" s="233"/>
      <c r="H2284" s="237">
        <v>354.60199999999998</v>
      </c>
      <c r="I2284" s="238"/>
      <c r="J2284" s="233"/>
      <c r="K2284" s="233"/>
      <c r="L2284" s="239"/>
      <c r="M2284" s="240"/>
      <c r="N2284" s="241"/>
      <c r="O2284" s="241"/>
      <c r="P2284" s="241"/>
      <c r="Q2284" s="241"/>
      <c r="R2284" s="241"/>
      <c r="S2284" s="241"/>
      <c r="T2284" s="242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T2284" s="243" t="s">
        <v>171</v>
      </c>
      <c r="AU2284" s="243" t="s">
        <v>83</v>
      </c>
      <c r="AV2284" s="13" t="s">
        <v>83</v>
      </c>
      <c r="AW2284" s="13" t="s">
        <v>35</v>
      </c>
      <c r="AX2284" s="13" t="s">
        <v>81</v>
      </c>
      <c r="AY2284" s="243" t="s">
        <v>160</v>
      </c>
    </row>
    <row r="2285" s="2" customFormat="1" ht="24.15" customHeight="1">
      <c r="A2285" s="40"/>
      <c r="B2285" s="41"/>
      <c r="C2285" s="214" t="s">
        <v>2891</v>
      </c>
      <c r="D2285" s="214" t="s">
        <v>162</v>
      </c>
      <c r="E2285" s="215" t="s">
        <v>2892</v>
      </c>
      <c r="F2285" s="216" t="s">
        <v>2893</v>
      </c>
      <c r="G2285" s="217" t="s">
        <v>250</v>
      </c>
      <c r="H2285" s="218">
        <v>428.04399999999998</v>
      </c>
      <c r="I2285" s="219"/>
      <c r="J2285" s="220">
        <f>ROUND(I2285*H2285,2)</f>
        <v>0</v>
      </c>
      <c r="K2285" s="216" t="s">
        <v>166</v>
      </c>
      <c r="L2285" s="46"/>
      <c r="M2285" s="221" t="s">
        <v>19</v>
      </c>
      <c r="N2285" s="222" t="s">
        <v>44</v>
      </c>
      <c r="O2285" s="86"/>
      <c r="P2285" s="223">
        <f>O2285*H2285</f>
        <v>0</v>
      </c>
      <c r="Q2285" s="223">
        <v>0.00012999999999999999</v>
      </c>
      <c r="R2285" s="223">
        <f>Q2285*H2285</f>
        <v>0.055645719999999996</v>
      </c>
      <c r="S2285" s="223">
        <v>0</v>
      </c>
      <c r="T2285" s="224">
        <f>S2285*H2285</f>
        <v>0</v>
      </c>
      <c r="U2285" s="40"/>
      <c r="V2285" s="40"/>
      <c r="W2285" s="40"/>
      <c r="X2285" s="40"/>
      <c r="Y2285" s="40"/>
      <c r="Z2285" s="40"/>
      <c r="AA2285" s="40"/>
      <c r="AB2285" s="40"/>
      <c r="AC2285" s="40"/>
      <c r="AD2285" s="40"/>
      <c r="AE2285" s="40"/>
      <c r="AR2285" s="225" t="s">
        <v>263</v>
      </c>
      <c r="AT2285" s="225" t="s">
        <v>162</v>
      </c>
      <c r="AU2285" s="225" t="s">
        <v>83</v>
      </c>
      <c r="AY2285" s="19" t="s">
        <v>160</v>
      </c>
      <c r="BE2285" s="226">
        <f>IF(N2285="základní",J2285,0)</f>
        <v>0</v>
      </c>
      <c r="BF2285" s="226">
        <f>IF(N2285="snížená",J2285,0)</f>
        <v>0</v>
      </c>
      <c r="BG2285" s="226">
        <f>IF(N2285="zákl. přenesená",J2285,0)</f>
        <v>0</v>
      </c>
      <c r="BH2285" s="226">
        <f>IF(N2285="sníž. přenesená",J2285,0)</f>
        <v>0</v>
      </c>
      <c r="BI2285" s="226">
        <f>IF(N2285="nulová",J2285,0)</f>
        <v>0</v>
      </c>
      <c r="BJ2285" s="19" t="s">
        <v>81</v>
      </c>
      <c r="BK2285" s="226">
        <f>ROUND(I2285*H2285,2)</f>
        <v>0</v>
      </c>
      <c r="BL2285" s="19" t="s">
        <v>263</v>
      </c>
      <c r="BM2285" s="225" t="s">
        <v>2894</v>
      </c>
    </row>
    <row r="2286" s="2" customFormat="1">
      <c r="A2286" s="40"/>
      <c r="B2286" s="41"/>
      <c r="C2286" s="42"/>
      <c r="D2286" s="227" t="s">
        <v>169</v>
      </c>
      <c r="E2286" s="42"/>
      <c r="F2286" s="228" t="s">
        <v>2895</v>
      </c>
      <c r="G2286" s="42"/>
      <c r="H2286" s="42"/>
      <c r="I2286" s="229"/>
      <c r="J2286" s="42"/>
      <c r="K2286" s="42"/>
      <c r="L2286" s="46"/>
      <c r="M2286" s="230"/>
      <c r="N2286" s="231"/>
      <c r="O2286" s="86"/>
      <c r="P2286" s="86"/>
      <c r="Q2286" s="86"/>
      <c r="R2286" s="86"/>
      <c r="S2286" s="86"/>
      <c r="T2286" s="87"/>
      <c r="U2286" s="40"/>
      <c r="V2286" s="40"/>
      <c r="W2286" s="40"/>
      <c r="X2286" s="40"/>
      <c r="Y2286" s="40"/>
      <c r="Z2286" s="40"/>
      <c r="AA2286" s="40"/>
      <c r="AB2286" s="40"/>
      <c r="AC2286" s="40"/>
      <c r="AD2286" s="40"/>
      <c r="AE2286" s="40"/>
      <c r="AT2286" s="19" t="s">
        <v>169</v>
      </c>
      <c r="AU2286" s="19" t="s">
        <v>83</v>
      </c>
    </row>
    <row r="2287" s="13" customFormat="1">
      <c r="A2287" s="13"/>
      <c r="B2287" s="232"/>
      <c r="C2287" s="233"/>
      <c r="D2287" s="234" t="s">
        <v>171</v>
      </c>
      <c r="E2287" s="235" t="s">
        <v>19</v>
      </c>
      <c r="F2287" s="236" t="s">
        <v>1271</v>
      </c>
      <c r="G2287" s="233"/>
      <c r="H2287" s="237">
        <v>30.035</v>
      </c>
      <c r="I2287" s="238"/>
      <c r="J2287" s="233"/>
      <c r="K2287" s="233"/>
      <c r="L2287" s="239"/>
      <c r="M2287" s="240"/>
      <c r="N2287" s="241"/>
      <c r="O2287" s="241"/>
      <c r="P2287" s="241"/>
      <c r="Q2287" s="241"/>
      <c r="R2287" s="241"/>
      <c r="S2287" s="241"/>
      <c r="T2287" s="242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T2287" s="243" t="s">
        <v>171</v>
      </c>
      <c r="AU2287" s="243" t="s">
        <v>83</v>
      </c>
      <c r="AV2287" s="13" t="s">
        <v>83</v>
      </c>
      <c r="AW2287" s="13" t="s">
        <v>35</v>
      </c>
      <c r="AX2287" s="13" t="s">
        <v>73</v>
      </c>
      <c r="AY2287" s="243" t="s">
        <v>160</v>
      </c>
    </row>
    <row r="2288" s="13" customFormat="1">
      <c r="A2288" s="13"/>
      <c r="B2288" s="232"/>
      <c r="C2288" s="233"/>
      <c r="D2288" s="234" t="s">
        <v>171</v>
      </c>
      <c r="E2288" s="235" t="s">
        <v>19</v>
      </c>
      <c r="F2288" s="236" t="s">
        <v>2862</v>
      </c>
      <c r="G2288" s="233"/>
      <c r="H2288" s="237">
        <v>56.021000000000001</v>
      </c>
      <c r="I2288" s="238"/>
      <c r="J2288" s="233"/>
      <c r="K2288" s="233"/>
      <c r="L2288" s="239"/>
      <c r="M2288" s="240"/>
      <c r="N2288" s="241"/>
      <c r="O2288" s="241"/>
      <c r="P2288" s="241"/>
      <c r="Q2288" s="241"/>
      <c r="R2288" s="241"/>
      <c r="S2288" s="241"/>
      <c r="T2288" s="242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T2288" s="243" t="s">
        <v>171</v>
      </c>
      <c r="AU2288" s="243" t="s">
        <v>83</v>
      </c>
      <c r="AV2288" s="13" t="s">
        <v>83</v>
      </c>
      <c r="AW2288" s="13" t="s">
        <v>35</v>
      </c>
      <c r="AX2288" s="13" t="s">
        <v>73</v>
      </c>
      <c r="AY2288" s="243" t="s">
        <v>160</v>
      </c>
    </row>
    <row r="2289" s="13" customFormat="1">
      <c r="A2289" s="13"/>
      <c r="B2289" s="232"/>
      <c r="C2289" s="233"/>
      <c r="D2289" s="234" t="s">
        <v>171</v>
      </c>
      <c r="E2289" s="235" t="s">
        <v>19</v>
      </c>
      <c r="F2289" s="236" t="s">
        <v>2863</v>
      </c>
      <c r="G2289" s="233"/>
      <c r="H2289" s="237">
        <v>19.623000000000001</v>
      </c>
      <c r="I2289" s="238"/>
      <c r="J2289" s="233"/>
      <c r="K2289" s="233"/>
      <c r="L2289" s="239"/>
      <c r="M2289" s="240"/>
      <c r="N2289" s="241"/>
      <c r="O2289" s="241"/>
      <c r="P2289" s="241"/>
      <c r="Q2289" s="241"/>
      <c r="R2289" s="241"/>
      <c r="S2289" s="241"/>
      <c r="T2289" s="242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T2289" s="243" t="s">
        <v>171</v>
      </c>
      <c r="AU2289" s="243" t="s">
        <v>83</v>
      </c>
      <c r="AV2289" s="13" t="s">
        <v>83</v>
      </c>
      <c r="AW2289" s="13" t="s">
        <v>35</v>
      </c>
      <c r="AX2289" s="13" t="s">
        <v>73</v>
      </c>
      <c r="AY2289" s="243" t="s">
        <v>160</v>
      </c>
    </row>
    <row r="2290" s="15" customFormat="1">
      <c r="A2290" s="15"/>
      <c r="B2290" s="265"/>
      <c r="C2290" s="266"/>
      <c r="D2290" s="234" t="s">
        <v>171</v>
      </c>
      <c r="E2290" s="267" t="s">
        <v>19</v>
      </c>
      <c r="F2290" s="268" t="s">
        <v>1274</v>
      </c>
      <c r="G2290" s="266"/>
      <c r="H2290" s="269">
        <v>105.679</v>
      </c>
      <c r="I2290" s="270"/>
      <c r="J2290" s="266"/>
      <c r="K2290" s="266"/>
      <c r="L2290" s="271"/>
      <c r="M2290" s="272"/>
      <c r="N2290" s="273"/>
      <c r="O2290" s="273"/>
      <c r="P2290" s="273"/>
      <c r="Q2290" s="273"/>
      <c r="R2290" s="273"/>
      <c r="S2290" s="273"/>
      <c r="T2290" s="274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T2290" s="275" t="s">
        <v>171</v>
      </c>
      <c r="AU2290" s="275" t="s">
        <v>83</v>
      </c>
      <c r="AV2290" s="15" t="s">
        <v>181</v>
      </c>
      <c r="AW2290" s="15" t="s">
        <v>35</v>
      </c>
      <c r="AX2290" s="15" t="s">
        <v>73</v>
      </c>
      <c r="AY2290" s="275" t="s">
        <v>160</v>
      </c>
    </row>
    <row r="2291" s="13" customFormat="1">
      <c r="A2291" s="13"/>
      <c r="B2291" s="232"/>
      <c r="C2291" s="233"/>
      <c r="D2291" s="234" t="s">
        <v>171</v>
      </c>
      <c r="E2291" s="235" t="s">
        <v>19</v>
      </c>
      <c r="F2291" s="236" t="s">
        <v>1275</v>
      </c>
      <c r="G2291" s="233"/>
      <c r="H2291" s="237">
        <v>73.355999999999995</v>
      </c>
      <c r="I2291" s="238"/>
      <c r="J2291" s="233"/>
      <c r="K2291" s="233"/>
      <c r="L2291" s="239"/>
      <c r="M2291" s="240"/>
      <c r="N2291" s="241"/>
      <c r="O2291" s="241"/>
      <c r="P2291" s="241"/>
      <c r="Q2291" s="241"/>
      <c r="R2291" s="241"/>
      <c r="S2291" s="241"/>
      <c r="T2291" s="242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T2291" s="243" t="s">
        <v>171</v>
      </c>
      <c r="AU2291" s="243" t="s">
        <v>83</v>
      </c>
      <c r="AV2291" s="13" t="s">
        <v>83</v>
      </c>
      <c r="AW2291" s="13" t="s">
        <v>35</v>
      </c>
      <c r="AX2291" s="13" t="s">
        <v>73</v>
      </c>
      <c r="AY2291" s="243" t="s">
        <v>160</v>
      </c>
    </row>
    <row r="2292" s="13" customFormat="1">
      <c r="A2292" s="13"/>
      <c r="B2292" s="232"/>
      <c r="C2292" s="233"/>
      <c r="D2292" s="234" t="s">
        <v>171</v>
      </c>
      <c r="E2292" s="235" t="s">
        <v>19</v>
      </c>
      <c r="F2292" s="236" t="s">
        <v>1276</v>
      </c>
      <c r="G2292" s="233"/>
      <c r="H2292" s="237">
        <v>11.814</v>
      </c>
      <c r="I2292" s="238"/>
      <c r="J2292" s="233"/>
      <c r="K2292" s="233"/>
      <c r="L2292" s="239"/>
      <c r="M2292" s="240"/>
      <c r="N2292" s="241"/>
      <c r="O2292" s="241"/>
      <c r="P2292" s="241"/>
      <c r="Q2292" s="241"/>
      <c r="R2292" s="241"/>
      <c r="S2292" s="241"/>
      <c r="T2292" s="242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T2292" s="243" t="s">
        <v>171</v>
      </c>
      <c r="AU2292" s="243" t="s">
        <v>83</v>
      </c>
      <c r="AV2292" s="13" t="s">
        <v>83</v>
      </c>
      <c r="AW2292" s="13" t="s">
        <v>35</v>
      </c>
      <c r="AX2292" s="13" t="s">
        <v>73</v>
      </c>
      <c r="AY2292" s="243" t="s">
        <v>160</v>
      </c>
    </row>
    <row r="2293" s="13" customFormat="1">
      <c r="A2293" s="13"/>
      <c r="B2293" s="232"/>
      <c r="C2293" s="233"/>
      <c r="D2293" s="234" t="s">
        <v>171</v>
      </c>
      <c r="E2293" s="235" t="s">
        <v>19</v>
      </c>
      <c r="F2293" s="236" t="s">
        <v>1277</v>
      </c>
      <c r="G2293" s="233"/>
      <c r="H2293" s="237">
        <v>41.468000000000004</v>
      </c>
      <c r="I2293" s="238"/>
      <c r="J2293" s="233"/>
      <c r="K2293" s="233"/>
      <c r="L2293" s="239"/>
      <c r="M2293" s="240"/>
      <c r="N2293" s="241"/>
      <c r="O2293" s="241"/>
      <c r="P2293" s="241"/>
      <c r="Q2293" s="241"/>
      <c r="R2293" s="241"/>
      <c r="S2293" s="241"/>
      <c r="T2293" s="242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T2293" s="243" t="s">
        <v>171</v>
      </c>
      <c r="AU2293" s="243" t="s">
        <v>83</v>
      </c>
      <c r="AV2293" s="13" t="s">
        <v>83</v>
      </c>
      <c r="AW2293" s="13" t="s">
        <v>35</v>
      </c>
      <c r="AX2293" s="13" t="s">
        <v>73</v>
      </c>
      <c r="AY2293" s="243" t="s">
        <v>160</v>
      </c>
    </row>
    <row r="2294" s="13" customFormat="1">
      <c r="A2294" s="13"/>
      <c r="B2294" s="232"/>
      <c r="C2294" s="233"/>
      <c r="D2294" s="234" t="s">
        <v>171</v>
      </c>
      <c r="E2294" s="235" t="s">
        <v>19</v>
      </c>
      <c r="F2294" s="236" t="s">
        <v>1278</v>
      </c>
      <c r="G2294" s="233"/>
      <c r="H2294" s="237">
        <v>142.405</v>
      </c>
      <c r="I2294" s="238"/>
      <c r="J2294" s="233"/>
      <c r="K2294" s="233"/>
      <c r="L2294" s="239"/>
      <c r="M2294" s="240"/>
      <c r="N2294" s="241"/>
      <c r="O2294" s="241"/>
      <c r="P2294" s="241"/>
      <c r="Q2294" s="241"/>
      <c r="R2294" s="241"/>
      <c r="S2294" s="241"/>
      <c r="T2294" s="242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T2294" s="243" t="s">
        <v>171</v>
      </c>
      <c r="AU2294" s="243" t="s">
        <v>83</v>
      </c>
      <c r="AV2294" s="13" t="s">
        <v>83</v>
      </c>
      <c r="AW2294" s="13" t="s">
        <v>35</v>
      </c>
      <c r="AX2294" s="13" t="s">
        <v>73</v>
      </c>
      <c r="AY2294" s="243" t="s">
        <v>160</v>
      </c>
    </row>
    <row r="2295" s="13" customFormat="1">
      <c r="A2295" s="13"/>
      <c r="B2295" s="232"/>
      <c r="C2295" s="233"/>
      <c r="D2295" s="234" t="s">
        <v>171</v>
      </c>
      <c r="E2295" s="235" t="s">
        <v>19</v>
      </c>
      <c r="F2295" s="236" t="s">
        <v>1279</v>
      </c>
      <c r="G2295" s="233"/>
      <c r="H2295" s="237">
        <v>53.322000000000003</v>
      </c>
      <c r="I2295" s="238"/>
      <c r="J2295" s="233"/>
      <c r="K2295" s="233"/>
      <c r="L2295" s="239"/>
      <c r="M2295" s="240"/>
      <c r="N2295" s="241"/>
      <c r="O2295" s="241"/>
      <c r="P2295" s="241"/>
      <c r="Q2295" s="241"/>
      <c r="R2295" s="241"/>
      <c r="S2295" s="241"/>
      <c r="T2295" s="242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T2295" s="243" t="s">
        <v>171</v>
      </c>
      <c r="AU2295" s="243" t="s">
        <v>83</v>
      </c>
      <c r="AV2295" s="13" t="s">
        <v>83</v>
      </c>
      <c r="AW2295" s="13" t="s">
        <v>35</v>
      </c>
      <c r="AX2295" s="13" t="s">
        <v>73</v>
      </c>
      <c r="AY2295" s="243" t="s">
        <v>160</v>
      </c>
    </row>
    <row r="2296" s="15" customFormat="1">
      <c r="A2296" s="15"/>
      <c r="B2296" s="265"/>
      <c r="C2296" s="266"/>
      <c r="D2296" s="234" t="s">
        <v>171</v>
      </c>
      <c r="E2296" s="267" t="s">
        <v>19</v>
      </c>
      <c r="F2296" s="268" t="s">
        <v>1280</v>
      </c>
      <c r="G2296" s="266"/>
      <c r="H2296" s="269">
        <v>322.36500000000001</v>
      </c>
      <c r="I2296" s="270"/>
      <c r="J2296" s="266"/>
      <c r="K2296" s="266"/>
      <c r="L2296" s="271"/>
      <c r="M2296" s="272"/>
      <c r="N2296" s="273"/>
      <c r="O2296" s="273"/>
      <c r="P2296" s="273"/>
      <c r="Q2296" s="273"/>
      <c r="R2296" s="273"/>
      <c r="S2296" s="273"/>
      <c r="T2296" s="274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T2296" s="275" t="s">
        <v>171</v>
      </c>
      <c r="AU2296" s="275" t="s">
        <v>83</v>
      </c>
      <c r="AV2296" s="15" t="s">
        <v>181</v>
      </c>
      <c r="AW2296" s="15" t="s">
        <v>35</v>
      </c>
      <c r="AX2296" s="15" t="s">
        <v>73</v>
      </c>
      <c r="AY2296" s="275" t="s">
        <v>160</v>
      </c>
    </row>
    <row r="2297" s="14" customFormat="1">
      <c r="A2297" s="14"/>
      <c r="B2297" s="244"/>
      <c r="C2297" s="245"/>
      <c r="D2297" s="234" t="s">
        <v>171</v>
      </c>
      <c r="E2297" s="246" t="s">
        <v>19</v>
      </c>
      <c r="F2297" s="247" t="s">
        <v>180</v>
      </c>
      <c r="G2297" s="245"/>
      <c r="H2297" s="248">
        <v>428.04399999999998</v>
      </c>
      <c r="I2297" s="249"/>
      <c r="J2297" s="245"/>
      <c r="K2297" s="245"/>
      <c r="L2297" s="250"/>
      <c r="M2297" s="251"/>
      <c r="N2297" s="252"/>
      <c r="O2297" s="252"/>
      <c r="P2297" s="252"/>
      <c r="Q2297" s="252"/>
      <c r="R2297" s="252"/>
      <c r="S2297" s="252"/>
      <c r="T2297" s="253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T2297" s="254" t="s">
        <v>171</v>
      </c>
      <c r="AU2297" s="254" t="s">
        <v>83</v>
      </c>
      <c r="AV2297" s="14" t="s">
        <v>167</v>
      </c>
      <c r="AW2297" s="14" t="s">
        <v>35</v>
      </c>
      <c r="AX2297" s="14" t="s">
        <v>81</v>
      </c>
      <c r="AY2297" s="254" t="s">
        <v>160</v>
      </c>
    </row>
    <row r="2298" s="2" customFormat="1" ht="24.15" customHeight="1">
      <c r="A2298" s="40"/>
      <c r="B2298" s="41"/>
      <c r="C2298" s="255" t="s">
        <v>2896</v>
      </c>
      <c r="D2298" s="255" t="s">
        <v>242</v>
      </c>
      <c r="E2298" s="256" t="s">
        <v>2897</v>
      </c>
      <c r="F2298" s="257" t="s">
        <v>2898</v>
      </c>
      <c r="G2298" s="258" t="s">
        <v>165</v>
      </c>
      <c r="H2298" s="259">
        <v>449.44600000000003</v>
      </c>
      <c r="I2298" s="260"/>
      <c r="J2298" s="261">
        <f>ROUND(I2298*H2298,2)</f>
        <v>0</v>
      </c>
      <c r="K2298" s="257" t="s">
        <v>166</v>
      </c>
      <c r="L2298" s="262"/>
      <c r="M2298" s="263" t="s">
        <v>19</v>
      </c>
      <c r="N2298" s="264" t="s">
        <v>44</v>
      </c>
      <c r="O2298" s="86"/>
      <c r="P2298" s="223">
        <f>O2298*H2298</f>
        <v>0</v>
      </c>
      <c r="Q2298" s="223">
        <v>0.0089999999999999993</v>
      </c>
      <c r="R2298" s="223">
        <f>Q2298*H2298</f>
        <v>4.0450140000000001</v>
      </c>
      <c r="S2298" s="223">
        <v>0</v>
      </c>
      <c r="T2298" s="224">
        <f>S2298*H2298</f>
        <v>0</v>
      </c>
      <c r="U2298" s="40"/>
      <c r="V2298" s="40"/>
      <c r="W2298" s="40"/>
      <c r="X2298" s="40"/>
      <c r="Y2298" s="40"/>
      <c r="Z2298" s="40"/>
      <c r="AA2298" s="40"/>
      <c r="AB2298" s="40"/>
      <c r="AC2298" s="40"/>
      <c r="AD2298" s="40"/>
      <c r="AE2298" s="40"/>
      <c r="AR2298" s="225" t="s">
        <v>368</v>
      </c>
      <c r="AT2298" s="225" t="s">
        <v>242</v>
      </c>
      <c r="AU2298" s="225" t="s">
        <v>83</v>
      </c>
      <c r="AY2298" s="19" t="s">
        <v>160</v>
      </c>
      <c r="BE2298" s="226">
        <f>IF(N2298="základní",J2298,0)</f>
        <v>0</v>
      </c>
      <c r="BF2298" s="226">
        <f>IF(N2298="snížená",J2298,0)</f>
        <v>0</v>
      </c>
      <c r="BG2298" s="226">
        <f>IF(N2298="zákl. přenesená",J2298,0)</f>
        <v>0</v>
      </c>
      <c r="BH2298" s="226">
        <f>IF(N2298="sníž. přenesená",J2298,0)</f>
        <v>0</v>
      </c>
      <c r="BI2298" s="226">
        <f>IF(N2298="nulová",J2298,0)</f>
        <v>0</v>
      </c>
      <c r="BJ2298" s="19" t="s">
        <v>81</v>
      </c>
      <c r="BK2298" s="226">
        <f>ROUND(I2298*H2298,2)</f>
        <v>0</v>
      </c>
      <c r="BL2298" s="19" t="s">
        <v>263</v>
      </c>
      <c r="BM2298" s="225" t="s">
        <v>2899</v>
      </c>
    </row>
    <row r="2299" s="13" customFormat="1">
      <c r="A2299" s="13"/>
      <c r="B2299" s="232"/>
      <c r="C2299" s="233"/>
      <c r="D2299" s="234" t="s">
        <v>171</v>
      </c>
      <c r="E2299" s="233"/>
      <c r="F2299" s="236" t="s">
        <v>2900</v>
      </c>
      <c r="G2299" s="233"/>
      <c r="H2299" s="237">
        <v>449.44600000000003</v>
      </c>
      <c r="I2299" s="238"/>
      <c r="J2299" s="233"/>
      <c r="K2299" s="233"/>
      <c r="L2299" s="239"/>
      <c r="M2299" s="240"/>
      <c r="N2299" s="241"/>
      <c r="O2299" s="241"/>
      <c r="P2299" s="241"/>
      <c r="Q2299" s="241"/>
      <c r="R2299" s="241"/>
      <c r="S2299" s="241"/>
      <c r="T2299" s="242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T2299" s="243" t="s">
        <v>171</v>
      </c>
      <c r="AU2299" s="243" t="s">
        <v>83</v>
      </c>
      <c r="AV2299" s="13" t="s">
        <v>83</v>
      </c>
      <c r="AW2299" s="13" t="s">
        <v>4</v>
      </c>
      <c r="AX2299" s="13" t="s">
        <v>81</v>
      </c>
      <c r="AY2299" s="243" t="s">
        <v>160</v>
      </c>
    </row>
    <row r="2300" s="2" customFormat="1" ht="24.15" customHeight="1">
      <c r="A2300" s="40"/>
      <c r="B2300" s="41"/>
      <c r="C2300" s="214" t="s">
        <v>2901</v>
      </c>
      <c r="D2300" s="214" t="s">
        <v>162</v>
      </c>
      <c r="E2300" s="215" t="s">
        <v>2902</v>
      </c>
      <c r="F2300" s="216" t="s">
        <v>2903</v>
      </c>
      <c r="G2300" s="217" t="s">
        <v>165</v>
      </c>
      <c r="H2300" s="218">
        <v>395.93200000000002</v>
      </c>
      <c r="I2300" s="219"/>
      <c r="J2300" s="220">
        <f>ROUND(I2300*H2300,2)</f>
        <v>0</v>
      </c>
      <c r="K2300" s="216" t="s">
        <v>166</v>
      </c>
      <c r="L2300" s="46"/>
      <c r="M2300" s="221" t="s">
        <v>19</v>
      </c>
      <c r="N2300" s="222" t="s">
        <v>44</v>
      </c>
      <c r="O2300" s="86"/>
      <c r="P2300" s="223">
        <f>O2300*H2300</f>
        <v>0</v>
      </c>
      <c r="Q2300" s="223">
        <v>0</v>
      </c>
      <c r="R2300" s="223">
        <f>Q2300*H2300</f>
        <v>0</v>
      </c>
      <c r="S2300" s="223">
        <v>0</v>
      </c>
      <c r="T2300" s="224">
        <f>S2300*H2300</f>
        <v>0</v>
      </c>
      <c r="U2300" s="40"/>
      <c r="V2300" s="40"/>
      <c r="W2300" s="40"/>
      <c r="X2300" s="40"/>
      <c r="Y2300" s="40"/>
      <c r="Z2300" s="40"/>
      <c r="AA2300" s="40"/>
      <c r="AB2300" s="40"/>
      <c r="AC2300" s="40"/>
      <c r="AD2300" s="40"/>
      <c r="AE2300" s="40"/>
      <c r="AR2300" s="225" t="s">
        <v>167</v>
      </c>
      <c r="AT2300" s="225" t="s">
        <v>162</v>
      </c>
      <c r="AU2300" s="225" t="s">
        <v>83</v>
      </c>
      <c r="AY2300" s="19" t="s">
        <v>160</v>
      </c>
      <c r="BE2300" s="226">
        <f>IF(N2300="základní",J2300,0)</f>
        <v>0</v>
      </c>
      <c r="BF2300" s="226">
        <f>IF(N2300="snížená",J2300,0)</f>
        <v>0</v>
      </c>
      <c r="BG2300" s="226">
        <f>IF(N2300="zákl. přenesená",J2300,0)</f>
        <v>0</v>
      </c>
      <c r="BH2300" s="226">
        <f>IF(N2300="sníž. přenesená",J2300,0)</f>
        <v>0</v>
      </c>
      <c r="BI2300" s="226">
        <f>IF(N2300="nulová",J2300,0)</f>
        <v>0</v>
      </c>
      <c r="BJ2300" s="19" t="s">
        <v>81</v>
      </c>
      <c r="BK2300" s="226">
        <f>ROUND(I2300*H2300,2)</f>
        <v>0</v>
      </c>
      <c r="BL2300" s="19" t="s">
        <v>167</v>
      </c>
      <c r="BM2300" s="225" t="s">
        <v>2904</v>
      </c>
    </row>
    <row r="2301" s="2" customFormat="1">
      <c r="A2301" s="40"/>
      <c r="B2301" s="41"/>
      <c r="C2301" s="42"/>
      <c r="D2301" s="227" t="s">
        <v>169</v>
      </c>
      <c r="E2301" s="42"/>
      <c r="F2301" s="228" t="s">
        <v>2905</v>
      </c>
      <c r="G2301" s="42"/>
      <c r="H2301" s="42"/>
      <c r="I2301" s="229"/>
      <c r="J2301" s="42"/>
      <c r="K2301" s="42"/>
      <c r="L2301" s="46"/>
      <c r="M2301" s="230"/>
      <c r="N2301" s="231"/>
      <c r="O2301" s="86"/>
      <c r="P2301" s="86"/>
      <c r="Q2301" s="86"/>
      <c r="R2301" s="86"/>
      <c r="S2301" s="86"/>
      <c r="T2301" s="87"/>
      <c r="U2301" s="40"/>
      <c r="V2301" s="40"/>
      <c r="W2301" s="40"/>
      <c r="X2301" s="40"/>
      <c r="Y2301" s="40"/>
      <c r="Z2301" s="40"/>
      <c r="AA2301" s="40"/>
      <c r="AB2301" s="40"/>
      <c r="AC2301" s="40"/>
      <c r="AD2301" s="40"/>
      <c r="AE2301" s="40"/>
      <c r="AT2301" s="19" t="s">
        <v>169</v>
      </c>
      <c r="AU2301" s="19" t="s">
        <v>83</v>
      </c>
    </row>
    <row r="2302" s="13" customFormat="1">
      <c r="A2302" s="13"/>
      <c r="B2302" s="232"/>
      <c r="C2302" s="233"/>
      <c r="D2302" s="234" t="s">
        <v>171</v>
      </c>
      <c r="E2302" s="235" t="s">
        <v>19</v>
      </c>
      <c r="F2302" s="236" t="s">
        <v>1271</v>
      </c>
      <c r="G2302" s="233"/>
      <c r="H2302" s="237">
        <v>30.035</v>
      </c>
      <c r="I2302" s="238"/>
      <c r="J2302" s="233"/>
      <c r="K2302" s="233"/>
      <c r="L2302" s="239"/>
      <c r="M2302" s="240"/>
      <c r="N2302" s="241"/>
      <c r="O2302" s="241"/>
      <c r="P2302" s="241"/>
      <c r="Q2302" s="241"/>
      <c r="R2302" s="241"/>
      <c r="S2302" s="241"/>
      <c r="T2302" s="242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T2302" s="243" t="s">
        <v>171</v>
      </c>
      <c r="AU2302" s="243" t="s">
        <v>83</v>
      </c>
      <c r="AV2302" s="13" t="s">
        <v>83</v>
      </c>
      <c r="AW2302" s="13" t="s">
        <v>35</v>
      </c>
      <c r="AX2302" s="13" t="s">
        <v>73</v>
      </c>
      <c r="AY2302" s="243" t="s">
        <v>160</v>
      </c>
    </row>
    <row r="2303" s="13" customFormat="1">
      <c r="A2303" s="13"/>
      <c r="B2303" s="232"/>
      <c r="C2303" s="233"/>
      <c r="D2303" s="234" t="s">
        <v>171</v>
      </c>
      <c r="E2303" s="235" t="s">
        <v>19</v>
      </c>
      <c r="F2303" s="236" t="s">
        <v>1272</v>
      </c>
      <c r="G2303" s="233"/>
      <c r="H2303" s="237">
        <v>34.420999999999999</v>
      </c>
      <c r="I2303" s="238"/>
      <c r="J2303" s="233"/>
      <c r="K2303" s="233"/>
      <c r="L2303" s="239"/>
      <c r="M2303" s="240"/>
      <c r="N2303" s="241"/>
      <c r="O2303" s="241"/>
      <c r="P2303" s="241"/>
      <c r="Q2303" s="241"/>
      <c r="R2303" s="241"/>
      <c r="S2303" s="241"/>
      <c r="T2303" s="242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T2303" s="243" t="s">
        <v>171</v>
      </c>
      <c r="AU2303" s="243" t="s">
        <v>83</v>
      </c>
      <c r="AV2303" s="13" t="s">
        <v>83</v>
      </c>
      <c r="AW2303" s="13" t="s">
        <v>35</v>
      </c>
      <c r="AX2303" s="13" t="s">
        <v>73</v>
      </c>
      <c r="AY2303" s="243" t="s">
        <v>160</v>
      </c>
    </row>
    <row r="2304" s="13" customFormat="1">
      <c r="A2304" s="13"/>
      <c r="B2304" s="232"/>
      <c r="C2304" s="233"/>
      <c r="D2304" s="234" t="s">
        <v>171</v>
      </c>
      <c r="E2304" s="235" t="s">
        <v>19</v>
      </c>
      <c r="F2304" s="236" t="s">
        <v>1273</v>
      </c>
      <c r="G2304" s="233"/>
      <c r="H2304" s="237">
        <v>9.1110000000000007</v>
      </c>
      <c r="I2304" s="238"/>
      <c r="J2304" s="233"/>
      <c r="K2304" s="233"/>
      <c r="L2304" s="239"/>
      <c r="M2304" s="240"/>
      <c r="N2304" s="241"/>
      <c r="O2304" s="241"/>
      <c r="P2304" s="241"/>
      <c r="Q2304" s="241"/>
      <c r="R2304" s="241"/>
      <c r="S2304" s="241"/>
      <c r="T2304" s="242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T2304" s="243" t="s">
        <v>171</v>
      </c>
      <c r="AU2304" s="243" t="s">
        <v>83</v>
      </c>
      <c r="AV2304" s="13" t="s">
        <v>83</v>
      </c>
      <c r="AW2304" s="13" t="s">
        <v>35</v>
      </c>
      <c r="AX2304" s="13" t="s">
        <v>73</v>
      </c>
      <c r="AY2304" s="243" t="s">
        <v>160</v>
      </c>
    </row>
    <row r="2305" s="15" customFormat="1">
      <c r="A2305" s="15"/>
      <c r="B2305" s="265"/>
      <c r="C2305" s="266"/>
      <c r="D2305" s="234" t="s">
        <v>171</v>
      </c>
      <c r="E2305" s="267" t="s">
        <v>19</v>
      </c>
      <c r="F2305" s="268" t="s">
        <v>1274</v>
      </c>
      <c r="G2305" s="266"/>
      <c r="H2305" s="269">
        <v>73.566999999999993</v>
      </c>
      <c r="I2305" s="270"/>
      <c r="J2305" s="266"/>
      <c r="K2305" s="266"/>
      <c r="L2305" s="271"/>
      <c r="M2305" s="272"/>
      <c r="N2305" s="273"/>
      <c r="O2305" s="273"/>
      <c r="P2305" s="273"/>
      <c r="Q2305" s="273"/>
      <c r="R2305" s="273"/>
      <c r="S2305" s="273"/>
      <c r="T2305" s="274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T2305" s="275" t="s">
        <v>171</v>
      </c>
      <c r="AU2305" s="275" t="s">
        <v>83</v>
      </c>
      <c r="AV2305" s="15" t="s">
        <v>181</v>
      </c>
      <c r="AW2305" s="15" t="s">
        <v>35</v>
      </c>
      <c r="AX2305" s="15" t="s">
        <v>73</v>
      </c>
      <c r="AY2305" s="275" t="s">
        <v>160</v>
      </c>
    </row>
    <row r="2306" s="13" customFormat="1">
      <c r="A2306" s="13"/>
      <c r="B2306" s="232"/>
      <c r="C2306" s="233"/>
      <c r="D2306" s="234" t="s">
        <v>171</v>
      </c>
      <c r="E2306" s="235" t="s">
        <v>19</v>
      </c>
      <c r="F2306" s="236" t="s">
        <v>1275</v>
      </c>
      <c r="G2306" s="233"/>
      <c r="H2306" s="237">
        <v>73.355999999999995</v>
      </c>
      <c r="I2306" s="238"/>
      <c r="J2306" s="233"/>
      <c r="K2306" s="233"/>
      <c r="L2306" s="239"/>
      <c r="M2306" s="240"/>
      <c r="N2306" s="241"/>
      <c r="O2306" s="241"/>
      <c r="P2306" s="241"/>
      <c r="Q2306" s="241"/>
      <c r="R2306" s="241"/>
      <c r="S2306" s="241"/>
      <c r="T2306" s="242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T2306" s="243" t="s">
        <v>171</v>
      </c>
      <c r="AU2306" s="243" t="s">
        <v>83</v>
      </c>
      <c r="AV2306" s="13" t="s">
        <v>83</v>
      </c>
      <c r="AW2306" s="13" t="s">
        <v>35</v>
      </c>
      <c r="AX2306" s="13" t="s">
        <v>73</v>
      </c>
      <c r="AY2306" s="243" t="s">
        <v>160</v>
      </c>
    </row>
    <row r="2307" s="13" customFormat="1">
      <c r="A2307" s="13"/>
      <c r="B2307" s="232"/>
      <c r="C2307" s="233"/>
      <c r="D2307" s="234" t="s">
        <v>171</v>
      </c>
      <c r="E2307" s="235" t="s">
        <v>19</v>
      </c>
      <c r="F2307" s="236" t="s">
        <v>1276</v>
      </c>
      <c r="G2307" s="233"/>
      <c r="H2307" s="237">
        <v>11.814</v>
      </c>
      <c r="I2307" s="238"/>
      <c r="J2307" s="233"/>
      <c r="K2307" s="233"/>
      <c r="L2307" s="239"/>
      <c r="M2307" s="240"/>
      <c r="N2307" s="241"/>
      <c r="O2307" s="241"/>
      <c r="P2307" s="241"/>
      <c r="Q2307" s="241"/>
      <c r="R2307" s="241"/>
      <c r="S2307" s="241"/>
      <c r="T2307" s="242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T2307" s="243" t="s">
        <v>171</v>
      </c>
      <c r="AU2307" s="243" t="s">
        <v>83</v>
      </c>
      <c r="AV2307" s="13" t="s">
        <v>83</v>
      </c>
      <c r="AW2307" s="13" t="s">
        <v>35</v>
      </c>
      <c r="AX2307" s="13" t="s">
        <v>73</v>
      </c>
      <c r="AY2307" s="243" t="s">
        <v>160</v>
      </c>
    </row>
    <row r="2308" s="13" customFormat="1">
      <c r="A2308" s="13"/>
      <c r="B2308" s="232"/>
      <c r="C2308" s="233"/>
      <c r="D2308" s="234" t="s">
        <v>171</v>
      </c>
      <c r="E2308" s="235" t="s">
        <v>19</v>
      </c>
      <c r="F2308" s="236" t="s">
        <v>1277</v>
      </c>
      <c r="G2308" s="233"/>
      <c r="H2308" s="237">
        <v>41.468000000000004</v>
      </c>
      <c r="I2308" s="238"/>
      <c r="J2308" s="233"/>
      <c r="K2308" s="233"/>
      <c r="L2308" s="239"/>
      <c r="M2308" s="240"/>
      <c r="N2308" s="241"/>
      <c r="O2308" s="241"/>
      <c r="P2308" s="241"/>
      <c r="Q2308" s="241"/>
      <c r="R2308" s="241"/>
      <c r="S2308" s="241"/>
      <c r="T2308" s="242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T2308" s="243" t="s">
        <v>171</v>
      </c>
      <c r="AU2308" s="243" t="s">
        <v>83</v>
      </c>
      <c r="AV2308" s="13" t="s">
        <v>83</v>
      </c>
      <c r="AW2308" s="13" t="s">
        <v>35</v>
      </c>
      <c r="AX2308" s="13" t="s">
        <v>73</v>
      </c>
      <c r="AY2308" s="243" t="s">
        <v>160</v>
      </c>
    </row>
    <row r="2309" s="13" customFormat="1">
      <c r="A2309" s="13"/>
      <c r="B2309" s="232"/>
      <c r="C2309" s="233"/>
      <c r="D2309" s="234" t="s">
        <v>171</v>
      </c>
      <c r="E2309" s="235" t="s">
        <v>19</v>
      </c>
      <c r="F2309" s="236" t="s">
        <v>1278</v>
      </c>
      <c r="G2309" s="233"/>
      <c r="H2309" s="237">
        <v>142.405</v>
      </c>
      <c r="I2309" s="238"/>
      <c r="J2309" s="233"/>
      <c r="K2309" s="233"/>
      <c r="L2309" s="239"/>
      <c r="M2309" s="240"/>
      <c r="N2309" s="241"/>
      <c r="O2309" s="241"/>
      <c r="P2309" s="241"/>
      <c r="Q2309" s="241"/>
      <c r="R2309" s="241"/>
      <c r="S2309" s="241"/>
      <c r="T2309" s="242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T2309" s="243" t="s">
        <v>171</v>
      </c>
      <c r="AU2309" s="243" t="s">
        <v>83</v>
      </c>
      <c r="AV2309" s="13" t="s">
        <v>83</v>
      </c>
      <c r="AW2309" s="13" t="s">
        <v>35</v>
      </c>
      <c r="AX2309" s="13" t="s">
        <v>73</v>
      </c>
      <c r="AY2309" s="243" t="s">
        <v>160</v>
      </c>
    </row>
    <row r="2310" s="13" customFormat="1">
      <c r="A2310" s="13"/>
      <c r="B2310" s="232"/>
      <c r="C2310" s="233"/>
      <c r="D2310" s="234" t="s">
        <v>171</v>
      </c>
      <c r="E2310" s="235" t="s">
        <v>19</v>
      </c>
      <c r="F2310" s="236" t="s">
        <v>1279</v>
      </c>
      <c r="G2310" s="233"/>
      <c r="H2310" s="237">
        <v>53.322000000000003</v>
      </c>
      <c r="I2310" s="238"/>
      <c r="J2310" s="233"/>
      <c r="K2310" s="233"/>
      <c r="L2310" s="239"/>
      <c r="M2310" s="240"/>
      <c r="N2310" s="241"/>
      <c r="O2310" s="241"/>
      <c r="P2310" s="241"/>
      <c r="Q2310" s="241"/>
      <c r="R2310" s="241"/>
      <c r="S2310" s="241"/>
      <c r="T2310" s="242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T2310" s="243" t="s">
        <v>171</v>
      </c>
      <c r="AU2310" s="243" t="s">
        <v>83</v>
      </c>
      <c r="AV2310" s="13" t="s">
        <v>83</v>
      </c>
      <c r="AW2310" s="13" t="s">
        <v>35</v>
      </c>
      <c r="AX2310" s="13" t="s">
        <v>73</v>
      </c>
      <c r="AY2310" s="243" t="s">
        <v>160</v>
      </c>
    </row>
    <row r="2311" s="15" customFormat="1">
      <c r="A2311" s="15"/>
      <c r="B2311" s="265"/>
      <c r="C2311" s="266"/>
      <c r="D2311" s="234" t="s">
        <v>171</v>
      </c>
      <c r="E2311" s="267" t="s">
        <v>19</v>
      </c>
      <c r="F2311" s="268" t="s">
        <v>1280</v>
      </c>
      <c r="G2311" s="266"/>
      <c r="H2311" s="269">
        <v>322.36500000000001</v>
      </c>
      <c r="I2311" s="270"/>
      <c r="J2311" s="266"/>
      <c r="K2311" s="266"/>
      <c r="L2311" s="271"/>
      <c r="M2311" s="272"/>
      <c r="N2311" s="273"/>
      <c r="O2311" s="273"/>
      <c r="P2311" s="273"/>
      <c r="Q2311" s="273"/>
      <c r="R2311" s="273"/>
      <c r="S2311" s="273"/>
      <c r="T2311" s="274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T2311" s="275" t="s">
        <v>171</v>
      </c>
      <c r="AU2311" s="275" t="s">
        <v>83</v>
      </c>
      <c r="AV2311" s="15" t="s">
        <v>181</v>
      </c>
      <c r="AW2311" s="15" t="s">
        <v>35</v>
      </c>
      <c r="AX2311" s="15" t="s">
        <v>73</v>
      </c>
      <c r="AY2311" s="275" t="s">
        <v>160</v>
      </c>
    </row>
    <row r="2312" s="14" customFormat="1">
      <c r="A2312" s="14"/>
      <c r="B2312" s="244"/>
      <c r="C2312" s="245"/>
      <c r="D2312" s="234" t="s">
        <v>171</v>
      </c>
      <c r="E2312" s="246" t="s">
        <v>19</v>
      </c>
      <c r="F2312" s="247" t="s">
        <v>180</v>
      </c>
      <c r="G2312" s="245"/>
      <c r="H2312" s="248">
        <v>395.93200000000002</v>
      </c>
      <c r="I2312" s="249"/>
      <c r="J2312" s="245"/>
      <c r="K2312" s="245"/>
      <c r="L2312" s="250"/>
      <c r="M2312" s="251"/>
      <c r="N2312" s="252"/>
      <c r="O2312" s="252"/>
      <c r="P2312" s="252"/>
      <c r="Q2312" s="252"/>
      <c r="R2312" s="252"/>
      <c r="S2312" s="252"/>
      <c r="T2312" s="253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T2312" s="254" t="s">
        <v>171</v>
      </c>
      <c r="AU2312" s="254" t="s">
        <v>83</v>
      </c>
      <c r="AV2312" s="14" t="s">
        <v>167</v>
      </c>
      <c r="AW2312" s="14" t="s">
        <v>35</v>
      </c>
      <c r="AX2312" s="14" t="s">
        <v>81</v>
      </c>
      <c r="AY2312" s="254" t="s">
        <v>160</v>
      </c>
    </row>
    <row r="2313" s="2" customFormat="1" ht="24.15" customHeight="1">
      <c r="A2313" s="40"/>
      <c r="B2313" s="41"/>
      <c r="C2313" s="255" t="s">
        <v>2906</v>
      </c>
      <c r="D2313" s="255" t="s">
        <v>242</v>
      </c>
      <c r="E2313" s="256" t="s">
        <v>2907</v>
      </c>
      <c r="F2313" s="257" t="s">
        <v>2908</v>
      </c>
      <c r="G2313" s="258" t="s">
        <v>165</v>
      </c>
      <c r="H2313" s="259">
        <v>439.88</v>
      </c>
      <c r="I2313" s="260"/>
      <c r="J2313" s="261">
        <f>ROUND(I2313*H2313,2)</f>
        <v>0</v>
      </c>
      <c r="K2313" s="257" t="s">
        <v>166</v>
      </c>
      <c r="L2313" s="262"/>
      <c r="M2313" s="263" t="s">
        <v>19</v>
      </c>
      <c r="N2313" s="264" t="s">
        <v>44</v>
      </c>
      <c r="O2313" s="86"/>
      <c r="P2313" s="223">
        <f>O2313*H2313</f>
        <v>0</v>
      </c>
      <c r="Q2313" s="223">
        <v>0.00027</v>
      </c>
      <c r="R2313" s="223">
        <f>Q2313*H2313</f>
        <v>0.1187676</v>
      </c>
      <c r="S2313" s="223">
        <v>0</v>
      </c>
      <c r="T2313" s="224">
        <f>S2313*H2313</f>
        <v>0</v>
      </c>
      <c r="U2313" s="40"/>
      <c r="V2313" s="40"/>
      <c r="W2313" s="40"/>
      <c r="X2313" s="40"/>
      <c r="Y2313" s="40"/>
      <c r="Z2313" s="40"/>
      <c r="AA2313" s="40"/>
      <c r="AB2313" s="40"/>
      <c r="AC2313" s="40"/>
      <c r="AD2313" s="40"/>
      <c r="AE2313" s="40"/>
      <c r="AR2313" s="225" t="s">
        <v>210</v>
      </c>
      <c r="AT2313" s="225" t="s">
        <v>242</v>
      </c>
      <c r="AU2313" s="225" t="s">
        <v>83</v>
      </c>
      <c r="AY2313" s="19" t="s">
        <v>160</v>
      </c>
      <c r="BE2313" s="226">
        <f>IF(N2313="základní",J2313,0)</f>
        <v>0</v>
      </c>
      <c r="BF2313" s="226">
        <f>IF(N2313="snížená",J2313,0)</f>
        <v>0</v>
      </c>
      <c r="BG2313" s="226">
        <f>IF(N2313="zákl. přenesená",J2313,0)</f>
        <v>0</v>
      </c>
      <c r="BH2313" s="226">
        <f>IF(N2313="sníž. přenesená",J2313,0)</f>
        <v>0</v>
      </c>
      <c r="BI2313" s="226">
        <f>IF(N2313="nulová",J2313,0)</f>
        <v>0</v>
      </c>
      <c r="BJ2313" s="19" t="s">
        <v>81</v>
      </c>
      <c r="BK2313" s="226">
        <f>ROUND(I2313*H2313,2)</f>
        <v>0</v>
      </c>
      <c r="BL2313" s="19" t="s">
        <v>167</v>
      </c>
      <c r="BM2313" s="225" t="s">
        <v>2909</v>
      </c>
    </row>
    <row r="2314" s="13" customFormat="1">
      <c r="A2314" s="13"/>
      <c r="B2314" s="232"/>
      <c r="C2314" s="233"/>
      <c r="D2314" s="234" t="s">
        <v>171</v>
      </c>
      <c r="E2314" s="233"/>
      <c r="F2314" s="236" t="s">
        <v>2910</v>
      </c>
      <c r="G2314" s="233"/>
      <c r="H2314" s="237">
        <v>439.88</v>
      </c>
      <c r="I2314" s="238"/>
      <c r="J2314" s="233"/>
      <c r="K2314" s="233"/>
      <c r="L2314" s="239"/>
      <c r="M2314" s="240"/>
      <c r="N2314" s="241"/>
      <c r="O2314" s="241"/>
      <c r="P2314" s="241"/>
      <c r="Q2314" s="241"/>
      <c r="R2314" s="241"/>
      <c r="S2314" s="241"/>
      <c r="T2314" s="242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T2314" s="243" t="s">
        <v>171</v>
      </c>
      <c r="AU2314" s="243" t="s">
        <v>83</v>
      </c>
      <c r="AV2314" s="13" t="s">
        <v>83</v>
      </c>
      <c r="AW2314" s="13" t="s">
        <v>4</v>
      </c>
      <c r="AX2314" s="13" t="s">
        <v>81</v>
      </c>
      <c r="AY2314" s="243" t="s">
        <v>160</v>
      </c>
    </row>
    <row r="2315" s="2" customFormat="1" ht="21.75" customHeight="1">
      <c r="A2315" s="40"/>
      <c r="B2315" s="41"/>
      <c r="C2315" s="214" t="s">
        <v>2911</v>
      </c>
      <c r="D2315" s="214" t="s">
        <v>162</v>
      </c>
      <c r="E2315" s="215" t="s">
        <v>2912</v>
      </c>
      <c r="F2315" s="216" t="s">
        <v>2913</v>
      </c>
      <c r="G2315" s="217" t="s">
        <v>250</v>
      </c>
      <c r="H2315" s="218">
        <v>167.98400000000001</v>
      </c>
      <c r="I2315" s="219"/>
      <c r="J2315" s="220">
        <f>ROUND(I2315*H2315,2)</f>
        <v>0</v>
      </c>
      <c r="K2315" s="216" t="s">
        <v>166</v>
      </c>
      <c r="L2315" s="46"/>
      <c r="M2315" s="221" t="s">
        <v>19</v>
      </c>
      <c r="N2315" s="222" t="s">
        <v>44</v>
      </c>
      <c r="O2315" s="86"/>
      <c r="P2315" s="223">
        <f>O2315*H2315</f>
        <v>0</v>
      </c>
      <c r="Q2315" s="223">
        <v>0</v>
      </c>
      <c r="R2315" s="223">
        <f>Q2315*H2315</f>
        <v>0</v>
      </c>
      <c r="S2315" s="223">
        <v>0</v>
      </c>
      <c r="T2315" s="224">
        <f>S2315*H2315</f>
        <v>0</v>
      </c>
      <c r="U2315" s="40"/>
      <c r="V2315" s="40"/>
      <c r="W2315" s="40"/>
      <c r="X2315" s="40"/>
      <c r="Y2315" s="40"/>
      <c r="Z2315" s="40"/>
      <c r="AA2315" s="40"/>
      <c r="AB2315" s="40"/>
      <c r="AC2315" s="40"/>
      <c r="AD2315" s="40"/>
      <c r="AE2315" s="40"/>
      <c r="AR2315" s="225" t="s">
        <v>263</v>
      </c>
      <c r="AT2315" s="225" t="s">
        <v>162</v>
      </c>
      <c r="AU2315" s="225" t="s">
        <v>83</v>
      </c>
      <c r="AY2315" s="19" t="s">
        <v>160</v>
      </c>
      <c r="BE2315" s="226">
        <f>IF(N2315="základní",J2315,0)</f>
        <v>0</v>
      </c>
      <c r="BF2315" s="226">
        <f>IF(N2315="snížená",J2315,0)</f>
        <v>0</v>
      </c>
      <c r="BG2315" s="226">
        <f>IF(N2315="zákl. přenesená",J2315,0)</f>
        <v>0</v>
      </c>
      <c r="BH2315" s="226">
        <f>IF(N2315="sníž. přenesená",J2315,0)</f>
        <v>0</v>
      </c>
      <c r="BI2315" s="226">
        <f>IF(N2315="nulová",J2315,0)</f>
        <v>0</v>
      </c>
      <c r="BJ2315" s="19" t="s">
        <v>81</v>
      </c>
      <c r="BK2315" s="226">
        <f>ROUND(I2315*H2315,2)</f>
        <v>0</v>
      </c>
      <c r="BL2315" s="19" t="s">
        <v>263</v>
      </c>
      <c r="BM2315" s="225" t="s">
        <v>2914</v>
      </c>
    </row>
    <row r="2316" s="2" customFormat="1">
      <c r="A2316" s="40"/>
      <c r="B2316" s="41"/>
      <c r="C2316" s="42"/>
      <c r="D2316" s="227" t="s">
        <v>169</v>
      </c>
      <c r="E2316" s="42"/>
      <c r="F2316" s="228" t="s">
        <v>2915</v>
      </c>
      <c r="G2316" s="42"/>
      <c r="H2316" s="42"/>
      <c r="I2316" s="229"/>
      <c r="J2316" s="42"/>
      <c r="K2316" s="42"/>
      <c r="L2316" s="46"/>
      <c r="M2316" s="230"/>
      <c r="N2316" s="231"/>
      <c r="O2316" s="86"/>
      <c r="P2316" s="86"/>
      <c r="Q2316" s="86"/>
      <c r="R2316" s="86"/>
      <c r="S2316" s="86"/>
      <c r="T2316" s="87"/>
      <c r="U2316" s="40"/>
      <c r="V2316" s="40"/>
      <c r="W2316" s="40"/>
      <c r="X2316" s="40"/>
      <c r="Y2316" s="40"/>
      <c r="Z2316" s="40"/>
      <c r="AA2316" s="40"/>
      <c r="AB2316" s="40"/>
      <c r="AC2316" s="40"/>
      <c r="AD2316" s="40"/>
      <c r="AE2316" s="40"/>
      <c r="AT2316" s="19" t="s">
        <v>169</v>
      </c>
      <c r="AU2316" s="19" t="s">
        <v>83</v>
      </c>
    </row>
    <row r="2317" s="13" customFormat="1">
      <c r="A2317" s="13"/>
      <c r="B2317" s="232"/>
      <c r="C2317" s="233"/>
      <c r="D2317" s="234" t="s">
        <v>171</v>
      </c>
      <c r="E2317" s="235" t="s">
        <v>19</v>
      </c>
      <c r="F2317" s="236" t="s">
        <v>2916</v>
      </c>
      <c r="G2317" s="233"/>
      <c r="H2317" s="237">
        <v>35.5</v>
      </c>
      <c r="I2317" s="238"/>
      <c r="J2317" s="233"/>
      <c r="K2317" s="233"/>
      <c r="L2317" s="239"/>
      <c r="M2317" s="240"/>
      <c r="N2317" s="241"/>
      <c r="O2317" s="241"/>
      <c r="P2317" s="241"/>
      <c r="Q2317" s="241"/>
      <c r="R2317" s="241"/>
      <c r="S2317" s="241"/>
      <c r="T2317" s="242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T2317" s="243" t="s">
        <v>171</v>
      </c>
      <c r="AU2317" s="243" t="s">
        <v>83</v>
      </c>
      <c r="AV2317" s="13" t="s">
        <v>83</v>
      </c>
      <c r="AW2317" s="13" t="s">
        <v>35</v>
      </c>
      <c r="AX2317" s="13" t="s">
        <v>73</v>
      </c>
      <c r="AY2317" s="243" t="s">
        <v>160</v>
      </c>
    </row>
    <row r="2318" s="13" customFormat="1">
      <c r="A2318" s="13"/>
      <c r="B2318" s="232"/>
      <c r="C2318" s="233"/>
      <c r="D2318" s="234" t="s">
        <v>171</v>
      </c>
      <c r="E2318" s="235" t="s">
        <v>19</v>
      </c>
      <c r="F2318" s="236" t="s">
        <v>2917</v>
      </c>
      <c r="G2318" s="233"/>
      <c r="H2318" s="237">
        <v>8.6500000000000004</v>
      </c>
      <c r="I2318" s="238"/>
      <c r="J2318" s="233"/>
      <c r="K2318" s="233"/>
      <c r="L2318" s="239"/>
      <c r="M2318" s="240"/>
      <c r="N2318" s="241"/>
      <c r="O2318" s="241"/>
      <c r="P2318" s="241"/>
      <c r="Q2318" s="241"/>
      <c r="R2318" s="241"/>
      <c r="S2318" s="241"/>
      <c r="T2318" s="242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T2318" s="243" t="s">
        <v>171</v>
      </c>
      <c r="AU2318" s="243" t="s">
        <v>83</v>
      </c>
      <c r="AV2318" s="13" t="s">
        <v>83</v>
      </c>
      <c r="AW2318" s="13" t="s">
        <v>35</v>
      </c>
      <c r="AX2318" s="13" t="s">
        <v>73</v>
      </c>
      <c r="AY2318" s="243" t="s">
        <v>160</v>
      </c>
    </row>
    <row r="2319" s="13" customFormat="1">
      <c r="A2319" s="13"/>
      <c r="B2319" s="232"/>
      <c r="C2319" s="233"/>
      <c r="D2319" s="234" t="s">
        <v>171</v>
      </c>
      <c r="E2319" s="235" t="s">
        <v>19</v>
      </c>
      <c r="F2319" s="236" t="s">
        <v>2918</v>
      </c>
      <c r="G2319" s="233"/>
      <c r="H2319" s="237">
        <v>7.2999999999999998</v>
      </c>
      <c r="I2319" s="238"/>
      <c r="J2319" s="233"/>
      <c r="K2319" s="233"/>
      <c r="L2319" s="239"/>
      <c r="M2319" s="240"/>
      <c r="N2319" s="241"/>
      <c r="O2319" s="241"/>
      <c r="P2319" s="241"/>
      <c r="Q2319" s="241"/>
      <c r="R2319" s="241"/>
      <c r="S2319" s="241"/>
      <c r="T2319" s="242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T2319" s="243" t="s">
        <v>171</v>
      </c>
      <c r="AU2319" s="243" t="s">
        <v>83</v>
      </c>
      <c r="AV2319" s="13" t="s">
        <v>83</v>
      </c>
      <c r="AW2319" s="13" t="s">
        <v>35</v>
      </c>
      <c r="AX2319" s="13" t="s">
        <v>73</v>
      </c>
      <c r="AY2319" s="243" t="s">
        <v>160</v>
      </c>
    </row>
    <row r="2320" s="13" customFormat="1">
      <c r="A2320" s="13"/>
      <c r="B2320" s="232"/>
      <c r="C2320" s="233"/>
      <c r="D2320" s="234" t="s">
        <v>171</v>
      </c>
      <c r="E2320" s="235" t="s">
        <v>19</v>
      </c>
      <c r="F2320" s="236" t="s">
        <v>2919</v>
      </c>
      <c r="G2320" s="233"/>
      <c r="H2320" s="237">
        <v>14.289999999999999</v>
      </c>
      <c r="I2320" s="238"/>
      <c r="J2320" s="233"/>
      <c r="K2320" s="233"/>
      <c r="L2320" s="239"/>
      <c r="M2320" s="240"/>
      <c r="N2320" s="241"/>
      <c r="O2320" s="241"/>
      <c r="P2320" s="241"/>
      <c r="Q2320" s="241"/>
      <c r="R2320" s="241"/>
      <c r="S2320" s="241"/>
      <c r="T2320" s="242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T2320" s="243" t="s">
        <v>171</v>
      </c>
      <c r="AU2320" s="243" t="s">
        <v>83</v>
      </c>
      <c r="AV2320" s="13" t="s">
        <v>83</v>
      </c>
      <c r="AW2320" s="13" t="s">
        <v>35</v>
      </c>
      <c r="AX2320" s="13" t="s">
        <v>73</v>
      </c>
      <c r="AY2320" s="243" t="s">
        <v>160</v>
      </c>
    </row>
    <row r="2321" s="15" customFormat="1">
      <c r="A2321" s="15"/>
      <c r="B2321" s="265"/>
      <c r="C2321" s="266"/>
      <c r="D2321" s="234" t="s">
        <v>171</v>
      </c>
      <c r="E2321" s="267" t="s">
        <v>19</v>
      </c>
      <c r="F2321" s="268" t="s">
        <v>2920</v>
      </c>
      <c r="G2321" s="266"/>
      <c r="H2321" s="269">
        <v>65.739999999999995</v>
      </c>
      <c r="I2321" s="270"/>
      <c r="J2321" s="266"/>
      <c r="K2321" s="266"/>
      <c r="L2321" s="271"/>
      <c r="M2321" s="272"/>
      <c r="N2321" s="273"/>
      <c r="O2321" s="273"/>
      <c r="P2321" s="273"/>
      <c r="Q2321" s="273"/>
      <c r="R2321" s="273"/>
      <c r="S2321" s="273"/>
      <c r="T2321" s="274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T2321" s="275" t="s">
        <v>171</v>
      </c>
      <c r="AU2321" s="275" t="s">
        <v>83</v>
      </c>
      <c r="AV2321" s="15" t="s">
        <v>181</v>
      </c>
      <c r="AW2321" s="15" t="s">
        <v>35</v>
      </c>
      <c r="AX2321" s="15" t="s">
        <v>73</v>
      </c>
      <c r="AY2321" s="275" t="s">
        <v>160</v>
      </c>
    </row>
    <row r="2322" s="13" customFormat="1">
      <c r="A2322" s="13"/>
      <c r="B2322" s="232"/>
      <c r="C2322" s="233"/>
      <c r="D2322" s="234" t="s">
        <v>171</v>
      </c>
      <c r="E2322" s="235" t="s">
        <v>19</v>
      </c>
      <c r="F2322" s="236" t="s">
        <v>2921</v>
      </c>
      <c r="G2322" s="233"/>
      <c r="H2322" s="237">
        <v>37.814</v>
      </c>
      <c r="I2322" s="238"/>
      <c r="J2322" s="233"/>
      <c r="K2322" s="233"/>
      <c r="L2322" s="239"/>
      <c r="M2322" s="240"/>
      <c r="N2322" s="241"/>
      <c r="O2322" s="241"/>
      <c r="P2322" s="241"/>
      <c r="Q2322" s="241"/>
      <c r="R2322" s="241"/>
      <c r="S2322" s="241"/>
      <c r="T2322" s="242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T2322" s="243" t="s">
        <v>171</v>
      </c>
      <c r="AU2322" s="243" t="s">
        <v>83</v>
      </c>
      <c r="AV2322" s="13" t="s">
        <v>83</v>
      </c>
      <c r="AW2322" s="13" t="s">
        <v>35</v>
      </c>
      <c r="AX2322" s="13" t="s">
        <v>73</v>
      </c>
      <c r="AY2322" s="243" t="s">
        <v>160</v>
      </c>
    </row>
    <row r="2323" s="13" customFormat="1">
      <c r="A2323" s="13"/>
      <c r="B2323" s="232"/>
      <c r="C2323" s="233"/>
      <c r="D2323" s="234" t="s">
        <v>171</v>
      </c>
      <c r="E2323" s="235" t="s">
        <v>19</v>
      </c>
      <c r="F2323" s="236" t="s">
        <v>2922</v>
      </c>
      <c r="G2323" s="233"/>
      <c r="H2323" s="237">
        <v>12.91</v>
      </c>
      <c r="I2323" s="238"/>
      <c r="J2323" s="233"/>
      <c r="K2323" s="233"/>
      <c r="L2323" s="239"/>
      <c r="M2323" s="240"/>
      <c r="N2323" s="241"/>
      <c r="O2323" s="241"/>
      <c r="P2323" s="241"/>
      <c r="Q2323" s="241"/>
      <c r="R2323" s="241"/>
      <c r="S2323" s="241"/>
      <c r="T2323" s="242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T2323" s="243" t="s">
        <v>171</v>
      </c>
      <c r="AU2323" s="243" t="s">
        <v>83</v>
      </c>
      <c r="AV2323" s="13" t="s">
        <v>83</v>
      </c>
      <c r="AW2323" s="13" t="s">
        <v>35</v>
      </c>
      <c r="AX2323" s="13" t="s">
        <v>73</v>
      </c>
      <c r="AY2323" s="243" t="s">
        <v>160</v>
      </c>
    </row>
    <row r="2324" s="13" customFormat="1">
      <c r="A2324" s="13"/>
      <c r="B2324" s="232"/>
      <c r="C2324" s="233"/>
      <c r="D2324" s="234" t="s">
        <v>171</v>
      </c>
      <c r="E2324" s="235" t="s">
        <v>19</v>
      </c>
      <c r="F2324" s="236" t="s">
        <v>2923</v>
      </c>
      <c r="G2324" s="233"/>
      <c r="H2324" s="237">
        <v>16.710000000000001</v>
      </c>
      <c r="I2324" s="238"/>
      <c r="J2324" s="233"/>
      <c r="K2324" s="233"/>
      <c r="L2324" s="239"/>
      <c r="M2324" s="240"/>
      <c r="N2324" s="241"/>
      <c r="O2324" s="241"/>
      <c r="P2324" s="241"/>
      <c r="Q2324" s="241"/>
      <c r="R2324" s="241"/>
      <c r="S2324" s="241"/>
      <c r="T2324" s="242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T2324" s="243" t="s">
        <v>171</v>
      </c>
      <c r="AU2324" s="243" t="s">
        <v>83</v>
      </c>
      <c r="AV2324" s="13" t="s">
        <v>83</v>
      </c>
      <c r="AW2324" s="13" t="s">
        <v>35</v>
      </c>
      <c r="AX2324" s="13" t="s">
        <v>73</v>
      </c>
      <c r="AY2324" s="243" t="s">
        <v>160</v>
      </c>
    </row>
    <row r="2325" s="13" customFormat="1">
      <c r="A2325" s="13"/>
      <c r="B2325" s="232"/>
      <c r="C2325" s="233"/>
      <c r="D2325" s="234" t="s">
        <v>171</v>
      </c>
      <c r="E2325" s="235" t="s">
        <v>19</v>
      </c>
      <c r="F2325" s="236" t="s">
        <v>2924</v>
      </c>
      <c r="G2325" s="233"/>
      <c r="H2325" s="237">
        <v>34.810000000000002</v>
      </c>
      <c r="I2325" s="238"/>
      <c r="J2325" s="233"/>
      <c r="K2325" s="233"/>
      <c r="L2325" s="239"/>
      <c r="M2325" s="240"/>
      <c r="N2325" s="241"/>
      <c r="O2325" s="241"/>
      <c r="P2325" s="241"/>
      <c r="Q2325" s="241"/>
      <c r="R2325" s="241"/>
      <c r="S2325" s="241"/>
      <c r="T2325" s="242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T2325" s="243" t="s">
        <v>171</v>
      </c>
      <c r="AU2325" s="243" t="s">
        <v>83</v>
      </c>
      <c r="AV2325" s="13" t="s">
        <v>83</v>
      </c>
      <c r="AW2325" s="13" t="s">
        <v>35</v>
      </c>
      <c r="AX2325" s="13" t="s">
        <v>73</v>
      </c>
      <c r="AY2325" s="243" t="s">
        <v>160</v>
      </c>
    </row>
    <row r="2326" s="15" customFormat="1">
      <c r="A2326" s="15"/>
      <c r="B2326" s="265"/>
      <c r="C2326" s="266"/>
      <c r="D2326" s="234" t="s">
        <v>171</v>
      </c>
      <c r="E2326" s="267" t="s">
        <v>19</v>
      </c>
      <c r="F2326" s="268" t="s">
        <v>2925</v>
      </c>
      <c r="G2326" s="266"/>
      <c r="H2326" s="269">
        <v>102.244</v>
      </c>
      <c r="I2326" s="270"/>
      <c r="J2326" s="266"/>
      <c r="K2326" s="266"/>
      <c r="L2326" s="271"/>
      <c r="M2326" s="272"/>
      <c r="N2326" s="273"/>
      <c r="O2326" s="273"/>
      <c r="P2326" s="273"/>
      <c r="Q2326" s="273"/>
      <c r="R2326" s="273"/>
      <c r="S2326" s="273"/>
      <c r="T2326" s="274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T2326" s="275" t="s">
        <v>171</v>
      </c>
      <c r="AU2326" s="275" t="s">
        <v>83</v>
      </c>
      <c r="AV2326" s="15" t="s">
        <v>181</v>
      </c>
      <c r="AW2326" s="15" t="s">
        <v>35</v>
      </c>
      <c r="AX2326" s="15" t="s">
        <v>73</v>
      </c>
      <c r="AY2326" s="275" t="s">
        <v>160</v>
      </c>
    </row>
    <row r="2327" s="14" customFormat="1">
      <c r="A2327" s="14"/>
      <c r="B2327" s="244"/>
      <c r="C2327" s="245"/>
      <c r="D2327" s="234" t="s">
        <v>171</v>
      </c>
      <c r="E2327" s="246" t="s">
        <v>19</v>
      </c>
      <c r="F2327" s="247" t="s">
        <v>180</v>
      </c>
      <c r="G2327" s="245"/>
      <c r="H2327" s="248">
        <v>167.98400000000001</v>
      </c>
      <c r="I2327" s="249"/>
      <c r="J2327" s="245"/>
      <c r="K2327" s="245"/>
      <c r="L2327" s="250"/>
      <c r="M2327" s="251"/>
      <c r="N2327" s="252"/>
      <c r="O2327" s="252"/>
      <c r="P2327" s="252"/>
      <c r="Q2327" s="252"/>
      <c r="R2327" s="252"/>
      <c r="S2327" s="252"/>
      <c r="T2327" s="253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T2327" s="254" t="s">
        <v>171</v>
      </c>
      <c r="AU2327" s="254" t="s">
        <v>83</v>
      </c>
      <c r="AV2327" s="14" t="s">
        <v>167</v>
      </c>
      <c r="AW2327" s="14" t="s">
        <v>35</v>
      </c>
      <c r="AX2327" s="14" t="s">
        <v>81</v>
      </c>
      <c r="AY2327" s="254" t="s">
        <v>160</v>
      </c>
    </row>
    <row r="2328" s="2" customFormat="1" ht="24.15" customHeight="1">
      <c r="A2328" s="40"/>
      <c r="B2328" s="41"/>
      <c r="C2328" s="255" t="s">
        <v>2926</v>
      </c>
      <c r="D2328" s="255" t="s">
        <v>242</v>
      </c>
      <c r="E2328" s="256" t="s">
        <v>880</v>
      </c>
      <c r="F2328" s="257" t="s">
        <v>2927</v>
      </c>
      <c r="G2328" s="258" t="s">
        <v>250</v>
      </c>
      <c r="H2328" s="259">
        <v>69.027000000000001</v>
      </c>
      <c r="I2328" s="260"/>
      <c r="J2328" s="261">
        <f>ROUND(I2328*H2328,2)</f>
        <v>0</v>
      </c>
      <c r="K2328" s="257" t="s">
        <v>19</v>
      </c>
      <c r="L2328" s="262"/>
      <c r="M2328" s="263" t="s">
        <v>19</v>
      </c>
      <c r="N2328" s="264" t="s">
        <v>44</v>
      </c>
      <c r="O2328" s="86"/>
      <c r="P2328" s="223">
        <f>O2328*H2328</f>
        <v>0</v>
      </c>
      <c r="Q2328" s="223">
        <v>0</v>
      </c>
      <c r="R2328" s="223">
        <f>Q2328*H2328</f>
        <v>0</v>
      </c>
      <c r="S2328" s="223">
        <v>0</v>
      </c>
      <c r="T2328" s="224">
        <f>S2328*H2328</f>
        <v>0</v>
      </c>
      <c r="U2328" s="40"/>
      <c r="V2328" s="40"/>
      <c r="W2328" s="40"/>
      <c r="X2328" s="40"/>
      <c r="Y2328" s="40"/>
      <c r="Z2328" s="40"/>
      <c r="AA2328" s="40"/>
      <c r="AB2328" s="40"/>
      <c r="AC2328" s="40"/>
      <c r="AD2328" s="40"/>
      <c r="AE2328" s="40"/>
      <c r="AR2328" s="225" t="s">
        <v>210</v>
      </c>
      <c r="AT2328" s="225" t="s">
        <v>242</v>
      </c>
      <c r="AU2328" s="225" t="s">
        <v>83</v>
      </c>
      <c r="AY2328" s="19" t="s">
        <v>160</v>
      </c>
      <c r="BE2328" s="226">
        <f>IF(N2328="základní",J2328,0)</f>
        <v>0</v>
      </c>
      <c r="BF2328" s="226">
        <f>IF(N2328="snížená",J2328,0)</f>
        <v>0</v>
      </c>
      <c r="BG2328" s="226">
        <f>IF(N2328="zákl. přenesená",J2328,0)</f>
        <v>0</v>
      </c>
      <c r="BH2328" s="226">
        <f>IF(N2328="sníž. přenesená",J2328,0)</f>
        <v>0</v>
      </c>
      <c r="BI2328" s="226">
        <f>IF(N2328="nulová",J2328,0)</f>
        <v>0</v>
      </c>
      <c r="BJ2328" s="19" t="s">
        <v>81</v>
      </c>
      <c r="BK2328" s="226">
        <f>ROUND(I2328*H2328,2)</f>
        <v>0</v>
      </c>
      <c r="BL2328" s="19" t="s">
        <v>167</v>
      </c>
      <c r="BM2328" s="225" t="s">
        <v>2928</v>
      </c>
    </row>
    <row r="2329" s="2" customFormat="1">
      <c r="A2329" s="40"/>
      <c r="B2329" s="41"/>
      <c r="C2329" s="42"/>
      <c r="D2329" s="234" t="s">
        <v>449</v>
      </c>
      <c r="E2329" s="42"/>
      <c r="F2329" s="276" t="s">
        <v>2929</v>
      </c>
      <c r="G2329" s="42"/>
      <c r="H2329" s="42"/>
      <c r="I2329" s="229"/>
      <c r="J2329" s="42"/>
      <c r="K2329" s="42"/>
      <c r="L2329" s="46"/>
      <c r="M2329" s="230"/>
      <c r="N2329" s="231"/>
      <c r="O2329" s="86"/>
      <c r="P2329" s="86"/>
      <c r="Q2329" s="86"/>
      <c r="R2329" s="86"/>
      <c r="S2329" s="86"/>
      <c r="T2329" s="87"/>
      <c r="U2329" s="40"/>
      <c r="V2329" s="40"/>
      <c r="W2329" s="40"/>
      <c r="X2329" s="40"/>
      <c r="Y2329" s="40"/>
      <c r="Z2329" s="40"/>
      <c r="AA2329" s="40"/>
      <c r="AB2329" s="40"/>
      <c r="AC2329" s="40"/>
      <c r="AD2329" s="40"/>
      <c r="AE2329" s="40"/>
      <c r="AT2329" s="19" t="s">
        <v>449</v>
      </c>
      <c r="AU2329" s="19" t="s">
        <v>83</v>
      </c>
    </row>
    <row r="2330" s="13" customFormat="1">
      <c r="A2330" s="13"/>
      <c r="B2330" s="232"/>
      <c r="C2330" s="233"/>
      <c r="D2330" s="234" t="s">
        <v>171</v>
      </c>
      <c r="E2330" s="233"/>
      <c r="F2330" s="236" t="s">
        <v>2930</v>
      </c>
      <c r="G2330" s="233"/>
      <c r="H2330" s="237">
        <v>69.027000000000001</v>
      </c>
      <c r="I2330" s="238"/>
      <c r="J2330" s="233"/>
      <c r="K2330" s="233"/>
      <c r="L2330" s="239"/>
      <c r="M2330" s="240"/>
      <c r="N2330" s="241"/>
      <c r="O2330" s="241"/>
      <c r="P2330" s="241"/>
      <c r="Q2330" s="241"/>
      <c r="R2330" s="241"/>
      <c r="S2330" s="241"/>
      <c r="T2330" s="242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T2330" s="243" t="s">
        <v>171</v>
      </c>
      <c r="AU2330" s="243" t="s">
        <v>83</v>
      </c>
      <c r="AV2330" s="13" t="s">
        <v>83</v>
      </c>
      <c r="AW2330" s="13" t="s">
        <v>4</v>
      </c>
      <c r="AX2330" s="13" t="s">
        <v>81</v>
      </c>
      <c r="AY2330" s="243" t="s">
        <v>160</v>
      </c>
    </row>
    <row r="2331" s="2" customFormat="1" ht="24.15" customHeight="1">
      <c r="A2331" s="40"/>
      <c r="B2331" s="41"/>
      <c r="C2331" s="255" t="s">
        <v>2931</v>
      </c>
      <c r="D2331" s="255" t="s">
        <v>242</v>
      </c>
      <c r="E2331" s="256" t="s">
        <v>729</v>
      </c>
      <c r="F2331" s="257" t="s">
        <v>2932</v>
      </c>
      <c r="G2331" s="258" t="s">
        <v>250</v>
      </c>
      <c r="H2331" s="259">
        <v>107.356</v>
      </c>
      <c r="I2331" s="260"/>
      <c r="J2331" s="261">
        <f>ROUND(I2331*H2331,2)</f>
        <v>0</v>
      </c>
      <c r="K2331" s="257" t="s">
        <v>19</v>
      </c>
      <c r="L2331" s="262"/>
      <c r="M2331" s="263" t="s">
        <v>19</v>
      </c>
      <c r="N2331" s="264" t="s">
        <v>44</v>
      </c>
      <c r="O2331" s="86"/>
      <c r="P2331" s="223">
        <f>O2331*H2331</f>
        <v>0</v>
      </c>
      <c r="Q2331" s="223">
        <v>0</v>
      </c>
      <c r="R2331" s="223">
        <f>Q2331*H2331</f>
        <v>0</v>
      </c>
      <c r="S2331" s="223">
        <v>0</v>
      </c>
      <c r="T2331" s="224">
        <f>S2331*H2331</f>
        <v>0</v>
      </c>
      <c r="U2331" s="40"/>
      <c r="V2331" s="40"/>
      <c r="W2331" s="40"/>
      <c r="X2331" s="40"/>
      <c r="Y2331" s="40"/>
      <c r="Z2331" s="40"/>
      <c r="AA2331" s="40"/>
      <c r="AB2331" s="40"/>
      <c r="AC2331" s="40"/>
      <c r="AD2331" s="40"/>
      <c r="AE2331" s="40"/>
      <c r="AR2331" s="225" t="s">
        <v>210</v>
      </c>
      <c r="AT2331" s="225" t="s">
        <v>242</v>
      </c>
      <c r="AU2331" s="225" t="s">
        <v>83</v>
      </c>
      <c r="AY2331" s="19" t="s">
        <v>160</v>
      </c>
      <c r="BE2331" s="226">
        <f>IF(N2331="základní",J2331,0)</f>
        <v>0</v>
      </c>
      <c r="BF2331" s="226">
        <f>IF(N2331="snížená",J2331,0)</f>
        <v>0</v>
      </c>
      <c r="BG2331" s="226">
        <f>IF(N2331="zákl. přenesená",J2331,0)</f>
        <v>0</v>
      </c>
      <c r="BH2331" s="226">
        <f>IF(N2331="sníž. přenesená",J2331,0)</f>
        <v>0</v>
      </c>
      <c r="BI2331" s="226">
        <f>IF(N2331="nulová",J2331,0)</f>
        <v>0</v>
      </c>
      <c r="BJ2331" s="19" t="s">
        <v>81</v>
      </c>
      <c r="BK2331" s="226">
        <f>ROUND(I2331*H2331,2)</f>
        <v>0</v>
      </c>
      <c r="BL2331" s="19" t="s">
        <v>167</v>
      </c>
      <c r="BM2331" s="225" t="s">
        <v>2933</v>
      </c>
    </row>
    <row r="2332" s="2" customFormat="1">
      <c r="A2332" s="40"/>
      <c r="B2332" s="41"/>
      <c r="C2332" s="42"/>
      <c r="D2332" s="234" t="s">
        <v>449</v>
      </c>
      <c r="E2332" s="42"/>
      <c r="F2332" s="276" t="s">
        <v>2934</v>
      </c>
      <c r="G2332" s="42"/>
      <c r="H2332" s="42"/>
      <c r="I2332" s="229"/>
      <c r="J2332" s="42"/>
      <c r="K2332" s="42"/>
      <c r="L2332" s="46"/>
      <c r="M2332" s="230"/>
      <c r="N2332" s="231"/>
      <c r="O2332" s="86"/>
      <c r="P2332" s="86"/>
      <c r="Q2332" s="86"/>
      <c r="R2332" s="86"/>
      <c r="S2332" s="86"/>
      <c r="T2332" s="87"/>
      <c r="U2332" s="40"/>
      <c r="V2332" s="40"/>
      <c r="W2332" s="40"/>
      <c r="X2332" s="40"/>
      <c r="Y2332" s="40"/>
      <c r="Z2332" s="40"/>
      <c r="AA2332" s="40"/>
      <c r="AB2332" s="40"/>
      <c r="AC2332" s="40"/>
      <c r="AD2332" s="40"/>
      <c r="AE2332" s="40"/>
      <c r="AT2332" s="19" t="s">
        <v>449</v>
      </c>
      <c r="AU2332" s="19" t="s">
        <v>83</v>
      </c>
    </row>
    <row r="2333" s="13" customFormat="1">
      <c r="A2333" s="13"/>
      <c r="B2333" s="232"/>
      <c r="C2333" s="233"/>
      <c r="D2333" s="234" t="s">
        <v>171</v>
      </c>
      <c r="E2333" s="233"/>
      <c r="F2333" s="236" t="s">
        <v>2935</v>
      </c>
      <c r="G2333" s="233"/>
      <c r="H2333" s="237">
        <v>107.356</v>
      </c>
      <c r="I2333" s="238"/>
      <c r="J2333" s="233"/>
      <c r="K2333" s="233"/>
      <c r="L2333" s="239"/>
      <c r="M2333" s="240"/>
      <c r="N2333" s="241"/>
      <c r="O2333" s="241"/>
      <c r="P2333" s="241"/>
      <c r="Q2333" s="241"/>
      <c r="R2333" s="241"/>
      <c r="S2333" s="241"/>
      <c r="T2333" s="242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T2333" s="243" t="s">
        <v>171</v>
      </c>
      <c r="AU2333" s="243" t="s">
        <v>83</v>
      </c>
      <c r="AV2333" s="13" t="s">
        <v>83</v>
      </c>
      <c r="AW2333" s="13" t="s">
        <v>4</v>
      </c>
      <c r="AX2333" s="13" t="s">
        <v>81</v>
      </c>
      <c r="AY2333" s="243" t="s">
        <v>160</v>
      </c>
    </row>
    <row r="2334" s="2" customFormat="1" ht="24.15" customHeight="1">
      <c r="A2334" s="40"/>
      <c r="B2334" s="41"/>
      <c r="C2334" s="214" t="s">
        <v>2936</v>
      </c>
      <c r="D2334" s="214" t="s">
        <v>162</v>
      </c>
      <c r="E2334" s="215" t="s">
        <v>2937</v>
      </c>
      <c r="F2334" s="216" t="s">
        <v>2938</v>
      </c>
      <c r="G2334" s="217" t="s">
        <v>165</v>
      </c>
      <c r="H2334" s="218">
        <v>1.53</v>
      </c>
      <c r="I2334" s="219"/>
      <c r="J2334" s="220">
        <f>ROUND(I2334*H2334,2)</f>
        <v>0</v>
      </c>
      <c r="K2334" s="216" t="s">
        <v>166</v>
      </c>
      <c r="L2334" s="46"/>
      <c r="M2334" s="221" t="s">
        <v>19</v>
      </c>
      <c r="N2334" s="222" t="s">
        <v>44</v>
      </c>
      <c r="O2334" s="86"/>
      <c r="P2334" s="223">
        <f>O2334*H2334</f>
        <v>0</v>
      </c>
      <c r="Q2334" s="223">
        <v>0</v>
      </c>
      <c r="R2334" s="223">
        <f>Q2334*H2334</f>
        <v>0</v>
      </c>
      <c r="S2334" s="223">
        <v>0</v>
      </c>
      <c r="T2334" s="224">
        <f>S2334*H2334</f>
        <v>0</v>
      </c>
      <c r="U2334" s="40"/>
      <c r="V2334" s="40"/>
      <c r="W2334" s="40"/>
      <c r="X2334" s="40"/>
      <c r="Y2334" s="40"/>
      <c r="Z2334" s="40"/>
      <c r="AA2334" s="40"/>
      <c r="AB2334" s="40"/>
      <c r="AC2334" s="40"/>
      <c r="AD2334" s="40"/>
      <c r="AE2334" s="40"/>
      <c r="AR2334" s="225" t="s">
        <v>263</v>
      </c>
      <c r="AT2334" s="225" t="s">
        <v>162</v>
      </c>
      <c r="AU2334" s="225" t="s">
        <v>83</v>
      </c>
      <c r="AY2334" s="19" t="s">
        <v>160</v>
      </c>
      <c r="BE2334" s="226">
        <f>IF(N2334="základní",J2334,0)</f>
        <v>0</v>
      </c>
      <c r="BF2334" s="226">
        <f>IF(N2334="snížená",J2334,0)</f>
        <v>0</v>
      </c>
      <c r="BG2334" s="226">
        <f>IF(N2334="zákl. přenesená",J2334,0)</f>
        <v>0</v>
      </c>
      <c r="BH2334" s="226">
        <f>IF(N2334="sníž. přenesená",J2334,0)</f>
        <v>0</v>
      </c>
      <c r="BI2334" s="226">
        <f>IF(N2334="nulová",J2334,0)</f>
        <v>0</v>
      </c>
      <c r="BJ2334" s="19" t="s">
        <v>81</v>
      </c>
      <c r="BK2334" s="226">
        <f>ROUND(I2334*H2334,2)</f>
        <v>0</v>
      </c>
      <c r="BL2334" s="19" t="s">
        <v>263</v>
      </c>
      <c r="BM2334" s="225" t="s">
        <v>2939</v>
      </c>
    </row>
    <row r="2335" s="2" customFormat="1">
      <c r="A2335" s="40"/>
      <c r="B2335" s="41"/>
      <c r="C2335" s="42"/>
      <c r="D2335" s="227" t="s">
        <v>169</v>
      </c>
      <c r="E2335" s="42"/>
      <c r="F2335" s="228" t="s">
        <v>2940</v>
      </c>
      <c r="G2335" s="42"/>
      <c r="H2335" s="42"/>
      <c r="I2335" s="229"/>
      <c r="J2335" s="42"/>
      <c r="K2335" s="42"/>
      <c r="L2335" s="46"/>
      <c r="M2335" s="230"/>
      <c r="N2335" s="231"/>
      <c r="O2335" s="86"/>
      <c r="P2335" s="86"/>
      <c r="Q2335" s="86"/>
      <c r="R2335" s="86"/>
      <c r="S2335" s="86"/>
      <c r="T2335" s="87"/>
      <c r="U2335" s="40"/>
      <c r="V2335" s="40"/>
      <c r="W2335" s="40"/>
      <c r="X2335" s="40"/>
      <c r="Y2335" s="40"/>
      <c r="Z2335" s="40"/>
      <c r="AA2335" s="40"/>
      <c r="AB2335" s="40"/>
      <c r="AC2335" s="40"/>
      <c r="AD2335" s="40"/>
      <c r="AE2335" s="40"/>
      <c r="AT2335" s="19" t="s">
        <v>169</v>
      </c>
      <c r="AU2335" s="19" t="s">
        <v>83</v>
      </c>
    </row>
    <row r="2336" s="13" customFormat="1">
      <c r="A2336" s="13"/>
      <c r="B2336" s="232"/>
      <c r="C2336" s="233"/>
      <c r="D2336" s="234" t="s">
        <v>171</v>
      </c>
      <c r="E2336" s="235" t="s">
        <v>19</v>
      </c>
      <c r="F2336" s="236" t="s">
        <v>2875</v>
      </c>
      <c r="G2336" s="233"/>
      <c r="H2336" s="237">
        <v>1.53</v>
      </c>
      <c r="I2336" s="238"/>
      <c r="J2336" s="233"/>
      <c r="K2336" s="233"/>
      <c r="L2336" s="239"/>
      <c r="M2336" s="240"/>
      <c r="N2336" s="241"/>
      <c r="O2336" s="241"/>
      <c r="P2336" s="241"/>
      <c r="Q2336" s="241"/>
      <c r="R2336" s="241"/>
      <c r="S2336" s="241"/>
      <c r="T2336" s="242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T2336" s="243" t="s">
        <v>171</v>
      </c>
      <c r="AU2336" s="243" t="s">
        <v>83</v>
      </c>
      <c r="AV2336" s="13" t="s">
        <v>83</v>
      </c>
      <c r="AW2336" s="13" t="s">
        <v>35</v>
      </c>
      <c r="AX2336" s="13" t="s">
        <v>81</v>
      </c>
      <c r="AY2336" s="243" t="s">
        <v>160</v>
      </c>
    </row>
    <row r="2337" s="2" customFormat="1" ht="24.15" customHeight="1">
      <c r="A2337" s="40"/>
      <c r="B2337" s="41"/>
      <c r="C2337" s="214" t="s">
        <v>2941</v>
      </c>
      <c r="D2337" s="214" t="s">
        <v>162</v>
      </c>
      <c r="E2337" s="215" t="s">
        <v>2942</v>
      </c>
      <c r="F2337" s="216" t="s">
        <v>2943</v>
      </c>
      <c r="G2337" s="217" t="s">
        <v>287</v>
      </c>
      <c r="H2337" s="218">
        <v>34</v>
      </c>
      <c r="I2337" s="219"/>
      <c r="J2337" s="220">
        <f>ROUND(I2337*H2337,2)</f>
        <v>0</v>
      </c>
      <c r="K2337" s="216" t="s">
        <v>166</v>
      </c>
      <c r="L2337" s="46"/>
      <c r="M2337" s="221" t="s">
        <v>19</v>
      </c>
      <c r="N2337" s="222" t="s">
        <v>44</v>
      </c>
      <c r="O2337" s="86"/>
      <c r="P2337" s="223">
        <f>O2337*H2337</f>
        <v>0</v>
      </c>
      <c r="Q2337" s="223">
        <v>0</v>
      </c>
      <c r="R2337" s="223">
        <f>Q2337*H2337</f>
        <v>0</v>
      </c>
      <c r="S2337" s="223">
        <v>0</v>
      </c>
      <c r="T2337" s="224">
        <f>S2337*H2337</f>
        <v>0</v>
      </c>
      <c r="U2337" s="40"/>
      <c r="V2337" s="40"/>
      <c r="W2337" s="40"/>
      <c r="X2337" s="40"/>
      <c r="Y2337" s="40"/>
      <c r="Z2337" s="40"/>
      <c r="AA2337" s="40"/>
      <c r="AB2337" s="40"/>
      <c r="AC2337" s="40"/>
      <c r="AD2337" s="40"/>
      <c r="AE2337" s="40"/>
      <c r="AR2337" s="225" t="s">
        <v>263</v>
      </c>
      <c r="AT2337" s="225" t="s">
        <v>162</v>
      </c>
      <c r="AU2337" s="225" t="s">
        <v>83</v>
      </c>
      <c r="AY2337" s="19" t="s">
        <v>160</v>
      </c>
      <c r="BE2337" s="226">
        <f>IF(N2337="základní",J2337,0)</f>
        <v>0</v>
      </c>
      <c r="BF2337" s="226">
        <f>IF(N2337="snížená",J2337,0)</f>
        <v>0</v>
      </c>
      <c r="BG2337" s="226">
        <f>IF(N2337="zákl. přenesená",J2337,0)</f>
        <v>0</v>
      </c>
      <c r="BH2337" s="226">
        <f>IF(N2337="sníž. přenesená",J2337,0)</f>
        <v>0</v>
      </c>
      <c r="BI2337" s="226">
        <f>IF(N2337="nulová",J2337,0)</f>
        <v>0</v>
      </c>
      <c r="BJ2337" s="19" t="s">
        <v>81</v>
      </c>
      <c r="BK2337" s="226">
        <f>ROUND(I2337*H2337,2)</f>
        <v>0</v>
      </c>
      <c r="BL2337" s="19" t="s">
        <v>263</v>
      </c>
      <c r="BM2337" s="225" t="s">
        <v>2944</v>
      </c>
    </row>
    <row r="2338" s="2" customFormat="1">
      <c r="A2338" s="40"/>
      <c r="B2338" s="41"/>
      <c r="C2338" s="42"/>
      <c r="D2338" s="227" t="s">
        <v>169</v>
      </c>
      <c r="E2338" s="42"/>
      <c r="F2338" s="228" t="s">
        <v>2945</v>
      </c>
      <c r="G2338" s="42"/>
      <c r="H2338" s="42"/>
      <c r="I2338" s="229"/>
      <c r="J2338" s="42"/>
      <c r="K2338" s="42"/>
      <c r="L2338" s="46"/>
      <c r="M2338" s="230"/>
      <c r="N2338" s="231"/>
      <c r="O2338" s="86"/>
      <c r="P2338" s="86"/>
      <c r="Q2338" s="86"/>
      <c r="R2338" s="86"/>
      <c r="S2338" s="86"/>
      <c r="T2338" s="87"/>
      <c r="U2338" s="40"/>
      <c r="V2338" s="40"/>
      <c r="W2338" s="40"/>
      <c r="X2338" s="40"/>
      <c r="Y2338" s="40"/>
      <c r="Z2338" s="40"/>
      <c r="AA2338" s="40"/>
      <c r="AB2338" s="40"/>
      <c r="AC2338" s="40"/>
      <c r="AD2338" s="40"/>
      <c r="AE2338" s="40"/>
      <c r="AT2338" s="19" t="s">
        <v>169</v>
      </c>
      <c r="AU2338" s="19" t="s">
        <v>83</v>
      </c>
    </row>
    <row r="2339" s="13" customFormat="1">
      <c r="A2339" s="13"/>
      <c r="B2339" s="232"/>
      <c r="C2339" s="233"/>
      <c r="D2339" s="234" t="s">
        <v>171</v>
      </c>
      <c r="E2339" s="235" t="s">
        <v>19</v>
      </c>
      <c r="F2339" s="236" t="s">
        <v>2946</v>
      </c>
      <c r="G2339" s="233"/>
      <c r="H2339" s="237">
        <v>1</v>
      </c>
      <c r="I2339" s="238"/>
      <c r="J2339" s="233"/>
      <c r="K2339" s="233"/>
      <c r="L2339" s="239"/>
      <c r="M2339" s="240"/>
      <c r="N2339" s="241"/>
      <c r="O2339" s="241"/>
      <c r="P2339" s="241"/>
      <c r="Q2339" s="241"/>
      <c r="R2339" s="241"/>
      <c r="S2339" s="241"/>
      <c r="T2339" s="242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T2339" s="243" t="s">
        <v>171</v>
      </c>
      <c r="AU2339" s="243" t="s">
        <v>83</v>
      </c>
      <c r="AV2339" s="13" t="s">
        <v>83</v>
      </c>
      <c r="AW2339" s="13" t="s">
        <v>35</v>
      </c>
      <c r="AX2339" s="13" t="s">
        <v>73</v>
      </c>
      <c r="AY2339" s="243" t="s">
        <v>160</v>
      </c>
    </row>
    <row r="2340" s="13" customFormat="1">
      <c r="A2340" s="13"/>
      <c r="B2340" s="232"/>
      <c r="C2340" s="233"/>
      <c r="D2340" s="234" t="s">
        <v>171</v>
      </c>
      <c r="E2340" s="235" t="s">
        <v>19</v>
      </c>
      <c r="F2340" s="236" t="s">
        <v>2947</v>
      </c>
      <c r="G2340" s="233"/>
      <c r="H2340" s="237">
        <v>15</v>
      </c>
      <c r="I2340" s="238"/>
      <c r="J2340" s="233"/>
      <c r="K2340" s="233"/>
      <c r="L2340" s="239"/>
      <c r="M2340" s="240"/>
      <c r="N2340" s="241"/>
      <c r="O2340" s="241"/>
      <c r="P2340" s="241"/>
      <c r="Q2340" s="241"/>
      <c r="R2340" s="241"/>
      <c r="S2340" s="241"/>
      <c r="T2340" s="242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T2340" s="243" t="s">
        <v>171</v>
      </c>
      <c r="AU2340" s="243" t="s">
        <v>83</v>
      </c>
      <c r="AV2340" s="13" t="s">
        <v>83</v>
      </c>
      <c r="AW2340" s="13" t="s">
        <v>35</v>
      </c>
      <c r="AX2340" s="13" t="s">
        <v>73</v>
      </c>
      <c r="AY2340" s="243" t="s">
        <v>160</v>
      </c>
    </row>
    <row r="2341" s="13" customFormat="1">
      <c r="A2341" s="13"/>
      <c r="B2341" s="232"/>
      <c r="C2341" s="233"/>
      <c r="D2341" s="234" t="s">
        <v>171</v>
      </c>
      <c r="E2341" s="235" t="s">
        <v>19</v>
      </c>
      <c r="F2341" s="236" t="s">
        <v>2948</v>
      </c>
      <c r="G2341" s="233"/>
      <c r="H2341" s="237">
        <v>4</v>
      </c>
      <c r="I2341" s="238"/>
      <c r="J2341" s="233"/>
      <c r="K2341" s="233"/>
      <c r="L2341" s="239"/>
      <c r="M2341" s="240"/>
      <c r="N2341" s="241"/>
      <c r="O2341" s="241"/>
      <c r="P2341" s="241"/>
      <c r="Q2341" s="241"/>
      <c r="R2341" s="241"/>
      <c r="S2341" s="241"/>
      <c r="T2341" s="242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T2341" s="243" t="s">
        <v>171</v>
      </c>
      <c r="AU2341" s="243" t="s">
        <v>83</v>
      </c>
      <c r="AV2341" s="13" t="s">
        <v>83</v>
      </c>
      <c r="AW2341" s="13" t="s">
        <v>35</v>
      </c>
      <c r="AX2341" s="13" t="s">
        <v>73</v>
      </c>
      <c r="AY2341" s="243" t="s">
        <v>160</v>
      </c>
    </row>
    <row r="2342" s="13" customFormat="1">
      <c r="A2342" s="13"/>
      <c r="B2342" s="232"/>
      <c r="C2342" s="233"/>
      <c r="D2342" s="234" t="s">
        <v>171</v>
      </c>
      <c r="E2342" s="235" t="s">
        <v>19</v>
      </c>
      <c r="F2342" s="236" t="s">
        <v>2949</v>
      </c>
      <c r="G2342" s="233"/>
      <c r="H2342" s="237">
        <v>4</v>
      </c>
      <c r="I2342" s="238"/>
      <c r="J2342" s="233"/>
      <c r="K2342" s="233"/>
      <c r="L2342" s="239"/>
      <c r="M2342" s="240"/>
      <c r="N2342" s="241"/>
      <c r="O2342" s="241"/>
      <c r="P2342" s="241"/>
      <c r="Q2342" s="241"/>
      <c r="R2342" s="241"/>
      <c r="S2342" s="241"/>
      <c r="T2342" s="242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T2342" s="243" t="s">
        <v>171</v>
      </c>
      <c r="AU2342" s="243" t="s">
        <v>83</v>
      </c>
      <c r="AV2342" s="13" t="s">
        <v>83</v>
      </c>
      <c r="AW2342" s="13" t="s">
        <v>35</v>
      </c>
      <c r="AX2342" s="13" t="s">
        <v>73</v>
      </c>
      <c r="AY2342" s="243" t="s">
        <v>160</v>
      </c>
    </row>
    <row r="2343" s="13" customFormat="1">
      <c r="A2343" s="13"/>
      <c r="B2343" s="232"/>
      <c r="C2343" s="233"/>
      <c r="D2343" s="234" t="s">
        <v>171</v>
      </c>
      <c r="E2343" s="235" t="s">
        <v>19</v>
      </c>
      <c r="F2343" s="236" t="s">
        <v>2950</v>
      </c>
      <c r="G2343" s="233"/>
      <c r="H2343" s="237">
        <v>1</v>
      </c>
      <c r="I2343" s="238"/>
      <c r="J2343" s="233"/>
      <c r="K2343" s="233"/>
      <c r="L2343" s="239"/>
      <c r="M2343" s="240"/>
      <c r="N2343" s="241"/>
      <c r="O2343" s="241"/>
      <c r="P2343" s="241"/>
      <c r="Q2343" s="241"/>
      <c r="R2343" s="241"/>
      <c r="S2343" s="241"/>
      <c r="T2343" s="242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T2343" s="243" t="s">
        <v>171</v>
      </c>
      <c r="AU2343" s="243" t="s">
        <v>83</v>
      </c>
      <c r="AV2343" s="13" t="s">
        <v>83</v>
      </c>
      <c r="AW2343" s="13" t="s">
        <v>35</v>
      </c>
      <c r="AX2343" s="13" t="s">
        <v>73</v>
      </c>
      <c r="AY2343" s="243" t="s">
        <v>160</v>
      </c>
    </row>
    <row r="2344" s="13" customFormat="1">
      <c r="A2344" s="13"/>
      <c r="B2344" s="232"/>
      <c r="C2344" s="233"/>
      <c r="D2344" s="234" t="s">
        <v>171</v>
      </c>
      <c r="E2344" s="235" t="s">
        <v>19</v>
      </c>
      <c r="F2344" s="236" t="s">
        <v>2951</v>
      </c>
      <c r="G2344" s="233"/>
      <c r="H2344" s="237">
        <v>1</v>
      </c>
      <c r="I2344" s="238"/>
      <c r="J2344" s="233"/>
      <c r="K2344" s="233"/>
      <c r="L2344" s="239"/>
      <c r="M2344" s="240"/>
      <c r="N2344" s="241"/>
      <c r="O2344" s="241"/>
      <c r="P2344" s="241"/>
      <c r="Q2344" s="241"/>
      <c r="R2344" s="241"/>
      <c r="S2344" s="241"/>
      <c r="T2344" s="242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T2344" s="243" t="s">
        <v>171</v>
      </c>
      <c r="AU2344" s="243" t="s">
        <v>83</v>
      </c>
      <c r="AV2344" s="13" t="s">
        <v>83</v>
      </c>
      <c r="AW2344" s="13" t="s">
        <v>35</v>
      </c>
      <c r="AX2344" s="13" t="s">
        <v>73</v>
      </c>
      <c r="AY2344" s="243" t="s">
        <v>160</v>
      </c>
    </row>
    <row r="2345" s="13" customFormat="1">
      <c r="A2345" s="13"/>
      <c r="B2345" s="232"/>
      <c r="C2345" s="233"/>
      <c r="D2345" s="234" t="s">
        <v>171</v>
      </c>
      <c r="E2345" s="235" t="s">
        <v>19</v>
      </c>
      <c r="F2345" s="236" t="s">
        <v>2952</v>
      </c>
      <c r="G2345" s="233"/>
      <c r="H2345" s="237">
        <v>1</v>
      </c>
      <c r="I2345" s="238"/>
      <c r="J2345" s="233"/>
      <c r="K2345" s="233"/>
      <c r="L2345" s="239"/>
      <c r="M2345" s="240"/>
      <c r="N2345" s="241"/>
      <c r="O2345" s="241"/>
      <c r="P2345" s="241"/>
      <c r="Q2345" s="241"/>
      <c r="R2345" s="241"/>
      <c r="S2345" s="241"/>
      <c r="T2345" s="242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T2345" s="243" t="s">
        <v>171</v>
      </c>
      <c r="AU2345" s="243" t="s">
        <v>83</v>
      </c>
      <c r="AV2345" s="13" t="s">
        <v>83</v>
      </c>
      <c r="AW2345" s="13" t="s">
        <v>35</v>
      </c>
      <c r="AX2345" s="13" t="s">
        <v>73</v>
      </c>
      <c r="AY2345" s="243" t="s">
        <v>160</v>
      </c>
    </row>
    <row r="2346" s="13" customFormat="1">
      <c r="A2346" s="13"/>
      <c r="B2346" s="232"/>
      <c r="C2346" s="233"/>
      <c r="D2346" s="234" t="s">
        <v>171</v>
      </c>
      <c r="E2346" s="235" t="s">
        <v>19</v>
      </c>
      <c r="F2346" s="236" t="s">
        <v>2953</v>
      </c>
      <c r="G2346" s="233"/>
      <c r="H2346" s="237">
        <v>7</v>
      </c>
      <c r="I2346" s="238"/>
      <c r="J2346" s="233"/>
      <c r="K2346" s="233"/>
      <c r="L2346" s="239"/>
      <c r="M2346" s="240"/>
      <c r="N2346" s="241"/>
      <c r="O2346" s="241"/>
      <c r="P2346" s="241"/>
      <c r="Q2346" s="241"/>
      <c r="R2346" s="241"/>
      <c r="S2346" s="241"/>
      <c r="T2346" s="242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T2346" s="243" t="s">
        <v>171</v>
      </c>
      <c r="AU2346" s="243" t="s">
        <v>83</v>
      </c>
      <c r="AV2346" s="13" t="s">
        <v>83</v>
      </c>
      <c r="AW2346" s="13" t="s">
        <v>35</v>
      </c>
      <c r="AX2346" s="13" t="s">
        <v>73</v>
      </c>
      <c r="AY2346" s="243" t="s">
        <v>160</v>
      </c>
    </row>
    <row r="2347" s="14" customFormat="1">
      <c r="A2347" s="14"/>
      <c r="B2347" s="244"/>
      <c r="C2347" s="245"/>
      <c r="D2347" s="234" t="s">
        <v>171</v>
      </c>
      <c r="E2347" s="246" t="s">
        <v>19</v>
      </c>
      <c r="F2347" s="247" t="s">
        <v>180</v>
      </c>
      <c r="G2347" s="245"/>
      <c r="H2347" s="248">
        <v>34</v>
      </c>
      <c r="I2347" s="249"/>
      <c r="J2347" s="245"/>
      <c r="K2347" s="245"/>
      <c r="L2347" s="250"/>
      <c r="M2347" s="251"/>
      <c r="N2347" s="252"/>
      <c r="O2347" s="252"/>
      <c r="P2347" s="252"/>
      <c r="Q2347" s="252"/>
      <c r="R2347" s="252"/>
      <c r="S2347" s="252"/>
      <c r="T2347" s="253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T2347" s="254" t="s">
        <v>171</v>
      </c>
      <c r="AU2347" s="254" t="s">
        <v>83</v>
      </c>
      <c r="AV2347" s="14" t="s">
        <v>167</v>
      </c>
      <c r="AW2347" s="14" t="s">
        <v>35</v>
      </c>
      <c r="AX2347" s="14" t="s">
        <v>81</v>
      </c>
      <c r="AY2347" s="254" t="s">
        <v>160</v>
      </c>
    </row>
    <row r="2348" s="2" customFormat="1" ht="24.15" customHeight="1">
      <c r="A2348" s="40"/>
      <c r="B2348" s="41"/>
      <c r="C2348" s="255" t="s">
        <v>2954</v>
      </c>
      <c r="D2348" s="255" t="s">
        <v>242</v>
      </c>
      <c r="E2348" s="256" t="s">
        <v>2955</v>
      </c>
      <c r="F2348" s="257" t="s">
        <v>2956</v>
      </c>
      <c r="G2348" s="258" t="s">
        <v>287</v>
      </c>
      <c r="H2348" s="259">
        <v>19</v>
      </c>
      <c r="I2348" s="260"/>
      <c r="J2348" s="261">
        <f>ROUND(I2348*H2348,2)</f>
        <v>0</v>
      </c>
      <c r="K2348" s="257" t="s">
        <v>166</v>
      </c>
      <c r="L2348" s="262"/>
      <c r="M2348" s="263" t="s">
        <v>19</v>
      </c>
      <c r="N2348" s="264" t="s">
        <v>44</v>
      </c>
      <c r="O2348" s="86"/>
      <c r="P2348" s="223">
        <f>O2348*H2348</f>
        <v>0</v>
      </c>
      <c r="Q2348" s="223">
        <v>0.0195</v>
      </c>
      <c r="R2348" s="223">
        <f>Q2348*H2348</f>
        <v>0.3705</v>
      </c>
      <c r="S2348" s="223">
        <v>0</v>
      </c>
      <c r="T2348" s="224">
        <f>S2348*H2348</f>
        <v>0</v>
      </c>
      <c r="U2348" s="40"/>
      <c r="V2348" s="40"/>
      <c r="W2348" s="40"/>
      <c r="X2348" s="40"/>
      <c r="Y2348" s="40"/>
      <c r="Z2348" s="40"/>
      <c r="AA2348" s="40"/>
      <c r="AB2348" s="40"/>
      <c r="AC2348" s="40"/>
      <c r="AD2348" s="40"/>
      <c r="AE2348" s="40"/>
      <c r="AR2348" s="225" t="s">
        <v>368</v>
      </c>
      <c r="AT2348" s="225" t="s">
        <v>242</v>
      </c>
      <c r="AU2348" s="225" t="s">
        <v>83</v>
      </c>
      <c r="AY2348" s="19" t="s">
        <v>160</v>
      </c>
      <c r="BE2348" s="226">
        <f>IF(N2348="základní",J2348,0)</f>
        <v>0</v>
      </c>
      <c r="BF2348" s="226">
        <f>IF(N2348="snížená",J2348,0)</f>
        <v>0</v>
      </c>
      <c r="BG2348" s="226">
        <f>IF(N2348="zákl. přenesená",J2348,0)</f>
        <v>0</v>
      </c>
      <c r="BH2348" s="226">
        <f>IF(N2348="sníž. přenesená",J2348,0)</f>
        <v>0</v>
      </c>
      <c r="BI2348" s="226">
        <f>IF(N2348="nulová",J2348,0)</f>
        <v>0</v>
      </c>
      <c r="BJ2348" s="19" t="s">
        <v>81</v>
      </c>
      <c r="BK2348" s="226">
        <f>ROUND(I2348*H2348,2)</f>
        <v>0</v>
      </c>
      <c r="BL2348" s="19" t="s">
        <v>263</v>
      </c>
      <c r="BM2348" s="225" t="s">
        <v>2957</v>
      </c>
    </row>
    <row r="2349" s="2" customFormat="1">
      <c r="A2349" s="40"/>
      <c r="B2349" s="41"/>
      <c r="C2349" s="42"/>
      <c r="D2349" s="234" t="s">
        <v>449</v>
      </c>
      <c r="E2349" s="42"/>
      <c r="F2349" s="276" t="s">
        <v>2958</v>
      </c>
      <c r="G2349" s="42"/>
      <c r="H2349" s="42"/>
      <c r="I2349" s="229"/>
      <c r="J2349" s="42"/>
      <c r="K2349" s="42"/>
      <c r="L2349" s="46"/>
      <c r="M2349" s="230"/>
      <c r="N2349" s="231"/>
      <c r="O2349" s="86"/>
      <c r="P2349" s="86"/>
      <c r="Q2349" s="86"/>
      <c r="R2349" s="86"/>
      <c r="S2349" s="86"/>
      <c r="T2349" s="87"/>
      <c r="U2349" s="40"/>
      <c r="V2349" s="40"/>
      <c r="W2349" s="40"/>
      <c r="X2349" s="40"/>
      <c r="Y2349" s="40"/>
      <c r="Z2349" s="40"/>
      <c r="AA2349" s="40"/>
      <c r="AB2349" s="40"/>
      <c r="AC2349" s="40"/>
      <c r="AD2349" s="40"/>
      <c r="AE2349" s="40"/>
      <c r="AT2349" s="19" t="s">
        <v>449</v>
      </c>
      <c r="AU2349" s="19" t="s">
        <v>83</v>
      </c>
    </row>
    <row r="2350" s="13" customFormat="1">
      <c r="A2350" s="13"/>
      <c r="B2350" s="232"/>
      <c r="C2350" s="233"/>
      <c r="D2350" s="234" t="s">
        <v>171</v>
      </c>
      <c r="E2350" s="235" t="s">
        <v>19</v>
      </c>
      <c r="F2350" s="236" t="s">
        <v>2959</v>
      </c>
      <c r="G2350" s="233"/>
      <c r="H2350" s="237">
        <v>1</v>
      </c>
      <c r="I2350" s="238"/>
      <c r="J2350" s="233"/>
      <c r="K2350" s="233"/>
      <c r="L2350" s="239"/>
      <c r="M2350" s="240"/>
      <c r="N2350" s="241"/>
      <c r="O2350" s="241"/>
      <c r="P2350" s="241"/>
      <c r="Q2350" s="241"/>
      <c r="R2350" s="241"/>
      <c r="S2350" s="241"/>
      <c r="T2350" s="242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T2350" s="243" t="s">
        <v>171</v>
      </c>
      <c r="AU2350" s="243" t="s">
        <v>83</v>
      </c>
      <c r="AV2350" s="13" t="s">
        <v>83</v>
      </c>
      <c r="AW2350" s="13" t="s">
        <v>35</v>
      </c>
      <c r="AX2350" s="13" t="s">
        <v>73</v>
      </c>
      <c r="AY2350" s="243" t="s">
        <v>160</v>
      </c>
    </row>
    <row r="2351" s="13" customFormat="1">
      <c r="A2351" s="13"/>
      <c r="B2351" s="232"/>
      <c r="C2351" s="233"/>
      <c r="D2351" s="234" t="s">
        <v>171</v>
      </c>
      <c r="E2351" s="235" t="s">
        <v>19</v>
      </c>
      <c r="F2351" s="236" t="s">
        <v>2948</v>
      </c>
      <c r="G2351" s="233"/>
      <c r="H2351" s="237">
        <v>4</v>
      </c>
      <c r="I2351" s="238"/>
      <c r="J2351" s="233"/>
      <c r="K2351" s="233"/>
      <c r="L2351" s="239"/>
      <c r="M2351" s="240"/>
      <c r="N2351" s="241"/>
      <c r="O2351" s="241"/>
      <c r="P2351" s="241"/>
      <c r="Q2351" s="241"/>
      <c r="R2351" s="241"/>
      <c r="S2351" s="241"/>
      <c r="T2351" s="242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T2351" s="243" t="s">
        <v>171</v>
      </c>
      <c r="AU2351" s="243" t="s">
        <v>83</v>
      </c>
      <c r="AV2351" s="13" t="s">
        <v>83</v>
      </c>
      <c r="AW2351" s="13" t="s">
        <v>35</v>
      </c>
      <c r="AX2351" s="13" t="s">
        <v>73</v>
      </c>
      <c r="AY2351" s="243" t="s">
        <v>160</v>
      </c>
    </row>
    <row r="2352" s="13" customFormat="1">
      <c r="A2352" s="13"/>
      <c r="B2352" s="232"/>
      <c r="C2352" s="233"/>
      <c r="D2352" s="234" t="s">
        <v>171</v>
      </c>
      <c r="E2352" s="235" t="s">
        <v>19</v>
      </c>
      <c r="F2352" s="236" t="s">
        <v>2960</v>
      </c>
      <c r="G2352" s="233"/>
      <c r="H2352" s="237">
        <v>4</v>
      </c>
      <c r="I2352" s="238"/>
      <c r="J2352" s="233"/>
      <c r="K2352" s="233"/>
      <c r="L2352" s="239"/>
      <c r="M2352" s="240"/>
      <c r="N2352" s="241"/>
      <c r="O2352" s="241"/>
      <c r="P2352" s="241"/>
      <c r="Q2352" s="241"/>
      <c r="R2352" s="241"/>
      <c r="S2352" s="241"/>
      <c r="T2352" s="242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T2352" s="243" t="s">
        <v>171</v>
      </c>
      <c r="AU2352" s="243" t="s">
        <v>83</v>
      </c>
      <c r="AV2352" s="13" t="s">
        <v>83</v>
      </c>
      <c r="AW2352" s="13" t="s">
        <v>35</v>
      </c>
      <c r="AX2352" s="13" t="s">
        <v>73</v>
      </c>
      <c r="AY2352" s="243" t="s">
        <v>160</v>
      </c>
    </row>
    <row r="2353" s="13" customFormat="1">
      <c r="A2353" s="13"/>
      <c r="B2353" s="232"/>
      <c r="C2353" s="233"/>
      <c r="D2353" s="234" t="s">
        <v>171</v>
      </c>
      <c r="E2353" s="235" t="s">
        <v>19</v>
      </c>
      <c r="F2353" s="236" t="s">
        <v>2961</v>
      </c>
      <c r="G2353" s="233"/>
      <c r="H2353" s="237">
        <v>1</v>
      </c>
      <c r="I2353" s="238"/>
      <c r="J2353" s="233"/>
      <c r="K2353" s="233"/>
      <c r="L2353" s="239"/>
      <c r="M2353" s="240"/>
      <c r="N2353" s="241"/>
      <c r="O2353" s="241"/>
      <c r="P2353" s="241"/>
      <c r="Q2353" s="241"/>
      <c r="R2353" s="241"/>
      <c r="S2353" s="241"/>
      <c r="T2353" s="242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T2353" s="243" t="s">
        <v>171</v>
      </c>
      <c r="AU2353" s="243" t="s">
        <v>83</v>
      </c>
      <c r="AV2353" s="13" t="s">
        <v>83</v>
      </c>
      <c r="AW2353" s="13" t="s">
        <v>35</v>
      </c>
      <c r="AX2353" s="13" t="s">
        <v>73</v>
      </c>
      <c r="AY2353" s="243" t="s">
        <v>160</v>
      </c>
    </row>
    <row r="2354" s="13" customFormat="1">
      <c r="A2354" s="13"/>
      <c r="B2354" s="232"/>
      <c r="C2354" s="233"/>
      <c r="D2354" s="234" t="s">
        <v>171</v>
      </c>
      <c r="E2354" s="235" t="s">
        <v>19</v>
      </c>
      <c r="F2354" s="236" t="s">
        <v>2962</v>
      </c>
      <c r="G2354" s="233"/>
      <c r="H2354" s="237">
        <v>1</v>
      </c>
      <c r="I2354" s="238"/>
      <c r="J2354" s="233"/>
      <c r="K2354" s="233"/>
      <c r="L2354" s="239"/>
      <c r="M2354" s="240"/>
      <c r="N2354" s="241"/>
      <c r="O2354" s="241"/>
      <c r="P2354" s="241"/>
      <c r="Q2354" s="241"/>
      <c r="R2354" s="241"/>
      <c r="S2354" s="241"/>
      <c r="T2354" s="242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T2354" s="243" t="s">
        <v>171</v>
      </c>
      <c r="AU2354" s="243" t="s">
        <v>83</v>
      </c>
      <c r="AV2354" s="13" t="s">
        <v>83</v>
      </c>
      <c r="AW2354" s="13" t="s">
        <v>35</v>
      </c>
      <c r="AX2354" s="13" t="s">
        <v>73</v>
      </c>
      <c r="AY2354" s="243" t="s">
        <v>160</v>
      </c>
    </row>
    <row r="2355" s="13" customFormat="1">
      <c r="A2355" s="13"/>
      <c r="B2355" s="232"/>
      <c r="C2355" s="233"/>
      <c r="D2355" s="234" t="s">
        <v>171</v>
      </c>
      <c r="E2355" s="235" t="s">
        <v>19</v>
      </c>
      <c r="F2355" s="236" t="s">
        <v>2963</v>
      </c>
      <c r="G2355" s="233"/>
      <c r="H2355" s="237">
        <v>1</v>
      </c>
      <c r="I2355" s="238"/>
      <c r="J2355" s="233"/>
      <c r="K2355" s="233"/>
      <c r="L2355" s="239"/>
      <c r="M2355" s="240"/>
      <c r="N2355" s="241"/>
      <c r="O2355" s="241"/>
      <c r="P2355" s="241"/>
      <c r="Q2355" s="241"/>
      <c r="R2355" s="241"/>
      <c r="S2355" s="241"/>
      <c r="T2355" s="242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T2355" s="243" t="s">
        <v>171</v>
      </c>
      <c r="AU2355" s="243" t="s">
        <v>83</v>
      </c>
      <c r="AV2355" s="13" t="s">
        <v>83</v>
      </c>
      <c r="AW2355" s="13" t="s">
        <v>35</v>
      </c>
      <c r="AX2355" s="13" t="s">
        <v>73</v>
      </c>
      <c r="AY2355" s="243" t="s">
        <v>160</v>
      </c>
    </row>
    <row r="2356" s="13" customFormat="1">
      <c r="A2356" s="13"/>
      <c r="B2356" s="232"/>
      <c r="C2356" s="233"/>
      <c r="D2356" s="234" t="s">
        <v>171</v>
      </c>
      <c r="E2356" s="235" t="s">
        <v>19</v>
      </c>
      <c r="F2356" s="236" t="s">
        <v>2964</v>
      </c>
      <c r="G2356" s="233"/>
      <c r="H2356" s="237">
        <v>7</v>
      </c>
      <c r="I2356" s="238"/>
      <c r="J2356" s="233"/>
      <c r="K2356" s="233"/>
      <c r="L2356" s="239"/>
      <c r="M2356" s="240"/>
      <c r="N2356" s="241"/>
      <c r="O2356" s="241"/>
      <c r="P2356" s="241"/>
      <c r="Q2356" s="241"/>
      <c r="R2356" s="241"/>
      <c r="S2356" s="241"/>
      <c r="T2356" s="242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T2356" s="243" t="s">
        <v>171</v>
      </c>
      <c r="AU2356" s="243" t="s">
        <v>83</v>
      </c>
      <c r="AV2356" s="13" t="s">
        <v>83</v>
      </c>
      <c r="AW2356" s="13" t="s">
        <v>35</v>
      </c>
      <c r="AX2356" s="13" t="s">
        <v>73</v>
      </c>
      <c r="AY2356" s="243" t="s">
        <v>160</v>
      </c>
    </row>
    <row r="2357" s="14" customFormat="1">
      <c r="A2357" s="14"/>
      <c r="B2357" s="244"/>
      <c r="C2357" s="245"/>
      <c r="D2357" s="234" t="s">
        <v>171</v>
      </c>
      <c r="E2357" s="246" t="s">
        <v>19</v>
      </c>
      <c r="F2357" s="247" t="s">
        <v>180</v>
      </c>
      <c r="G2357" s="245"/>
      <c r="H2357" s="248">
        <v>19</v>
      </c>
      <c r="I2357" s="249"/>
      <c r="J2357" s="245"/>
      <c r="K2357" s="245"/>
      <c r="L2357" s="250"/>
      <c r="M2357" s="251"/>
      <c r="N2357" s="252"/>
      <c r="O2357" s="252"/>
      <c r="P2357" s="252"/>
      <c r="Q2357" s="252"/>
      <c r="R2357" s="252"/>
      <c r="S2357" s="252"/>
      <c r="T2357" s="253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T2357" s="254" t="s">
        <v>171</v>
      </c>
      <c r="AU2357" s="254" t="s">
        <v>83</v>
      </c>
      <c r="AV2357" s="14" t="s">
        <v>167</v>
      </c>
      <c r="AW2357" s="14" t="s">
        <v>35</v>
      </c>
      <c r="AX2357" s="14" t="s">
        <v>81</v>
      </c>
      <c r="AY2357" s="254" t="s">
        <v>160</v>
      </c>
    </row>
    <row r="2358" s="2" customFormat="1" ht="24.15" customHeight="1">
      <c r="A2358" s="40"/>
      <c r="B2358" s="41"/>
      <c r="C2358" s="255" t="s">
        <v>2965</v>
      </c>
      <c r="D2358" s="255" t="s">
        <v>242</v>
      </c>
      <c r="E2358" s="256" t="s">
        <v>2966</v>
      </c>
      <c r="F2358" s="257" t="s">
        <v>2967</v>
      </c>
      <c r="G2358" s="258" t="s">
        <v>287</v>
      </c>
      <c r="H2358" s="259">
        <v>15</v>
      </c>
      <c r="I2358" s="260"/>
      <c r="J2358" s="261">
        <f>ROUND(I2358*H2358,2)</f>
        <v>0</v>
      </c>
      <c r="K2358" s="257" t="s">
        <v>166</v>
      </c>
      <c r="L2358" s="262"/>
      <c r="M2358" s="263" t="s">
        <v>19</v>
      </c>
      <c r="N2358" s="264" t="s">
        <v>44</v>
      </c>
      <c r="O2358" s="86"/>
      <c r="P2358" s="223">
        <f>O2358*H2358</f>
        <v>0</v>
      </c>
      <c r="Q2358" s="223">
        <v>0.017500000000000002</v>
      </c>
      <c r="R2358" s="223">
        <f>Q2358*H2358</f>
        <v>0.26250000000000001</v>
      </c>
      <c r="S2358" s="223">
        <v>0</v>
      </c>
      <c r="T2358" s="224">
        <f>S2358*H2358</f>
        <v>0</v>
      </c>
      <c r="U2358" s="40"/>
      <c r="V2358" s="40"/>
      <c r="W2358" s="40"/>
      <c r="X2358" s="40"/>
      <c r="Y2358" s="40"/>
      <c r="Z2358" s="40"/>
      <c r="AA2358" s="40"/>
      <c r="AB2358" s="40"/>
      <c r="AC2358" s="40"/>
      <c r="AD2358" s="40"/>
      <c r="AE2358" s="40"/>
      <c r="AR2358" s="225" t="s">
        <v>368</v>
      </c>
      <c r="AT2358" s="225" t="s">
        <v>242</v>
      </c>
      <c r="AU2358" s="225" t="s">
        <v>83</v>
      </c>
      <c r="AY2358" s="19" t="s">
        <v>160</v>
      </c>
      <c r="BE2358" s="226">
        <f>IF(N2358="základní",J2358,0)</f>
        <v>0</v>
      </c>
      <c r="BF2358" s="226">
        <f>IF(N2358="snížená",J2358,0)</f>
        <v>0</v>
      </c>
      <c r="BG2358" s="226">
        <f>IF(N2358="zákl. přenesená",J2358,0)</f>
        <v>0</v>
      </c>
      <c r="BH2358" s="226">
        <f>IF(N2358="sníž. přenesená",J2358,0)</f>
        <v>0</v>
      </c>
      <c r="BI2358" s="226">
        <f>IF(N2358="nulová",J2358,0)</f>
        <v>0</v>
      </c>
      <c r="BJ2358" s="19" t="s">
        <v>81</v>
      </c>
      <c r="BK2358" s="226">
        <f>ROUND(I2358*H2358,2)</f>
        <v>0</v>
      </c>
      <c r="BL2358" s="19" t="s">
        <v>263</v>
      </c>
      <c r="BM2358" s="225" t="s">
        <v>2968</v>
      </c>
    </row>
    <row r="2359" s="2" customFormat="1">
      <c r="A2359" s="40"/>
      <c r="B2359" s="41"/>
      <c r="C2359" s="42"/>
      <c r="D2359" s="234" t="s">
        <v>449</v>
      </c>
      <c r="E2359" s="42"/>
      <c r="F2359" s="276" t="s">
        <v>2969</v>
      </c>
      <c r="G2359" s="42"/>
      <c r="H2359" s="42"/>
      <c r="I2359" s="229"/>
      <c r="J2359" s="42"/>
      <c r="K2359" s="42"/>
      <c r="L2359" s="46"/>
      <c r="M2359" s="230"/>
      <c r="N2359" s="231"/>
      <c r="O2359" s="86"/>
      <c r="P2359" s="86"/>
      <c r="Q2359" s="86"/>
      <c r="R2359" s="86"/>
      <c r="S2359" s="86"/>
      <c r="T2359" s="87"/>
      <c r="U2359" s="40"/>
      <c r="V2359" s="40"/>
      <c r="W2359" s="40"/>
      <c r="X2359" s="40"/>
      <c r="Y2359" s="40"/>
      <c r="Z2359" s="40"/>
      <c r="AA2359" s="40"/>
      <c r="AB2359" s="40"/>
      <c r="AC2359" s="40"/>
      <c r="AD2359" s="40"/>
      <c r="AE2359" s="40"/>
      <c r="AT2359" s="19" t="s">
        <v>449</v>
      </c>
      <c r="AU2359" s="19" t="s">
        <v>83</v>
      </c>
    </row>
    <row r="2360" s="13" customFormat="1">
      <c r="A2360" s="13"/>
      <c r="B2360" s="232"/>
      <c r="C2360" s="233"/>
      <c r="D2360" s="234" t="s">
        <v>171</v>
      </c>
      <c r="E2360" s="235" t="s">
        <v>19</v>
      </c>
      <c r="F2360" s="236" t="s">
        <v>2947</v>
      </c>
      <c r="G2360" s="233"/>
      <c r="H2360" s="237">
        <v>15</v>
      </c>
      <c r="I2360" s="238"/>
      <c r="J2360" s="233"/>
      <c r="K2360" s="233"/>
      <c r="L2360" s="239"/>
      <c r="M2360" s="240"/>
      <c r="N2360" s="241"/>
      <c r="O2360" s="241"/>
      <c r="P2360" s="241"/>
      <c r="Q2360" s="241"/>
      <c r="R2360" s="241"/>
      <c r="S2360" s="241"/>
      <c r="T2360" s="242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T2360" s="243" t="s">
        <v>171</v>
      </c>
      <c r="AU2360" s="243" t="s">
        <v>83</v>
      </c>
      <c r="AV2360" s="13" t="s">
        <v>83</v>
      </c>
      <c r="AW2360" s="13" t="s">
        <v>35</v>
      </c>
      <c r="AX2360" s="13" t="s">
        <v>81</v>
      </c>
      <c r="AY2360" s="243" t="s">
        <v>160</v>
      </c>
    </row>
    <row r="2361" s="2" customFormat="1" ht="24.15" customHeight="1">
      <c r="A2361" s="40"/>
      <c r="B2361" s="41"/>
      <c r="C2361" s="214" t="s">
        <v>2970</v>
      </c>
      <c r="D2361" s="214" t="s">
        <v>162</v>
      </c>
      <c r="E2361" s="215" t="s">
        <v>2971</v>
      </c>
      <c r="F2361" s="216" t="s">
        <v>2972</v>
      </c>
      <c r="G2361" s="217" t="s">
        <v>287</v>
      </c>
      <c r="H2361" s="218">
        <v>6</v>
      </c>
      <c r="I2361" s="219"/>
      <c r="J2361" s="220">
        <f>ROUND(I2361*H2361,2)</f>
        <v>0</v>
      </c>
      <c r="K2361" s="216" t="s">
        <v>166</v>
      </c>
      <c r="L2361" s="46"/>
      <c r="M2361" s="221" t="s">
        <v>19</v>
      </c>
      <c r="N2361" s="222" t="s">
        <v>44</v>
      </c>
      <c r="O2361" s="86"/>
      <c r="P2361" s="223">
        <f>O2361*H2361</f>
        <v>0</v>
      </c>
      <c r="Q2361" s="223">
        <v>0</v>
      </c>
      <c r="R2361" s="223">
        <f>Q2361*H2361</f>
        <v>0</v>
      </c>
      <c r="S2361" s="223">
        <v>0</v>
      </c>
      <c r="T2361" s="224">
        <f>S2361*H2361</f>
        <v>0</v>
      </c>
      <c r="U2361" s="40"/>
      <c r="V2361" s="40"/>
      <c r="W2361" s="40"/>
      <c r="X2361" s="40"/>
      <c r="Y2361" s="40"/>
      <c r="Z2361" s="40"/>
      <c r="AA2361" s="40"/>
      <c r="AB2361" s="40"/>
      <c r="AC2361" s="40"/>
      <c r="AD2361" s="40"/>
      <c r="AE2361" s="40"/>
      <c r="AR2361" s="225" t="s">
        <v>263</v>
      </c>
      <c r="AT2361" s="225" t="s">
        <v>162</v>
      </c>
      <c r="AU2361" s="225" t="s">
        <v>83</v>
      </c>
      <c r="AY2361" s="19" t="s">
        <v>160</v>
      </c>
      <c r="BE2361" s="226">
        <f>IF(N2361="základní",J2361,0)</f>
        <v>0</v>
      </c>
      <c r="BF2361" s="226">
        <f>IF(N2361="snížená",J2361,0)</f>
        <v>0</v>
      </c>
      <c r="BG2361" s="226">
        <f>IF(N2361="zákl. přenesená",J2361,0)</f>
        <v>0</v>
      </c>
      <c r="BH2361" s="226">
        <f>IF(N2361="sníž. přenesená",J2361,0)</f>
        <v>0</v>
      </c>
      <c r="BI2361" s="226">
        <f>IF(N2361="nulová",J2361,0)</f>
        <v>0</v>
      </c>
      <c r="BJ2361" s="19" t="s">
        <v>81</v>
      </c>
      <c r="BK2361" s="226">
        <f>ROUND(I2361*H2361,2)</f>
        <v>0</v>
      </c>
      <c r="BL2361" s="19" t="s">
        <v>263</v>
      </c>
      <c r="BM2361" s="225" t="s">
        <v>2973</v>
      </c>
    </row>
    <row r="2362" s="2" customFormat="1">
      <c r="A2362" s="40"/>
      <c r="B2362" s="41"/>
      <c r="C2362" s="42"/>
      <c r="D2362" s="227" t="s">
        <v>169</v>
      </c>
      <c r="E2362" s="42"/>
      <c r="F2362" s="228" t="s">
        <v>2974</v>
      </c>
      <c r="G2362" s="42"/>
      <c r="H2362" s="42"/>
      <c r="I2362" s="229"/>
      <c r="J2362" s="42"/>
      <c r="K2362" s="42"/>
      <c r="L2362" s="46"/>
      <c r="M2362" s="230"/>
      <c r="N2362" s="231"/>
      <c r="O2362" s="86"/>
      <c r="P2362" s="86"/>
      <c r="Q2362" s="86"/>
      <c r="R2362" s="86"/>
      <c r="S2362" s="86"/>
      <c r="T2362" s="87"/>
      <c r="U2362" s="40"/>
      <c r="V2362" s="40"/>
      <c r="W2362" s="40"/>
      <c r="X2362" s="40"/>
      <c r="Y2362" s="40"/>
      <c r="Z2362" s="40"/>
      <c r="AA2362" s="40"/>
      <c r="AB2362" s="40"/>
      <c r="AC2362" s="40"/>
      <c r="AD2362" s="40"/>
      <c r="AE2362" s="40"/>
      <c r="AT2362" s="19" t="s">
        <v>169</v>
      </c>
      <c r="AU2362" s="19" t="s">
        <v>83</v>
      </c>
    </row>
    <row r="2363" s="13" customFormat="1">
      <c r="A2363" s="13"/>
      <c r="B2363" s="232"/>
      <c r="C2363" s="233"/>
      <c r="D2363" s="234" t="s">
        <v>171</v>
      </c>
      <c r="E2363" s="235" t="s">
        <v>19</v>
      </c>
      <c r="F2363" s="236" t="s">
        <v>2975</v>
      </c>
      <c r="G2363" s="233"/>
      <c r="H2363" s="237">
        <v>2</v>
      </c>
      <c r="I2363" s="238"/>
      <c r="J2363" s="233"/>
      <c r="K2363" s="233"/>
      <c r="L2363" s="239"/>
      <c r="M2363" s="240"/>
      <c r="N2363" s="241"/>
      <c r="O2363" s="241"/>
      <c r="P2363" s="241"/>
      <c r="Q2363" s="241"/>
      <c r="R2363" s="241"/>
      <c r="S2363" s="241"/>
      <c r="T2363" s="242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T2363" s="243" t="s">
        <v>171</v>
      </c>
      <c r="AU2363" s="243" t="s">
        <v>83</v>
      </c>
      <c r="AV2363" s="13" t="s">
        <v>83</v>
      </c>
      <c r="AW2363" s="13" t="s">
        <v>35</v>
      </c>
      <c r="AX2363" s="13" t="s">
        <v>73</v>
      </c>
      <c r="AY2363" s="243" t="s">
        <v>160</v>
      </c>
    </row>
    <row r="2364" s="13" customFormat="1">
      <c r="A2364" s="13"/>
      <c r="B2364" s="232"/>
      <c r="C2364" s="233"/>
      <c r="D2364" s="234" t="s">
        <v>171</v>
      </c>
      <c r="E2364" s="235" t="s">
        <v>19</v>
      </c>
      <c r="F2364" s="236" t="s">
        <v>2976</v>
      </c>
      <c r="G2364" s="233"/>
      <c r="H2364" s="237">
        <v>1</v>
      </c>
      <c r="I2364" s="238"/>
      <c r="J2364" s="233"/>
      <c r="K2364" s="233"/>
      <c r="L2364" s="239"/>
      <c r="M2364" s="240"/>
      <c r="N2364" s="241"/>
      <c r="O2364" s="241"/>
      <c r="P2364" s="241"/>
      <c r="Q2364" s="241"/>
      <c r="R2364" s="241"/>
      <c r="S2364" s="241"/>
      <c r="T2364" s="242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T2364" s="243" t="s">
        <v>171</v>
      </c>
      <c r="AU2364" s="243" t="s">
        <v>83</v>
      </c>
      <c r="AV2364" s="13" t="s">
        <v>83</v>
      </c>
      <c r="AW2364" s="13" t="s">
        <v>35</v>
      </c>
      <c r="AX2364" s="13" t="s">
        <v>73</v>
      </c>
      <c r="AY2364" s="243" t="s">
        <v>160</v>
      </c>
    </row>
    <row r="2365" s="13" customFormat="1">
      <c r="A2365" s="13"/>
      <c r="B2365" s="232"/>
      <c r="C2365" s="233"/>
      <c r="D2365" s="234" t="s">
        <v>171</v>
      </c>
      <c r="E2365" s="235" t="s">
        <v>19</v>
      </c>
      <c r="F2365" s="236" t="s">
        <v>2977</v>
      </c>
      <c r="G2365" s="233"/>
      <c r="H2365" s="237">
        <v>2</v>
      </c>
      <c r="I2365" s="238"/>
      <c r="J2365" s="233"/>
      <c r="K2365" s="233"/>
      <c r="L2365" s="239"/>
      <c r="M2365" s="240"/>
      <c r="N2365" s="241"/>
      <c r="O2365" s="241"/>
      <c r="P2365" s="241"/>
      <c r="Q2365" s="241"/>
      <c r="R2365" s="241"/>
      <c r="S2365" s="241"/>
      <c r="T2365" s="242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T2365" s="243" t="s">
        <v>171</v>
      </c>
      <c r="AU2365" s="243" t="s">
        <v>83</v>
      </c>
      <c r="AV2365" s="13" t="s">
        <v>83</v>
      </c>
      <c r="AW2365" s="13" t="s">
        <v>35</v>
      </c>
      <c r="AX2365" s="13" t="s">
        <v>73</v>
      </c>
      <c r="AY2365" s="243" t="s">
        <v>160</v>
      </c>
    </row>
    <row r="2366" s="13" customFormat="1">
      <c r="A2366" s="13"/>
      <c r="B2366" s="232"/>
      <c r="C2366" s="233"/>
      <c r="D2366" s="234" t="s">
        <v>171</v>
      </c>
      <c r="E2366" s="235" t="s">
        <v>19</v>
      </c>
      <c r="F2366" s="236" t="s">
        <v>2978</v>
      </c>
      <c r="G2366" s="233"/>
      <c r="H2366" s="237">
        <v>1</v>
      </c>
      <c r="I2366" s="238"/>
      <c r="J2366" s="233"/>
      <c r="K2366" s="233"/>
      <c r="L2366" s="239"/>
      <c r="M2366" s="240"/>
      <c r="N2366" s="241"/>
      <c r="O2366" s="241"/>
      <c r="P2366" s="241"/>
      <c r="Q2366" s="241"/>
      <c r="R2366" s="241"/>
      <c r="S2366" s="241"/>
      <c r="T2366" s="242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T2366" s="243" t="s">
        <v>171</v>
      </c>
      <c r="AU2366" s="243" t="s">
        <v>83</v>
      </c>
      <c r="AV2366" s="13" t="s">
        <v>83</v>
      </c>
      <c r="AW2366" s="13" t="s">
        <v>35</v>
      </c>
      <c r="AX2366" s="13" t="s">
        <v>73</v>
      </c>
      <c r="AY2366" s="243" t="s">
        <v>160</v>
      </c>
    </row>
    <row r="2367" s="14" customFormat="1">
      <c r="A2367" s="14"/>
      <c r="B2367" s="244"/>
      <c r="C2367" s="245"/>
      <c r="D2367" s="234" t="s">
        <v>171</v>
      </c>
      <c r="E2367" s="246" t="s">
        <v>19</v>
      </c>
      <c r="F2367" s="247" t="s">
        <v>180</v>
      </c>
      <c r="G2367" s="245"/>
      <c r="H2367" s="248">
        <v>6</v>
      </c>
      <c r="I2367" s="249"/>
      <c r="J2367" s="245"/>
      <c r="K2367" s="245"/>
      <c r="L2367" s="250"/>
      <c r="M2367" s="251"/>
      <c r="N2367" s="252"/>
      <c r="O2367" s="252"/>
      <c r="P2367" s="252"/>
      <c r="Q2367" s="252"/>
      <c r="R2367" s="252"/>
      <c r="S2367" s="252"/>
      <c r="T2367" s="253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T2367" s="254" t="s">
        <v>171</v>
      </c>
      <c r="AU2367" s="254" t="s">
        <v>83</v>
      </c>
      <c r="AV2367" s="14" t="s">
        <v>167</v>
      </c>
      <c r="AW2367" s="14" t="s">
        <v>35</v>
      </c>
      <c r="AX2367" s="14" t="s">
        <v>81</v>
      </c>
      <c r="AY2367" s="254" t="s">
        <v>160</v>
      </c>
    </row>
    <row r="2368" s="2" customFormat="1" ht="24.15" customHeight="1">
      <c r="A2368" s="40"/>
      <c r="B2368" s="41"/>
      <c r="C2368" s="255" t="s">
        <v>2979</v>
      </c>
      <c r="D2368" s="255" t="s">
        <v>242</v>
      </c>
      <c r="E2368" s="256" t="s">
        <v>2980</v>
      </c>
      <c r="F2368" s="257" t="s">
        <v>2981</v>
      </c>
      <c r="G2368" s="258" t="s">
        <v>287</v>
      </c>
      <c r="H2368" s="259">
        <v>5</v>
      </c>
      <c r="I2368" s="260"/>
      <c r="J2368" s="261">
        <f>ROUND(I2368*H2368,2)</f>
        <v>0</v>
      </c>
      <c r="K2368" s="257" t="s">
        <v>166</v>
      </c>
      <c r="L2368" s="262"/>
      <c r="M2368" s="263" t="s">
        <v>19</v>
      </c>
      <c r="N2368" s="264" t="s">
        <v>44</v>
      </c>
      <c r="O2368" s="86"/>
      <c r="P2368" s="223">
        <f>O2368*H2368</f>
        <v>0</v>
      </c>
      <c r="Q2368" s="223">
        <v>0.020500000000000001</v>
      </c>
      <c r="R2368" s="223">
        <f>Q2368*H2368</f>
        <v>0.10250000000000001</v>
      </c>
      <c r="S2368" s="223">
        <v>0</v>
      </c>
      <c r="T2368" s="224">
        <f>S2368*H2368</f>
        <v>0</v>
      </c>
      <c r="U2368" s="40"/>
      <c r="V2368" s="40"/>
      <c r="W2368" s="40"/>
      <c r="X2368" s="40"/>
      <c r="Y2368" s="40"/>
      <c r="Z2368" s="40"/>
      <c r="AA2368" s="40"/>
      <c r="AB2368" s="40"/>
      <c r="AC2368" s="40"/>
      <c r="AD2368" s="40"/>
      <c r="AE2368" s="40"/>
      <c r="AR2368" s="225" t="s">
        <v>368</v>
      </c>
      <c r="AT2368" s="225" t="s">
        <v>242</v>
      </c>
      <c r="AU2368" s="225" t="s">
        <v>83</v>
      </c>
      <c r="AY2368" s="19" t="s">
        <v>160</v>
      </c>
      <c r="BE2368" s="226">
        <f>IF(N2368="základní",J2368,0)</f>
        <v>0</v>
      </c>
      <c r="BF2368" s="226">
        <f>IF(N2368="snížená",J2368,0)</f>
        <v>0</v>
      </c>
      <c r="BG2368" s="226">
        <f>IF(N2368="zákl. přenesená",J2368,0)</f>
        <v>0</v>
      </c>
      <c r="BH2368" s="226">
        <f>IF(N2368="sníž. přenesená",J2368,0)</f>
        <v>0</v>
      </c>
      <c r="BI2368" s="226">
        <f>IF(N2368="nulová",J2368,0)</f>
        <v>0</v>
      </c>
      <c r="BJ2368" s="19" t="s">
        <v>81</v>
      </c>
      <c r="BK2368" s="226">
        <f>ROUND(I2368*H2368,2)</f>
        <v>0</v>
      </c>
      <c r="BL2368" s="19" t="s">
        <v>263</v>
      </c>
      <c r="BM2368" s="225" t="s">
        <v>2982</v>
      </c>
    </row>
    <row r="2369" s="2" customFormat="1">
      <c r="A2369" s="40"/>
      <c r="B2369" s="41"/>
      <c r="C2369" s="42"/>
      <c r="D2369" s="234" t="s">
        <v>449</v>
      </c>
      <c r="E2369" s="42"/>
      <c r="F2369" s="276" t="s">
        <v>2983</v>
      </c>
      <c r="G2369" s="42"/>
      <c r="H2369" s="42"/>
      <c r="I2369" s="229"/>
      <c r="J2369" s="42"/>
      <c r="K2369" s="42"/>
      <c r="L2369" s="46"/>
      <c r="M2369" s="230"/>
      <c r="N2369" s="231"/>
      <c r="O2369" s="86"/>
      <c r="P2369" s="86"/>
      <c r="Q2369" s="86"/>
      <c r="R2369" s="86"/>
      <c r="S2369" s="86"/>
      <c r="T2369" s="87"/>
      <c r="U2369" s="40"/>
      <c r="V2369" s="40"/>
      <c r="W2369" s="40"/>
      <c r="X2369" s="40"/>
      <c r="Y2369" s="40"/>
      <c r="Z2369" s="40"/>
      <c r="AA2369" s="40"/>
      <c r="AB2369" s="40"/>
      <c r="AC2369" s="40"/>
      <c r="AD2369" s="40"/>
      <c r="AE2369" s="40"/>
      <c r="AT2369" s="19" t="s">
        <v>449</v>
      </c>
      <c r="AU2369" s="19" t="s">
        <v>83</v>
      </c>
    </row>
    <row r="2370" s="13" customFormat="1">
      <c r="A2370" s="13"/>
      <c r="B2370" s="232"/>
      <c r="C2370" s="233"/>
      <c r="D2370" s="234" t="s">
        <v>171</v>
      </c>
      <c r="E2370" s="235" t="s">
        <v>19</v>
      </c>
      <c r="F2370" s="236" t="s">
        <v>2975</v>
      </c>
      <c r="G2370" s="233"/>
      <c r="H2370" s="237">
        <v>2</v>
      </c>
      <c r="I2370" s="238"/>
      <c r="J2370" s="233"/>
      <c r="K2370" s="233"/>
      <c r="L2370" s="239"/>
      <c r="M2370" s="240"/>
      <c r="N2370" s="241"/>
      <c r="O2370" s="241"/>
      <c r="P2370" s="241"/>
      <c r="Q2370" s="241"/>
      <c r="R2370" s="241"/>
      <c r="S2370" s="241"/>
      <c r="T2370" s="242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T2370" s="243" t="s">
        <v>171</v>
      </c>
      <c r="AU2370" s="243" t="s">
        <v>83</v>
      </c>
      <c r="AV2370" s="13" t="s">
        <v>83</v>
      </c>
      <c r="AW2370" s="13" t="s">
        <v>35</v>
      </c>
      <c r="AX2370" s="13" t="s">
        <v>73</v>
      </c>
      <c r="AY2370" s="243" t="s">
        <v>160</v>
      </c>
    </row>
    <row r="2371" s="13" customFormat="1">
      <c r="A2371" s="13"/>
      <c r="B2371" s="232"/>
      <c r="C2371" s="233"/>
      <c r="D2371" s="234" t="s">
        <v>171</v>
      </c>
      <c r="E2371" s="235" t="s">
        <v>19</v>
      </c>
      <c r="F2371" s="236" t="s">
        <v>2977</v>
      </c>
      <c r="G2371" s="233"/>
      <c r="H2371" s="237">
        <v>2</v>
      </c>
      <c r="I2371" s="238"/>
      <c r="J2371" s="233"/>
      <c r="K2371" s="233"/>
      <c r="L2371" s="239"/>
      <c r="M2371" s="240"/>
      <c r="N2371" s="241"/>
      <c r="O2371" s="241"/>
      <c r="P2371" s="241"/>
      <c r="Q2371" s="241"/>
      <c r="R2371" s="241"/>
      <c r="S2371" s="241"/>
      <c r="T2371" s="242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T2371" s="243" t="s">
        <v>171</v>
      </c>
      <c r="AU2371" s="243" t="s">
        <v>83</v>
      </c>
      <c r="AV2371" s="13" t="s">
        <v>83</v>
      </c>
      <c r="AW2371" s="13" t="s">
        <v>35</v>
      </c>
      <c r="AX2371" s="13" t="s">
        <v>73</v>
      </c>
      <c r="AY2371" s="243" t="s">
        <v>160</v>
      </c>
    </row>
    <row r="2372" s="13" customFormat="1">
      <c r="A2372" s="13"/>
      <c r="B2372" s="232"/>
      <c r="C2372" s="233"/>
      <c r="D2372" s="234" t="s">
        <v>171</v>
      </c>
      <c r="E2372" s="235" t="s">
        <v>19</v>
      </c>
      <c r="F2372" s="236" t="s">
        <v>2978</v>
      </c>
      <c r="G2372" s="233"/>
      <c r="H2372" s="237">
        <v>1</v>
      </c>
      <c r="I2372" s="238"/>
      <c r="J2372" s="233"/>
      <c r="K2372" s="233"/>
      <c r="L2372" s="239"/>
      <c r="M2372" s="240"/>
      <c r="N2372" s="241"/>
      <c r="O2372" s="241"/>
      <c r="P2372" s="241"/>
      <c r="Q2372" s="241"/>
      <c r="R2372" s="241"/>
      <c r="S2372" s="241"/>
      <c r="T2372" s="242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T2372" s="243" t="s">
        <v>171</v>
      </c>
      <c r="AU2372" s="243" t="s">
        <v>83</v>
      </c>
      <c r="AV2372" s="13" t="s">
        <v>83</v>
      </c>
      <c r="AW2372" s="13" t="s">
        <v>35</v>
      </c>
      <c r="AX2372" s="13" t="s">
        <v>73</v>
      </c>
      <c r="AY2372" s="243" t="s">
        <v>160</v>
      </c>
    </row>
    <row r="2373" s="14" customFormat="1">
      <c r="A2373" s="14"/>
      <c r="B2373" s="244"/>
      <c r="C2373" s="245"/>
      <c r="D2373" s="234" t="s">
        <v>171</v>
      </c>
      <c r="E2373" s="246" t="s">
        <v>19</v>
      </c>
      <c r="F2373" s="247" t="s">
        <v>180</v>
      </c>
      <c r="G2373" s="245"/>
      <c r="H2373" s="248">
        <v>5</v>
      </c>
      <c r="I2373" s="249"/>
      <c r="J2373" s="245"/>
      <c r="K2373" s="245"/>
      <c r="L2373" s="250"/>
      <c r="M2373" s="251"/>
      <c r="N2373" s="252"/>
      <c r="O2373" s="252"/>
      <c r="P2373" s="252"/>
      <c r="Q2373" s="252"/>
      <c r="R2373" s="252"/>
      <c r="S2373" s="252"/>
      <c r="T2373" s="253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T2373" s="254" t="s">
        <v>171</v>
      </c>
      <c r="AU2373" s="254" t="s">
        <v>83</v>
      </c>
      <c r="AV2373" s="14" t="s">
        <v>167</v>
      </c>
      <c r="AW2373" s="14" t="s">
        <v>35</v>
      </c>
      <c r="AX2373" s="14" t="s">
        <v>81</v>
      </c>
      <c r="AY2373" s="254" t="s">
        <v>160</v>
      </c>
    </row>
    <row r="2374" s="2" customFormat="1" ht="24.15" customHeight="1">
      <c r="A2374" s="40"/>
      <c r="B2374" s="41"/>
      <c r="C2374" s="255" t="s">
        <v>2984</v>
      </c>
      <c r="D2374" s="255" t="s">
        <v>242</v>
      </c>
      <c r="E2374" s="256" t="s">
        <v>2985</v>
      </c>
      <c r="F2374" s="257" t="s">
        <v>2986</v>
      </c>
      <c r="G2374" s="258" t="s">
        <v>287</v>
      </c>
      <c r="H2374" s="259">
        <v>1</v>
      </c>
      <c r="I2374" s="260"/>
      <c r="J2374" s="261">
        <f>ROUND(I2374*H2374,2)</f>
        <v>0</v>
      </c>
      <c r="K2374" s="257" t="s">
        <v>166</v>
      </c>
      <c r="L2374" s="262"/>
      <c r="M2374" s="263" t="s">
        <v>19</v>
      </c>
      <c r="N2374" s="264" t="s">
        <v>44</v>
      </c>
      <c r="O2374" s="86"/>
      <c r="P2374" s="223">
        <f>O2374*H2374</f>
        <v>0</v>
      </c>
      <c r="Q2374" s="223">
        <v>0.022499999999999999</v>
      </c>
      <c r="R2374" s="223">
        <f>Q2374*H2374</f>
        <v>0.022499999999999999</v>
      </c>
      <c r="S2374" s="223">
        <v>0</v>
      </c>
      <c r="T2374" s="224">
        <f>S2374*H2374</f>
        <v>0</v>
      </c>
      <c r="U2374" s="40"/>
      <c r="V2374" s="40"/>
      <c r="W2374" s="40"/>
      <c r="X2374" s="40"/>
      <c r="Y2374" s="40"/>
      <c r="Z2374" s="40"/>
      <c r="AA2374" s="40"/>
      <c r="AB2374" s="40"/>
      <c r="AC2374" s="40"/>
      <c r="AD2374" s="40"/>
      <c r="AE2374" s="40"/>
      <c r="AR2374" s="225" t="s">
        <v>368</v>
      </c>
      <c r="AT2374" s="225" t="s">
        <v>242</v>
      </c>
      <c r="AU2374" s="225" t="s">
        <v>83</v>
      </c>
      <c r="AY2374" s="19" t="s">
        <v>160</v>
      </c>
      <c r="BE2374" s="226">
        <f>IF(N2374="základní",J2374,0)</f>
        <v>0</v>
      </c>
      <c r="BF2374" s="226">
        <f>IF(N2374="snížená",J2374,0)</f>
        <v>0</v>
      </c>
      <c r="BG2374" s="226">
        <f>IF(N2374="zákl. přenesená",J2374,0)</f>
        <v>0</v>
      </c>
      <c r="BH2374" s="226">
        <f>IF(N2374="sníž. přenesená",J2374,0)</f>
        <v>0</v>
      </c>
      <c r="BI2374" s="226">
        <f>IF(N2374="nulová",J2374,0)</f>
        <v>0</v>
      </c>
      <c r="BJ2374" s="19" t="s">
        <v>81</v>
      </c>
      <c r="BK2374" s="226">
        <f>ROUND(I2374*H2374,2)</f>
        <v>0</v>
      </c>
      <c r="BL2374" s="19" t="s">
        <v>263</v>
      </c>
      <c r="BM2374" s="225" t="s">
        <v>2987</v>
      </c>
    </row>
    <row r="2375" s="2" customFormat="1">
      <c r="A2375" s="40"/>
      <c r="B2375" s="41"/>
      <c r="C2375" s="42"/>
      <c r="D2375" s="234" t="s">
        <v>449</v>
      </c>
      <c r="E2375" s="42"/>
      <c r="F2375" s="276" t="s">
        <v>2988</v>
      </c>
      <c r="G2375" s="42"/>
      <c r="H2375" s="42"/>
      <c r="I2375" s="229"/>
      <c r="J2375" s="42"/>
      <c r="K2375" s="42"/>
      <c r="L2375" s="46"/>
      <c r="M2375" s="230"/>
      <c r="N2375" s="231"/>
      <c r="O2375" s="86"/>
      <c r="P2375" s="86"/>
      <c r="Q2375" s="86"/>
      <c r="R2375" s="86"/>
      <c r="S2375" s="86"/>
      <c r="T2375" s="87"/>
      <c r="U2375" s="40"/>
      <c r="V2375" s="40"/>
      <c r="W2375" s="40"/>
      <c r="X2375" s="40"/>
      <c r="Y2375" s="40"/>
      <c r="Z2375" s="40"/>
      <c r="AA2375" s="40"/>
      <c r="AB2375" s="40"/>
      <c r="AC2375" s="40"/>
      <c r="AD2375" s="40"/>
      <c r="AE2375" s="40"/>
      <c r="AT2375" s="19" t="s">
        <v>449</v>
      </c>
      <c r="AU2375" s="19" t="s">
        <v>83</v>
      </c>
    </row>
    <row r="2376" s="13" customFormat="1">
      <c r="A2376" s="13"/>
      <c r="B2376" s="232"/>
      <c r="C2376" s="233"/>
      <c r="D2376" s="234" t="s">
        <v>171</v>
      </c>
      <c r="E2376" s="235" t="s">
        <v>19</v>
      </c>
      <c r="F2376" s="236" t="s">
        <v>2976</v>
      </c>
      <c r="G2376" s="233"/>
      <c r="H2376" s="237">
        <v>1</v>
      </c>
      <c r="I2376" s="238"/>
      <c r="J2376" s="233"/>
      <c r="K2376" s="233"/>
      <c r="L2376" s="239"/>
      <c r="M2376" s="240"/>
      <c r="N2376" s="241"/>
      <c r="O2376" s="241"/>
      <c r="P2376" s="241"/>
      <c r="Q2376" s="241"/>
      <c r="R2376" s="241"/>
      <c r="S2376" s="241"/>
      <c r="T2376" s="242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T2376" s="243" t="s">
        <v>171</v>
      </c>
      <c r="AU2376" s="243" t="s">
        <v>83</v>
      </c>
      <c r="AV2376" s="13" t="s">
        <v>83</v>
      </c>
      <c r="AW2376" s="13" t="s">
        <v>35</v>
      </c>
      <c r="AX2376" s="13" t="s">
        <v>81</v>
      </c>
      <c r="AY2376" s="243" t="s">
        <v>160</v>
      </c>
    </row>
    <row r="2377" s="2" customFormat="1" ht="24.15" customHeight="1">
      <c r="A2377" s="40"/>
      <c r="B2377" s="41"/>
      <c r="C2377" s="214" t="s">
        <v>2989</v>
      </c>
      <c r="D2377" s="214" t="s">
        <v>162</v>
      </c>
      <c r="E2377" s="215" t="s">
        <v>2990</v>
      </c>
      <c r="F2377" s="216" t="s">
        <v>2991</v>
      </c>
      <c r="G2377" s="217" t="s">
        <v>287</v>
      </c>
      <c r="H2377" s="218">
        <v>3</v>
      </c>
      <c r="I2377" s="219"/>
      <c r="J2377" s="220">
        <f>ROUND(I2377*H2377,2)</f>
        <v>0</v>
      </c>
      <c r="K2377" s="216" t="s">
        <v>166</v>
      </c>
      <c r="L2377" s="46"/>
      <c r="M2377" s="221" t="s">
        <v>19</v>
      </c>
      <c r="N2377" s="222" t="s">
        <v>44</v>
      </c>
      <c r="O2377" s="86"/>
      <c r="P2377" s="223">
        <f>O2377*H2377</f>
        <v>0</v>
      </c>
      <c r="Q2377" s="223">
        <v>0</v>
      </c>
      <c r="R2377" s="223">
        <f>Q2377*H2377</f>
        <v>0</v>
      </c>
      <c r="S2377" s="223">
        <v>0</v>
      </c>
      <c r="T2377" s="224">
        <f>S2377*H2377</f>
        <v>0</v>
      </c>
      <c r="U2377" s="40"/>
      <c r="V2377" s="40"/>
      <c r="W2377" s="40"/>
      <c r="X2377" s="40"/>
      <c r="Y2377" s="40"/>
      <c r="Z2377" s="40"/>
      <c r="AA2377" s="40"/>
      <c r="AB2377" s="40"/>
      <c r="AC2377" s="40"/>
      <c r="AD2377" s="40"/>
      <c r="AE2377" s="40"/>
      <c r="AR2377" s="225" t="s">
        <v>263</v>
      </c>
      <c r="AT2377" s="225" t="s">
        <v>162</v>
      </c>
      <c r="AU2377" s="225" t="s">
        <v>83</v>
      </c>
      <c r="AY2377" s="19" t="s">
        <v>160</v>
      </c>
      <c r="BE2377" s="226">
        <f>IF(N2377="základní",J2377,0)</f>
        <v>0</v>
      </c>
      <c r="BF2377" s="226">
        <f>IF(N2377="snížená",J2377,0)</f>
        <v>0</v>
      </c>
      <c r="BG2377" s="226">
        <f>IF(N2377="zákl. přenesená",J2377,0)</f>
        <v>0</v>
      </c>
      <c r="BH2377" s="226">
        <f>IF(N2377="sníž. přenesená",J2377,0)</f>
        <v>0</v>
      </c>
      <c r="BI2377" s="226">
        <f>IF(N2377="nulová",J2377,0)</f>
        <v>0</v>
      </c>
      <c r="BJ2377" s="19" t="s">
        <v>81</v>
      </c>
      <c r="BK2377" s="226">
        <f>ROUND(I2377*H2377,2)</f>
        <v>0</v>
      </c>
      <c r="BL2377" s="19" t="s">
        <v>263</v>
      </c>
      <c r="BM2377" s="225" t="s">
        <v>2992</v>
      </c>
    </row>
    <row r="2378" s="2" customFormat="1">
      <c r="A2378" s="40"/>
      <c r="B2378" s="41"/>
      <c r="C2378" s="42"/>
      <c r="D2378" s="227" t="s">
        <v>169</v>
      </c>
      <c r="E2378" s="42"/>
      <c r="F2378" s="228" t="s">
        <v>2993</v>
      </c>
      <c r="G2378" s="42"/>
      <c r="H2378" s="42"/>
      <c r="I2378" s="229"/>
      <c r="J2378" s="42"/>
      <c r="K2378" s="42"/>
      <c r="L2378" s="46"/>
      <c r="M2378" s="230"/>
      <c r="N2378" s="231"/>
      <c r="O2378" s="86"/>
      <c r="P2378" s="86"/>
      <c r="Q2378" s="86"/>
      <c r="R2378" s="86"/>
      <c r="S2378" s="86"/>
      <c r="T2378" s="87"/>
      <c r="U2378" s="40"/>
      <c r="V2378" s="40"/>
      <c r="W2378" s="40"/>
      <c r="X2378" s="40"/>
      <c r="Y2378" s="40"/>
      <c r="Z2378" s="40"/>
      <c r="AA2378" s="40"/>
      <c r="AB2378" s="40"/>
      <c r="AC2378" s="40"/>
      <c r="AD2378" s="40"/>
      <c r="AE2378" s="40"/>
      <c r="AT2378" s="19" t="s">
        <v>169</v>
      </c>
      <c r="AU2378" s="19" t="s">
        <v>83</v>
      </c>
    </row>
    <row r="2379" s="13" customFormat="1">
      <c r="A2379" s="13"/>
      <c r="B2379" s="232"/>
      <c r="C2379" s="233"/>
      <c r="D2379" s="234" t="s">
        <v>171</v>
      </c>
      <c r="E2379" s="235" t="s">
        <v>19</v>
      </c>
      <c r="F2379" s="236" t="s">
        <v>2994</v>
      </c>
      <c r="G2379" s="233"/>
      <c r="H2379" s="237">
        <v>3</v>
      </c>
      <c r="I2379" s="238"/>
      <c r="J2379" s="233"/>
      <c r="K2379" s="233"/>
      <c r="L2379" s="239"/>
      <c r="M2379" s="240"/>
      <c r="N2379" s="241"/>
      <c r="O2379" s="241"/>
      <c r="P2379" s="241"/>
      <c r="Q2379" s="241"/>
      <c r="R2379" s="241"/>
      <c r="S2379" s="241"/>
      <c r="T2379" s="242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T2379" s="243" t="s">
        <v>171</v>
      </c>
      <c r="AU2379" s="243" t="s">
        <v>83</v>
      </c>
      <c r="AV2379" s="13" t="s">
        <v>83</v>
      </c>
      <c r="AW2379" s="13" t="s">
        <v>35</v>
      </c>
      <c r="AX2379" s="13" t="s">
        <v>73</v>
      </c>
      <c r="AY2379" s="243" t="s">
        <v>160</v>
      </c>
    </row>
    <row r="2380" s="14" customFormat="1">
      <c r="A2380" s="14"/>
      <c r="B2380" s="244"/>
      <c r="C2380" s="245"/>
      <c r="D2380" s="234" t="s">
        <v>171</v>
      </c>
      <c r="E2380" s="246" t="s">
        <v>19</v>
      </c>
      <c r="F2380" s="247" t="s">
        <v>180</v>
      </c>
      <c r="G2380" s="245"/>
      <c r="H2380" s="248">
        <v>3</v>
      </c>
      <c r="I2380" s="249"/>
      <c r="J2380" s="245"/>
      <c r="K2380" s="245"/>
      <c r="L2380" s="250"/>
      <c r="M2380" s="251"/>
      <c r="N2380" s="252"/>
      <c r="O2380" s="252"/>
      <c r="P2380" s="252"/>
      <c r="Q2380" s="252"/>
      <c r="R2380" s="252"/>
      <c r="S2380" s="252"/>
      <c r="T2380" s="253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T2380" s="254" t="s">
        <v>171</v>
      </c>
      <c r="AU2380" s="254" t="s">
        <v>83</v>
      </c>
      <c r="AV2380" s="14" t="s">
        <v>167</v>
      </c>
      <c r="AW2380" s="14" t="s">
        <v>35</v>
      </c>
      <c r="AX2380" s="14" t="s">
        <v>81</v>
      </c>
      <c r="AY2380" s="254" t="s">
        <v>160</v>
      </c>
    </row>
    <row r="2381" s="2" customFormat="1" ht="33" customHeight="1">
      <c r="A2381" s="40"/>
      <c r="B2381" s="41"/>
      <c r="C2381" s="255" t="s">
        <v>2995</v>
      </c>
      <c r="D2381" s="255" t="s">
        <v>242</v>
      </c>
      <c r="E2381" s="256" t="s">
        <v>2996</v>
      </c>
      <c r="F2381" s="257" t="s">
        <v>2997</v>
      </c>
      <c r="G2381" s="258" t="s">
        <v>287</v>
      </c>
      <c r="H2381" s="259">
        <v>3</v>
      </c>
      <c r="I2381" s="260"/>
      <c r="J2381" s="261">
        <f>ROUND(I2381*H2381,2)</f>
        <v>0</v>
      </c>
      <c r="K2381" s="257" t="s">
        <v>166</v>
      </c>
      <c r="L2381" s="262"/>
      <c r="M2381" s="263" t="s">
        <v>19</v>
      </c>
      <c r="N2381" s="264" t="s">
        <v>44</v>
      </c>
      <c r="O2381" s="86"/>
      <c r="P2381" s="223">
        <f>O2381*H2381</f>
        <v>0</v>
      </c>
      <c r="Q2381" s="223">
        <v>0.021600000000000001</v>
      </c>
      <c r="R2381" s="223">
        <f>Q2381*H2381</f>
        <v>0.064799999999999996</v>
      </c>
      <c r="S2381" s="223">
        <v>0</v>
      </c>
      <c r="T2381" s="224">
        <f>S2381*H2381</f>
        <v>0</v>
      </c>
      <c r="U2381" s="40"/>
      <c r="V2381" s="40"/>
      <c r="W2381" s="40"/>
      <c r="X2381" s="40"/>
      <c r="Y2381" s="40"/>
      <c r="Z2381" s="40"/>
      <c r="AA2381" s="40"/>
      <c r="AB2381" s="40"/>
      <c r="AC2381" s="40"/>
      <c r="AD2381" s="40"/>
      <c r="AE2381" s="40"/>
      <c r="AR2381" s="225" t="s">
        <v>368</v>
      </c>
      <c r="AT2381" s="225" t="s">
        <v>242</v>
      </c>
      <c r="AU2381" s="225" t="s">
        <v>83</v>
      </c>
      <c r="AY2381" s="19" t="s">
        <v>160</v>
      </c>
      <c r="BE2381" s="226">
        <f>IF(N2381="základní",J2381,0)</f>
        <v>0</v>
      </c>
      <c r="BF2381" s="226">
        <f>IF(N2381="snížená",J2381,0)</f>
        <v>0</v>
      </c>
      <c r="BG2381" s="226">
        <f>IF(N2381="zákl. přenesená",J2381,0)</f>
        <v>0</v>
      </c>
      <c r="BH2381" s="226">
        <f>IF(N2381="sníž. přenesená",J2381,0)</f>
        <v>0</v>
      </c>
      <c r="BI2381" s="226">
        <f>IF(N2381="nulová",J2381,0)</f>
        <v>0</v>
      </c>
      <c r="BJ2381" s="19" t="s">
        <v>81</v>
      </c>
      <c r="BK2381" s="226">
        <f>ROUND(I2381*H2381,2)</f>
        <v>0</v>
      </c>
      <c r="BL2381" s="19" t="s">
        <v>263</v>
      </c>
      <c r="BM2381" s="225" t="s">
        <v>2998</v>
      </c>
    </row>
    <row r="2382" s="2" customFormat="1">
      <c r="A2382" s="40"/>
      <c r="B2382" s="41"/>
      <c r="C2382" s="42"/>
      <c r="D2382" s="234" t="s">
        <v>449</v>
      </c>
      <c r="E2382" s="42"/>
      <c r="F2382" s="276" t="s">
        <v>2999</v>
      </c>
      <c r="G2382" s="42"/>
      <c r="H2382" s="42"/>
      <c r="I2382" s="229"/>
      <c r="J2382" s="42"/>
      <c r="K2382" s="42"/>
      <c r="L2382" s="46"/>
      <c r="M2382" s="230"/>
      <c r="N2382" s="231"/>
      <c r="O2382" s="86"/>
      <c r="P2382" s="86"/>
      <c r="Q2382" s="86"/>
      <c r="R2382" s="86"/>
      <c r="S2382" s="86"/>
      <c r="T2382" s="87"/>
      <c r="U2382" s="40"/>
      <c r="V2382" s="40"/>
      <c r="W2382" s="40"/>
      <c r="X2382" s="40"/>
      <c r="Y2382" s="40"/>
      <c r="Z2382" s="40"/>
      <c r="AA2382" s="40"/>
      <c r="AB2382" s="40"/>
      <c r="AC2382" s="40"/>
      <c r="AD2382" s="40"/>
      <c r="AE2382" s="40"/>
      <c r="AT2382" s="19" t="s">
        <v>449</v>
      </c>
      <c r="AU2382" s="19" t="s">
        <v>83</v>
      </c>
    </row>
    <row r="2383" s="13" customFormat="1">
      <c r="A2383" s="13"/>
      <c r="B2383" s="232"/>
      <c r="C2383" s="233"/>
      <c r="D2383" s="234" t="s">
        <v>171</v>
      </c>
      <c r="E2383" s="235" t="s">
        <v>19</v>
      </c>
      <c r="F2383" s="236" t="s">
        <v>2994</v>
      </c>
      <c r="G2383" s="233"/>
      <c r="H2383" s="237">
        <v>3</v>
      </c>
      <c r="I2383" s="238"/>
      <c r="J2383" s="233"/>
      <c r="K2383" s="233"/>
      <c r="L2383" s="239"/>
      <c r="M2383" s="240"/>
      <c r="N2383" s="241"/>
      <c r="O2383" s="241"/>
      <c r="P2383" s="241"/>
      <c r="Q2383" s="241"/>
      <c r="R2383" s="241"/>
      <c r="S2383" s="241"/>
      <c r="T2383" s="242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T2383" s="243" t="s">
        <v>171</v>
      </c>
      <c r="AU2383" s="243" t="s">
        <v>83</v>
      </c>
      <c r="AV2383" s="13" t="s">
        <v>83</v>
      </c>
      <c r="AW2383" s="13" t="s">
        <v>35</v>
      </c>
      <c r="AX2383" s="13" t="s">
        <v>73</v>
      </c>
      <c r="AY2383" s="243" t="s">
        <v>160</v>
      </c>
    </row>
    <row r="2384" s="14" customFormat="1">
      <c r="A2384" s="14"/>
      <c r="B2384" s="244"/>
      <c r="C2384" s="245"/>
      <c r="D2384" s="234" t="s">
        <v>171</v>
      </c>
      <c r="E2384" s="246" t="s">
        <v>19</v>
      </c>
      <c r="F2384" s="247" t="s">
        <v>180</v>
      </c>
      <c r="G2384" s="245"/>
      <c r="H2384" s="248">
        <v>3</v>
      </c>
      <c r="I2384" s="249"/>
      <c r="J2384" s="245"/>
      <c r="K2384" s="245"/>
      <c r="L2384" s="250"/>
      <c r="M2384" s="251"/>
      <c r="N2384" s="252"/>
      <c r="O2384" s="252"/>
      <c r="P2384" s="252"/>
      <c r="Q2384" s="252"/>
      <c r="R2384" s="252"/>
      <c r="S2384" s="252"/>
      <c r="T2384" s="253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T2384" s="254" t="s">
        <v>171</v>
      </c>
      <c r="AU2384" s="254" t="s">
        <v>83</v>
      </c>
      <c r="AV2384" s="14" t="s">
        <v>167</v>
      </c>
      <c r="AW2384" s="14" t="s">
        <v>35</v>
      </c>
      <c r="AX2384" s="14" t="s">
        <v>81</v>
      </c>
      <c r="AY2384" s="254" t="s">
        <v>160</v>
      </c>
    </row>
    <row r="2385" s="2" customFormat="1" ht="24.15" customHeight="1">
      <c r="A2385" s="40"/>
      <c r="B2385" s="41"/>
      <c r="C2385" s="214" t="s">
        <v>3000</v>
      </c>
      <c r="D2385" s="214" t="s">
        <v>162</v>
      </c>
      <c r="E2385" s="215" t="s">
        <v>3001</v>
      </c>
      <c r="F2385" s="216" t="s">
        <v>3002</v>
      </c>
      <c r="G2385" s="217" t="s">
        <v>287</v>
      </c>
      <c r="H2385" s="218">
        <v>11</v>
      </c>
      <c r="I2385" s="219"/>
      <c r="J2385" s="220">
        <f>ROUND(I2385*H2385,2)</f>
        <v>0</v>
      </c>
      <c r="K2385" s="216" t="s">
        <v>166</v>
      </c>
      <c r="L2385" s="46"/>
      <c r="M2385" s="221" t="s">
        <v>19</v>
      </c>
      <c r="N2385" s="222" t="s">
        <v>44</v>
      </c>
      <c r="O2385" s="86"/>
      <c r="P2385" s="223">
        <f>O2385*H2385</f>
        <v>0</v>
      </c>
      <c r="Q2385" s="223">
        <v>0</v>
      </c>
      <c r="R2385" s="223">
        <f>Q2385*H2385</f>
        <v>0</v>
      </c>
      <c r="S2385" s="223">
        <v>0</v>
      </c>
      <c r="T2385" s="224">
        <f>S2385*H2385</f>
        <v>0</v>
      </c>
      <c r="U2385" s="40"/>
      <c r="V2385" s="40"/>
      <c r="W2385" s="40"/>
      <c r="X2385" s="40"/>
      <c r="Y2385" s="40"/>
      <c r="Z2385" s="40"/>
      <c r="AA2385" s="40"/>
      <c r="AB2385" s="40"/>
      <c r="AC2385" s="40"/>
      <c r="AD2385" s="40"/>
      <c r="AE2385" s="40"/>
      <c r="AR2385" s="225" t="s">
        <v>263</v>
      </c>
      <c r="AT2385" s="225" t="s">
        <v>162</v>
      </c>
      <c r="AU2385" s="225" t="s">
        <v>83</v>
      </c>
      <c r="AY2385" s="19" t="s">
        <v>160</v>
      </c>
      <c r="BE2385" s="226">
        <f>IF(N2385="základní",J2385,0)</f>
        <v>0</v>
      </c>
      <c r="BF2385" s="226">
        <f>IF(N2385="snížená",J2385,0)</f>
        <v>0</v>
      </c>
      <c r="BG2385" s="226">
        <f>IF(N2385="zákl. přenesená",J2385,0)</f>
        <v>0</v>
      </c>
      <c r="BH2385" s="226">
        <f>IF(N2385="sníž. přenesená",J2385,0)</f>
        <v>0</v>
      </c>
      <c r="BI2385" s="226">
        <f>IF(N2385="nulová",J2385,0)</f>
        <v>0</v>
      </c>
      <c r="BJ2385" s="19" t="s">
        <v>81</v>
      </c>
      <c r="BK2385" s="226">
        <f>ROUND(I2385*H2385,2)</f>
        <v>0</v>
      </c>
      <c r="BL2385" s="19" t="s">
        <v>263</v>
      </c>
      <c r="BM2385" s="225" t="s">
        <v>3003</v>
      </c>
    </row>
    <row r="2386" s="2" customFormat="1">
      <c r="A2386" s="40"/>
      <c r="B2386" s="41"/>
      <c r="C2386" s="42"/>
      <c r="D2386" s="227" t="s">
        <v>169</v>
      </c>
      <c r="E2386" s="42"/>
      <c r="F2386" s="228" t="s">
        <v>3004</v>
      </c>
      <c r="G2386" s="42"/>
      <c r="H2386" s="42"/>
      <c r="I2386" s="229"/>
      <c r="J2386" s="42"/>
      <c r="K2386" s="42"/>
      <c r="L2386" s="46"/>
      <c r="M2386" s="230"/>
      <c r="N2386" s="231"/>
      <c r="O2386" s="86"/>
      <c r="P2386" s="86"/>
      <c r="Q2386" s="86"/>
      <c r="R2386" s="86"/>
      <c r="S2386" s="86"/>
      <c r="T2386" s="87"/>
      <c r="U2386" s="40"/>
      <c r="V2386" s="40"/>
      <c r="W2386" s="40"/>
      <c r="X2386" s="40"/>
      <c r="Y2386" s="40"/>
      <c r="Z2386" s="40"/>
      <c r="AA2386" s="40"/>
      <c r="AB2386" s="40"/>
      <c r="AC2386" s="40"/>
      <c r="AD2386" s="40"/>
      <c r="AE2386" s="40"/>
      <c r="AT2386" s="19" t="s">
        <v>169</v>
      </c>
      <c r="AU2386" s="19" t="s">
        <v>83</v>
      </c>
    </row>
    <row r="2387" s="13" customFormat="1">
      <c r="A2387" s="13"/>
      <c r="B2387" s="232"/>
      <c r="C2387" s="233"/>
      <c r="D2387" s="234" t="s">
        <v>171</v>
      </c>
      <c r="E2387" s="235" t="s">
        <v>19</v>
      </c>
      <c r="F2387" s="236" t="s">
        <v>3005</v>
      </c>
      <c r="G2387" s="233"/>
      <c r="H2387" s="237">
        <v>6</v>
      </c>
      <c r="I2387" s="238"/>
      <c r="J2387" s="233"/>
      <c r="K2387" s="233"/>
      <c r="L2387" s="239"/>
      <c r="M2387" s="240"/>
      <c r="N2387" s="241"/>
      <c r="O2387" s="241"/>
      <c r="P2387" s="241"/>
      <c r="Q2387" s="241"/>
      <c r="R2387" s="241"/>
      <c r="S2387" s="241"/>
      <c r="T2387" s="242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T2387" s="243" t="s">
        <v>171</v>
      </c>
      <c r="AU2387" s="243" t="s">
        <v>83</v>
      </c>
      <c r="AV2387" s="13" t="s">
        <v>83</v>
      </c>
      <c r="AW2387" s="13" t="s">
        <v>35</v>
      </c>
      <c r="AX2387" s="13" t="s">
        <v>73</v>
      </c>
      <c r="AY2387" s="243" t="s">
        <v>160</v>
      </c>
    </row>
    <row r="2388" s="13" customFormat="1">
      <c r="A2388" s="13"/>
      <c r="B2388" s="232"/>
      <c r="C2388" s="233"/>
      <c r="D2388" s="234" t="s">
        <v>171</v>
      </c>
      <c r="E2388" s="235" t="s">
        <v>19</v>
      </c>
      <c r="F2388" s="236" t="s">
        <v>3006</v>
      </c>
      <c r="G2388" s="233"/>
      <c r="H2388" s="237">
        <v>1</v>
      </c>
      <c r="I2388" s="238"/>
      <c r="J2388" s="233"/>
      <c r="K2388" s="233"/>
      <c r="L2388" s="239"/>
      <c r="M2388" s="240"/>
      <c r="N2388" s="241"/>
      <c r="O2388" s="241"/>
      <c r="P2388" s="241"/>
      <c r="Q2388" s="241"/>
      <c r="R2388" s="241"/>
      <c r="S2388" s="241"/>
      <c r="T2388" s="242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T2388" s="243" t="s">
        <v>171</v>
      </c>
      <c r="AU2388" s="243" t="s">
        <v>83</v>
      </c>
      <c r="AV2388" s="13" t="s">
        <v>83</v>
      </c>
      <c r="AW2388" s="13" t="s">
        <v>35</v>
      </c>
      <c r="AX2388" s="13" t="s">
        <v>73</v>
      </c>
      <c r="AY2388" s="243" t="s">
        <v>160</v>
      </c>
    </row>
    <row r="2389" s="13" customFormat="1">
      <c r="A2389" s="13"/>
      <c r="B2389" s="232"/>
      <c r="C2389" s="233"/>
      <c r="D2389" s="234" t="s">
        <v>171</v>
      </c>
      <c r="E2389" s="235" t="s">
        <v>19</v>
      </c>
      <c r="F2389" s="236" t="s">
        <v>3007</v>
      </c>
      <c r="G2389" s="233"/>
      <c r="H2389" s="237">
        <v>4</v>
      </c>
      <c r="I2389" s="238"/>
      <c r="J2389" s="233"/>
      <c r="K2389" s="233"/>
      <c r="L2389" s="239"/>
      <c r="M2389" s="240"/>
      <c r="N2389" s="241"/>
      <c r="O2389" s="241"/>
      <c r="P2389" s="241"/>
      <c r="Q2389" s="241"/>
      <c r="R2389" s="241"/>
      <c r="S2389" s="241"/>
      <c r="T2389" s="242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T2389" s="243" t="s">
        <v>171</v>
      </c>
      <c r="AU2389" s="243" t="s">
        <v>83</v>
      </c>
      <c r="AV2389" s="13" t="s">
        <v>83</v>
      </c>
      <c r="AW2389" s="13" t="s">
        <v>35</v>
      </c>
      <c r="AX2389" s="13" t="s">
        <v>73</v>
      </c>
      <c r="AY2389" s="243" t="s">
        <v>160</v>
      </c>
    </row>
    <row r="2390" s="14" customFormat="1">
      <c r="A2390" s="14"/>
      <c r="B2390" s="244"/>
      <c r="C2390" s="245"/>
      <c r="D2390" s="234" t="s">
        <v>171</v>
      </c>
      <c r="E2390" s="246" t="s">
        <v>19</v>
      </c>
      <c r="F2390" s="247" t="s">
        <v>180</v>
      </c>
      <c r="G2390" s="245"/>
      <c r="H2390" s="248">
        <v>11</v>
      </c>
      <c r="I2390" s="249"/>
      <c r="J2390" s="245"/>
      <c r="K2390" s="245"/>
      <c r="L2390" s="250"/>
      <c r="M2390" s="251"/>
      <c r="N2390" s="252"/>
      <c r="O2390" s="252"/>
      <c r="P2390" s="252"/>
      <c r="Q2390" s="252"/>
      <c r="R2390" s="252"/>
      <c r="S2390" s="252"/>
      <c r="T2390" s="253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T2390" s="254" t="s">
        <v>171</v>
      </c>
      <c r="AU2390" s="254" t="s">
        <v>83</v>
      </c>
      <c r="AV2390" s="14" t="s">
        <v>167</v>
      </c>
      <c r="AW2390" s="14" t="s">
        <v>35</v>
      </c>
      <c r="AX2390" s="14" t="s">
        <v>81</v>
      </c>
      <c r="AY2390" s="254" t="s">
        <v>160</v>
      </c>
    </row>
    <row r="2391" s="2" customFormat="1" ht="33" customHeight="1">
      <c r="A2391" s="40"/>
      <c r="B2391" s="41"/>
      <c r="C2391" s="255" t="s">
        <v>3008</v>
      </c>
      <c r="D2391" s="255" t="s">
        <v>242</v>
      </c>
      <c r="E2391" s="256" t="s">
        <v>3009</v>
      </c>
      <c r="F2391" s="257" t="s">
        <v>3010</v>
      </c>
      <c r="G2391" s="258" t="s">
        <v>287</v>
      </c>
      <c r="H2391" s="259">
        <v>11</v>
      </c>
      <c r="I2391" s="260"/>
      <c r="J2391" s="261">
        <f>ROUND(I2391*H2391,2)</f>
        <v>0</v>
      </c>
      <c r="K2391" s="257" t="s">
        <v>166</v>
      </c>
      <c r="L2391" s="262"/>
      <c r="M2391" s="263" t="s">
        <v>19</v>
      </c>
      <c r="N2391" s="264" t="s">
        <v>44</v>
      </c>
      <c r="O2391" s="86"/>
      <c r="P2391" s="223">
        <f>O2391*H2391</f>
        <v>0</v>
      </c>
      <c r="Q2391" s="223">
        <v>0.024299999999999999</v>
      </c>
      <c r="R2391" s="223">
        <f>Q2391*H2391</f>
        <v>0.26729999999999998</v>
      </c>
      <c r="S2391" s="223">
        <v>0</v>
      </c>
      <c r="T2391" s="224">
        <f>S2391*H2391</f>
        <v>0</v>
      </c>
      <c r="U2391" s="40"/>
      <c r="V2391" s="40"/>
      <c r="W2391" s="40"/>
      <c r="X2391" s="40"/>
      <c r="Y2391" s="40"/>
      <c r="Z2391" s="40"/>
      <c r="AA2391" s="40"/>
      <c r="AB2391" s="40"/>
      <c r="AC2391" s="40"/>
      <c r="AD2391" s="40"/>
      <c r="AE2391" s="40"/>
      <c r="AR2391" s="225" t="s">
        <v>368</v>
      </c>
      <c r="AT2391" s="225" t="s">
        <v>242</v>
      </c>
      <c r="AU2391" s="225" t="s">
        <v>83</v>
      </c>
      <c r="AY2391" s="19" t="s">
        <v>160</v>
      </c>
      <c r="BE2391" s="226">
        <f>IF(N2391="základní",J2391,0)</f>
        <v>0</v>
      </c>
      <c r="BF2391" s="226">
        <f>IF(N2391="snížená",J2391,0)</f>
        <v>0</v>
      </c>
      <c r="BG2391" s="226">
        <f>IF(N2391="zákl. přenesená",J2391,0)</f>
        <v>0</v>
      </c>
      <c r="BH2391" s="226">
        <f>IF(N2391="sníž. přenesená",J2391,0)</f>
        <v>0</v>
      </c>
      <c r="BI2391" s="226">
        <f>IF(N2391="nulová",J2391,0)</f>
        <v>0</v>
      </c>
      <c r="BJ2391" s="19" t="s">
        <v>81</v>
      </c>
      <c r="BK2391" s="226">
        <f>ROUND(I2391*H2391,2)</f>
        <v>0</v>
      </c>
      <c r="BL2391" s="19" t="s">
        <v>263</v>
      </c>
      <c r="BM2391" s="225" t="s">
        <v>3011</v>
      </c>
    </row>
    <row r="2392" s="2" customFormat="1">
      <c r="A2392" s="40"/>
      <c r="B2392" s="41"/>
      <c r="C2392" s="42"/>
      <c r="D2392" s="234" t="s">
        <v>449</v>
      </c>
      <c r="E2392" s="42"/>
      <c r="F2392" s="276" t="s">
        <v>3012</v>
      </c>
      <c r="G2392" s="42"/>
      <c r="H2392" s="42"/>
      <c r="I2392" s="229"/>
      <c r="J2392" s="42"/>
      <c r="K2392" s="42"/>
      <c r="L2392" s="46"/>
      <c r="M2392" s="230"/>
      <c r="N2392" s="231"/>
      <c r="O2392" s="86"/>
      <c r="P2392" s="86"/>
      <c r="Q2392" s="86"/>
      <c r="R2392" s="86"/>
      <c r="S2392" s="86"/>
      <c r="T2392" s="87"/>
      <c r="U2392" s="40"/>
      <c r="V2392" s="40"/>
      <c r="W2392" s="40"/>
      <c r="X2392" s="40"/>
      <c r="Y2392" s="40"/>
      <c r="Z2392" s="40"/>
      <c r="AA2392" s="40"/>
      <c r="AB2392" s="40"/>
      <c r="AC2392" s="40"/>
      <c r="AD2392" s="40"/>
      <c r="AE2392" s="40"/>
      <c r="AT2392" s="19" t="s">
        <v>449</v>
      </c>
      <c r="AU2392" s="19" t="s">
        <v>83</v>
      </c>
    </row>
    <row r="2393" s="2" customFormat="1" ht="24.15" customHeight="1">
      <c r="A2393" s="40"/>
      <c r="B2393" s="41"/>
      <c r="C2393" s="214" t="s">
        <v>3013</v>
      </c>
      <c r="D2393" s="214" t="s">
        <v>162</v>
      </c>
      <c r="E2393" s="215" t="s">
        <v>3014</v>
      </c>
      <c r="F2393" s="216" t="s">
        <v>3015</v>
      </c>
      <c r="G2393" s="217" t="s">
        <v>287</v>
      </c>
      <c r="H2393" s="218">
        <v>14</v>
      </c>
      <c r="I2393" s="219"/>
      <c r="J2393" s="220">
        <f>ROUND(I2393*H2393,2)</f>
        <v>0</v>
      </c>
      <c r="K2393" s="216" t="s">
        <v>166</v>
      </c>
      <c r="L2393" s="46"/>
      <c r="M2393" s="221" t="s">
        <v>19</v>
      </c>
      <c r="N2393" s="222" t="s">
        <v>44</v>
      </c>
      <c r="O2393" s="86"/>
      <c r="P2393" s="223">
        <f>O2393*H2393</f>
        <v>0</v>
      </c>
      <c r="Q2393" s="223">
        <v>0</v>
      </c>
      <c r="R2393" s="223">
        <f>Q2393*H2393</f>
        <v>0</v>
      </c>
      <c r="S2393" s="223">
        <v>0</v>
      </c>
      <c r="T2393" s="224">
        <f>S2393*H2393</f>
        <v>0</v>
      </c>
      <c r="U2393" s="40"/>
      <c r="V2393" s="40"/>
      <c r="W2393" s="40"/>
      <c r="X2393" s="40"/>
      <c r="Y2393" s="40"/>
      <c r="Z2393" s="40"/>
      <c r="AA2393" s="40"/>
      <c r="AB2393" s="40"/>
      <c r="AC2393" s="40"/>
      <c r="AD2393" s="40"/>
      <c r="AE2393" s="40"/>
      <c r="AR2393" s="225" t="s">
        <v>263</v>
      </c>
      <c r="AT2393" s="225" t="s">
        <v>162</v>
      </c>
      <c r="AU2393" s="225" t="s">
        <v>83</v>
      </c>
      <c r="AY2393" s="19" t="s">
        <v>160</v>
      </c>
      <c r="BE2393" s="226">
        <f>IF(N2393="základní",J2393,0)</f>
        <v>0</v>
      </c>
      <c r="BF2393" s="226">
        <f>IF(N2393="snížená",J2393,0)</f>
        <v>0</v>
      </c>
      <c r="BG2393" s="226">
        <f>IF(N2393="zákl. přenesená",J2393,0)</f>
        <v>0</v>
      </c>
      <c r="BH2393" s="226">
        <f>IF(N2393="sníž. přenesená",J2393,0)</f>
        <v>0</v>
      </c>
      <c r="BI2393" s="226">
        <f>IF(N2393="nulová",J2393,0)</f>
        <v>0</v>
      </c>
      <c r="BJ2393" s="19" t="s">
        <v>81</v>
      </c>
      <c r="BK2393" s="226">
        <f>ROUND(I2393*H2393,2)</f>
        <v>0</v>
      </c>
      <c r="BL2393" s="19" t="s">
        <v>263</v>
      </c>
      <c r="BM2393" s="225" t="s">
        <v>3016</v>
      </c>
    </row>
    <row r="2394" s="2" customFormat="1">
      <c r="A2394" s="40"/>
      <c r="B2394" s="41"/>
      <c r="C2394" s="42"/>
      <c r="D2394" s="227" t="s">
        <v>169</v>
      </c>
      <c r="E2394" s="42"/>
      <c r="F2394" s="228" t="s">
        <v>3017</v>
      </c>
      <c r="G2394" s="42"/>
      <c r="H2394" s="42"/>
      <c r="I2394" s="229"/>
      <c r="J2394" s="42"/>
      <c r="K2394" s="42"/>
      <c r="L2394" s="46"/>
      <c r="M2394" s="230"/>
      <c r="N2394" s="231"/>
      <c r="O2394" s="86"/>
      <c r="P2394" s="86"/>
      <c r="Q2394" s="86"/>
      <c r="R2394" s="86"/>
      <c r="S2394" s="86"/>
      <c r="T2394" s="87"/>
      <c r="U2394" s="40"/>
      <c r="V2394" s="40"/>
      <c r="W2394" s="40"/>
      <c r="X2394" s="40"/>
      <c r="Y2394" s="40"/>
      <c r="Z2394" s="40"/>
      <c r="AA2394" s="40"/>
      <c r="AB2394" s="40"/>
      <c r="AC2394" s="40"/>
      <c r="AD2394" s="40"/>
      <c r="AE2394" s="40"/>
      <c r="AT2394" s="19" t="s">
        <v>169</v>
      </c>
      <c r="AU2394" s="19" t="s">
        <v>83</v>
      </c>
    </row>
    <row r="2395" s="13" customFormat="1">
      <c r="A2395" s="13"/>
      <c r="B2395" s="232"/>
      <c r="C2395" s="233"/>
      <c r="D2395" s="234" t="s">
        <v>171</v>
      </c>
      <c r="E2395" s="235" t="s">
        <v>19</v>
      </c>
      <c r="F2395" s="236" t="s">
        <v>3005</v>
      </c>
      <c r="G2395" s="233"/>
      <c r="H2395" s="237">
        <v>6</v>
      </c>
      <c r="I2395" s="238"/>
      <c r="J2395" s="233"/>
      <c r="K2395" s="233"/>
      <c r="L2395" s="239"/>
      <c r="M2395" s="240"/>
      <c r="N2395" s="241"/>
      <c r="O2395" s="241"/>
      <c r="P2395" s="241"/>
      <c r="Q2395" s="241"/>
      <c r="R2395" s="241"/>
      <c r="S2395" s="241"/>
      <c r="T2395" s="242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T2395" s="243" t="s">
        <v>171</v>
      </c>
      <c r="AU2395" s="243" t="s">
        <v>83</v>
      </c>
      <c r="AV2395" s="13" t="s">
        <v>83</v>
      </c>
      <c r="AW2395" s="13" t="s">
        <v>35</v>
      </c>
      <c r="AX2395" s="13" t="s">
        <v>73</v>
      </c>
      <c r="AY2395" s="243" t="s">
        <v>160</v>
      </c>
    </row>
    <row r="2396" s="13" customFormat="1">
      <c r="A2396" s="13"/>
      <c r="B2396" s="232"/>
      <c r="C2396" s="233"/>
      <c r="D2396" s="234" t="s">
        <v>171</v>
      </c>
      <c r="E2396" s="235" t="s">
        <v>19</v>
      </c>
      <c r="F2396" s="236" t="s">
        <v>2994</v>
      </c>
      <c r="G2396" s="233"/>
      <c r="H2396" s="237">
        <v>3</v>
      </c>
      <c r="I2396" s="238"/>
      <c r="J2396" s="233"/>
      <c r="K2396" s="233"/>
      <c r="L2396" s="239"/>
      <c r="M2396" s="240"/>
      <c r="N2396" s="241"/>
      <c r="O2396" s="241"/>
      <c r="P2396" s="241"/>
      <c r="Q2396" s="241"/>
      <c r="R2396" s="241"/>
      <c r="S2396" s="241"/>
      <c r="T2396" s="242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T2396" s="243" t="s">
        <v>171</v>
      </c>
      <c r="AU2396" s="243" t="s">
        <v>83</v>
      </c>
      <c r="AV2396" s="13" t="s">
        <v>83</v>
      </c>
      <c r="AW2396" s="13" t="s">
        <v>35</v>
      </c>
      <c r="AX2396" s="13" t="s">
        <v>73</v>
      </c>
      <c r="AY2396" s="243" t="s">
        <v>160</v>
      </c>
    </row>
    <row r="2397" s="13" customFormat="1">
      <c r="A2397" s="13"/>
      <c r="B2397" s="232"/>
      <c r="C2397" s="233"/>
      <c r="D2397" s="234" t="s">
        <v>171</v>
      </c>
      <c r="E2397" s="235" t="s">
        <v>19</v>
      </c>
      <c r="F2397" s="236" t="s">
        <v>3018</v>
      </c>
      <c r="G2397" s="233"/>
      <c r="H2397" s="237">
        <v>1</v>
      </c>
      <c r="I2397" s="238"/>
      <c r="J2397" s="233"/>
      <c r="K2397" s="233"/>
      <c r="L2397" s="239"/>
      <c r="M2397" s="240"/>
      <c r="N2397" s="241"/>
      <c r="O2397" s="241"/>
      <c r="P2397" s="241"/>
      <c r="Q2397" s="241"/>
      <c r="R2397" s="241"/>
      <c r="S2397" s="241"/>
      <c r="T2397" s="242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T2397" s="243" t="s">
        <v>171</v>
      </c>
      <c r="AU2397" s="243" t="s">
        <v>83</v>
      </c>
      <c r="AV2397" s="13" t="s">
        <v>83</v>
      </c>
      <c r="AW2397" s="13" t="s">
        <v>35</v>
      </c>
      <c r="AX2397" s="13" t="s">
        <v>73</v>
      </c>
      <c r="AY2397" s="243" t="s">
        <v>160</v>
      </c>
    </row>
    <row r="2398" s="13" customFormat="1">
      <c r="A2398" s="13"/>
      <c r="B2398" s="232"/>
      <c r="C2398" s="233"/>
      <c r="D2398" s="234" t="s">
        <v>171</v>
      </c>
      <c r="E2398" s="235" t="s">
        <v>19</v>
      </c>
      <c r="F2398" s="236" t="s">
        <v>3007</v>
      </c>
      <c r="G2398" s="233"/>
      <c r="H2398" s="237">
        <v>4</v>
      </c>
      <c r="I2398" s="238"/>
      <c r="J2398" s="233"/>
      <c r="K2398" s="233"/>
      <c r="L2398" s="239"/>
      <c r="M2398" s="240"/>
      <c r="N2398" s="241"/>
      <c r="O2398" s="241"/>
      <c r="P2398" s="241"/>
      <c r="Q2398" s="241"/>
      <c r="R2398" s="241"/>
      <c r="S2398" s="241"/>
      <c r="T2398" s="242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T2398" s="243" t="s">
        <v>171</v>
      </c>
      <c r="AU2398" s="243" t="s">
        <v>83</v>
      </c>
      <c r="AV2398" s="13" t="s">
        <v>83</v>
      </c>
      <c r="AW2398" s="13" t="s">
        <v>35</v>
      </c>
      <c r="AX2398" s="13" t="s">
        <v>73</v>
      </c>
      <c r="AY2398" s="243" t="s">
        <v>160</v>
      </c>
    </row>
    <row r="2399" s="14" customFormat="1">
      <c r="A2399" s="14"/>
      <c r="B2399" s="244"/>
      <c r="C2399" s="245"/>
      <c r="D2399" s="234" t="s">
        <v>171</v>
      </c>
      <c r="E2399" s="246" t="s">
        <v>19</v>
      </c>
      <c r="F2399" s="247" t="s">
        <v>180</v>
      </c>
      <c r="G2399" s="245"/>
      <c r="H2399" s="248">
        <v>14</v>
      </c>
      <c r="I2399" s="249"/>
      <c r="J2399" s="245"/>
      <c r="K2399" s="245"/>
      <c r="L2399" s="250"/>
      <c r="M2399" s="251"/>
      <c r="N2399" s="252"/>
      <c r="O2399" s="252"/>
      <c r="P2399" s="252"/>
      <c r="Q2399" s="252"/>
      <c r="R2399" s="252"/>
      <c r="S2399" s="252"/>
      <c r="T2399" s="253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T2399" s="254" t="s">
        <v>171</v>
      </c>
      <c r="AU2399" s="254" t="s">
        <v>83</v>
      </c>
      <c r="AV2399" s="14" t="s">
        <v>167</v>
      </c>
      <c r="AW2399" s="14" t="s">
        <v>35</v>
      </c>
      <c r="AX2399" s="14" t="s">
        <v>81</v>
      </c>
      <c r="AY2399" s="254" t="s">
        <v>160</v>
      </c>
    </row>
    <row r="2400" s="2" customFormat="1" ht="16.5" customHeight="1">
      <c r="A2400" s="40"/>
      <c r="B2400" s="41"/>
      <c r="C2400" s="255" t="s">
        <v>3019</v>
      </c>
      <c r="D2400" s="255" t="s">
        <v>242</v>
      </c>
      <c r="E2400" s="256" t="s">
        <v>3020</v>
      </c>
      <c r="F2400" s="257" t="s">
        <v>3021</v>
      </c>
      <c r="G2400" s="258" t="s">
        <v>287</v>
      </c>
      <c r="H2400" s="259">
        <v>14</v>
      </c>
      <c r="I2400" s="260"/>
      <c r="J2400" s="261">
        <f>ROUND(I2400*H2400,2)</f>
        <v>0</v>
      </c>
      <c r="K2400" s="257" t="s">
        <v>166</v>
      </c>
      <c r="L2400" s="262"/>
      <c r="M2400" s="263" t="s">
        <v>19</v>
      </c>
      <c r="N2400" s="264" t="s">
        <v>44</v>
      </c>
      <c r="O2400" s="86"/>
      <c r="P2400" s="223">
        <f>O2400*H2400</f>
        <v>0</v>
      </c>
      <c r="Q2400" s="223">
        <v>0.0023999999999999998</v>
      </c>
      <c r="R2400" s="223">
        <f>Q2400*H2400</f>
        <v>0.033599999999999998</v>
      </c>
      <c r="S2400" s="223">
        <v>0</v>
      </c>
      <c r="T2400" s="224">
        <f>S2400*H2400</f>
        <v>0</v>
      </c>
      <c r="U2400" s="40"/>
      <c r="V2400" s="40"/>
      <c r="W2400" s="40"/>
      <c r="X2400" s="40"/>
      <c r="Y2400" s="40"/>
      <c r="Z2400" s="40"/>
      <c r="AA2400" s="40"/>
      <c r="AB2400" s="40"/>
      <c r="AC2400" s="40"/>
      <c r="AD2400" s="40"/>
      <c r="AE2400" s="40"/>
      <c r="AR2400" s="225" t="s">
        <v>368</v>
      </c>
      <c r="AT2400" s="225" t="s">
        <v>242</v>
      </c>
      <c r="AU2400" s="225" t="s">
        <v>83</v>
      </c>
      <c r="AY2400" s="19" t="s">
        <v>160</v>
      </c>
      <c r="BE2400" s="226">
        <f>IF(N2400="základní",J2400,0)</f>
        <v>0</v>
      </c>
      <c r="BF2400" s="226">
        <f>IF(N2400="snížená",J2400,0)</f>
        <v>0</v>
      </c>
      <c r="BG2400" s="226">
        <f>IF(N2400="zákl. přenesená",J2400,0)</f>
        <v>0</v>
      </c>
      <c r="BH2400" s="226">
        <f>IF(N2400="sníž. přenesená",J2400,0)</f>
        <v>0</v>
      </c>
      <c r="BI2400" s="226">
        <f>IF(N2400="nulová",J2400,0)</f>
        <v>0</v>
      </c>
      <c r="BJ2400" s="19" t="s">
        <v>81</v>
      </c>
      <c r="BK2400" s="226">
        <f>ROUND(I2400*H2400,2)</f>
        <v>0</v>
      </c>
      <c r="BL2400" s="19" t="s">
        <v>263</v>
      </c>
      <c r="BM2400" s="225" t="s">
        <v>3022</v>
      </c>
    </row>
    <row r="2401" s="2" customFormat="1">
      <c r="A2401" s="40"/>
      <c r="B2401" s="41"/>
      <c r="C2401" s="42"/>
      <c r="D2401" s="234" t="s">
        <v>449</v>
      </c>
      <c r="E2401" s="42"/>
      <c r="F2401" s="276" t="s">
        <v>3023</v>
      </c>
      <c r="G2401" s="42"/>
      <c r="H2401" s="42"/>
      <c r="I2401" s="229"/>
      <c r="J2401" s="42"/>
      <c r="K2401" s="42"/>
      <c r="L2401" s="46"/>
      <c r="M2401" s="230"/>
      <c r="N2401" s="231"/>
      <c r="O2401" s="86"/>
      <c r="P2401" s="86"/>
      <c r="Q2401" s="86"/>
      <c r="R2401" s="86"/>
      <c r="S2401" s="86"/>
      <c r="T2401" s="87"/>
      <c r="U2401" s="40"/>
      <c r="V2401" s="40"/>
      <c r="W2401" s="40"/>
      <c r="X2401" s="40"/>
      <c r="Y2401" s="40"/>
      <c r="Z2401" s="40"/>
      <c r="AA2401" s="40"/>
      <c r="AB2401" s="40"/>
      <c r="AC2401" s="40"/>
      <c r="AD2401" s="40"/>
      <c r="AE2401" s="40"/>
      <c r="AT2401" s="19" t="s">
        <v>449</v>
      </c>
      <c r="AU2401" s="19" t="s">
        <v>83</v>
      </c>
    </row>
    <row r="2402" s="2" customFormat="1" ht="21.75" customHeight="1">
      <c r="A2402" s="40"/>
      <c r="B2402" s="41"/>
      <c r="C2402" s="214" t="s">
        <v>3024</v>
      </c>
      <c r="D2402" s="214" t="s">
        <v>162</v>
      </c>
      <c r="E2402" s="215" t="s">
        <v>3025</v>
      </c>
      <c r="F2402" s="216" t="s">
        <v>3026</v>
      </c>
      <c r="G2402" s="217" t="s">
        <v>287</v>
      </c>
      <c r="H2402" s="218">
        <v>3</v>
      </c>
      <c r="I2402" s="219"/>
      <c r="J2402" s="220">
        <f>ROUND(I2402*H2402,2)</f>
        <v>0</v>
      </c>
      <c r="K2402" s="216" t="s">
        <v>166</v>
      </c>
      <c r="L2402" s="46"/>
      <c r="M2402" s="221" t="s">
        <v>19</v>
      </c>
      <c r="N2402" s="222" t="s">
        <v>44</v>
      </c>
      <c r="O2402" s="86"/>
      <c r="P2402" s="223">
        <f>O2402*H2402</f>
        <v>0</v>
      </c>
      <c r="Q2402" s="223">
        <v>0</v>
      </c>
      <c r="R2402" s="223">
        <f>Q2402*H2402</f>
        <v>0</v>
      </c>
      <c r="S2402" s="223">
        <v>0</v>
      </c>
      <c r="T2402" s="224">
        <f>S2402*H2402</f>
        <v>0</v>
      </c>
      <c r="U2402" s="40"/>
      <c r="V2402" s="40"/>
      <c r="W2402" s="40"/>
      <c r="X2402" s="40"/>
      <c r="Y2402" s="40"/>
      <c r="Z2402" s="40"/>
      <c r="AA2402" s="40"/>
      <c r="AB2402" s="40"/>
      <c r="AC2402" s="40"/>
      <c r="AD2402" s="40"/>
      <c r="AE2402" s="40"/>
      <c r="AR2402" s="225" t="s">
        <v>263</v>
      </c>
      <c r="AT2402" s="225" t="s">
        <v>162</v>
      </c>
      <c r="AU2402" s="225" t="s">
        <v>83</v>
      </c>
      <c r="AY2402" s="19" t="s">
        <v>160</v>
      </c>
      <c r="BE2402" s="226">
        <f>IF(N2402="základní",J2402,0)</f>
        <v>0</v>
      </c>
      <c r="BF2402" s="226">
        <f>IF(N2402="snížená",J2402,0)</f>
        <v>0</v>
      </c>
      <c r="BG2402" s="226">
        <f>IF(N2402="zákl. přenesená",J2402,0)</f>
        <v>0</v>
      </c>
      <c r="BH2402" s="226">
        <f>IF(N2402="sníž. přenesená",J2402,0)</f>
        <v>0</v>
      </c>
      <c r="BI2402" s="226">
        <f>IF(N2402="nulová",J2402,0)</f>
        <v>0</v>
      </c>
      <c r="BJ2402" s="19" t="s">
        <v>81</v>
      </c>
      <c r="BK2402" s="226">
        <f>ROUND(I2402*H2402,2)</f>
        <v>0</v>
      </c>
      <c r="BL2402" s="19" t="s">
        <v>263</v>
      </c>
      <c r="BM2402" s="225" t="s">
        <v>3027</v>
      </c>
    </row>
    <row r="2403" s="2" customFormat="1">
      <c r="A2403" s="40"/>
      <c r="B2403" s="41"/>
      <c r="C2403" s="42"/>
      <c r="D2403" s="227" t="s">
        <v>169</v>
      </c>
      <c r="E2403" s="42"/>
      <c r="F2403" s="228" t="s">
        <v>3028</v>
      </c>
      <c r="G2403" s="42"/>
      <c r="H2403" s="42"/>
      <c r="I2403" s="229"/>
      <c r="J2403" s="42"/>
      <c r="K2403" s="42"/>
      <c r="L2403" s="46"/>
      <c r="M2403" s="230"/>
      <c r="N2403" s="231"/>
      <c r="O2403" s="86"/>
      <c r="P2403" s="86"/>
      <c r="Q2403" s="86"/>
      <c r="R2403" s="86"/>
      <c r="S2403" s="86"/>
      <c r="T2403" s="87"/>
      <c r="U2403" s="40"/>
      <c r="V2403" s="40"/>
      <c r="W2403" s="40"/>
      <c r="X2403" s="40"/>
      <c r="Y2403" s="40"/>
      <c r="Z2403" s="40"/>
      <c r="AA2403" s="40"/>
      <c r="AB2403" s="40"/>
      <c r="AC2403" s="40"/>
      <c r="AD2403" s="40"/>
      <c r="AE2403" s="40"/>
      <c r="AT2403" s="19" t="s">
        <v>169</v>
      </c>
      <c r="AU2403" s="19" t="s">
        <v>83</v>
      </c>
    </row>
    <row r="2404" s="13" customFormat="1">
      <c r="A2404" s="13"/>
      <c r="B2404" s="232"/>
      <c r="C2404" s="233"/>
      <c r="D2404" s="234" t="s">
        <v>171</v>
      </c>
      <c r="E2404" s="235" t="s">
        <v>19</v>
      </c>
      <c r="F2404" s="236" t="s">
        <v>3029</v>
      </c>
      <c r="G2404" s="233"/>
      <c r="H2404" s="237">
        <v>3</v>
      </c>
      <c r="I2404" s="238"/>
      <c r="J2404" s="233"/>
      <c r="K2404" s="233"/>
      <c r="L2404" s="239"/>
      <c r="M2404" s="240"/>
      <c r="N2404" s="241"/>
      <c r="O2404" s="241"/>
      <c r="P2404" s="241"/>
      <c r="Q2404" s="241"/>
      <c r="R2404" s="241"/>
      <c r="S2404" s="241"/>
      <c r="T2404" s="242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T2404" s="243" t="s">
        <v>171</v>
      </c>
      <c r="AU2404" s="243" t="s">
        <v>83</v>
      </c>
      <c r="AV2404" s="13" t="s">
        <v>83</v>
      </c>
      <c r="AW2404" s="13" t="s">
        <v>35</v>
      </c>
      <c r="AX2404" s="13" t="s">
        <v>81</v>
      </c>
      <c r="AY2404" s="243" t="s">
        <v>160</v>
      </c>
    </row>
    <row r="2405" s="2" customFormat="1" ht="16.5" customHeight="1">
      <c r="A2405" s="40"/>
      <c r="B2405" s="41"/>
      <c r="C2405" s="255" t="s">
        <v>3030</v>
      </c>
      <c r="D2405" s="255" t="s">
        <v>242</v>
      </c>
      <c r="E2405" s="256" t="s">
        <v>3031</v>
      </c>
      <c r="F2405" s="257" t="s">
        <v>3032</v>
      </c>
      <c r="G2405" s="258" t="s">
        <v>287</v>
      </c>
      <c r="H2405" s="259">
        <v>3</v>
      </c>
      <c r="I2405" s="260"/>
      <c r="J2405" s="261">
        <f>ROUND(I2405*H2405,2)</f>
        <v>0</v>
      </c>
      <c r="K2405" s="257" t="s">
        <v>166</v>
      </c>
      <c r="L2405" s="262"/>
      <c r="M2405" s="263" t="s">
        <v>19</v>
      </c>
      <c r="N2405" s="264" t="s">
        <v>44</v>
      </c>
      <c r="O2405" s="86"/>
      <c r="P2405" s="223">
        <f>O2405*H2405</f>
        <v>0</v>
      </c>
      <c r="Q2405" s="223">
        <v>0.0022000000000000001</v>
      </c>
      <c r="R2405" s="223">
        <f>Q2405*H2405</f>
        <v>0.0066</v>
      </c>
      <c r="S2405" s="223">
        <v>0</v>
      </c>
      <c r="T2405" s="224">
        <f>S2405*H2405</f>
        <v>0</v>
      </c>
      <c r="U2405" s="40"/>
      <c r="V2405" s="40"/>
      <c r="W2405" s="40"/>
      <c r="X2405" s="40"/>
      <c r="Y2405" s="40"/>
      <c r="Z2405" s="40"/>
      <c r="AA2405" s="40"/>
      <c r="AB2405" s="40"/>
      <c r="AC2405" s="40"/>
      <c r="AD2405" s="40"/>
      <c r="AE2405" s="40"/>
      <c r="AR2405" s="225" t="s">
        <v>368</v>
      </c>
      <c r="AT2405" s="225" t="s">
        <v>242</v>
      </c>
      <c r="AU2405" s="225" t="s">
        <v>83</v>
      </c>
      <c r="AY2405" s="19" t="s">
        <v>160</v>
      </c>
      <c r="BE2405" s="226">
        <f>IF(N2405="základní",J2405,0)</f>
        <v>0</v>
      </c>
      <c r="BF2405" s="226">
        <f>IF(N2405="snížená",J2405,0)</f>
        <v>0</v>
      </c>
      <c r="BG2405" s="226">
        <f>IF(N2405="zákl. přenesená",J2405,0)</f>
        <v>0</v>
      </c>
      <c r="BH2405" s="226">
        <f>IF(N2405="sníž. přenesená",J2405,0)</f>
        <v>0</v>
      </c>
      <c r="BI2405" s="226">
        <f>IF(N2405="nulová",J2405,0)</f>
        <v>0</v>
      </c>
      <c r="BJ2405" s="19" t="s">
        <v>81</v>
      </c>
      <c r="BK2405" s="226">
        <f>ROUND(I2405*H2405,2)</f>
        <v>0</v>
      </c>
      <c r="BL2405" s="19" t="s">
        <v>263</v>
      </c>
      <c r="BM2405" s="225" t="s">
        <v>3033</v>
      </c>
    </row>
    <row r="2406" s="2" customFormat="1">
      <c r="A2406" s="40"/>
      <c r="B2406" s="41"/>
      <c r="C2406" s="42"/>
      <c r="D2406" s="234" t="s">
        <v>449</v>
      </c>
      <c r="E2406" s="42"/>
      <c r="F2406" s="276" t="s">
        <v>2999</v>
      </c>
      <c r="G2406" s="42"/>
      <c r="H2406" s="42"/>
      <c r="I2406" s="229"/>
      <c r="J2406" s="42"/>
      <c r="K2406" s="42"/>
      <c r="L2406" s="46"/>
      <c r="M2406" s="230"/>
      <c r="N2406" s="231"/>
      <c r="O2406" s="86"/>
      <c r="P2406" s="86"/>
      <c r="Q2406" s="86"/>
      <c r="R2406" s="86"/>
      <c r="S2406" s="86"/>
      <c r="T2406" s="87"/>
      <c r="U2406" s="40"/>
      <c r="V2406" s="40"/>
      <c r="W2406" s="40"/>
      <c r="X2406" s="40"/>
      <c r="Y2406" s="40"/>
      <c r="Z2406" s="40"/>
      <c r="AA2406" s="40"/>
      <c r="AB2406" s="40"/>
      <c r="AC2406" s="40"/>
      <c r="AD2406" s="40"/>
      <c r="AE2406" s="40"/>
      <c r="AT2406" s="19" t="s">
        <v>449</v>
      </c>
      <c r="AU2406" s="19" t="s">
        <v>83</v>
      </c>
    </row>
    <row r="2407" s="2" customFormat="1" ht="16.5" customHeight="1">
      <c r="A2407" s="40"/>
      <c r="B2407" s="41"/>
      <c r="C2407" s="214" t="s">
        <v>3034</v>
      </c>
      <c r="D2407" s="214" t="s">
        <v>162</v>
      </c>
      <c r="E2407" s="215" t="s">
        <v>3035</v>
      </c>
      <c r="F2407" s="216" t="s">
        <v>3036</v>
      </c>
      <c r="G2407" s="217" t="s">
        <v>287</v>
      </c>
      <c r="H2407" s="218">
        <v>2</v>
      </c>
      <c r="I2407" s="219"/>
      <c r="J2407" s="220">
        <f>ROUND(I2407*H2407,2)</f>
        <v>0</v>
      </c>
      <c r="K2407" s="216" t="s">
        <v>166</v>
      </c>
      <c r="L2407" s="46"/>
      <c r="M2407" s="221" t="s">
        <v>19</v>
      </c>
      <c r="N2407" s="222" t="s">
        <v>44</v>
      </c>
      <c r="O2407" s="86"/>
      <c r="P2407" s="223">
        <f>O2407*H2407</f>
        <v>0</v>
      </c>
      <c r="Q2407" s="223">
        <v>0</v>
      </c>
      <c r="R2407" s="223">
        <f>Q2407*H2407</f>
        <v>0</v>
      </c>
      <c r="S2407" s="223">
        <v>0</v>
      </c>
      <c r="T2407" s="224">
        <f>S2407*H2407</f>
        <v>0</v>
      </c>
      <c r="U2407" s="40"/>
      <c r="V2407" s="40"/>
      <c r="W2407" s="40"/>
      <c r="X2407" s="40"/>
      <c r="Y2407" s="40"/>
      <c r="Z2407" s="40"/>
      <c r="AA2407" s="40"/>
      <c r="AB2407" s="40"/>
      <c r="AC2407" s="40"/>
      <c r="AD2407" s="40"/>
      <c r="AE2407" s="40"/>
      <c r="AR2407" s="225" t="s">
        <v>263</v>
      </c>
      <c r="AT2407" s="225" t="s">
        <v>162</v>
      </c>
      <c r="AU2407" s="225" t="s">
        <v>83</v>
      </c>
      <c r="AY2407" s="19" t="s">
        <v>160</v>
      </c>
      <c r="BE2407" s="226">
        <f>IF(N2407="základní",J2407,0)</f>
        <v>0</v>
      </c>
      <c r="BF2407" s="226">
        <f>IF(N2407="snížená",J2407,0)</f>
        <v>0</v>
      </c>
      <c r="BG2407" s="226">
        <f>IF(N2407="zákl. přenesená",J2407,0)</f>
        <v>0</v>
      </c>
      <c r="BH2407" s="226">
        <f>IF(N2407="sníž. přenesená",J2407,0)</f>
        <v>0</v>
      </c>
      <c r="BI2407" s="226">
        <f>IF(N2407="nulová",J2407,0)</f>
        <v>0</v>
      </c>
      <c r="BJ2407" s="19" t="s">
        <v>81</v>
      </c>
      <c r="BK2407" s="226">
        <f>ROUND(I2407*H2407,2)</f>
        <v>0</v>
      </c>
      <c r="BL2407" s="19" t="s">
        <v>263</v>
      </c>
      <c r="BM2407" s="225" t="s">
        <v>3037</v>
      </c>
    </row>
    <row r="2408" s="2" customFormat="1">
      <c r="A2408" s="40"/>
      <c r="B2408" s="41"/>
      <c r="C2408" s="42"/>
      <c r="D2408" s="227" t="s">
        <v>169</v>
      </c>
      <c r="E2408" s="42"/>
      <c r="F2408" s="228" t="s">
        <v>3038</v>
      </c>
      <c r="G2408" s="42"/>
      <c r="H2408" s="42"/>
      <c r="I2408" s="229"/>
      <c r="J2408" s="42"/>
      <c r="K2408" s="42"/>
      <c r="L2408" s="46"/>
      <c r="M2408" s="230"/>
      <c r="N2408" s="231"/>
      <c r="O2408" s="86"/>
      <c r="P2408" s="86"/>
      <c r="Q2408" s="86"/>
      <c r="R2408" s="86"/>
      <c r="S2408" s="86"/>
      <c r="T2408" s="87"/>
      <c r="U2408" s="40"/>
      <c r="V2408" s="40"/>
      <c r="W2408" s="40"/>
      <c r="X2408" s="40"/>
      <c r="Y2408" s="40"/>
      <c r="Z2408" s="40"/>
      <c r="AA2408" s="40"/>
      <c r="AB2408" s="40"/>
      <c r="AC2408" s="40"/>
      <c r="AD2408" s="40"/>
      <c r="AE2408" s="40"/>
      <c r="AT2408" s="19" t="s">
        <v>169</v>
      </c>
      <c r="AU2408" s="19" t="s">
        <v>83</v>
      </c>
    </row>
    <row r="2409" s="2" customFormat="1">
      <c r="A2409" s="40"/>
      <c r="B2409" s="41"/>
      <c r="C2409" s="42"/>
      <c r="D2409" s="234" t="s">
        <v>449</v>
      </c>
      <c r="E2409" s="42"/>
      <c r="F2409" s="276" t="s">
        <v>3039</v>
      </c>
      <c r="G2409" s="42"/>
      <c r="H2409" s="42"/>
      <c r="I2409" s="229"/>
      <c r="J2409" s="42"/>
      <c r="K2409" s="42"/>
      <c r="L2409" s="46"/>
      <c r="M2409" s="230"/>
      <c r="N2409" s="231"/>
      <c r="O2409" s="86"/>
      <c r="P2409" s="86"/>
      <c r="Q2409" s="86"/>
      <c r="R2409" s="86"/>
      <c r="S2409" s="86"/>
      <c r="T2409" s="87"/>
      <c r="U2409" s="40"/>
      <c r="V2409" s="40"/>
      <c r="W2409" s="40"/>
      <c r="X2409" s="40"/>
      <c r="Y2409" s="40"/>
      <c r="Z2409" s="40"/>
      <c r="AA2409" s="40"/>
      <c r="AB2409" s="40"/>
      <c r="AC2409" s="40"/>
      <c r="AD2409" s="40"/>
      <c r="AE2409" s="40"/>
      <c r="AT2409" s="19" t="s">
        <v>449</v>
      </c>
      <c r="AU2409" s="19" t="s">
        <v>83</v>
      </c>
    </row>
    <row r="2410" s="13" customFormat="1">
      <c r="A2410" s="13"/>
      <c r="B2410" s="232"/>
      <c r="C2410" s="233"/>
      <c r="D2410" s="234" t="s">
        <v>171</v>
      </c>
      <c r="E2410" s="235" t="s">
        <v>19</v>
      </c>
      <c r="F2410" s="236" t="s">
        <v>3040</v>
      </c>
      <c r="G2410" s="233"/>
      <c r="H2410" s="237">
        <v>2</v>
      </c>
      <c r="I2410" s="238"/>
      <c r="J2410" s="233"/>
      <c r="K2410" s="233"/>
      <c r="L2410" s="239"/>
      <c r="M2410" s="240"/>
      <c r="N2410" s="241"/>
      <c r="O2410" s="241"/>
      <c r="P2410" s="241"/>
      <c r="Q2410" s="241"/>
      <c r="R2410" s="241"/>
      <c r="S2410" s="241"/>
      <c r="T2410" s="242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T2410" s="243" t="s">
        <v>171</v>
      </c>
      <c r="AU2410" s="243" t="s">
        <v>83</v>
      </c>
      <c r="AV2410" s="13" t="s">
        <v>83</v>
      </c>
      <c r="AW2410" s="13" t="s">
        <v>35</v>
      </c>
      <c r="AX2410" s="13" t="s">
        <v>81</v>
      </c>
      <c r="AY2410" s="243" t="s">
        <v>160</v>
      </c>
    </row>
    <row r="2411" s="2" customFormat="1" ht="16.5" customHeight="1">
      <c r="A2411" s="40"/>
      <c r="B2411" s="41"/>
      <c r="C2411" s="255" t="s">
        <v>3041</v>
      </c>
      <c r="D2411" s="255" t="s">
        <v>242</v>
      </c>
      <c r="E2411" s="256" t="s">
        <v>3042</v>
      </c>
      <c r="F2411" s="257" t="s">
        <v>3043</v>
      </c>
      <c r="G2411" s="258" t="s">
        <v>287</v>
      </c>
      <c r="H2411" s="259">
        <v>2</v>
      </c>
      <c r="I2411" s="260"/>
      <c r="J2411" s="261">
        <f>ROUND(I2411*H2411,2)</f>
        <v>0</v>
      </c>
      <c r="K2411" s="257" t="s">
        <v>166</v>
      </c>
      <c r="L2411" s="262"/>
      <c r="M2411" s="263" t="s">
        <v>19</v>
      </c>
      <c r="N2411" s="264" t="s">
        <v>44</v>
      </c>
      <c r="O2411" s="86"/>
      <c r="P2411" s="223">
        <f>O2411*H2411</f>
        <v>0</v>
      </c>
      <c r="Q2411" s="223">
        <v>0.0011000000000000001</v>
      </c>
      <c r="R2411" s="223">
        <f>Q2411*H2411</f>
        <v>0.0022000000000000001</v>
      </c>
      <c r="S2411" s="223">
        <v>0</v>
      </c>
      <c r="T2411" s="224">
        <f>S2411*H2411</f>
        <v>0</v>
      </c>
      <c r="U2411" s="40"/>
      <c r="V2411" s="40"/>
      <c r="W2411" s="40"/>
      <c r="X2411" s="40"/>
      <c r="Y2411" s="40"/>
      <c r="Z2411" s="40"/>
      <c r="AA2411" s="40"/>
      <c r="AB2411" s="40"/>
      <c r="AC2411" s="40"/>
      <c r="AD2411" s="40"/>
      <c r="AE2411" s="40"/>
      <c r="AR2411" s="225" t="s">
        <v>368</v>
      </c>
      <c r="AT2411" s="225" t="s">
        <v>242</v>
      </c>
      <c r="AU2411" s="225" t="s">
        <v>83</v>
      </c>
      <c r="AY2411" s="19" t="s">
        <v>160</v>
      </c>
      <c r="BE2411" s="226">
        <f>IF(N2411="základní",J2411,0)</f>
        <v>0</v>
      </c>
      <c r="BF2411" s="226">
        <f>IF(N2411="snížená",J2411,0)</f>
        <v>0</v>
      </c>
      <c r="BG2411" s="226">
        <f>IF(N2411="zákl. přenesená",J2411,0)</f>
        <v>0</v>
      </c>
      <c r="BH2411" s="226">
        <f>IF(N2411="sníž. přenesená",J2411,0)</f>
        <v>0</v>
      </c>
      <c r="BI2411" s="226">
        <f>IF(N2411="nulová",J2411,0)</f>
        <v>0</v>
      </c>
      <c r="BJ2411" s="19" t="s">
        <v>81</v>
      </c>
      <c r="BK2411" s="226">
        <f>ROUND(I2411*H2411,2)</f>
        <v>0</v>
      </c>
      <c r="BL2411" s="19" t="s">
        <v>263</v>
      </c>
      <c r="BM2411" s="225" t="s">
        <v>3044</v>
      </c>
    </row>
    <row r="2412" s="2" customFormat="1">
      <c r="A2412" s="40"/>
      <c r="B2412" s="41"/>
      <c r="C2412" s="42"/>
      <c r="D2412" s="234" t="s">
        <v>449</v>
      </c>
      <c r="E2412" s="42"/>
      <c r="F2412" s="276" t="s">
        <v>3045</v>
      </c>
      <c r="G2412" s="42"/>
      <c r="H2412" s="42"/>
      <c r="I2412" s="229"/>
      <c r="J2412" s="42"/>
      <c r="K2412" s="42"/>
      <c r="L2412" s="46"/>
      <c r="M2412" s="230"/>
      <c r="N2412" s="231"/>
      <c r="O2412" s="86"/>
      <c r="P2412" s="86"/>
      <c r="Q2412" s="86"/>
      <c r="R2412" s="86"/>
      <c r="S2412" s="86"/>
      <c r="T2412" s="87"/>
      <c r="U2412" s="40"/>
      <c r="V2412" s="40"/>
      <c r="W2412" s="40"/>
      <c r="X2412" s="40"/>
      <c r="Y2412" s="40"/>
      <c r="Z2412" s="40"/>
      <c r="AA2412" s="40"/>
      <c r="AB2412" s="40"/>
      <c r="AC2412" s="40"/>
      <c r="AD2412" s="40"/>
      <c r="AE2412" s="40"/>
      <c r="AT2412" s="19" t="s">
        <v>449</v>
      </c>
      <c r="AU2412" s="19" t="s">
        <v>83</v>
      </c>
    </row>
    <row r="2413" s="2" customFormat="1" ht="16.5" customHeight="1">
      <c r="A2413" s="40"/>
      <c r="B2413" s="41"/>
      <c r="C2413" s="214" t="s">
        <v>3046</v>
      </c>
      <c r="D2413" s="214" t="s">
        <v>162</v>
      </c>
      <c r="E2413" s="215" t="s">
        <v>3047</v>
      </c>
      <c r="F2413" s="216" t="s">
        <v>3048</v>
      </c>
      <c r="G2413" s="217" t="s">
        <v>287</v>
      </c>
      <c r="H2413" s="218">
        <v>38</v>
      </c>
      <c r="I2413" s="219"/>
      <c r="J2413" s="220">
        <f>ROUND(I2413*H2413,2)</f>
        <v>0</v>
      </c>
      <c r="K2413" s="216" t="s">
        <v>166</v>
      </c>
      <c r="L2413" s="46"/>
      <c r="M2413" s="221" t="s">
        <v>19</v>
      </c>
      <c r="N2413" s="222" t="s">
        <v>44</v>
      </c>
      <c r="O2413" s="86"/>
      <c r="P2413" s="223">
        <f>O2413*H2413</f>
        <v>0</v>
      </c>
      <c r="Q2413" s="223">
        <v>0</v>
      </c>
      <c r="R2413" s="223">
        <f>Q2413*H2413</f>
        <v>0</v>
      </c>
      <c r="S2413" s="223">
        <v>0</v>
      </c>
      <c r="T2413" s="224">
        <f>S2413*H2413</f>
        <v>0</v>
      </c>
      <c r="U2413" s="40"/>
      <c r="V2413" s="40"/>
      <c r="W2413" s="40"/>
      <c r="X2413" s="40"/>
      <c r="Y2413" s="40"/>
      <c r="Z2413" s="40"/>
      <c r="AA2413" s="40"/>
      <c r="AB2413" s="40"/>
      <c r="AC2413" s="40"/>
      <c r="AD2413" s="40"/>
      <c r="AE2413" s="40"/>
      <c r="AR2413" s="225" t="s">
        <v>263</v>
      </c>
      <c r="AT2413" s="225" t="s">
        <v>162</v>
      </c>
      <c r="AU2413" s="225" t="s">
        <v>83</v>
      </c>
      <c r="AY2413" s="19" t="s">
        <v>160</v>
      </c>
      <c r="BE2413" s="226">
        <f>IF(N2413="základní",J2413,0)</f>
        <v>0</v>
      </c>
      <c r="BF2413" s="226">
        <f>IF(N2413="snížená",J2413,0)</f>
        <v>0</v>
      </c>
      <c r="BG2413" s="226">
        <f>IF(N2413="zákl. přenesená",J2413,0)</f>
        <v>0</v>
      </c>
      <c r="BH2413" s="226">
        <f>IF(N2413="sníž. přenesená",J2413,0)</f>
        <v>0</v>
      </c>
      <c r="BI2413" s="226">
        <f>IF(N2413="nulová",J2413,0)</f>
        <v>0</v>
      </c>
      <c r="BJ2413" s="19" t="s">
        <v>81</v>
      </c>
      <c r="BK2413" s="226">
        <f>ROUND(I2413*H2413,2)</f>
        <v>0</v>
      </c>
      <c r="BL2413" s="19" t="s">
        <v>263</v>
      </c>
      <c r="BM2413" s="225" t="s">
        <v>3049</v>
      </c>
    </row>
    <row r="2414" s="2" customFormat="1">
      <c r="A2414" s="40"/>
      <c r="B2414" s="41"/>
      <c r="C2414" s="42"/>
      <c r="D2414" s="227" t="s">
        <v>169</v>
      </c>
      <c r="E2414" s="42"/>
      <c r="F2414" s="228" t="s">
        <v>3050</v>
      </c>
      <c r="G2414" s="42"/>
      <c r="H2414" s="42"/>
      <c r="I2414" s="229"/>
      <c r="J2414" s="42"/>
      <c r="K2414" s="42"/>
      <c r="L2414" s="46"/>
      <c r="M2414" s="230"/>
      <c r="N2414" s="231"/>
      <c r="O2414" s="86"/>
      <c r="P2414" s="86"/>
      <c r="Q2414" s="86"/>
      <c r="R2414" s="86"/>
      <c r="S2414" s="86"/>
      <c r="T2414" s="87"/>
      <c r="U2414" s="40"/>
      <c r="V2414" s="40"/>
      <c r="W2414" s="40"/>
      <c r="X2414" s="40"/>
      <c r="Y2414" s="40"/>
      <c r="Z2414" s="40"/>
      <c r="AA2414" s="40"/>
      <c r="AB2414" s="40"/>
      <c r="AC2414" s="40"/>
      <c r="AD2414" s="40"/>
      <c r="AE2414" s="40"/>
      <c r="AT2414" s="19" t="s">
        <v>169</v>
      </c>
      <c r="AU2414" s="19" t="s">
        <v>83</v>
      </c>
    </row>
    <row r="2415" s="13" customFormat="1">
      <c r="A2415" s="13"/>
      <c r="B2415" s="232"/>
      <c r="C2415" s="233"/>
      <c r="D2415" s="234" t="s">
        <v>171</v>
      </c>
      <c r="E2415" s="235" t="s">
        <v>19</v>
      </c>
      <c r="F2415" s="236" t="s">
        <v>3051</v>
      </c>
      <c r="G2415" s="233"/>
      <c r="H2415" s="237">
        <v>1</v>
      </c>
      <c r="I2415" s="238"/>
      <c r="J2415" s="233"/>
      <c r="K2415" s="233"/>
      <c r="L2415" s="239"/>
      <c r="M2415" s="240"/>
      <c r="N2415" s="241"/>
      <c r="O2415" s="241"/>
      <c r="P2415" s="241"/>
      <c r="Q2415" s="241"/>
      <c r="R2415" s="241"/>
      <c r="S2415" s="241"/>
      <c r="T2415" s="242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T2415" s="243" t="s">
        <v>171</v>
      </c>
      <c r="AU2415" s="243" t="s">
        <v>83</v>
      </c>
      <c r="AV2415" s="13" t="s">
        <v>83</v>
      </c>
      <c r="AW2415" s="13" t="s">
        <v>35</v>
      </c>
      <c r="AX2415" s="13" t="s">
        <v>73</v>
      </c>
      <c r="AY2415" s="243" t="s">
        <v>160</v>
      </c>
    </row>
    <row r="2416" s="13" customFormat="1">
      <c r="A2416" s="13"/>
      <c r="B2416" s="232"/>
      <c r="C2416" s="233"/>
      <c r="D2416" s="234" t="s">
        <v>171</v>
      </c>
      <c r="E2416" s="235" t="s">
        <v>19</v>
      </c>
      <c r="F2416" s="236" t="s">
        <v>3052</v>
      </c>
      <c r="G2416" s="233"/>
      <c r="H2416" s="237">
        <v>2</v>
      </c>
      <c r="I2416" s="238"/>
      <c r="J2416" s="233"/>
      <c r="K2416" s="233"/>
      <c r="L2416" s="239"/>
      <c r="M2416" s="240"/>
      <c r="N2416" s="241"/>
      <c r="O2416" s="241"/>
      <c r="P2416" s="241"/>
      <c r="Q2416" s="241"/>
      <c r="R2416" s="241"/>
      <c r="S2416" s="241"/>
      <c r="T2416" s="242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T2416" s="243" t="s">
        <v>171</v>
      </c>
      <c r="AU2416" s="243" t="s">
        <v>83</v>
      </c>
      <c r="AV2416" s="13" t="s">
        <v>83</v>
      </c>
      <c r="AW2416" s="13" t="s">
        <v>35</v>
      </c>
      <c r="AX2416" s="13" t="s">
        <v>73</v>
      </c>
      <c r="AY2416" s="243" t="s">
        <v>160</v>
      </c>
    </row>
    <row r="2417" s="13" customFormat="1">
      <c r="A2417" s="13"/>
      <c r="B2417" s="232"/>
      <c r="C2417" s="233"/>
      <c r="D2417" s="234" t="s">
        <v>171</v>
      </c>
      <c r="E2417" s="235" t="s">
        <v>19</v>
      </c>
      <c r="F2417" s="236" t="s">
        <v>3053</v>
      </c>
      <c r="G2417" s="233"/>
      <c r="H2417" s="237">
        <v>1</v>
      </c>
      <c r="I2417" s="238"/>
      <c r="J2417" s="233"/>
      <c r="K2417" s="233"/>
      <c r="L2417" s="239"/>
      <c r="M2417" s="240"/>
      <c r="N2417" s="241"/>
      <c r="O2417" s="241"/>
      <c r="P2417" s="241"/>
      <c r="Q2417" s="241"/>
      <c r="R2417" s="241"/>
      <c r="S2417" s="241"/>
      <c r="T2417" s="242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T2417" s="243" t="s">
        <v>171</v>
      </c>
      <c r="AU2417" s="243" t="s">
        <v>83</v>
      </c>
      <c r="AV2417" s="13" t="s">
        <v>83</v>
      </c>
      <c r="AW2417" s="13" t="s">
        <v>35</v>
      </c>
      <c r="AX2417" s="13" t="s">
        <v>73</v>
      </c>
      <c r="AY2417" s="243" t="s">
        <v>160</v>
      </c>
    </row>
    <row r="2418" s="13" customFormat="1">
      <c r="A2418" s="13"/>
      <c r="B2418" s="232"/>
      <c r="C2418" s="233"/>
      <c r="D2418" s="234" t="s">
        <v>171</v>
      </c>
      <c r="E2418" s="235" t="s">
        <v>19</v>
      </c>
      <c r="F2418" s="236" t="s">
        <v>3054</v>
      </c>
      <c r="G2418" s="233"/>
      <c r="H2418" s="237">
        <v>1</v>
      </c>
      <c r="I2418" s="238"/>
      <c r="J2418" s="233"/>
      <c r="K2418" s="233"/>
      <c r="L2418" s="239"/>
      <c r="M2418" s="240"/>
      <c r="N2418" s="241"/>
      <c r="O2418" s="241"/>
      <c r="P2418" s="241"/>
      <c r="Q2418" s="241"/>
      <c r="R2418" s="241"/>
      <c r="S2418" s="241"/>
      <c r="T2418" s="242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T2418" s="243" t="s">
        <v>171</v>
      </c>
      <c r="AU2418" s="243" t="s">
        <v>83</v>
      </c>
      <c r="AV2418" s="13" t="s">
        <v>83</v>
      </c>
      <c r="AW2418" s="13" t="s">
        <v>35</v>
      </c>
      <c r="AX2418" s="13" t="s">
        <v>73</v>
      </c>
      <c r="AY2418" s="243" t="s">
        <v>160</v>
      </c>
    </row>
    <row r="2419" s="13" customFormat="1">
      <c r="A2419" s="13"/>
      <c r="B2419" s="232"/>
      <c r="C2419" s="233"/>
      <c r="D2419" s="234" t="s">
        <v>171</v>
      </c>
      <c r="E2419" s="235" t="s">
        <v>19</v>
      </c>
      <c r="F2419" s="236" t="s">
        <v>3055</v>
      </c>
      <c r="G2419" s="233"/>
      <c r="H2419" s="237">
        <v>4</v>
      </c>
      <c r="I2419" s="238"/>
      <c r="J2419" s="233"/>
      <c r="K2419" s="233"/>
      <c r="L2419" s="239"/>
      <c r="M2419" s="240"/>
      <c r="N2419" s="241"/>
      <c r="O2419" s="241"/>
      <c r="P2419" s="241"/>
      <c r="Q2419" s="241"/>
      <c r="R2419" s="241"/>
      <c r="S2419" s="241"/>
      <c r="T2419" s="242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T2419" s="243" t="s">
        <v>171</v>
      </c>
      <c r="AU2419" s="243" t="s">
        <v>83</v>
      </c>
      <c r="AV2419" s="13" t="s">
        <v>83</v>
      </c>
      <c r="AW2419" s="13" t="s">
        <v>35</v>
      </c>
      <c r="AX2419" s="13" t="s">
        <v>73</v>
      </c>
      <c r="AY2419" s="243" t="s">
        <v>160</v>
      </c>
    </row>
    <row r="2420" s="13" customFormat="1">
      <c r="A2420" s="13"/>
      <c r="B2420" s="232"/>
      <c r="C2420" s="233"/>
      <c r="D2420" s="234" t="s">
        <v>171</v>
      </c>
      <c r="E2420" s="235" t="s">
        <v>19</v>
      </c>
      <c r="F2420" s="236" t="s">
        <v>2960</v>
      </c>
      <c r="G2420" s="233"/>
      <c r="H2420" s="237">
        <v>4</v>
      </c>
      <c r="I2420" s="238"/>
      <c r="J2420" s="233"/>
      <c r="K2420" s="233"/>
      <c r="L2420" s="239"/>
      <c r="M2420" s="240"/>
      <c r="N2420" s="241"/>
      <c r="O2420" s="241"/>
      <c r="P2420" s="241"/>
      <c r="Q2420" s="241"/>
      <c r="R2420" s="241"/>
      <c r="S2420" s="241"/>
      <c r="T2420" s="242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T2420" s="243" t="s">
        <v>171</v>
      </c>
      <c r="AU2420" s="243" t="s">
        <v>83</v>
      </c>
      <c r="AV2420" s="13" t="s">
        <v>83</v>
      </c>
      <c r="AW2420" s="13" t="s">
        <v>35</v>
      </c>
      <c r="AX2420" s="13" t="s">
        <v>73</v>
      </c>
      <c r="AY2420" s="243" t="s">
        <v>160</v>
      </c>
    </row>
    <row r="2421" s="13" customFormat="1">
      <c r="A2421" s="13"/>
      <c r="B2421" s="232"/>
      <c r="C2421" s="233"/>
      <c r="D2421" s="234" t="s">
        <v>171</v>
      </c>
      <c r="E2421" s="235" t="s">
        <v>19</v>
      </c>
      <c r="F2421" s="236" t="s">
        <v>3056</v>
      </c>
      <c r="G2421" s="233"/>
      <c r="H2421" s="237">
        <v>1</v>
      </c>
      <c r="I2421" s="238"/>
      <c r="J2421" s="233"/>
      <c r="K2421" s="233"/>
      <c r="L2421" s="239"/>
      <c r="M2421" s="240"/>
      <c r="N2421" s="241"/>
      <c r="O2421" s="241"/>
      <c r="P2421" s="241"/>
      <c r="Q2421" s="241"/>
      <c r="R2421" s="241"/>
      <c r="S2421" s="241"/>
      <c r="T2421" s="242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T2421" s="243" t="s">
        <v>171</v>
      </c>
      <c r="AU2421" s="243" t="s">
        <v>83</v>
      </c>
      <c r="AV2421" s="13" t="s">
        <v>83</v>
      </c>
      <c r="AW2421" s="13" t="s">
        <v>35</v>
      </c>
      <c r="AX2421" s="13" t="s">
        <v>73</v>
      </c>
      <c r="AY2421" s="243" t="s">
        <v>160</v>
      </c>
    </row>
    <row r="2422" s="13" customFormat="1">
      <c r="A2422" s="13"/>
      <c r="B2422" s="232"/>
      <c r="C2422" s="233"/>
      <c r="D2422" s="234" t="s">
        <v>171</v>
      </c>
      <c r="E2422" s="235" t="s">
        <v>19</v>
      </c>
      <c r="F2422" s="236" t="s">
        <v>3057</v>
      </c>
      <c r="G2422" s="233"/>
      <c r="H2422" s="237">
        <v>1</v>
      </c>
      <c r="I2422" s="238"/>
      <c r="J2422" s="233"/>
      <c r="K2422" s="233"/>
      <c r="L2422" s="239"/>
      <c r="M2422" s="240"/>
      <c r="N2422" s="241"/>
      <c r="O2422" s="241"/>
      <c r="P2422" s="241"/>
      <c r="Q2422" s="241"/>
      <c r="R2422" s="241"/>
      <c r="S2422" s="241"/>
      <c r="T2422" s="242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T2422" s="243" t="s">
        <v>171</v>
      </c>
      <c r="AU2422" s="243" t="s">
        <v>83</v>
      </c>
      <c r="AV2422" s="13" t="s">
        <v>83</v>
      </c>
      <c r="AW2422" s="13" t="s">
        <v>35</v>
      </c>
      <c r="AX2422" s="13" t="s">
        <v>73</v>
      </c>
      <c r="AY2422" s="243" t="s">
        <v>160</v>
      </c>
    </row>
    <row r="2423" s="13" customFormat="1">
      <c r="A2423" s="13"/>
      <c r="B2423" s="232"/>
      <c r="C2423" s="233"/>
      <c r="D2423" s="234" t="s">
        <v>171</v>
      </c>
      <c r="E2423" s="235" t="s">
        <v>19</v>
      </c>
      <c r="F2423" s="236" t="s">
        <v>3058</v>
      </c>
      <c r="G2423" s="233"/>
      <c r="H2423" s="237">
        <v>1</v>
      </c>
      <c r="I2423" s="238"/>
      <c r="J2423" s="233"/>
      <c r="K2423" s="233"/>
      <c r="L2423" s="239"/>
      <c r="M2423" s="240"/>
      <c r="N2423" s="241"/>
      <c r="O2423" s="241"/>
      <c r="P2423" s="241"/>
      <c r="Q2423" s="241"/>
      <c r="R2423" s="241"/>
      <c r="S2423" s="241"/>
      <c r="T2423" s="242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T2423" s="243" t="s">
        <v>171</v>
      </c>
      <c r="AU2423" s="243" t="s">
        <v>83</v>
      </c>
      <c r="AV2423" s="13" t="s">
        <v>83</v>
      </c>
      <c r="AW2423" s="13" t="s">
        <v>35</v>
      </c>
      <c r="AX2423" s="13" t="s">
        <v>73</v>
      </c>
      <c r="AY2423" s="243" t="s">
        <v>160</v>
      </c>
    </row>
    <row r="2424" s="13" customFormat="1">
      <c r="A2424" s="13"/>
      <c r="B2424" s="232"/>
      <c r="C2424" s="233"/>
      <c r="D2424" s="234" t="s">
        <v>171</v>
      </c>
      <c r="E2424" s="235" t="s">
        <v>19</v>
      </c>
      <c r="F2424" s="236" t="s">
        <v>3059</v>
      </c>
      <c r="G2424" s="233"/>
      <c r="H2424" s="237">
        <v>1</v>
      </c>
      <c r="I2424" s="238"/>
      <c r="J2424" s="233"/>
      <c r="K2424" s="233"/>
      <c r="L2424" s="239"/>
      <c r="M2424" s="240"/>
      <c r="N2424" s="241"/>
      <c r="O2424" s="241"/>
      <c r="P2424" s="241"/>
      <c r="Q2424" s="241"/>
      <c r="R2424" s="241"/>
      <c r="S2424" s="241"/>
      <c r="T2424" s="242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T2424" s="243" t="s">
        <v>171</v>
      </c>
      <c r="AU2424" s="243" t="s">
        <v>83</v>
      </c>
      <c r="AV2424" s="13" t="s">
        <v>83</v>
      </c>
      <c r="AW2424" s="13" t="s">
        <v>35</v>
      </c>
      <c r="AX2424" s="13" t="s">
        <v>73</v>
      </c>
      <c r="AY2424" s="243" t="s">
        <v>160</v>
      </c>
    </row>
    <row r="2425" s="13" customFormat="1">
      <c r="A2425" s="13"/>
      <c r="B2425" s="232"/>
      <c r="C2425" s="233"/>
      <c r="D2425" s="234" t="s">
        <v>171</v>
      </c>
      <c r="E2425" s="235" t="s">
        <v>19</v>
      </c>
      <c r="F2425" s="236" t="s">
        <v>3060</v>
      </c>
      <c r="G2425" s="233"/>
      <c r="H2425" s="237">
        <v>7</v>
      </c>
      <c r="I2425" s="238"/>
      <c r="J2425" s="233"/>
      <c r="K2425" s="233"/>
      <c r="L2425" s="239"/>
      <c r="M2425" s="240"/>
      <c r="N2425" s="241"/>
      <c r="O2425" s="241"/>
      <c r="P2425" s="241"/>
      <c r="Q2425" s="241"/>
      <c r="R2425" s="241"/>
      <c r="S2425" s="241"/>
      <c r="T2425" s="242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T2425" s="243" t="s">
        <v>171</v>
      </c>
      <c r="AU2425" s="243" t="s">
        <v>83</v>
      </c>
      <c r="AV2425" s="13" t="s">
        <v>83</v>
      </c>
      <c r="AW2425" s="13" t="s">
        <v>35</v>
      </c>
      <c r="AX2425" s="13" t="s">
        <v>73</v>
      </c>
      <c r="AY2425" s="243" t="s">
        <v>160</v>
      </c>
    </row>
    <row r="2426" s="13" customFormat="1">
      <c r="A2426" s="13"/>
      <c r="B2426" s="232"/>
      <c r="C2426" s="233"/>
      <c r="D2426" s="234" t="s">
        <v>171</v>
      </c>
      <c r="E2426" s="235" t="s">
        <v>19</v>
      </c>
      <c r="F2426" s="236" t="s">
        <v>3005</v>
      </c>
      <c r="G2426" s="233"/>
      <c r="H2426" s="237">
        <v>6</v>
      </c>
      <c r="I2426" s="238"/>
      <c r="J2426" s="233"/>
      <c r="K2426" s="233"/>
      <c r="L2426" s="239"/>
      <c r="M2426" s="240"/>
      <c r="N2426" s="241"/>
      <c r="O2426" s="241"/>
      <c r="P2426" s="241"/>
      <c r="Q2426" s="241"/>
      <c r="R2426" s="241"/>
      <c r="S2426" s="241"/>
      <c r="T2426" s="242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T2426" s="243" t="s">
        <v>171</v>
      </c>
      <c r="AU2426" s="243" t="s">
        <v>83</v>
      </c>
      <c r="AV2426" s="13" t="s">
        <v>83</v>
      </c>
      <c r="AW2426" s="13" t="s">
        <v>35</v>
      </c>
      <c r="AX2426" s="13" t="s">
        <v>73</v>
      </c>
      <c r="AY2426" s="243" t="s">
        <v>160</v>
      </c>
    </row>
    <row r="2427" s="13" customFormat="1">
      <c r="A2427" s="13"/>
      <c r="B2427" s="232"/>
      <c r="C2427" s="233"/>
      <c r="D2427" s="234" t="s">
        <v>171</v>
      </c>
      <c r="E2427" s="235" t="s">
        <v>19</v>
      </c>
      <c r="F2427" s="236" t="s">
        <v>2994</v>
      </c>
      <c r="G2427" s="233"/>
      <c r="H2427" s="237">
        <v>3</v>
      </c>
      <c r="I2427" s="238"/>
      <c r="J2427" s="233"/>
      <c r="K2427" s="233"/>
      <c r="L2427" s="239"/>
      <c r="M2427" s="240"/>
      <c r="N2427" s="241"/>
      <c r="O2427" s="241"/>
      <c r="P2427" s="241"/>
      <c r="Q2427" s="241"/>
      <c r="R2427" s="241"/>
      <c r="S2427" s="241"/>
      <c r="T2427" s="242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T2427" s="243" t="s">
        <v>171</v>
      </c>
      <c r="AU2427" s="243" t="s">
        <v>83</v>
      </c>
      <c r="AV2427" s="13" t="s">
        <v>83</v>
      </c>
      <c r="AW2427" s="13" t="s">
        <v>35</v>
      </c>
      <c r="AX2427" s="13" t="s">
        <v>73</v>
      </c>
      <c r="AY2427" s="243" t="s">
        <v>160</v>
      </c>
    </row>
    <row r="2428" s="13" customFormat="1">
      <c r="A2428" s="13"/>
      <c r="B2428" s="232"/>
      <c r="C2428" s="233"/>
      <c r="D2428" s="234" t="s">
        <v>171</v>
      </c>
      <c r="E2428" s="235" t="s">
        <v>19</v>
      </c>
      <c r="F2428" s="236" t="s">
        <v>3018</v>
      </c>
      <c r="G2428" s="233"/>
      <c r="H2428" s="237">
        <v>1</v>
      </c>
      <c r="I2428" s="238"/>
      <c r="J2428" s="233"/>
      <c r="K2428" s="233"/>
      <c r="L2428" s="239"/>
      <c r="M2428" s="240"/>
      <c r="N2428" s="241"/>
      <c r="O2428" s="241"/>
      <c r="P2428" s="241"/>
      <c r="Q2428" s="241"/>
      <c r="R2428" s="241"/>
      <c r="S2428" s="241"/>
      <c r="T2428" s="242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T2428" s="243" t="s">
        <v>171</v>
      </c>
      <c r="AU2428" s="243" t="s">
        <v>83</v>
      </c>
      <c r="AV2428" s="13" t="s">
        <v>83</v>
      </c>
      <c r="AW2428" s="13" t="s">
        <v>35</v>
      </c>
      <c r="AX2428" s="13" t="s">
        <v>73</v>
      </c>
      <c r="AY2428" s="243" t="s">
        <v>160</v>
      </c>
    </row>
    <row r="2429" s="13" customFormat="1">
      <c r="A2429" s="13"/>
      <c r="B2429" s="232"/>
      <c r="C2429" s="233"/>
      <c r="D2429" s="234" t="s">
        <v>171</v>
      </c>
      <c r="E2429" s="235" t="s">
        <v>19</v>
      </c>
      <c r="F2429" s="236" t="s">
        <v>3007</v>
      </c>
      <c r="G2429" s="233"/>
      <c r="H2429" s="237">
        <v>4</v>
      </c>
      <c r="I2429" s="238"/>
      <c r="J2429" s="233"/>
      <c r="K2429" s="233"/>
      <c r="L2429" s="239"/>
      <c r="M2429" s="240"/>
      <c r="N2429" s="241"/>
      <c r="O2429" s="241"/>
      <c r="P2429" s="241"/>
      <c r="Q2429" s="241"/>
      <c r="R2429" s="241"/>
      <c r="S2429" s="241"/>
      <c r="T2429" s="242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T2429" s="243" t="s">
        <v>171</v>
      </c>
      <c r="AU2429" s="243" t="s">
        <v>83</v>
      </c>
      <c r="AV2429" s="13" t="s">
        <v>83</v>
      </c>
      <c r="AW2429" s="13" t="s">
        <v>35</v>
      </c>
      <c r="AX2429" s="13" t="s">
        <v>73</v>
      </c>
      <c r="AY2429" s="243" t="s">
        <v>160</v>
      </c>
    </row>
    <row r="2430" s="14" customFormat="1">
      <c r="A2430" s="14"/>
      <c r="B2430" s="244"/>
      <c r="C2430" s="245"/>
      <c r="D2430" s="234" t="s">
        <v>171</v>
      </c>
      <c r="E2430" s="246" t="s">
        <v>19</v>
      </c>
      <c r="F2430" s="247" t="s">
        <v>180</v>
      </c>
      <c r="G2430" s="245"/>
      <c r="H2430" s="248">
        <v>38</v>
      </c>
      <c r="I2430" s="249"/>
      <c r="J2430" s="245"/>
      <c r="K2430" s="245"/>
      <c r="L2430" s="250"/>
      <c r="M2430" s="251"/>
      <c r="N2430" s="252"/>
      <c r="O2430" s="252"/>
      <c r="P2430" s="252"/>
      <c r="Q2430" s="252"/>
      <c r="R2430" s="252"/>
      <c r="S2430" s="252"/>
      <c r="T2430" s="253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T2430" s="254" t="s">
        <v>171</v>
      </c>
      <c r="AU2430" s="254" t="s">
        <v>83</v>
      </c>
      <c r="AV2430" s="14" t="s">
        <v>167</v>
      </c>
      <c r="AW2430" s="14" t="s">
        <v>35</v>
      </c>
      <c r="AX2430" s="14" t="s">
        <v>81</v>
      </c>
      <c r="AY2430" s="254" t="s">
        <v>160</v>
      </c>
    </row>
    <row r="2431" s="2" customFormat="1" ht="21.75" customHeight="1">
      <c r="A2431" s="40"/>
      <c r="B2431" s="41"/>
      <c r="C2431" s="255" t="s">
        <v>3061</v>
      </c>
      <c r="D2431" s="255" t="s">
        <v>242</v>
      </c>
      <c r="E2431" s="256" t="s">
        <v>3062</v>
      </c>
      <c r="F2431" s="257" t="s">
        <v>3063</v>
      </c>
      <c r="G2431" s="258" t="s">
        <v>287</v>
      </c>
      <c r="H2431" s="259">
        <v>38</v>
      </c>
      <c r="I2431" s="260"/>
      <c r="J2431" s="261">
        <f>ROUND(I2431*H2431,2)</f>
        <v>0</v>
      </c>
      <c r="K2431" s="257" t="s">
        <v>166</v>
      </c>
      <c r="L2431" s="262"/>
      <c r="M2431" s="263" t="s">
        <v>19</v>
      </c>
      <c r="N2431" s="264" t="s">
        <v>44</v>
      </c>
      <c r="O2431" s="86"/>
      <c r="P2431" s="223">
        <f>O2431*H2431</f>
        <v>0</v>
      </c>
      <c r="Q2431" s="223">
        <v>0.00014999999999999999</v>
      </c>
      <c r="R2431" s="223">
        <f>Q2431*H2431</f>
        <v>0.0056999999999999993</v>
      </c>
      <c r="S2431" s="223">
        <v>0</v>
      </c>
      <c r="T2431" s="224">
        <f>S2431*H2431</f>
        <v>0</v>
      </c>
      <c r="U2431" s="40"/>
      <c r="V2431" s="40"/>
      <c r="W2431" s="40"/>
      <c r="X2431" s="40"/>
      <c r="Y2431" s="40"/>
      <c r="Z2431" s="40"/>
      <c r="AA2431" s="40"/>
      <c r="AB2431" s="40"/>
      <c r="AC2431" s="40"/>
      <c r="AD2431" s="40"/>
      <c r="AE2431" s="40"/>
      <c r="AR2431" s="225" t="s">
        <v>368</v>
      </c>
      <c r="AT2431" s="225" t="s">
        <v>242</v>
      </c>
      <c r="AU2431" s="225" t="s">
        <v>83</v>
      </c>
      <c r="AY2431" s="19" t="s">
        <v>160</v>
      </c>
      <c r="BE2431" s="226">
        <f>IF(N2431="základní",J2431,0)</f>
        <v>0</v>
      </c>
      <c r="BF2431" s="226">
        <f>IF(N2431="snížená",J2431,0)</f>
        <v>0</v>
      </c>
      <c r="BG2431" s="226">
        <f>IF(N2431="zákl. přenesená",J2431,0)</f>
        <v>0</v>
      </c>
      <c r="BH2431" s="226">
        <f>IF(N2431="sníž. přenesená",J2431,0)</f>
        <v>0</v>
      </c>
      <c r="BI2431" s="226">
        <f>IF(N2431="nulová",J2431,0)</f>
        <v>0</v>
      </c>
      <c r="BJ2431" s="19" t="s">
        <v>81</v>
      </c>
      <c r="BK2431" s="226">
        <f>ROUND(I2431*H2431,2)</f>
        <v>0</v>
      </c>
      <c r="BL2431" s="19" t="s">
        <v>263</v>
      </c>
      <c r="BM2431" s="225" t="s">
        <v>3064</v>
      </c>
    </row>
    <row r="2432" s="2" customFormat="1" ht="16.5" customHeight="1">
      <c r="A2432" s="40"/>
      <c r="B2432" s="41"/>
      <c r="C2432" s="255" t="s">
        <v>3065</v>
      </c>
      <c r="D2432" s="255" t="s">
        <v>242</v>
      </c>
      <c r="E2432" s="256" t="s">
        <v>3066</v>
      </c>
      <c r="F2432" s="257" t="s">
        <v>3067</v>
      </c>
      <c r="G2432" s="258" t="s">
        <v>287</v>
      </c>
      <c r="H2432" s="259">
        <v>38</v>
      </c>
      <c r="I2432" s="260"/>
      <c r="J2432" s="261">
        <f>ROUND(I2432*H2432,2)</f>
        <v>0</v>
      </c>
      <c r="K2432" s="257" t="s">
        <v>19</v>
      </c>
      <c r="L2432" s="262"/>
      <c r="M2432" s="263" t="s">
        <v>19</v>
      </c>
      <c r="N2432" s="264" t="s">
        <v>44</v>
      </c>
      <c r="O2432" s="86"/>
      <c r="P2432" s="223">
        <f>O2432*H2432</f>
        <v>0</v>
      </c>
      <c r="Q2432" s="223">
        <v>0</v>
      </c>
      <c r="R2432" s="223">
        <f>Q2432*H2432</f>
        <v>0</v>
      </c>
      <c r="S2432" s="223">
        <v>0</v>
      </c>
      <c r="T2432" s="224">
        <f>S2432*H2432</f>
        <v>0</v>
      </c>
      <c r="U2432" s="40"/>
      <c r="V2432" s="40"/>
      <c r="W2432" s="40"/>
      <c r="X2432" s="40"/>
      <c r="Y2432" s="40"/>
      <c r="Z2432" s="40"/>
      <c r="AA2432" s="40"/>
      <c r="AB2432" s="40"/>
      <c r="AC2432" s="40"/>
      <c r="AD2432" s="40"/>
      <c r="AE2432" s="40"/>
      <c r="AR2432" s="225" t="s">
        <v>368</v>
      </c>
      <c r="AT2432" s="225" t="s">
        <v>242</v>
      </c>
      <c r="AU2432" s="225" t="s">
        <v>83</v>
      </c>
      <c r="AY2432" s="19" t="s">
        <v>160</v>
      </c>
      <c r="BE2432" s="226">
        <f>IF(N2432="základní",J2432,0)</f>
        <v>0</v>
      </c>
      <c r="BF2432" s="226">
        <f>IF(N2432="snížená",J2432,0)</f>
        <v>0</v>
      </c>
      <c r="BG2432" s="226">
        <f>IF(N2432="zákl. přenesená",J2432,0)</f>
        <v>0</v>
      </c>
      <c r="BH2432" s="226">
        <f>IF(N2432="sníž. přenesená",J2432,0)</f>
        <v>0</v>
      </c>
      <c r="BI2432" s="226">
        <f>IF(N2432="nulová",J2432,0)</f>
        <v>0</v>
      </c>
      <c r="BJ2432" s="19" t="s">
        <v>81</v>
      </c>
      <c r="BK2432" s="226">
        <f>ROUND(I2432*H2432,2)</f>
        <v>0</v>
      </c>
      <c r="BL2432" s="19" t="s">
        <v>263</v>
      </c>
      <c r="BM2432" s="225" t="s">
        <v>3068</v>
      </c>
    </row>
    <row r="2433" s="13" customFormat="1">
      <c r="A2433" s="13"/>
      <c r="B2433" s="232"/>
      <c r="C2433" s="233"/>
      <c r="D2433" s="234" t="s">
        <v>171</v>
      </c>
      <c r="E2433" s="235" t="s">
        <v>19</v>
      </c>
      <c r="F2433" s="236" t="s">
        <v>3069</v>
      </c>
      <c r="G2433" s="233"/>
      <c r="H2433" s="237">
        <v>1</v>
      </c>
      <c r="I2433" s="238"/>
      <c r="J2433" s="233"/>
      <c r="K2433" s="233"/>
      <c r="L2433" s="239"/>
      <c r="M2433" s="240"/>
      <c r="N2433" s="241"/>
      <c r="O2433" s="241"/>
      <c r="P2433" s="241"/>
      <c r="Q2433" s="241"/>
      <c r="R2433" s="241"/>
      <c r="S2433" s="241"/>
      <c r="T2433" s="242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T2433" s="243" t="s">
        <v>171</v>
      </c>
      <c r="AU2433" s="243" t="s">
        <v>83</v>
      </c>
      <c r="AV2433" s="13" t="s">
        <v>83</v>
      </c>
      <c r="AW2433" s="13" t="s">
        <v>35</v>
      </c>
      <c r="AX2433" s="13" t="s">
        <v>73</v>
      </c>
      <c r="AY2433" s="243" t="s">
        <v>160</v>
      </c>
    </row>
    <row r="2434" s="13" customFormat="1">
      <c r="A2434" s="13"/>
      <c r="B2434" s="232"/>
      <c r="C2434" s="233"/>
      <c r="D2434" s="234" t="s">
        <v>171</v>
      </c>
      <c r="E2434" s="235" t="s">
        <v>19</v>
      </c>
      <c r="F2434" s="236" t="s">
        <v>2975</v>
      </c>
      <c r="G2434" s="233"/>
      <c r="H2434" s="237">
        <v>2</v>
      </c>
      <c r="I2434" s="238"/>
      <c r="J2434" s="233"/>
      <c r="K2434" s="233"/>
      <c r="L2434" s="239"/>
      <c r="M2434" s="240"/>
      <c r="N2434" s="241"/>
      <c r="O2434" s="241"/>
      <c r="P2434" s="241"/>
      <c r="Q2434" s="241"/>
      <c r="R2434" s="241"/>
      <c r="S2434" s="241"/>
      <c r="T2434" s="242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T2434" s="243" t="s">
        <v>171</v>
      </c>
      <c r="AU2434" s="243" t="s">
        <v>83</v>
      </c>
      <c r="AV2434" s="13" t="s">
        <v>83</v>
      </c>
      <c r="AW2434" s="13" t="s">
        <v>35</v>
      </c>
      <c r="AX2434" s="13" t="s">
        <v>73</v>
      </c>
      <c r="AY2434" s="243" t="s">
        <v>160</v>
      </c>
    </row>
    <row r="2435" s="13" customFormat="1">
      <c r="A2435" s="13"/>
      <c r="B2435" s="232"/>
      <c r="C2435" s="233"/>
      <c r="D2435" s="234" t="s">
        <v>171</v>
      </c>
      <c r="E2435" s="235" t="s">
        <v>19</v>
      </c>
      <c r="F2435" s="236" t="s">
        <v>3053</v>
      </c>
      <c r="G2435" s="233"/>
      <c r="H2435" s="237">
        <v>1</v>
      </c>
      <c r="I2435" s="238"/>
      <c r="J2435" s="233"/>
      <c r="K2435" s="233"/>
      <c r="L2435" s="239"/>
      <c r="M2435" s="240"/>
      <c r="N2435" s="241"/>
      <c r="O2435" s="241"/>
      <c r="P2435" s="241"/>
      <c r="Q2435" s="241"/>
      <c r="R2435" s="241"/>
      <c r="S2435" s="241"/>
      <c r="T2435" s="242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T2435" s="243" t="s">
        <v>171</v>
      </c>
      <c r="AU2435" s="243" t="s">
        <v>83</v>
      </c>
      <c r="AV2435" s="13" t="s">
        <v>83</v>
      </c>
      <c r="AW2435" s="13" t="s">
        <v>35</v>
      </c>
      <c r="AX2435" s="13" t="s">
        <v>73</v>
      </c>
      <c r="AY2435" s="243" t="s">
        <v>160</v>
      </c>
    </row>
    <row r="2436" s="13" customFormat="1">
      <c r="A2436" s="13"/>
      <c r="B2436" s="232"/>
      <c r="C2436" s="233"/>
      <c r="D2436" s="234" t="s">
        <v>171</v>
      </c>
      <c r="E2436" s="235" t="s">
        <v>19</v>
      </c>
      <c r="F2436" s="236" t="s">
        <v>3070</v>
      </c>
      <c r="G2436" s="233"/>
      <c r="H2436" s="237">
        <v>1</v>
      </c>
      <c r="I2436" s="238"/>
      <c r="J2436" s="233"/>
      <c r="K2436" s="233"/>
      <c r="L2436" s="239"/>
      <c r="M2436" s="240"/>
      <c r="N2436" s="241"/>
      <c r="O2436" s="241"/>
      <c r="P2436" s="241"/>
      <c r="Q2436" s="241"/>
      <c r="R2436" s="241"/>
      <c r="S2436" s="241"/>
      <c r="T2436" s="242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T2436" s="243" t="s">
        <v>171</v>
      </c>
      <c r="AU2436" s="243" t="s">
        <v>83</v>
      </c>
      <c r="AV2436" s="13" t="s">
        <v>83</v>
      </c>
      <c r="AW2436" s="13" t="s">
        <v>35</v>
      </c>
      <c r="AX2436" s="13" t="s">
        <v>73</v>
      </c>
      <c r="AY2436" s="243" t="s">
        <v>160</v>
      </c>
    </row>
    <row r="2437" s="13" customFormat="1">
      <c r="A2437" s="13"/>
      <c r="B2437" s="232"/>
      <c r="C2437" s="233"/>
      <c r="D2437" s="234" t="s">
        <v>171</v>
      </c>
      <c r="E2437" s="235" t="s">
        <v>19</v>
      </c>
      <c r="F2437" s="236" t="s">
        <v>3055</v>
      </c>
      <c r="G2437" s="233"/>
      <c r="H2437" s="237">
        <v>4</v>
      </c>
      <c r="I2437" s="238"/>
      <c r="J2437" s="233"/>
      <c r="K2437" s="233"/>
      <c r="L2437" s="239"/>
      <c r="M2437" s="240"/>
      <c r="N2437" s="241"/>
      <c r="O2437" s="241"/>
      <c r="P2437" s="241"/>
      <c r="Q2437" s="241"/>
      <c r="R2437" s="241"/>
      <c r="S2437" s="241"/>
      <c r="T2437" s="242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T2437" s="243" t="s">
        <v>171</v>
      </c>
      <c r="AU2437" s="243" t="s">
        <v>83</v>
      </c>
      <c r="AV2437" s="13" t="s">
        <v>83</v>
      </c>
      <c r="AW2437" s="13" t="s">
        <v>35</v>
      </c>
      <c r="AX2437" s="13" t="s">
        <v>73</v>
      </c>
      <c r="AY2437" s="243" t="s">
        <v>160</v>
      </c>
    </row>
    <row r="2438" s="13" customFormat="1">
      <c r="A2438" s="13"/>
      <c r="B2438" s="232"/>
      <c r="C2438" s="233"/>
      <c r="D2438" s="234" t="s">
        <v>171</v>
      </c>
      <c r="E2438" s="235" t="s">
        <v>19</v>
      </c>
      <c r="F2438" s="236" t="s">
        <v>2960</v>
      </c>
      <c r="G2438" s="233"/>
      <c r="H2438" s="237">
        <v>4</v>
      </c>
      <c r="I2438" s="238"/>
      <c r="J2438" s="233"/>
      <c r="K2438" s="233"/>
      <c r="L2438" s="239"/>
      <c r="M2438" s="240"/>
      <c r="N2438" s="241"/>
      <c r="O2438" s="241"/>
      <c r="P2438" s="241"/>
      <c r="Q2438" s="241"/>
      <c r="R2438" s="241"/>
      <c r="S2438" s="241"/>
      <c r="T2438" s="242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T2438" s="243" t="s">
        <v>171</v>
      </c>
      <c r="AU2438" s="243" t="s">
        <v>83</v>
      </c>
      <c r="AV2438" s="13" t="s">
        <v>83</v>
      </c>
      <c r="AW2438" s="13" t="s">
        <v>35</v>
      </c>
      <c r="AX2438" s="13" t="s">
        <v>73</v>
      </c>
      <c r="AY2438" s="243" t="s">
        <v>160</v>
      </c>
    </row>
    <row r="2439" s="13" customFormat="1">
      <c r="A2439" s="13"/>
      <c r="B2439" s="232"/>
      <c r="C2439" s="233"/>
      <c r="D2439" s="234" t="s">
        <v>171</v>
      </c>
      <c r="E2439" s="235" t="s">
        <v>19</v>
      </c>
      <c r="F2439" s="236" t="s">
        <v>3071</v>
      </c>
      <c r="G2439" s="233"/>
      <c r="H2439" s="237">
        <v>1</v>
      </c>
      <c r="I2439" s="238"/>
      <c r="J2439" s="233"/>
      <c r="K2439" s="233"/>
      <c r="L2439" s="239"/>
      <c r="M2439" s="240"/>
      <c r="N2439" s="241"/>
      <c r="O2439" s="241"/>
      <c r="P2439" s="241"/>
      <c r="Q2439" s="241"/>
      <c r="R2439" s="241"/>
      <c r="S2439" s="241"/>
      <c r="T2439" s="242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T2439" s="243" t="s">
        <v>171</v>
      </c>
      <c r="AU2439" s="243" t="s">
        <v>83</v>
      </c>
      <c r="AV2439" s="13" t="s">
        <v>83</v>
      </c>
      <c r="AW2439" s="13" t="s">
        <v>35</v>
      </c>
      <c r="AX2439" s="13" t="s">
        <v>73</v>
      </c>
      <c r="AY2439" s="243" t="s">
        <v>160</v>
      </c>
    </row>
    <row r="2440" s="13" customFormat="1">
      <c r="A2440" s="13"/>
      <c r="B2440" s="232"/>
      <c r="C2440" s="233"/>
      <c r="D2440" s="234" t="s">
        <v>171</v>
      </c>
      <c r="E2440" s="235" t="s">
        <v>19</v>
      </c>
      <c r="F2440" s="236" t="s">
        <v>3072</v>
      </c>
      <c r="G2440" s="233"/>
      <c r="H2440" s="237">
        <v>1</v>
      </c>
      <c r="I2440" s="238"/>
      <c r="J2440" s="233"/>
      <c r="K2440" s="233"/>
      <c r="L2440" s="239"/>
      <c r="M2440" s="240"/>
      <c r="N2440" s="241"/>
      <c r="O2440" s="241"/>
      <c r="P2440" s="241"/>
      <c r="Q2440" s="241"/>
      <c r="R2440" s="241"/>
      <c r="S2440" s="241"/>
      <c r="T2440" s="242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T2440" s="243" t="s">
        <v>171</v>
      </c>
      <c r="AU2440" s="243" t="s">
        <v>83</v>
      </c>
      <c r="AV2440" s="13" t="s">
        <v>83</v>
      </c>
      <c r="AW2440" s="13" t="s">
        <v>35</v>
      </c>
      <c r="AX2440" s="13" t="s">
        <v>73</v>
      </c>
      <c r="AY2440" s="243" t="s">
        <v>160</v>
      </c>
    </row>
    <row r="2441" s="13" customFormat="1">
      <c r="A2441" s="13"/>
      <c r="B2441" s="232"/>
      <c r="C2441" s="233"/>
      <c r="D2441" s="234" t="s">
        <v>171</v>
      </c>
      <c r="E2441" s="235" t="s">
        <v>19</v>
      </c>
      <c r="F2441" s="236" t="s">
        <v>3073</v>
      </c>
      <c r="G2441" s="233"/>
      <c r="H2441" s="237">
        <v>1</v>
      </c>
      <c r="I2441" s="238"/>
      <c r="J2441" s="233"/>
      <c r="K2441" s="233"/>
      <c r="L2441" s="239"/>
      <c r="M2441" s="240"/>
      <c r="N2441" s="241"/>
      <c r="O2441" s="241"/>
      <c r="P2441" s="241"/>
      <c r="Q2441" s="241"/>
      <c r="R2441" s="241"/>
      <c r="S2441" s="241"/>
      <c r="T2441" s="242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T2441" s="243" t="s">
        <v>171</v>
      </c>
      <c r="AU2441" s="243" t="s">
        <v>83</v>
      </c>
      <c r="AV2441" s="13" t="s">
        <v>83</v>
      </c>
      <c r="AW2441" s="13" t="s">
        <v>35</v>
      </c>
      <c r="AX2441" s="13" t="s">
        <v>73</v>
      </c>
      <c r="AY2441" s="243" t="s">
        <v>160</v>
      </c>
    </row>
    <row r="2442" s="13" customFormat="1">
      <c r="A2442" s="13"/>
      <c r="B2442" s="232"/>
      <c r="C2442" s="233"/>
      <c r="D2442" s="234" t="s">
        <v>171</v>
      </c>
      <c r="E2442" s="235" t="s">
        <v>19</v>
      </c>
      <c r="F2442" s="236" t="s">
        <v>3074</v>
      </c>
      <c r="G2442" s="233"/>
      <c r="H2442" s="237">
        <v>1</v>
      </c>
      <c r="I2442" s="238"/>
      <c r="J2442" s="233"/>
      <c r="K2442" s="233"/>
      <c r="L2442" s="239"/>
      <c r="M2442" s="240"/>
      <c r="N2442" s="241"/>
      <c r="O2442" s="241"/>
      <c r="P2442" s="241"/>
      <c r="Q2442" s="241"/>
      <c r="R2442" s="241"/>
      <c r="S2442" s="241"/>
      <c r="T2442" s="242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T2442" s="243" t="s">
        <v>171</v>
      </c>
      <c r="AU2442" s="243" t="s">
        <v>83</v>
      </c>
      <c r="AV2442" s="13" t="s">
        <v>83</v>
      </c>
      <c r="AW2442" s="13" t="s">
        <v>35</v>
      </c>
      <c r="AX2442" s="13" t="s">
        <v>73</v>
      </c>
      <c r="AY2442" s="243" t="s">
        <v>160</v>
      </c>
    </row>
    <row r="2443" s="13" customFormat="1">
      <c r="A2443" s="13"/>
      <c r="B2443" s="232"/>
      <c r="C2443" s="233"/>
      <c r="D2443" s="234" t="s">
        <v>171</v>
      </c>
      <c r="E2443" s="235" t="s">
        <v>19</v>
      </c>
      <c r="F2443" s="236" t="s">
        <v>3075</v>
      </c>
      <c r="G2443" s="233"/>
      <c r="H2443" s="237">
        <v>7</v>
      </c>
      <c r="I2443" s="238"/>
      <c r="J2443" s="233"/>
      <c r="K2443" s="233"/>
      <c r="L2443" s="239"/>
      <c r="M2443" s="240"/>
      <c r="N2443" s="241"/>
      <c r="O2443" s="241"/>
      <c r="P2443" s="241"/>
      <c r="Q2443" s="241"/>
      <c r="R2443" s="241"/>
      <c r="S2443" s="241"/>
      <c r="T2443" s="242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T2443" s="243" t="s">
        <v>171</v>
      </c>
      <c r="AU2443" s="243" t="s">
        <v>83</v>
      </c>
      <c r="AV2443" s="13" t="s">
        <v>83</v>
      </c>
      <c r="AW2443" s="13" t="s">
        <v>35</v>
      </c>
      <c r="AX2443" s="13" t="s">
        <v>73</v>
      </c>
      <c r="AY2443" s="243" t="s">
        <v>160</v>
      </c>
    </row>
    <row r="2444" s="13" customFormat="1">
      <c r="A2444" s="13"/>
      <c r="B2444" s="232"/>
      <c r="C2444" s="233"/>
      <c r="D2444" s="234" t="s">
        <v>171</v>
      </c>
      <c r="E2444" s="235" t="s">
        <v>19</v>
      </c>
      <c r="F2444" s="236" t="s">
        <v>3005</v>
      </c>
      <c r="G2444" s="233"/>
      <c r="H2444" s="237">
        <v>6</v>
      </c>
      <c r="I2444" s="238"/>
      <c r="J2444" s="233"/>
      <c r="K2444" s="233"/>
      <c r="L2444" s="239"/>
      <c r="M2444" s="240"/>
      <c r="N2444" s="241"/>
      <c r="O2444" s="241"/>
      <c r="P2444" s="241"/>
      <c r="Q2444" s="241"/>
      <c r="R2444" s="241"/>
      <c r="S2444" s="241"/>
      <c r="T2444" s="242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T2444" s="243" t="s">
        <v>171</v>
      </c>
      <c r="AU2444" s="243" t="s">
        <v>83</v>
      </c>
      <c r="AV2444" s="13" t="s">
        <v>83</v>
      </c>
      <c r="AW2444" s="13" t="s">
        <v>35</v>
      </c>
      <c r="AX2444" s="13" t="s">
        <v>73</v>
      </c>
      <c r="AY2444" s="243" t="s">
        <v>160</v>
      </c>
    </row>
    <row r="2445" s="13" customFormat="1">
      <c r="A2445" s="13"/>
      <c r="B2445" s="232"/>
      <c r="C2445" s="233"/>
      <c r="D2445" s="234" t="s">
        <v>171</v>
      </c>
      <c r="E2445" s="235" t="s">
        <v>19</v>
      </c>
      <c r="F2445" s="236" t="s">
        <v>3076</v>
      </c>
      <c r="G2445" s="233"/>
      <c r="H2445" s="237">
        <v>3</v>
      </c>
      <c r="I2445" s="238"/>
      <c r="J2445" s="233"/>
      <c r="K2445" s="233"/>
      <c r="L2445" s="239"/>
      <c r="M2445" s="240"/>
      <c r="N2445" s="241"/>
      <c r="O2445" s="241"/>
      <c r="P2445" s="241"/>
      <c r="Q2445" s="241"/>
      <c r="R2445" s="241"/>
      <c r="S2445" s="241"/>
      <c r="T2445" s="242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T2445" s="243" t="s">
        <v>171</v>
      </c>
      <c r="AU2445" s="243" t="s">
        <v>83</v>
      </c>
      <c r="AV2445" s="13" t="s">
        <v>83</v>
      </c>
      <c r="AW2445" s="13" t="s">
        <v>35</v>
      </c>
      <c r="AX2445" s="13" t="s">
        <v>73</v>
      </c>
      <c r="AY2445" s="243" t="s">
        <v>160</v>
      </c>
    </row>
    <row r="2446" s="13" customFormat="1">
      <c r="A2446" s="13"/>
      <c r="B2446" s="232"/>
      <c r="C2446" s="233"/>
      <c r="D2446" s="234" t="s">
        <v>171</v>
      </c>
      <c r="E2446" s="235" t="s">
        <v>19</v>
      </c>
      <c r="F2446" s="236" t="s">
        <v>3018</v>
      </c>
      <c r="G2446" s="233"/>
      <c r="H2446" s="237">
        <v>1</v>
      </c>
      <c r="I2446" s="238"/>
      <c r="J2446" s="233"/>
      <c r="K2446" s="233"/>
      <c r="L2446" s="239"/>
      <c r="M2446" s="240"/>
      <c r="N2446" s="241"/>
      <c r="O2446" s="241"/>
      <c r="P2446" s="241"/>
      <c r="Q2446" s="241"/>
      <c r="R2446" s="241"/>
      <c r="S2446" s="241"/>
      <c r="T2446" s="242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T2446" s="243" t="s">
        <v>171</v>
      </c>
      <c r="AU2446" s="243" t="s">
        <v>83</v>
      </c>
      <c r="AV2446" s="13" t="s">
        <v>83</v>
      </c>
      <c r="AW2446" s="13" t="s">
        <v>35</v>
      </c>
      <c r="AX2446" s="13" t="s">
        <v>73</v>
      </c>
      <c r="AY2446" s="243" t="s">
        <v>160</v>
      </c>
    </row>
    <row r="2447" s="13" customFormat="1">
      <c r="A2447" s="13"/>
      <c r="B2447" s="232"/>
      <c r="C2447" s="233"/>
      <c r="D2447" s="234" t="s">
        <v>171</v>
      </c>
      <c r="E2447" s="235" t="s">
        <v>19</v>
      </c>
      <c r="F2447" s="236" t="s">
        <v>3007</v>
      </c>
      <c r="G2447" s="233"/>
      <c r="H2447" s="237">
        <v>4</v>
      </c>
      <c r="I2447" s="238"/>
      <c r="J2447" s="233"/>
      <c r="K2447" s="233"/>
      <c r="L2447" s="239"/>
      <c r="M2447" s="240"/>
      <c r="N2447" s="241"/>
      <c r="O2447" s="241"/>
      <c r="P2447" s="241"/>
      <c r="Q2447" s="241"/>
      <c r="R2447" s="241"/>
      <c r="S2447" s="241"/>
      <c r="T2447" s="242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T2447" s="243" t="s">
        <v>171</v>
      </c>
      <c r="AU2447" s="243" t="s">
        <v>83</v>
      </c>
      <c r="AV2447" s="13" t="s">
        <v>83</v>
      </c>
      <c r="AW2447" s="13" t="s">
        <v>35</v>
      </c>
      <c r="AX2447" s="13" t="s">
        <v>73</v>
      </c>
      <c r="AY2447" s="243" t="s">
        <v>160</v>
      </c>
    </row>
    <row r="2448" s="14" customFormat="1">
      <c r="A2448" s="14"/>
      <c r="B2448" s="244"/>
      <c r="C2448" s="245"/>
      <c r="D2448" s="234" t="s">
        <v>171</v>
      </c>
      <c r="E2448" s="246" t="s">
        <v>19</v>
      </c>
      <c r="F2448" s="247" t="s">
        <v>180</v>
      </c>
      <c r="G2448" s="245"/>
      <c r="H2448" s="248">
        <v>38</v>
      </c>
      <c r="I2448" s="249"/>
      <c r="J2448" s="245"/>
      <c r="K2448" s="245"/>
      <c r="L2448" s="250"/>
      <c r="M2448" s="251"/>
      <c r="N2448" s="252"/>
      <c r="O2448" s="252"/>
      <c r="P2448" s="252"/>
      <c r="Q2448" s="252"/>
      <c r="R2448" s="252"/>
      <c r="S2448" s="252"/>
      <c r="T2448" s="253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T2448" s="254" t="s">
        <v>171</v>
      </c>
      <c r="AU2448" s="254" t="s">
        <v>83</v>
      </c>
      <c r="AV2448" s="14" t="s">
        <v>167</v>
      </c>
      <c r="AW2448" s="14" t="s">
        <v>35</v>
      </c>
      <c r="AX2448" s="14" t="s">
        <v>81</v>
      </c>
      <c r="AY2448" s="254" t="s">
        <v>160</v>
      </c>
    </row>
    <row r="2449" s="2" customFormat="1" ht="21.75" customHeight="1">
      <c r="A2449" s="40"/>
      <c r="B2449" s="41"/>
      <c r="C2449" s="214" t="s">
        <v>3077</v>
      </c>
      <c r="D2449" s="214" t="s">
        <v>162</v>
      </c>
      <c r="E2449" s="215" t="s">
        <v>3078</v>
      </c>
      <c r="F2449" s="216" t="s">
        <v>3079</v>
      </c>
      <c r="G2449" s="217" t="s">
        <v>287</v>
      </c>
      <c r="H2449" s="218">
        <v>38</v>
      </c>
      <c r="I2449" s="219"/>
      <c r="J2449" s="220">
        <f>ROUND(I2449*H2449,2)</f>
        <v>0</v>
      </c>
      <c r="K2449" s="216" t="s">
        <v>166</v>
      </c>
      <c r="L2449" s="46"/>
      <c r="M2449" s="221" t="s">
        <v>19</v>
      </c>
      <c r="N2449" s="222" t="s">
        <v>44</v>
      </c>
      <c r="O2449" s="86"/>
      <c r="P2449" s="223">
        <f>O2449*H2449</f>
        <v>0</v>
      </c>
      <c r="Q2449" s="223">
        <v>0</v>
      </c>
      <c r="R2449" s="223">
        <f>Q2449*H2449</f>
        <v>0</v>
      </c>
      <c r="S2449" s="223">
        <v>0</v>
      </c>
      <c r="T2449" s="224">
        <f>S2449*H2449</f>
        <v>0</v>
      </c>
      <c r="U2449" s="40"/>
      <c r="V2449" s="40"/>
      <c r="W2449" s="40"/>
      <c r="X2449" s="40"/>
      <c r="Y2449" s="40"/>
      <c r="Z2449" s="40"/>
      <c r="AA2449" s="40"/>
      <c r="AB2449" s="40"/>
      <c r="AC2449" s="40"/>
      <c r="AD2449" s="40"/>
      <c r="AE2449" s="40"/>
      <c r="AR2449" s="225" t="s">
        <v>263</v>
      </c>
      <c r="AT2449" s="225" t="s">
        <v>162</v>
      </c>
      <c r="AU2449" s="225" t="s">
        <v>83</v>
      </c>
      <c r="AY2449" s="19" t="s">
        <v>160</v>
      </c>
      <c r="BE2449" s="226">
        <f>IF(N2449="základní",J2449,0)</f>
        <v>0</v>
      </c>
      <c r="BF2449" s="226">
        <f>IF(N2449="snížená",J2449,0)</f>
        <v>0</v>
      </c>
      <c r="BG2449" s="226">
        <f>IF(N2449="zákl. přenesená",J2449,0)</f>
        <v>0</v>
      </c>
      <c r="BH2449" s="226">
        <f>IF(N2449="sníž. přenesená",J2449,0)</f>
        <v>0</v>
      </c>
      <c r="BI2449" s="226">
        <f>IF(N2449="nulová",J2449,0)</f>
        <v>0</v>
      </c>
      <c r="BJ2449" s="19" t="s">
        <v>81</v>
      </c>
      <c r="BK2449" s="226">
        <f>ROUND(I2449*H2449,2)</f>
        <v>0</v>
      </c>
      <c r="BL2449" s="19" t="s">
        <v>263</v>
      </c>
      <c r="BM2449" s="225" t="s">
        <v>3080</v>
      </c>
    </row>
    <row r="2450" s="2" customFormat="1">
      <c r="A2450" s="40"/>
      <c r="B2450" s="41"/>
      <c r="C2450" s="42"/>
      <c r="D2450" s="227" t="s">
        <v>169</v>
      </c>
      <c r="E2450" s="42"/>
      <c r="F2450" s="228" t="s">
        <v>3081</v>
      </c>
      <c r="G2450" s="42"/>
      <c r="H2450" s="42"/>
      <c r="I2450" s="229"/>
      <c r="J2450" s="42"/>
      <c r="K2450" s="42"/>
      <c r="L2450" s="46"/>
      <c r="M2450" s="230"/>
      <c r="N2450" s="231"/>
      <c r="O2450" s="86"/>
      <c r="P2450" s="86"/>
      <c r="Q2450" s="86"/>
      <c r="R2450" s="86"/>
      <c r="S2450" s="86"/>
      <c r="T2450" s="87"/>
      <c r="U2450" s="40"/>
      <c r="V2450" s="40"/>
      <c r="W2450" s="40"/>
      <c r="X2450" s="40"/>
      <c r="Y2450" s="40"/>
      <c r="Z2450" s="40"/>
      <c r="AA2450" s="40"/>
      <c r="AB2450" s="40"/>
      <c r="AC2450" s="40"/>
      <c r="AD2450" s="40"/>
      <c r="AE2450" s="40"/>
      <c r="AT2450" s="19" t="s">
        <v>169</v>
      </c>
      <c r="AU2450" s="19" t="s">
        <v>83</v>
      </c>
    </row>
    <row r="2451" s="13" customFormat="1">
      <c r="A2451" s="13"/>
      <c r="B2451" s="232"/>
      <c r="C2451" s="233"/>
      <c r="D2451" s="234" t="s">
        <v>171</v>
      </c>
      <c r="E2451" s="235" t="s">
        <v>19</v>
      </c>
      <c r="F2451" s="236" t="s">
        <v>3082</v>
      </c>
      <c r="G2451" s="233"/>
      <c r="H2451" s="237">
        <v>2</v>
      </c>
      <c r="I2451" s="238"/>
      <c r="J2451" s="233"/>
      <c r="K2451" s="233"/>
      <c r="L2451" s="239"/>
      <c r="M2451" s="240"/>
      <c r="N2451" s="241"/>
      <c r="O2451" s="241"/>
      <c r="P2451" s="241"/>
      <c r="Q2451" s="241"/>
      <c r="R2451" s="241"/>
      <c r="S2451" s="241"/>
      <c r="T2451" s="242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T2451" s="243" t="s">
        <v>171</v>
      </c>
      <c r="AU2451" s="243" t="s">
        <v>83</v>
      </c>
      <c r="AV2451" s="13" t="s">
        <v>83</v>
      </c>
      <c r="AW2451" s="13" t="s">
        <v>35</v>
      </c>
      <c r="AX2451" s="13" t="s">
        <v>73</v>
      </c>
      <c r="AY2451" s="243" t="s">
        <v>160</v>
      </c>
    </row>
    <row r="2452" s="13" customFormat="1">
      <c r="A2452" s="13"/>
      <c r="B2452" s="232"/>
      <c r="C2452" s="233"/>
      <c r="D2452" s="234" t="s">
        <v>171</v>
      </c>
      <c r="E2452" s="235" t="s">
        <v>19</v>
      </c>
      <c r="F2452" s="236" t="s">
        <v>3052</v>
      </c>
      <c r="G2452" s="233"/>
      <c r="H2452" s="237">
        <v>2</v>
      </c>
      <c r="I2452" s="238"/>
      <c r="J2452" s="233"/>
      <c r="K2452" s="233"/>
      <c r="L2452" s="239"/>
      <c r="M2452" s="240"/>
      <c r="N2452" s="241"/>
      <c r="O2452" s="241"/>
      <c r="P2452" s="241"/>
      <c r="Q2452" s="241"/>
      <c r="R2452" s="241"/>
      <c r="S2452" s="241"/>
      <c r="T2452" s="242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T2452" s="243" t="s">
        <v>171</v>
      </c>
      <c r="AU2452" s="243" t="s">
        <v>83</v>
      </c>
      <c r="AV2452" s="13" t="s">
        <v>83</v>
      </c>
      <c r="AW2452" s="13" t="s">
        <v>35</v>
      </c>
      <c r="AX2452" s="13" t="s">
        <v>73</v>
      </c>
      <c r="AY2452" s="243" t="s">
        <v>160</v>
      </c>
    </row>
    <row r="2453" s="13" customFormat="1">
      <c r="A2453" s="13"/>
      <c r="B2453" s="232"/>
      <c r="C2453" s="233"/>
      <c r="D2453" s="234" t="s">
        <v>171</v>
      </c>
      <c r="E2453" s="235" t="s">
        <v>19</v>
      </c>
      <c r="F2453" s="236" t="s">
        <v>3083</v>
      </c>
      <c r="G2453" s="233"/>
      <c r="H2453" s="237">
        <v>1</v>
      </c>
      <c r="I2453" s="238"/>
      <c r="J2453" s="233"/>
      <c r="K2453" s="233"/>
      <c r="L2453" s="239"/>
      <c r="M2453" s="240"/>
      <c r="N2453" s="241"/>
      <c r="O2453" s="241"/>
      <c r="P2453" s="241"/>
      <c r="Q2453" s="241"/>
      <c r="R2453" s="241"/>
      <c r="S2453" s="241"/>
      <c r="T2453" s="242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T2453" s="243" t="s">
        <v>171</v>
      </c>
      <c r="AU2453" s="243" t="s">
        <v>83</v>
      </c>
      <c r="AV2453" s="13" t="s">
        <v>83</v>
      </c>
      <c r="AW2453" s="13" t="s">
        <v>35</v>
      </c>
      <c r="AX2453" s="13" t="s">
        <v>73</v>
      </c>
      <c r="AY2453" s="243" t="s">
        <v>160</v>
      </c>
    </row>
    <row r="2454" s="13" customFormat="1">
      <c r="A2454" s="13"/>
      <c r="B2454" s="232"/>
      <c r="C2454" s="233"/>
      <c r="D2454" s="234" t="s">
        <v>171</v>
      </c>
      <c r="E2454" s="235" t="s">
        <v>19</v>
      </c>
      <c r="F2454" s="236" t="s">
        <v>3054</v>
      </c>
      <c r="G2454" s="233"/>
      <c r="H2454" s="237">
        <v>1</v>
      </c>
      <c r="I2454" s="238"/>
      <c r="J2454" s="233"/>
      <c r="K2454" s="233"/>
      <c r="L2454" s="239"/>
      <c r="M2454" s="240"/>
      <c r="N2454" s="241"/>
      <c r="O2454" s="241"/>
      <c r="P2454" s="241"/>
      <c r="Q2454" s="241"/>
      <c r="R2454" s="241"/>
      <c r="S2454" s="241"/>
      <c r="T2454" s="242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T2454" s="243" t="s">
        <v>171</v>
      </c>
      <c r="AU2454" s="243" t="s">
        <v>83</v>
      </c>
      <c r="AV2454" s="13" t="s">
        <v>83</v>
      </c>
      <c r="AW2454" s="13" t="s">
        <v>35</v>
      </c>
      <c r="AX2454" s="13" t="s">
        <v>73</v>
      </c>
      <c r="AY2454" s="243" t="s">
        <v>160</v>
      </c>
    </row>
    <row r="2455" s="13" customFormat="1">
      <c r="A2455" s="13"/>
      <c r="B2455" s="232"/>
      <c r="C2455" s="233"/>
      <c r="D2455" s="234" t="s">
        <v>171</v>
      </c>
      <c r="E2455" s="235" t="s">
        <v>19</v>
      </c>
      <c r="F2455" s="236" t="s">
        <v>3055</v>
      </c>
      <c r="G2455" s="233"/>
      <c r="H2455" s="237">
        <v>4</v>
      </c>
      <c r="I2455" s="238"/>
      <c r="J2455" s="233"/>
      <c r="K2455" s="233"/>
      <c r="L2455" s="239"/>
      <c r="M2455" s="240"/>
      <c r="N2455" s="241"/>
      <c r="O2455" s="241"/>
      <c r="P2455" s="241"/>
      <c r="Q2455" s="241"/>
      <c r="R2455" s="241"/>
      <c r="S2455" s="241"/>
      <c r="T2455" s="242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T2455" s="243" t="s">
        <v>171</v>
      </c>
      <c r="AU2455" s="243" t="s">
        <v>83</v>
      </c>
      <c r="AV2455" s="13" t="s">
        <v>83</v>
      </c>
      <c r="AW2455" s="13" t="s">
        <v>35</v>
      </c>
      <c r="AX2455" s="13" t="s">
        <v>73</v>
      </c>
      <c r="AY2455" s="243" t="s">
        <v>160</v>
      </c>
    </row>
    <row r="2456" s="13" customFormat="1">
      <c r="A2456" s="13"/>
      <c r="B2456" s="232"/>
      <c r="C2456" s="233"/>
      <c r="D2456" s="234" t="s">
        <v>171</v>
      </c>
      <c r="E2456" s="235" t="s">
        <v>19</v>
      </c>
      <c r="F2456" s="236" t="s">
        <v>3084</v>
      </c>
      <c r="G2456" s="233"/>
      <c r="H2456" s="237">
        <v>14</v>
      </c>
      <c r="I2456" s="238"/>
      <c r="J2456" s="233"/>
      <c r="K2456" s="233"/>
      <c r="L2456" s="239"/>
      <c r="M2456" s="240"/>
      <c r="N2456" s="241"/>
      <c r="O2456" s="241"/>
      <c r="P2456" s="241"/>
      <c r="Q2456" s="241"/>
      <c r="R2456" s="241"/>
      <c r="S2456" s="241"/>
      <c r="T2456" s="242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T2456" s="243" t="s">
        <v>171</v>
      </c>
      <c r="AU2456" s="243" t="s">
        <v>83</v>
      </c>
      <c r="AV2456" s="13" t="s">
        <v>83</v>
      </c>
      <c r="AW2456" s="13" t="s">
        <v>35</v>
      </c>
      <c r="AX2456" s="13" t="s">
        <v>73</v>
      </c>
      <c r="AY2456" s="243" t="s">
        <v>160</v>
      </c>
    </row>
    <row r="2457" s="13" customFormat="1">
      <c r="A2457" s="13"/>
      <c r="B2457" s="232"/>
      <c r="C2457" s="233"/>
      <c r="D2457" s="234" t="s">
        <v>171</v>
      </c>
      <c r="E2457" s="235" t="s">
        <v>19</v>
      </c>
      <c r="F2457" s="236" t="s">
        <v>3056</v>
      </c>
      <c r="G2457" s="233"/>
      <c r="H2457" s="237">
        <v>1</v>
      </c>
      <c r="I2457" s="238"/>
      <c r="J2457" s="233"/>
      <c r="K2457" s="233"/>
      <c r="L2457" s="239"/>
      <c r="M2457" s="240"/>
      <c r="N2457" s="241"/>
      <c r="O2457" s="241"/>
      <c r="P2457" s="241"/>
      <c r="Q2457" s="241"/>
      <c r="R2457" s="241"/>
      <c r="S2457" s="241"/>
      <c r="T2457" s="242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T2457" s="243" t="s">
        <v>171</v>
      </c>
      <c r="AU2457" s="243" t="s">
        <v>83</v>
      </c>
      <c r="AV2457" s="13" t="s">
        <v>83</v>
      </c>
      <c r="AW2457" s="13" t="s">
        <v>35</v>
      </c>
      <c r="AX2457" s="13" t="s">
        <v>73</v>
      </c>
      <c r="AY2457" s="243" t="s">
        <v>160</v>
      </c>
    </row>
    <row r="2458" s="13" customFormat="1">
      <c r="A2458" s="13"/>
      <c r="B2458" s="232"/>
      <c r="C2458" s="233"/>
      <c r="D2458" s="234" t="s">
        <v>171</v>
      </c>
      <c r="E2458" s="235" t="s">
        <v>19</v>
      </c>
      <c r="F2458" s="236" t="s">
        <v>3057</v>
      </c>
      <c r="G2458" s="233"/>
      <c r="H2458" s="237">
        <v>1</v>
      </c>
      <c r="I2458" s="238"/>
      <c r="J2458" s="233"/>
      <c r="K2458" s="233"/>
      <c r="L2458" s="239"/>
      <c r="M2458" s="240"/>
      <c r="N2458" s="241"/>
      <c r="O2458" s="241"/>
      <c r="P2458" s="241"/>
      <c r="Q2458" s="241"/>
      <c r="R2458" s="241"/>
      <c r="S2458" s="241"/>
      <c r="T2458" s="242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T2458" s="243" t="s">
        <v>171</v>
      </c>
      <c r="AU2458" s="243" t="s">
        <v>83</v>
      </c>
      <c r="AV2458" s="13" t="s">
        <v>83</v>
      </c>
      <c r="AW2458" s="13" t="s">
        <v>35</v>
      </c>
      <c r="AX2458" s="13" t="s">
        <v>73</v>
      </c>
      <c r="AY2458" s="243" t="s">
        <v>160</v>
      </c>
    </row>
    <row r="2459" s="13" customFormat="1">
      <c r="A2459" s="13"/>
      <c r="B2459" s="232"/>
      <c r="C2459" s="233"/>
      <c r="D2459" s="234" t="s">
        <v>171</v>
      </c>
      <c r="E2459" s="235" t="s">
        <v>19</v>
      </c>
      <c r="F2459" s="236" t="s">
        <v>3085</v>
      </c>
      <c r="G2459" s="233"/>
      <c r="H2459" s="237">
        <v>6</v>
      </c>
      <c r="I2459" s="238"/>
      <c r="J2459" s="233"/>
      <c r="K2459" s="233"/>
      <c r="L2459" s="239"/>
      <c r="M2459" s="240"/>
      <c r="N2459" s="241"/>
      <c r="O2459" s="241"/>
      <c r="P2459" s="241"/>
      <c r="Q2459" s="241"/>
      <c r="R2459" s="241"/>
      <c r="S2459" s="241"/>
      <c r="T2459" s="242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T2459" s="243" t="s">
        <v>171</v>
      </c>
      <c r="AU2459" s="243" t="s">
        <v>83</v>
      </c>
      <c r="AV2459" s="13" t="s">
        <v>83</v>
      </c>
      <c r="AW2459" s="13" t="s">
        <v>35</v>
      </c>
      <c r="AX2459" s="13" t="s">
        <v>73</v>
      </c>
      <c r="AY2459" s="243" t="s">
        <v>160</v>
      </c>
    </row>
    <row r="2460" s="13" customFormat="1">
      <c r="A2460" s="13"/>
      <c r="B2460" s="232"/>
      <c r="C2460" s="233"/>
      <c r="D2460" s="234" t="s">
        <v>171</v>
      </c>
      <c r="E2460" s="235" t="s">
        <v>19</v>
      </c>
      <c r="F2460" s="236" t="s">
        <v>3018</v>
      </c>
      <c r="G2460" s="233"/>
      <c r="H2460" s="237">
        <v>1</v>
      </c>
      <c r="I2460" s="238"/>
      <c r="J2460" s="233"/>
      <c r="K2460" s="233"/>
      <c r="L2460" s="239"/>
      <c r="M2460" s="240"/>
      <c r="N2460" s="241"/>
      <c r="O2460" s="241"/>
      <c r="P2460" s="241"/>
      <c r="Q2460" s="241"/>
      <c r="R2460" s="241"/>
      <c r="S2460" s="241"/>
      <c r="T2460" s="242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T2460" s="243" t="s">
        <v>171</v>
      </c>
      <c r="AU2460" s="243" t="s">
        <v>83</v>
      </c>
      <c r="AV2460" s="13" t="s">
        <v>83</v>
      </c>
      <c r="AW2460" s="13" t="s">
        <v>35</v>
      </c>
      <c r="AX2460" s="13" t="s">
        <v>73</v>
      </c>
      <c r="AY2460" s="243" t="s">
        <v>160</v>
      </c>
    </row>
    <row r="2461" s="13" customFormat="1">
      <c r="A2461" s="13"/>
      <c r="B2461" s="232"/>
      <c r="C2461" s="233"/>
      <c r="D2461" s="234" t="s">
        <v>171</v>
      </c>
      <c r="E2461" s="235" t="s">
        <v>19</v>
      </c>
      <c r="F2461" s="236" t="s">
        <v>3007</v>
      </c>
      <c r="G2461" s="233"/>
      <c r="H2461" s="237">
        <v>4</v>
      </c>
      <c r="I2461" s="238"/>
      <c r="J2461" s="233"/>
      <c r="K2461" s="233"/>
      <c r="L2461" s="239"/>
      <c r="M2461" s="240"/>
      <c r="N2461" s="241"/>
      <c r="O2461" s="241"/>
      <c r="P2461" s="241"/>
      <c r="Q2461" s="241"/>
      <c r="R2461" s="241"/>
      <c r="S2461" s="241"/>
      <c r="T2461" s="242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T2461" s="243" t="s">
        <v>171</v>
      </c>
      <c r="AU2461" s="243" t="s">
        <v>83</v>
      </c>
      <c r="AV2461" s="13" t="s">
        <v>83</v>
      </c>
      <c r="AW2461" s="13" t="s">
        <v>35</v>
      </c>
      <c r="AX2461" s="13" t="s">
        <v>73</v>
      </c>
      <c r="AY2461" s="243" t="s">
        <v>160</v>
      </c>
    </row>
    <row r="2462" s="13" customFormat="1">
      <c r="A2462" s="13"/>
      <c r="B2462" s="232"/>
      <c r="C2462" s="233"/>
      <c r="D2462" s="234" t="s">
        <v>171</v>
      </c>
      <c r="E2462" s="235" t="s">
        <v>19</v>
      </c>
      <c r="F2462" s="236" t="s">
        <v>3086</v>
      </c>
      <c r="G2462" s="233"/>
      <c r="H2462" s="237">
        <v>1</v>
      </c>
      <c r="I2462" s="238"/>
      <c r="J2462" s="233"/>
      <c r="K2462" s="233"/>
      <c r="L2462" s="239"/>
      <c r="M2462" s="240"/>
      <c r="N2462" s="241"/>
      <c r="O2462" s="241"/>
      <c r="P2462" s="241"/>
      <c r="Q2462" s="241"/>
      <c r="R2462" s="241"/>
      <c r="S2462" s="241"/>
      <c r="T2462" s="242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T2462" s="243" t="s">
        <v>171</v>
      </c>
      <c r="AU2462" s="243" t="s">
        <v>83</v>
      </c>
      <c r="AV2462" s="13" t="s">
        <v>83</v>
      </c>
      <c r="AW2462" s="13" t="s">
        <v>35</v>
      </c>
      <c r="AX2462" s="13" t="s">
        <v>73</v>
      </c>
      <c r="AY2462" s="243" t="s">
        <v>160</v>
      </c>
    </row>
    <row r="2463" s="14" customFormat="1">
      <c r="A2463" s="14"/>
      <c r="B2463" s="244"/>
      <c r="C2463" s="245"/>
      <c r="D2463" s="234" t="s">
        <v>171</v>
      </c>
      <c r="E2463" s="246" t="s">
        <v>19</v>
      </c>
      <c r="F2463" s="247" t="s">
        <v>180</v>
      </c>
      <c r="G2463" s="245"/>
      <c r="H2463" s="248">
        <v>38</v>
      </c>
      <c r="I2463" s="249"/>
      <c r="J2463" s="245"/>
      <c r="K2463" s="245"/>
      <c r="L2463" s="250"/>
      <c r="M2463" s="251"/>
      <c r="N2463" s="252"/>
      <c r="O2463" s="252"/>
      <c r="P2463" s="252"/>
      <c r="Q2463" s="252"/>
      <c r="R2463" s="252"/>
      <c r="S2463" s="252"/>
      <c r="T2463" s="253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T2463" s="254" t="s">
        <v>171</v>
      </c>
      <c r="AU2463" s="254" t="s">
        <v>83</v>
      </c>
      <c r="AV2463" s="14" t="s">
        <v>167</v>
      </c>
      <c r="AW2463" s="14" t="s">
        <v>35</v>
      </c>
      <c r="AX2463" s="14" t="s">
        <v>81</v>
      </c>
      <c r="AY2463" s="254" t="s">
        <v>160</v>
      </c>
    </row>
    <row r="2464" s="2" customFormat="1" ht="16.5" customHeight="1">
      <c r="A2464" s="40"/>
      <c r="B2464" s="41"/>
      <c r="C2464" s="255" t="s">
        <v>3087</v>
      </c>
      <c r="D2464" s="255" t="s">
        <v>242</v>
      </c>
      <c r="E2464" s="256" t="s">
        <v>3088</v>
      </c>
      <c r="F2464" s="257" t="s">
        <v>3089</v>
      </c>
      <c r="G2464" s="258" t="s">
        <v>287</v>
      </c>
      <c r="H2464" s="259">
        <v>37</v>
      </c>
      <c r="I2464" s="260"/>
      <c r="J2464" s="261">
        <f>ROUND(I2464*H2464,2)</f>
        <v>0</v>
      </c>
      <c r="K2464" s="257" t="s">
        <v>166</v>
      </c>
      <c r="L2464" s="262"/>
      <c r="M2464" s="263" t="s">
        <v>19</v>
      </c>
      <c r="N2464" s="264" t="s">
        <v>44</v>
      </c>
      <c r="O2464" s="86"/>
      <c r="P2464" s="223">
        <f>O2464*H2464</f>
        <v>0</v>
      </c>
      <c r="Q2464" s="223">
        <v>0.0022000000000000001</v>
      </c>
      <c r="R2464" s="223">
        <f>Q2464*H2464</f>
        <v>0.0814</v>
      </c>
      <c r="S2464" s="223">
        <v>0</v>
      </c>
      <c r="T2464" s="224">
        <f>S2464*H2464</f>
        <v>0</v>
      </c>
      <c r="U2464" s="40"/>
      <c r="V2464" s="40"/>
      <c r="W2464" s="40"/>
      <c r="X2464" s="40"/>
      <c r="Y2464" s="40"/>
      <c r="Z2464" s="40"/>
      <c r="AA2464" s="40"/>
      <c r="AB2464" s="40"/>
      <c r="AC2464" s="40"/>
      <c r="AD2464" s="40"/>
      <c r="AE2464" s="40"/>
      <c r="AR2464" s="225" t="s">
        <v>368</v>
      </c>
      <c r="AT2464" s="225" t="s">
        <v>242</v>
      </c>
      <c r="AU2464" s="225" t="s">
        <v>83</v>
      </c>
      <c r="AY2464" s="19" t="s">
        <v>160</v>
      </c>
      <c r="BE2464" s="226">
        <f>IF(N2464="základní",J2464,0)</f>
        <v>0</v>
      </c>
      <c r="BF2464" s="226">
        <f>IF(N2464="snížená",J2464,0)</f>
        <v>0</v>
      </c>
      <c r="BG2464" s="226">
        <f>IF(N2464="zákl. přenesená",J2464,0)</f>
        <v>0</v>
      </c>
      <c r="BH2464" s="226">
        <f>IF(N2464="sníž. přenesená",J2464,0)</f>
        <v>0</v>
      </c>
      <c r="BI2464" s="226">
        <f>IF(N2464="nulová",J2464,0)</f>
        <v>0</v>
      </c>
      <c r="BJ2464" s="19" t="s">
        <v>81</v>
      </c>
      <c r="BK2464" s="226">
        <f>ROUND(I2464*H2464,2)</f>
        <v>0</v>
      </c>
      <c r="BL2464" s="19" t="s">
        <v>263</v>
      </c>
      <c r="BM2464" s="225" t="s">
        <v>3090</v>
      </c>
    </row>
    <row r="2465" s="2" customFormat="1">
      <c r="A2465" s="40"/>
      <c r="B2465" s="41"/>
      <c r="C2465" s="42"/>
      <c r="D2465" s="234" t="s">
        <v>449</v>
      </c>
      <c r="E2465" s="42"/>
      <c r="F2465" s="276" t="s">
        <v>3091</v>
      </c>
      <c r="G2465" s="42"/>
      <c r="H2465" s="42"/>
      <c r="I2465" s="229"/>
      <c r="J2465" s="42"/>
      <c r="K2465" s="42"/>
      <c r="L2465" s="46"/>
      <c r="M2465" s="230"/>
      <c r="N2465" s="231"/>
      <c r="O2465" s="86"/>
      <c r="P2465" s="86"/>
      <c r="Q2465" s="86"/>
      <c r="R2465" s="86"/>
      <c r="S2465" s="86"/>
      <c r="T2465" s="87"/>
      <c r="U2465" s="40"/>
      <c r="V2465" s="40"/>
      <c r="W2465" s="40"/>
      <c r="X2465" s="40"/>
      <c r="Y2465" s="40"/>
      <c r="Z2465" s="40"/>
      <c r="AA2465" s="40"/>
      <c r="AB2465" s="40"/>
      <c r="AC2465" s="40"/>
      <c r="AD2465" s="40"/>
      <c r="AE2465" s="40"/>
      <c r="AT2465" s="19" t="s">
        <v>449</v>
      </c>
      <c r="AU2465" s="19" t="s">
        <v>83</v>
      </c>
    </row>
    <row r="2466" s="13" customFormat="1">
      <c r="A2466" s="13"/>
      <c r="B2466" s="232"/>
      <c r="C2466" s="233"/>
      <c r="D2466" s="234" t="s">
        <v>171</v>
      </c>
      <c r="E2466" s="235" t="s">
        <v>19</v>
      </c>
      <c r="F2466" s="236" t="s">
        <v>3082</v>
      </c>
      <c r="G2466" s="233"/>
      <c r="H2466" s="237">
        <v>2</v>
      </c>
      <c r="I2466" s="238"/>
      <c r="J2466" s="233"/>
      <c r="K2466" s="233"/>
      <c r="L2466" s="239"/>
      <c r="M2466" s="240"/>
      <c r="N2466" s="241"/>
      <c r="O2466" s="241"/>
      <c r="P2466" s="241"/>
      <c r="Q2466" s="241"/>
      <c r="R2466" s="241"/>
      <c r="S2466" s="241"/>
      <c r="T2466" s="242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T2466" s="243" t="s">
        <v>171</v>
      </c>
      <c r="AU2466" s="243" t="s">
        <v>83</v>
      </c>
      <c r="AV2466" s="13" t="s">
        <v>83</v>
      </c>
      <c r="AW2466" s="13" t="s">
        <v>35</v>
      </c>
      <c r="AX2466" s="13" t="s">
        <v>73</v>
      </c>
      <c r="AY2466" s="243" t="s">
        <v>160</v>
      </c>
    </row>
    <row r="2467" s="13" customFormat="1">
      <c r="A2467" s="13"/>
      <c r="B2467" s="232"/>
      <c r="C2467" s="233"/>
      <c r="D2467" s="234" t="s">
        <v>171</v>
      </c>
      <c r="E2467" s="235" t="s">
        <v>19</v>
      </c>
      <c r="F2467" s="236" t="s">
        <v>3052</v>
      </c>
      <c r="G2467" s="233"/>
      <c r="H2467" s="237">
        <v>2</v>
      </c>
      <c r="I2467" s="238"/>
      <c r="J2467" s="233"/>
      <c r="K2467" s="233"/>
      <c r="L2467" s="239"/>
      <c r="M2467" s="240"/>
      <c r="N2467" s="241"/>
      <c r="O2467" s="241"/>
      <c r="P2467" s="241"/>
      <c r="Q2467" s="241"/>
      <c r="R2467" s="241"/>
      <c r="S2467" s="241"/>
      <c r="T2467" s="242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T2467" s="243" t="s">
        <v>171</v>
      </c>
      <c r="AU2467" s="243" t="s">
        <v>83</v>
      </c>
      <c r="AV2467" s="13" t="s">
        <v>83</v>
      </c>
      <c r="AW2467" s="13" t="s">
        <v>35</v>
      </c>
      <c r="AX2467" s="13" t="s">
        <v>73</v>
      </c>
      <c r="AY2467" s="243" t="s">
        <v>160</v>
      </c>
    </row>
    <row r="2468" s="13" customFormat="1">
      <c r="A2468" s="13"/>
      <c r="B2468" s="232"/>
      <c r="C2468" s="233"/>
      <c r="D2468" s="234" t="s">
        <v>171</v>
      </c>
      <c r="E2468" s="235" t="s">
        <v>19</v>
      </c>
      <c r="F2468" s="236" t="s">
        <v>3053</v>
      </c>
      <c r="G2468" s="233"/>
      <c r="H2468" s="237">
        <v>1</v>
      </c>
      <c r="I2468" s="238"/>
      <c r="J2468" s="233"/>
      <c r="K2468" s="233"/>
      <c r="L2468" s="239"/>
      <c r="M2468" s="240"/>
      <c r="N2468" s="241"/>
      <c r="O2468" s="241"/>
      <c r="P2468" s="241"/>
      <c r="Q2468" s="241"/>
      <c r="R2468" s="241"/>
      <c r="S2468" s="241"/>
      <c r="T2468" s="242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T2468" s="243" t="s">
        <v>171</v>
      </c>
      <c r="AU2468" s="243" t="s">
        <v>83</v>
      </c>
      <c r="AV2468" s="13" t="s">
        <v>83</v>
      </c>
      <c r="AW2468" s="13" t="s">
        <v>35</v>
      </c>
      <c r="AX2468" s="13" t="s">
        <v>73</v>
      </c>
      <c r="AY2468" s="243" t="s">
        <v>160</v>
      </c>
    </row>
    <row r="2469" s="13" customFormat="1">
      <c r="A2469" s="13"/>
      <c r="B2469" s="232"/>
      <c r="C2469" s="233"/>
      <c r="D2469" s="234" t="s">
        <v>171</v>
      </c>
      <c r="E2469" s="235" t="s">
        <v>19</v>
      </c>
      <c r="F2469" s="236" t="s">
        <v>3054</v>
      </c>
      <c r="G2469" s="233"/>
      <c r="H2469" s="237">
        <v>1</v>
      </c>
      <c r="I2469" s="238"/>
      <c r="J2469" s="233"/>
      <c r="K2469" s="233"/>
      <c r="L2469" s="239"/>
      <c r="M2469" s="240"/>
      <c r="N2469" s="241"/>
      <c r="O2469" s="241"/>
      <c r="P2469" s="241"/>
      <c r="Q2469" s="241"/>
      <c r="R2469" s="241"/>
      <c r="S2469" s="241"/>
      <c r="T2469" s="242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T2469" s="243" t="s">
        <v>171</v>
      </c>
      <c r="AU2469" s="243" t="s">
        <v>83</v>
      </c>
      <c r="AV2469" s="13" t="s">
        <v>83</v>
      </c>
      <c r="AW2469" s="13" t="s">
        <v>35</v>
      </c>
      <c r="AX2469" s="13" t="s">
        <v>73</v>
      </c>
      <c r="AY2469" s="243" t="s">
        <v>160</v>
      </c>
    </row>
    <row r="2470" s="13" customFormat="1">
      <c r="A2470" s="13"/>
      <c r="B2470" s="232"/>
      <c r="C2470" s="233"/>
      <c r="D2470" s="234" t="s">
        <v>171</v>
      </c>
      <c r="E2470" s="235" t="s">
        <v>19</v>
      </c>
      <c r="F2470" s="236" t="s">
        <v>3055</v>
      </c>
      <c r="G2470" s="233"/>
      <c r="H2470" s="237">
        <v>4</v>
      </c>
      <c r="I2470" s="238"/>
      <c r="J2470" s="233"/>
      <c r="K2470" s="233"/>
      <c r="L2470" s="239"/>
      <c r="M2470" s="240"/>
      <c r="N2470" s="241"/>
      <c r="O2470" s="241"/>
      <c r="P2470" s="241"/>
      <c r="Q2470" s="241"/>
      <c r="R2470" s="241"/>
      <c r="S2470" s="241"/>
      <c r="T2470" s="242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T2470" s="243" t="s">
        <v>171</v>
      </c>
      <c r="AU2470" s="243" t="s">
        <v>83</v>
      </c>
      <c r="AV2470" s="13" t="s">
        <v>83</v>
      </c>
      <c r="AW2470" s="13" t="s">
        <v>35</v>
      </c>
      <c r="AX2470" s="13" t="s">
        <v>73</v>
      </c>
      <c r="AY2470" s="243" t="s">
        <v>160</v>
      </c>
    </row>
    <row r="2471" s="13" customFormat="1">
      <c r="A2471" s="13"/>
      <c r="B2471" s="232"/>
      <c r="C2471" s="233"/>
      <c r="D2471" s="234" t="s">
        <v>171</v>
      </c>
      <c r="E2471" s="235" t="s">
        <v>19</v>
      </c>
      <c r="F2471" s="236" t="s">
        <v>3084</v>
      </c>
      <c r="G2471" s="233"/>
      <c r="H2471" s="237">
        <v>14</v>
      </c>
      <c r="I2471" s="238"/>
      <c r="J2471" s="233"/>
      <c r="K2471" s="233"/>
      <c r="L2471" s="239"/>
      <c r="M2471" s="240"/>
      <c r="N2471" s="241"/>
      <c r="O2471" s="241"/>
      <c r="P2471" s="241"/>
      <c r="Q2471" s="241"/>
      <c r="R2471" s="241"/>
      <c r="S2471" s="241"/>
      <c r="T2471" s="242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T2471" s="243" t="s">
        <v>171</v>
      </c>
      <c r="AU2471" s="243" t="s">
        <v>83</v>
      </c>
      <c r="AV2471" s="13" t="s">
        <v>83</v>
      </c>
      <c r="AW2471" s="13" t="s">
        <v>35</v>
      </c>
      <c r="AX2471" s="13" t="s">
        <v>73</v>
      </c>
      <c r="AY2471" s="243" t="s">
        <v>160</v>
      </c>
    </row>
    <row r="2472" s="13" customFormat="1">
      <c r="A2472" s="13"/>
      <c r="B2472" s="232"/>
      <c r="C2472" s="233"/>
      <c r="D2472" s="234" t="s">
        <v>171</v>
      </c>
      <c r="E2472" s="235" t="s">
        <v>19</v>
      </c>
      <c r="F2472" s="236" t="s">
        <v>3057</v>
      </c>
      <c r="G2472" s="233"/>
      <c r="H2472" s="237">
        <v>1</v>
      </c>
      <c r="I2472" s="238"/>
      <c r="J2472" s="233"/>
      <c r="K2472" s="233"/>
      <c r="L2472" s="239"/>
      <c r="M2472" s="240"/>
      <c r="N2472" s="241"/>
      <c r="O2472" s="241"/>
      <c r="P2472" s="241"/>
      <c r="Q2472" s="241"/>
      <c r="R2472" s="241"/>
      <c r="S2472" s="241"/>
      <c r="T2472" s="242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T2472" s="243" t="s">
        <v>171</v>
      </c>
      <c r="AU2472" s="243" t="s">
        <v>83</v>
      </c>
      <c r="AV2472" s="13" t="s">
        <v>83</v>
      </c>
      <c r="AW2472" s="13" t="s">
        <v>35</v>
      </c>
      <c r="AX2472" s="13" t="s">
        <v>73</v>
      </c>
      <c r="AY2472" s="243" t="s">
        <v>160</v>
      </c>
    </row>
    <row r="2473" s="13" customFormat="1">
      <c r="A2473" s="13"/>
      <c r="B2473" s="232"/>
      <c r="C2473" s="233"/>
      <c r="D2473" s="234" t="s">
        <v>171</v>
      </c>
      <c r="E2473" s="235" t="s">
        <v>19</v>
      </c>
      <c r="F2473" s="236" t="s">
        <v>3085</v>
      </c>
      <c r="G2473" s="233"/>
      <c r="H2473" s="237">
        <v>6</v>
      </c>
      <c r="I2473" s="238"/>
      <c r="J2473" s="233"/>
      <c r="K2473" s="233"/>
      <c r="L2473" s="239"/>
      <c r="M2473" s="240"/>
      <c r="N2473" s="241"/>
      <c r="O2473" s="241"/>
      <c r="P2473" s="241"/>
      <c r="Q2473" s="241"/>
      <c r="R2473" s="241"/>
      <c r="S2473" s="241"/>
      <c r="T2473" s="242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T2473" s="243" t="s">
        <v>171</v>
      </c>
      <c r="AU2473" s="243" t="s">
        <v>83</v>
      </c>
      <c r="AV2473" s="13" t="s">
        <v>83</v>
      </c>
      <c r="AW2473" s="13" t="s">
        <v>35</v>
      </c>
      <c r="AX2473" s="13" t="s">
        <v>73</v>
      </c>
      <c r="AY2473" s="243" t="s">
        <v>160</v>
      </c>
    </row>
    <row r="2474" s="13" customFormat="1">
      <c r="A2474" s="13"/>
      <c r="B2474" s="232"/>
      <c r="C2474" s="233"/>
      <c r="D2474" s="234" t="s">
        <v>171</v>
      </c>
      <c r="E2474" s="235" t="s">
        <v>19</v>
      </c>
      <c r="F2474" s="236" t="s">
        <v>3018</v>
      </c>
      <c r="G2474" s="233"/>
      <c r="H2474" s="237">
        <v>1</v>
      </c>
      <c r="I2474" s="238"/>
      <c r="J2474" s="233"/>
      <c r="K2474" s="233"/>
      <c r="L2474" s="239"/>
      <c r="M2474" s="240"/>
      <c r="N2474" s="241"/>
      <c r="O2474" s="241"/>
      <c r="P2474" s="241"/>
      <c r="Q2474" s="241"/>
      <c r="R2474" s="241"/>
      <c r="S2474" s="241"/>
      <c r="T2474" s="242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T2474" s="243" t="s">
        <v>171</v>
      </c>
      <c r="AU2474" s="243" t="s">
        <v>83</v>
      </c>
      <c r="AV2474" s="13" t="s">
        <v>83</v>
      </c>
      <c r="AW2474" s="13" t="s">
        <v>35</v>
      </c>
      <c r="AX2474" s="13" t="s">
        <v>73</v>
      </c>
      <c r="AY2474" s="243" t="s">
        <v>160</v>
      </c>
    </row>
    <row r="2475" s="13" customFormat="1">
      <c r="A2475" s="13"/>
      <c r="B2475" s="232"/>
      <c r="C2475" s="233"/>
      <c r="D2475" s="234" t="s">
        <v>171</v>
      </c>
      <c r="E2475" s="235" t="s">
        <v>19</v>
      </c>
      <c r="F2475" s="236" t="s">
        <v>3007</v>
      </c>
      <c r="G2475" s="233"/>
      <c r="H2475" s="237">
        <v>4</v>
      </c>
      <c r="I2475" s="238"/>
      <c r="J2475" s="233"/>
      <c r="K2475" s="233"/>
      <c r="L2475" s="239"/>
      <c r="M2475" s="240"/>
      <c r="N2475" s="241"/>
      <c r="O2475" s="241"/>
      <c r="P2475" s="241"/>
      <c r="Q2475" s="241"/>
      <c r="R2475" s="241"/>
      <c r="S2475" s="241"/>
      <c r="T2475" s="242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T2475" s="243" t="s">
        <v>171</v>
      </c>
      <c r="AU2475" s="243" t="s">
        <v>83</v>
      </c>
      <c r="AV2475" s="13" t="s">
        <v>83</v>
      </c>
      <c r="AW2475" s="13" t="s">
        <v>35</v>
      </c>
      <c r="AX2475" s="13" t="s">
        <v>73</v>
      </c>
      <c r="AY2475" s="243" t="s">
        <v>160</v>
      </c>
    </row>
    <row r="2476" s="13" customFormat="1">
      <c r="A2476" s="13"/>
      <c r="B2476" s="232"/>
      <c r="C2476" s="233"/>
      <c r="D2476" s="234" t="s">
        <v>171</v>
      </c>
      <c r="E2476" s="235" t="s">
        <v>19</v>
      </c>
      <c r="F2476" s="236" t="s">
        <v>3086</v>
      </c>
      <c r="G2476" s="233"/>
      <c r="H2476" s="237">
        <v>1</v>
      </c>
      <c r="I2476" s="238"/>
      <c r="J2476" s="233"/>
      <c r="K2476" s="233"/>
      <c r="L2476" s="239"/>
      <c r="M2476" s="240"/>
      <c r="N2476" s="241"/>
      <c r="O2476" s="241"/>
      <c r="P2476" s="241"/>
      <c r="Q2476" s="241"/>
      <c r="R2476" s="241"/>
      <c r="S2476" s="241"/>
      <c r="T2476" s="242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T2476" s="243" t="s">
        <v>171</v>
      </c>
      <c r="AU2476" s="243" t="s">
        <v>83</v>
      </c>
      <c r="AV2476" s="13" t="s">
        <v>83</v>
      </c>
      <c r="AW2476" s="13" t="s">
        <v>35</v>
      </c>
      <c r="AX2476" s="13" t="s">
        <v>73</v>
      </c>
      <c r="AY2476" s="243" t="s">
        <v>160</v>
      </c>
    </row>
    <row r="2477" s="14" customFormat="1">
      <c r="A2477" s="14"/>
      <c r="B2477" s="244"/>
      <c r="C2477" s="245"/>
      <c r="D2477" s="234" t="s">
        <v>171</v>
      </c>
      <c r="E2477" s="246" t="s">
        <v>19</v>
      </c>
      <c r="F2477" s="247" t="s">
        <v>180</v>
      </c>
      <c r="G2477" s="245"/>
      <c r="H2477" s="248">
        <v>37</v>
      </c>
      <c r="I2477" s="249"/>
      <c r="J2477" s="245"/>
      <c r="K2477" s="245"/>
      <c r="L2477" s="250"/>
      <c r="M2477" s="251"/>
      <c r="N2477" s="252"/>
      <c r="O2477" s="252"/>
      <c r="P2477" s="252"/>
      <c r="Q2477" s="252"/>
      <c r="R2477" s="252"/>
      <c r="S2477" s="252"/>
      <c r="T2477" s="253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T2477" s="254" t="s">
        <v>171</v>
      </c>
      <c r="AU2477" s="254" t="s">
        <v>83</v>
      </c>
      <c r="AV2477" s="14" t="s">
        <v>167</v>
      </c>
      <c r="AW2477" s="14" t="s">
        <v>35</v>
      </c>
      <c r="AX2477" s="14" t="s">
        <v>81</v>
      </c>
      <c r="AY2477" s="254" t="s">
        <v>160</v>
      </c>
    </row>
    <row r="2478" s="2" customFormat="1" ht="16.5" customHeight="1">
      <c r="A2478" s="40"/>
      <c r="B2478" s="41"/>
      <c r="C2478" s="255" t="s">
        <v>3092</v>
      </c>
      <c r="D2478" s="255" t="s">
        <v>242</v>
      </c>
      <c r="E2478" s="256" t="s">
        <v>3093</v>
      </c>
      <c r="F2478" s="257" t="s">
        <v>3094</v>
      </c>
      <c r="G2478" s="258" t="s">
        <v>287</v>
      </c>
      <c r="H2478" s="259">
        <v>1</v>
      </c>
      <c r="I2478" s="260"/>
      <c r="J2478" s="261">
        <f>ROUND(I2478*H2478,2)</f>
        <v>0</v>
      </c>
      <c r="K2478" s="257" t="s">
        <v>166</v>
      </c>
      <c r="L2478" s="262"/>
      <c r="M2478" s="263" t="s">
        <v>19</v>
      </c>
      <c r="N2478" s="264" t="s">
        <v>44</v>
      </c>
      <c r="O2478" s="86"/>
      <c r="P2478" s="223">
        <f>O2478*H2478</f>
        <v>0</v>
      </c>
      <c r="Q2478" s="223">
        <v>0.0022000000000000001</v>
      </c>
      <c r="R2478" s="223">
        <f>Q2478*H2478</f>
        <v>0.0022000000000000001</v>
      </c>
      <c r="S2478" s="223">
        <v>0</v>
      </c>
      <c r="T2478" s="224">
        <f>S2478*H2478</f>
        <v>0</v>
      </c>
      <c r="U2478" s="40"/>
      <c r="V2478" s="40"/>
      <c r="W2478" s="40"/>
      <c r="X2478" s="40"/>
      <c r="Y2478" s="40"/>
      <c r="Z2478" s="40"/>
      <c r="AA2478" s="40"/>
      <c r="AB2478" s="40"/>
      <c r="AC2478" s="40"/>
      <c r="AD2478" s="40"/>
      <c r="AE2478" s="40"/>
      <c r="AR2478" s="225" t="s">
        <v>368</v>
      </c>
      <c r="AT2478" s="225" t="s">
        <v>242</v>
      </c>
      <c r="AU2478" s="225" t="s">
        <v>83</v>
      </c>
      <c r="AY2478" s="19" t="s">
        <v>160</v>
      </c>
      <c r="BE2478" s="226">
        <f>IF(N2478="základní",J2478,0)</f>
        <v>0</v>
      </c>
      <c r="BF2478" s="226">
        <f>IF(N2478="snížená",J2478,0)</f>
        <v>0</v>
      </c>
      <c r="BG2478" s="226">
        <f>IF(N2478="zákl. přenesená",J2478,0)</f>
        <v>0</v>
      </c>
      <c r="BH2478" s="226">
        <f>IF(N2478="sníž. přenesená",J2478,0)</f>
        <v>0</v>
      </c>
      <c r="BI2478" s="226">
        <f>IF(N2478="nulová",J2478,0)</f>
        <v>0</v>
      </c>
      <c r="BJ2478" s="19" t="s">
        <v>81</v>
      </c>
      <c r="BK2478" s="226">
        <f>ROUND(I2478*H2478,2)</f>
        <v>0</v>
      </c>
      <c r="BL2478" s="19" t="s">
        <v>263</v>
      </c>
      <c r="BM2478" s="225" t="s">
        <v>3095</v>
      </c>
    </row>
    <row r="2479" s="2" customFormat="1">
      <c r="A2479" s="40"/>
      <c r="B2479" s="41"/>
      <c r="C2479" s="42"/>
      <c r="D2479" s="234" t="s">
        <v>449</v>
      </c>
      <c r="E2479" s="42"/>
      <c r="F2479" s="276" t="s">
        <v>3096</v>
      </c>
      <c r="G2479" s="42"/>
      <c r="H2479" s="42"/>
      <c r="I2479" s="229"/>
      <c r="J2479" s="42"/>
      <c r="K2479" s="42"/>
      <c r="L2479" s="46"/>
      <c r="M2479" s="230"/>
      <c r="N2479" s="231"/>
      <c r="O2479" s="86"/>
      <c r="P2479" s="86"/>
      <c r="Q2479" s="86"/>
      <c r="R2479" s="86"/>
      <c r="S2479" s="86"/>
      <c r="T2479" s="87"/>
      <c r="U2479" s="40"/>
      <c r="V2479" s="40"/>
      <c r="W2479" s="40"/>
      <c r="X2479" s="40"/>
      <c r="Y2479" s="40"/>
      <c r="Z2479" s="40"/>
      <c r="AA2479" s="40"/>
      <c r="AB2479" s="40"/>
      <c r="AC2479" s="40"/>
      <c r="AD2479" s="40"/>
      <c r="AE2479" s="40"/>
      <c r="AT2479" s="19" t="s">
        <v>449</v>
      </c>
      <c r="AU2479" s="19" t="s">
        <v>83</v>
      </c>
    </row>
    <row r="2480" s="13" customFormat="1">
      <c r="A2480" s="13"/>
      <c r="B2480" s="232"/>
      <c r="C2480" s="233"/>
      <c r="D2480" s="234" t="s">
        <v>171</v>
      </c>
      <c r="E2480" s="235" t="s">
        <v>19</v>
      </c>
      <c r="F2480" s="236" t="s">
        <v>3071</v>
      </c>
      <c r="G2480" s="233"/>
      <c r="H2480" s="237">
        <v>1</v>
      </c>
      <c r="I2480" s="238"/>
      <c r="J2480" s="233"/>
      <c r="K2480" s="233"/>
      <c r="L2480" s="239"/>
      <c r="M2480" s="240"/>
      <c r="N2480" s="241"/>
      <c r="O2480" s="241"/>
      <c r="P2480" s="241"/>
      <c r="Q2480" s="241"/>
      <c r="R2480" s="241"/>
      <c r="S2480" s="241"/>
      <c r="T2480" s="242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T2480" s="243" t="s">
        <v>171</v>
      </c>
      <c r="AU2480" s="243" t="s">
        <v>83</v>
      </c>
      <c r="AV2480" s="13" t="s">
        <v>83</v>
      </c>
      <c r="AW2480" s="13" t="s">
        <v>35</v>
      </c>
      <c r="AX2480" s="13" t="s">
        <v>81</v>
      </c>
      <c r="AY2480" s="243" t="s">
        <v>160</v>
      </c>
    </row>
    <row r="2481" s="2" customFormat="1" ht="24.15" customHeight="1">
      <c r="A2481" s="40"/>
      <c r="B2481" s="41"/>
      <c r="C2481" s="214" t="s">
        <v>3097</v>
      </c>
      <c r="D2481" s="214" t="s">
        <v>162</v>
      </c>
      <c r="E2481" s="215" t="s">
        <v>3098</v>
      </c>
      <c r="F2481" s="216" t="s">
        <v>3099</v>
      </c>
      <c r="G2481" s="217" t="s">
        <v>287</v>
      </c>
      <c r="H2481" s="218">
        <v>16</v>
      </c>
      <c r="I2481" s="219"/>
      <c r="J2481" s="220">
        <f>ROUND(I2481*H2481,2)</f>
        <v>0</v>
      </c>
      <c r="K2481" s="216" t="s">
        <v>166</v>
      </c>
      <c r="L2481" s="46"/>
      <c r="M2481" s="221" t="s">
        <v>19</v>
      </c>
      <c r="N2481" s="222" t="s">
        <v>44</v>
      </c>
      <c r="O2481" s="86"/>
      <c r="P2481" s="223">
        <f>O2481*H2481</f>
        <v>0</v>
      </c>
      <c r="Q2481" s="223">
        <v>0</v>
      </c>
      <c r="R2481" s="223">
        <f>Q2481*H2481</f>
        <v>0</v>
      </c>
      <c r="S2481" s="223">
        <v>0</v>
      </c>
      <c r="T2481" s="224">
        <f>S2481*H2481</f>
        <v>0</v>
      </c>
      <c r="U2481" s="40"/>
      <c r="V2481" s="40"/>
      <c r="W2481" s="40"/>
      <c r="X2481" s="40"/>
      <c r="Y2481" s="40"/>
      <c r="Z2481" s="40"/>
      <c r="AA2481" s="40"/>
      <c r="AB2481" s="40"/>
      <c r="AC2481" s="40"/>
      <c r="AD2481" s="40"/>
      <c r="AE2481" s="40"/>
      <c r="AR2481" s="225" t="s">
        <v>263</v>
      </c>
      <c r="AT2481" s="225" t="s">
        <v>162</v>
      </c>
      <c r="AU2481" s="225" t="s">
        <v>83</v>
      </c>
      <c r="AY2481" s="19" t="s">
        <v>160</v>
      </c>
      <c r="BE2481" s="226">
        <f>IF(N2481="základní",J2481,0)</f>
        <v>0</v>
      </c>
      <c r="BF2481" s="226">
        <f>IF(N2481="snížená",J2481,0)</f>
        <v>0</v>
      </c>
      <c r="BG2481" s="226">
        <f>IF(N2481="zákl. přenesená",J2481,0)</f>
        <v>0</v>
      </c>
      <c r="BH2481" s="226">
        <f>IF(N2481="sníž. přenesená",J2481,0)</f>
        <v>0</v>
      </c>
      <c r="BI2481" s="226">
        <f>IF(N2481="nulová",J2481,0)</f>
        <v>0</v>
      </c>
      <c r="BJ2481" s="19" t="s">
        <v>81</v>
      </c>
      <c r="BK2481" s="226">
        <f>ROUND(I2481*H2481,2)</f>
        <v>0</v>
      </c>
      <c r="BL2481" s="19" t="s">
        <v>263</v>
      </c>
      <c r="BM2481" s="225" t="s">
        <v>3100</v>
      </c>
    </row>
    <row r="2482" s="2" customFormat="1">
      <c r="A2482" s="40"/>
      <c r="B2482" s="41"/>
      <c r="C2482" s="42"/>
      <c r="D2482" s="227" t="s">
        <v>169</v>
      </c>
      <c r="E2482" s="42"/>
      <c r="F2482" s="228" t="s">
        <v>3101</v>
      </c>
      <c r="G2482" s="42"/>
      <c r="H2482" s="42"/>
      <c r="I2482" s="229"/>
      <c r="J2482" s="42"/>
      <c r="K2482" s="42"/>
      <c r="L2482" s="46"/>
      <c r="M2482" s="230"/>
      <c r="N2482" s="231"/>
      <c r="O2482" s="86"/>
      <c r="P2482" s="86"/>
      <c r="Q2482" s="86"/>
      <c r="R2482" s="86"/>
      <c r="S2482" s="86"/>
      <c r="T2482" s="87"/>
      <c r="U2482" s="40"/>
      <c r="V2482" s="40"/>
      <c r="W2482" s="40"/>
      <c r="X2482" s="40"/>
      <c r="Y2482" s="40"/>
      <c r="Z2482" s="40"/>
      <c r="AA2482" s="40"/>
      <c r="AB2482" s="40"/>
      <c r="AC2482" s="40"/>
      <c r="AD2482" s="40"/>
      <c r="AE2482" s="40"/>
      <c r="AT2482" s="19" t="s">
        <v>169</v>
      </c>
      <c r="AU2482" s="19" t="s">
        <v>83</v>
      </c>
    </row>
    <row r="2483" s="13" customFormat="1">
      <c r="A2483" s="13"/>
      <c r="B2483" s="232"/>
      <c r="C2483" s="233"/>
      <c r="D2483" s="234" t="s">
        <v>171</v>
      </c>
      <c r="E2483" s="235" t="s">
        <v>19</v>
      </c>
      <c r="F2483" s="236" t="s">
        <v>3102</v>
      </c>
      <c r="G2483" s="233"/>
      <c r="H2483" s="237">
        <v>14</v>
      </c>
      <c r="I2483" s="238"/>
      <c r="J2483" s="233"/>
      <c r="K2483" s="233"/>
      <c r="L2483" s="239"/>
      <c r="M2483" s="240"/>
      <c r="N2483" s="241"/>
      <c r="O2483" s="241"/>
      <c r="P2483" s="241"/>
      <c r="Q2483" s="241"/>
      <c r="R2483" s="241"/>
      <c r="S2483" s="241"/>
      <c r="T2483" s="242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T2483" s="243" t="s">
        <v>171</v>
      </c>
      <c r="AU2483" s="243" t="s">
        <v>83</v>
      </c>
      <c r="AV2483" s="13" t="s">
        <v>83</v>
      </c>
      <c r="AW2483" s="13" t="s">
        <v>35</v>
      </c>
      <c r="AX2483" s="13" t="s">
        <v>73</v>
      </c>
      <c r="AY2483" s="243" t="s">
        <v>160</v>
      </c>
    </row>
    <row r="2484" s="13" customFormat="1">
      <c r="A2484" s="13"/>
      <c r="B2484" s="232"/>
      <c r="C2484" s="233"/>
      <c r="D2484" s="234" t="s">
        <v>171</v>
      </c>
      <c r="E2484" s="235" t="s">
        <v>19</v>
      </c>
      <c r="F2484" s="236" t="s">
        <v>3103</v>
      </c>
      <c r="G2484" s="233"/>
      <c r="H2484" s="237">
        <v>2</v>
      </c>
      <c r="I2484" s="238"/>
      <c r="J2484" s="233"/>
      <c r="K2484" s="233"/>
      <c r="L2484" s="239"/>
      <c r="M2484" s="240"/>
      <c r="N2484" s="241"/>
      <c r="O2484" s="241"/>
      <c r="P2484" s="241"/>
      <c r="Q2484" s="241"/>
      <c r="R2484" s="241"/>
      <c r="S2484" s="241"/>
      <c r="T2484" s="242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T2484" s="243" t="s">
        <v>171</v>
      </c>
      <c r="AU2484" s="243" t="s">
        <v>83</v>
      </c>
      <c r="AV2484" s="13" t="s">
        <v>83</v>
      </c>
      <c r="AW2484" s="13" t="s">
        <v>35</v>
      </c>
      <c r="AX2484" s="13" t="s">
        <v>73</v>
      </c>
      <c r="AY2484" s="243" t="s">
        <v>160</v>
      </c>
    </row>
    <row r="2485" s="14" customFormat="1">
      <c r="A2485" s="14"/>
      <c r="B2485" s="244"/>
      <c r="C2485" s="245"/>
      <c r="D2485" s="234" t="s">
        <v>171</v>
      </c>
      <c r="E2485" s="246" t="s">
        <v>19</v>
      </c>
      <c r="F2485" s="247" t="s">
        <v>180</v>
      </c>
      <c r="G2485" s="245"/>
      <c r="H2485" s="248">
        <v>16</v>
      </c>
      <c r="I2485" s="249"/>
      <c r="J2485" s="245"/>
      <c r="K2485" s="245"/>
      <c r="L2485" s="250"/>
      <c r="M2485" s="251"/>
      <c r="N2485" s="252"/>
      <c r="O2485" s="252"/>
      <c r="P2485" s="252"/>
      <c r="Q2485" s="252"/>
      <c r="R2485" s="252"/>
      <c r="S2485" s="252"/>
      <c r="T2485" s="253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T2485" s="254" t="s">
        <v>171</v>
      </c>
      <c r="AU2485" s="254" t="s">
        <v>83</v>
      </c>
      <c r="AV2485" s="14" t="s">
        <v>167</v>
      </c>
      <c r="AW2485" s="14" t="s">
        <v>35</v>
      </c>
      <c r="AX2485" s="14" t="s">
        <v>81</v>
      </c>
      <c r="AY2485" s="254" t="s">
        <v>160</v>
      </c>
    </row>
    <row r="2486" s="2" customFormat="1" ht="16.5" customHeight="1">
      <c r="A2486" s="40"/>
      <c r="B2486" s="41"/>
      <c r="C2486" s="255" t="s">
        <v>3104</v>
      </c>
      <c r="D2486" s="255" t="s">
        <v>242</v>
      </c>
      <c r="E2486" s="256" t="s">
        <v>3105</v>
      </c>
      <c r="F2486" s="257" t="s">
        <v>3106</v>
      </c>
      <c r="G2486" s="258" t="s">
        <v>287</v>
      </c>
      <c r="H2486" s="259">
        <v>16</v>
      </c>
      <c r="I2486" s="260"/>
      <c r="J2486" s="261">
        <f>ROUND(I2486*H2486,2)</f>
        <v>0</v>
      </c>
      <c r="K2486" s="257" t="s">
        <v>166</v>
      </c>
      <c r="L2486" s="262"/>
      <c r="M2486" s="263" t="s">
        <v>19</v>
      </c>
      <c r="N2486" s="264" t="s">
        <v>44</v>
      </c>
      <c r="O2486" s="86"/>
      <c r="P2486" s="223">
        <f>O2486*H2486</f>
        <v>0</v>
      </c>
      <c r="Q2486" s="223">
        <v>0.0022000000000000001</v>
      </c>
      <c r="R2486" s="223">
        <f>Q2486*H2486</f>
        <v>0.035200000000000002</v>
      </c>
      <c r="S2486" s="223">
        <v>0</v>
      </c>
      <c r="T2486" s="224">
        <f>S2486*H2486</f>
        <v>0</v>
      </c>
      <c r="U2486" s="40"/>
      <c r="V2486" s="40"/>
      <c r="W2486" s="40"/>
      <c r="X2486" s="40"/>
      <c r="Y2486" s="40"/>
      <c r="Z2486" s="40"/>
      <c r="AA2486" s="40"/>
      <c r="AB2486" s="40"/>
      <c r="AC2486" s="40"/>
      <c r="AD2486" s="40"/>
      <c r="AE2486" s="40"/>
      <c r="AR2486" s="225" t="s">
        <v>368</v>
      </c>
      <c r="AT2486" s="225" t="s">
        <v>242</v>
      </c>
      <c r="AU2486" s="225" t="s">
        <v>83</v>
      </c>
      <c r="AY2486" s="19" t="s">
        <v>160</v>
      </c>
      <c r="BE2486" s="226">
        <f>IF(N2486="základní",J2486,0)</f>
        <v>0</v>
      </c>
      <c r="BF2486" s="226">
        <f>IF(N2486="snížená",J2486,0)</f>
        <v>0</v>
      </c>
      <c r="BG2486" s="226">
        <f>IF(N2486="zákl. přenesená",J2486,0)</f>
        <v>0</v>
      </c>
      <c r="BH2486" s="226">
        <f>IF(N2486="sníž. přenesená",J2486,0)</f>
        <v>0</v>
      </c>
      <c r="BI2486" s="226">
        <f>IF(N2486="nulová",J2486,0)</f>
        <v>0</v>
      </c>
      <c r="BJ2486" s="19" t="s">
        <v>81</v>
      </c>
      <c r="BK2486" s="226">
        <f>ROUND(I2486*H2486,2)</f>
        <v>0</v>
      </c>
      <c r="BL2486" s="19" t="s">
        <v>263</v>
      </c>
      <c r="BM2486" s="225" t="s">
        <v>3107</v>
      </c>
    </row>
    <row r="2487" s="2" customFormat="1">
      <c r="A2487" s="40"/>
      <c r="B2487" s="41"/>
      <c r="C2487" s="42"/>
      <c r="D2487" s="234" t="s">
        <v>449</v>
      </c>
      <c r="E2487" s="42"/>
      <c r="F2487" s="276" t="s">
        <v>3108</v>
      </c>
      <c r="G2487" s="42"/>
      <c r="H2487" s="42"/>
      <c r="I2487" s="229"/>
      <c r="J2487" s="42"/>
      <c r="K2487" s="42"/>
      <c r="L2487" s="46"/>
      <c r="M2487" s="230"/>
      <c r="N2487" s="231"/>
      <c r="O2487" s="86"/>
      <c r="P2487" s="86"/>
      <c r="Q2487" s="86"/>
      <c r="R2487" s="86"/>
      <c r="S2487" s="86"/>
      <c r="T2487" s="87"/>
      <c r="U2487" s="40"/>
      <c r="V2487" s="40"/>
      <c r="W2487" s="40"/>
      <c r="X2487" s="40"/>
      <c r="Y2487" s="40"/>
      <c r="Z2487" s="40"/>
      <c r="AA2487" s="40"/>
      <c r="AB2487" s="40"/>
      <c r="AC2487" s="40"/>
      <c r="AD2487" s="40"/>
      <c r="AE2487" s="40"/>
      <c r="AT2487" s="19" t="s">
        <v>449</v>
      </c>
      <c r="AU2487" s="19" t="s">
        <v>83</v>
      </c>
    </row>
    <row r="2488" s="13" customFormat="1">
      <c r="A2488" s="13"/>
      <c r="B2488" s="232"/>
      <c r="C2488" s="233"/>
      <c r="D2488" s="234" t="s">
        <v>171</v>
      </c>
      <c r="E2488" s="235" t="s">
        <v>19</v>
      </c>
      <c r="F2488" s="236" t="s">
        <v>3102</v>
      </c>
      <c r="G2488" s="233"/>
      <c r="H2488" s="237">
        <v>14</v>
      </c>
      <c r="I2488" s="238"/>
      <c r="J2488" s="233"/>
      <c r="K2488" s="233"/>
      <c r="L2488" s="239"/>
      <c r="M2488" s="240"/>
      <c r="N2488" s="241"/>
      <c r="O2488" s="241"/>
      <c r="P2488" s="241"/>
      <c r="Q2488" s="241"/>
      <c r="R2488" s="241"/>
      <c r="S2488" s="241"/>
      <c r="T2488" s="242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T2488" s="243" t="s">
        <v>171</v>
      </c>
      <c r="AU2488" s="243" t="s">
        <v>83</v>
      </c>
      <c r="AV2488" s="13" t="s">
        <v>83</v>
      </c>
      <c r="AW2488" s="13" t="s">
        <v>35</v>
      </c>
      <c r="AX2488" s="13" t="s">
        <v>73</v>
      </c>
      <c r="AY2488" s="243" t="s">
        <v>160</v>
      </c>
    </row>
    <row r="2489" s="13" customFormat="1">
      <c r="A2489" s="13"/>
      <c r="B2489" s="232"/>
      <c r="C2489" s="233"/>
      <c r="D2489" s="234" t="s">
        <v>171</v>
      </c>
      <c r="E2489" s="235" t="s">
        <v>19</v>
      </c>
      <c r="F2489" s="236" t="s">
        <v>3103</v>
      </c>
      <c r="G2489" s="233"/>
      <c r="H2489" s="237">
        <v>2</v>
      </c>
      <c r="I2489" s="238"/>
      <c r="J2489" s="233"/>
      <c r="K2489" s="233"/>
      <c r="L2489" s="239"/>
      <c r="M2489" s="240"/>
      <c r="N2489" s="241"/>
      <c r="O2489" s="241"/>
      <c r="P2489" s="241"/>
      <c r="Q2489" s="241"/>
      <c r="R2489" s="241"/>
      <c r="S2489" s="241"/>
      <c r="T2489" s="242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T2489" s="243" t="s">
        <v>171</v>
      </c>
      <c r="AU2489" s="243" t="s">
        <v>83</v>
      </c>
      <c r="AV2489" s="13" t="s">
        <v>83</v>
      </c>
      <c r="AW2489" s="13" t="s">
        <v>35</v>
      </c>
      <c r="AX2489" s="13" t="s">
        <v>73</v>
      </c>
      <c r="AY2489" s="243" t="s">
        <v>160</v>
      </c>
    </row>
    <row r="2490" s="14" customFormat="1">
      <c r="A2490" s="14"/>
      <c r="B2490" s="244"/>
      <c r="C2490" s="245"/>
      <c r="D2490" s="234" t="s">
        <v>171</v>
      </c>
      <c r="E2490" s="246" t="s">
        <v>19</v>
      </c>
      <c r="F2490" s="247" t="s">
        <v>180</v>
      </c>
      <c r="G2490" s="245"/>
      <c r="H2490" s="248">
        <v>16</v>
      </c>
      <c r="I2490" s="249"/>
      <c r="J2490" s="245"/>
      <c r="K2490" s="245"/>
      <c r="L2490" s="250"/>
      <c r="M2490" s="251"/>
      <c r="N2490" s="252"/>
      <c r="O2490" s="252"/>
      <c r="P2490" s="252"/>
      <c r="Q2490" s="252"/>
      <c r="R2490" s="252"/>
      <c r="S2490" s="252"/>
      <c r="T2490" s="253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T2490" s="254" t="s">
        <v>171</v>
      </c>
      <c r="AU2490" s="254" t="s">
        <v>83</v>
      </c>
      <c r="AV2490" s="14" t="s">
        <v>167</v>
      </c>
      <c r="AW2490" s="14" t="s">
        <v>35</v>
      </c>
      <c r="AX2490" s="14" t="s">
        <v>81</v>
      </c>
      <c r="AY2490" s="254" t="s">
        <v>160</v>
      </c>
    </row>
    <row r="2491" s="2" customFormat="1" ht="24.15" customHeight="1">
      <c r="A2491" s="40"/>
      <c r="B2491" s="41"/>
      <c r="C2491" s="255" t="s">
        <v>3109</v>
      </c>
      <c r="D2491" s="255" t="s">
        <v>242</v>
      </c>
      <c r="E2491" s="256" t="s">
        <v>3110</v>
      </c>
      <c r="F2491" s="257" t="s">
        <v>3111</v>
      </c>
      <c r="G2491" s="258" t="s">
        <v>287</v>
      </c>
      <c r="H2491" s="259">
        <v>16</v>
      </c>
      <c r="I2491" s="260"/>
      <c r="J2491" s="261">
        <f>ROUND(I2491*H2491,2)</f>
        <v>0</v>
      </c>
      <c r="K2491" s="257" t="s">
        <v>166</v>
      </c>
      <c r="L2491" s="262"/>
      <c r="M2491" s="263" t="s">
        <v>19</v>
      </c>
      <c r="N2491" s="264" t="s">
        <v>44</v>
      </c>
      <c r="O2491" s="86"/>
      <c r="P2491" s="223">
        <f>O2491*H2491</f>
        <v>0</v>
      </c>
      <c r="Q2491" s="223">
        <v>0.00014999999999999999</v>
      </c>
      <c r="R2491" s="223">
        <f>Q2491*H2491</f>
        <v>0.0023999999999999998</v>
      </c>
      <c r="S2491" s="223">
        <v>0</v>
      </c>
      <c r="T2491" s="224">
        <f>S2491*H2491</f>
        <v>0</v>
      </c>
      <c r="U2491" s="40"/>
      <c r="V2491" s="40"/>
      <c r="W2491" s="40"/>
      <c r="X2491" s="40"/>
      <c r="Y2491" s="40"/>
      <c r="Z2491" s="40"/>
      <c r="AA2491" s="40"/>
      <c r="AB2491" s="40"/>
      <c r="AC2491" s="40"/>
      <c r="AD2491" s="40"/>
      <c r="AE2491" s="40"/>
      <c r="AR2491" s="225" t="s">
        <v>368</v>
      </c>
      <c r="AT2491" s="225" t="s">
        <v>242</v>
      </c>
      <c r="AU2491" s="225" t="s">
        <v>83</v>
      </c>
      <c r="AY2491" s="19" t="s">
        <v>160</v>
      </c>
      <c r="BE2491" s="226">
        <f>IF(N2491="základní",J2491,0)</f>
        <v>0</v>
      </c>
      <c r="BF2491" s="226">
        <f>IF(N2491="snížená",J2491,0)</f>
        <v>0</v>
      </c>
      <c r="BG2491" s="226">
        <f>IF(N2491="zákl. přenesená",J2491,0)</f>
        <v>0</v>
      </c>
      <c r="BH2491" s="226">
        <f>IF(N2491="sníž. přenesená",J2491,0)</f>
        <v>0</v>
      </c>
      <c r="BI2491" s="226">
        <f>IF(N2491="nulová",J2491,0)</f>
        <v>0</v>
      </c>
      <c r="BJ2491" s="19" t="s">
        <v>81</v>
      </c>
      <c r="BK2491" s="226">
        <f>ROUND(I2491*H2491,2)</f>
        <v>0</v>
      </c>
      <c r="BL2491" s="19" t="s">
        <v>263</v>
      </c>
      <c r="BM2491" s="225" t="s">
        <v>3112</v>
      </c>
    </row>
    <row r="2492" s="2" customFormat="1">
      <c r="A2492" s="40"/>
      <c r="B2492" s="41"/>
      <c r="C2492" s="42"/>
      <c r="D2492" s="234" t="s">
        <v>449</v>
      </c>
      <c r="E2492" s="42"/>
      <c r="F2492" s="276" t="s">
        <v>3108</v>
      </c>
      <c r="G2492" s="42"/>
      <c r="H2492" s="42"/>
      <c r="I2492" s="229"/>
      <c r="J2492" s="42"/>
      <c r="K2492" s="42"/>
      <c r="L2492" s="46"/>
      <c r="M2492" s="230"/>
      <c r="N2492" s="231"/>
      <c r="O2492" s="86"/>
      <c r="P2492" s="86"/>
      <c r="Q2492" s="86"/>
      <c r="R2492" s="86"/>
      <c r="S2492" s="86"/>
      <c r="T2492" s="87"/>
      <c r="U2492" s="40"/>
      <c r="V2492" s="40"/>
      <c r="W2492" s="40"/>
      <c r="X2492" s="40"/>
      <c r="Y2492" s="40"/>
      <c r="Z2492" s="40"/>
      <c r="AA2492" s="40"/>
      <c r="AB2492" s="40"/>
      <c r="AC2492" s="40"/>
      <c r="AD2492" s="40"/>
      <c r="AE2492" s="40"/>
      <c r="AT2492" s="19" t="s">
        <v>449</v>
      </c>
      <c r="AU2492" s="19" t="s">
        <v>83</v>
      </c>
    </row>
    <row r="2493" s="13" customFormat="1">
      <c r="A2493" s="13"/>
      <c r="B2493" s="232"/>
      <c r="C2493" s="233"/>
      <c r="D2493" s="234" t="s">
        <v>171</v>
      </c>
      <c r="E2493" s="235" t="s">
        <v>19</v>
      </c>
      <c r="F2493" s="236" t="s">
        <v>3113</v>
      </c>
      <c r="G2493" s="233"/>
      <c r="H2493" s="237">
        <v>14</v>
      </c>
      <c r="I2493" s="238"/>
      <c r="J2493" s="233"/>
      <c r="K2493" s="233"/>
      <c r="L2493" s="239"/>
      <c r="M2493" s="240"/>
      <c r="N2493" s="241"/>
      <c r="O2493" s="241"/>
      <c r="P2493" s="241"/>
      <c r="Q2493" s="241"/>
      <c r="R2493" s="241"/>
      <c r="S2493" s="241"/>
      <c r="T2493" s="242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T2493" s="243" t="s">
        <v>171</v>
      </c>
      <c r="AU2493" s="243" t="s">
        <v>83</v>
      </c>
      <c r="AV2493" s="13" t="s">
        <v>83</v>
      </c>
      <c r="AW2493" s="13" t="s">
        <v>35</v>
      </c>
      <c r="AX2493" s="13" t="s">
        <v>73</v>
      </c>
      <c r="AY2493" s="243" t="s">
        <v>160</v>
      </c>
    </row>
    <row r="2494" s="13" customFormat="1">
      <c r="A2494" s="13"/>
      <c r="B2494" s="232"/>
      <c r="C2494" s="233"/>
      <c r="D2494" s="234" t="s">
        <v>171</v>
      </c>
      <c r="E2494" s="235" t="s">
        <v>19</v>
      </c>
      <c r="F2494" s="236" t="s">
        <v>3114</v>
      </c>
      <c r="G2494" s="233"/>
      <c r="H2494" s="237">
        <v>2</v>
      </c>
      <c r="I2494" s="238"/>
      <c r="J2494" s="233"/>
      <c r="K2494" s="233"/>
      <c r="L2494" s="239"/>
      <c r="M2494" s="240"/>
      <c r="N2494" s="241"/>
      <c r="O2494" s="241"/>
      <c r="P2494" s="241"/>
      <c r="Q2494" s="241"/>
      <c r="R2494" s="241"/>
      <c r="S2494" s="241"/>
      <c r="T2494" s="242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T2494" s="243" t="s">
        <v>171</v>
      </c>
      <c r="AU2494" s="243" t="s">
        <v>83</v>
      </c>
      <c r="AV2494" s="13" t="s">
        <v>83</v>
      </c>
      <c r="AW2494" s="13" t="s">
        <v>35</v>
      </c>
      <c r="AX2494" s="13" t="s">
        <v>73</v>
      </c>
      <c r="AY2494" s="243" t="s">
        <v>160</v>
      </c>
    </row>
    <row r="2495" s="14" customFormat="1">
      <c r="A2495" s="14"/>
      <c r="B2495" s="244"/>
      <c r="C2495" s="245"/>
      <c r="D2495" s="234" t="s">
        <v>171</v>
      </c>
      <c r="E2495" s="246" t="s">
        <v>19</v>
      </c>
      <c r="F2495" s="247" t="s">
        <v>180</v>
      </c>
      <c r="G2495" s="245"/>
      <c r="H2495" s="248">
        <v>16</v>
      </c>
      <c r="I2495" s="249"/>
      <c r="J2495" s="245"/>
      <c r="K2495" s="245"/>
      <c r="L2495" s="250"/>
      <c r="M2495" s="251"/>
      <c r="N2495" s="252"/>
      <c r="O2495" s="252"/>
      <c r="P2495" s="252"/>
      <c r="Q2495" s="252"/>
      <c r="R2495" s="252"/>
      <c r="S2495" s="252"/>
      <c r="T2495" s="253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T2495" s="254" t="s">
        <v>171</v>
      </c>
      <c r="AU2495" s="254" t="s">
        <v>83</v>
      </c>
      <c r="AV2495" s="14" t="s">
        <v>167</v>
      </c>
      <c r="AW2495" s="14" t="s">
        <v>35</v>
      </c>
      <c r="AX2495" s="14" t="s">
        <v>81</v>
      </c>
      <c r="AY2495" s="254" t="s">
        <v>160</v>
      </c>
    </row>
    <row r="2496" s="2" customFormat="1" ht="24.15" customHeight="1">
      <c r="A2496" s="40"/>
      <c r="B2496" s="41"/>
      <c r="C2496" s="214" t="s">
        <v>3115</v>
      </c>
      <c r="D2496" s="214" t="s">
        <v>162</v>
      </c>
      <c r="E2496" s="215" t="s">
        <v>3116</v>
      </c>
      <c r="F2496" s="216" t="s">
        <v>3117</v>
      </c>
      <c r="G2496" s="217" t="s">
        <v>287</v>
      </c>
      <c r="H2496" s="218">
        <v>14</v>
      </c>
      <c r="I2496" s="219"/>
      <c r="J2496" s="220">
        <f>ROUND(I2496*H2496,2)</f>
        <v>0</v>
      </c>
      <c r="K2496" s="216" t="s">
        <v>166</v>
      </c>
      <c r="L2496" s="46"/>
      <c r="M2496" s="221" t="s">
        <v>19</v>
      </c>
      <c r="N2496" s="222" t="s">
        <v>44</v>
      </c>
      <c r="O2496" s="86"/>
      <c r="P2496" s="223">
        <f>O2496*H2496</f>
        <v>0</v>
      </c>
      <c r="Q2496" s="223">
        <v>0</v>
      </c>
      <c r="R2496" s="223">
        <f>Q2496*H2496</f>
        <v>0</v>
      </c>
      <c r="S2496" s="223">
        <v>0</v>
      </c>
      <c r="T2496" s="224">
        <f>S2496*H2496</f>
        <v>0</v>
      </c>
      <c r="U2496" s="40"/>
      <c r="V2496" s="40"/>
      <c r="W2496" s="40"/>
      <c r="X2496" s="40"/>
      <c r="Y2496" s="40"/>
      <c r="Z2496" s="40"/>
      <c r="AA2496" s="40"/>
      <c r="AB2496" s="40"/>
      <c r="AC2496" s="40"/>
      <c r="AD2496" s="40"/>
      <c r="AE2496" s="40"/>
      <c r="AR2496" s="225" t="s">
        <v>263</v>
      </c>
      <c r="AT2496" s="225" t="s">
        <v>162</v>
      </c>
      <c r="AU2496" s="225" t="s">
        <v>83</v>
      </c>
      <c r="AY2496" s="19" t="s">
        <v>160</v>
      </c>
      <c r="BE2496" s="226">
        <f>IF(N2496="základní",J2496,0)</f>
        <v>0</v>
      </c>
      <c r="BF2496" s="226">
        <f>IF(N2496="snížená",J2496,0)</f>
        <v>0</v>
      </c>
      <c r="BG2496" s="226">
        <f>IF(N2496="zákl. přenesená",J2496,0)</f>
        <v>0</v>
      </c>
      <c r="BH2496" s="226">
        <f>IF(N2496="sníž. přenesená",J2496,0)</f>
        <v>0</v>
      </c>
      <c r="BI2496" s="226">
        <f>IF(N2496="nulová",J2496,0)</f>
        <v>0</v>
      </c>
      <c r="BJ2496" s="19" t="s">
        <v>81</v>
      </c>
      <c r="BK2496" s="226">
        <f>ROUND(I2496*H2496,2)</f>
        <v>0</v>
      </c>
      <c r="BL2496" s="19" t="s">
        <v>263</v>
      </c>
      <c r="BM2496" s="225" t="s">
        <v>3118</v>
      </c>
    </row>
    <row r="2497" s="2" customFormat="1">
      <c r="A2497" s="40"/>
      <c r="B2497" s="41"/>
      <c r="C2497" s="42"/>
      <c r="D2497" s="227" t="s">
        <v>169</v>
      </c>
      <c r="E2497" s="42"/>
      <c r="F2497" s="228" t="s">
        <v>3119</v>
      </c>
      <c r="G2497" s="42"/>
      <c r="H2497" s="42"/>
      <c r="I2497" s="229"/>
      <c r="J2497" s="42"/>
      <c r="K2497" s="42"/>
      <c r="L2497" s="46"/>
      <c r="M2497" s="230"/>
      <c r="N2497" s="231"/>
      <c r="O2497" s="86"/>
      <c r="P2497" s="86"/>
      <c r="Q2497" s="86"/>
      <c r="R2497" s="86"/>
      <c r="S2497" s="86"/>
      <c r="T2497" s="87"/>
      <c r="U2497" s="40"/>
      <c r="V2497" s="40"/>
      <c r="W2497" s="40"/>
      <c r="X2497" s="40"/>
      <c r="Y2497" s="40"/>
      <c r="Z2497" s="40"/>
      <c r="AA2497" s="40"/>
      <c r="AB2497" s="40"/>
      <c r="AC2497" s="40"/>
      <c r="AD2497" s="40"/>
      <c r="AE2497" s="40"/>
      <c r="AT2497" s="19" t="s">
        <v>169</v>
      </c>
      <c r="AU2497" s="19" t="s">
        <v>83</v>
      </c>
    </row>
    <row r="2498" s="13" customFormat="1">
      <c r="A2498" s="13"/>
      <c r="B2498" s="232"/>
      <c r="C2498" s="233"/>
      <c r="D2498" s="234" t="s">
        <v>171</v>
      </c>
      <c r="E2498" s="235" t="s">
        <v>19</v>
      </c>
      <c r="F2498" s="236" t="s">
        <v>3120</v>
      </c>
      <c r="G2498" s="233"/>
      <c r="H2498" s="237">
        <v>6</v>
      </c>
      <c r="I2498" s="238"/>
      <c r="J2498" s="233"/>
      <c r="K2498" s="233"/>
      <c r="L2498" s="239"/>
      <c r="M2498" s="240"/>
      <c r="N2498" s="241"/>
      <c r="O2498" s="241"/>
      <c r="P2498" s="241"/>
      <c r="Q2498" s="241"/>
      <c r="R2498" s="241"/>
      <c r="S2498" s="241"/>
      <c r="T2498" s="242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T2498" s="243" t="s">
        <v>171</v>
      </c>
      <c r="AU2498" s="243" t="s">
        <v>83</v>
      </c>
      <c r="AV2498" s="13" t="s">
        <v>83</v>
      </c>
      <c r="AW2498" s="13" t="s">
        <v>35</v>
      </c>
      <c r="AX2498" s="13" t="s">
        <v>73</v>
      </c>
      <c r="AY2498" s="243" t="s">
        <v>160</v>
      </c>
    </row>
    <row r="2499" s="13" customFormat="1">
      <c r="A2499" s="13"/>
      <c r="B2499" s="232"/>
      <c r="C2499" s="233"/>
      <c r="D2499" s="234" t="s">
        <v>171</v>
      </c>
      <c r="E2499" s="235" t="s">
        <v>19</v>
      </c>
      <c r="F2499" s="236" t="s">
        <v>2994</v>
      </c>
      <c r="G2499" s="233"/>
      <c r="H2499" s="237">
        <v>3</v>
      </c>
      <c r="I2499" s="238"/>
      <c r="J2499" s="233"/>
      <c r="K2499" s="233"/>
      <c r="L2499" s="239"/>
      <c r="M2499" s="240"/>
      <c r="N2499" s="241"/>
      <c r="O2499" s="241"/>
      <c r="P2499" s="241"/>
      <c r="Q2499" s="241"/>
      <c r="R2499" s="241"/>
      <c r="S2499" s="241"/>
      <c r="T2499" s="242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T2499" s="243" t="s">
        <v>171</v>
      </c>
      <c r="AU2499" s="243" t="s">
        <v>83</v>
      </c>
      <c r="AV2499" s="13" t="s">
        <v>83</v>
      </c>
      <c r="AW2499" s="13" t="s">
        <v>35</v>
      </c>
      <c r="AX2499" s="13" t="s">
        <v>73</v>
      </c>
      <c r="AY2499" s="243" t="s">
        <v>160</v>
      </c>
    </row>
    <row r="2500" s="13" customFormat="1">
      <c r="A2500" s="13"/>
      <c r="B2500" s="232"/>
      <c r="C2500" s="233"/>
      <c r="D2500" s="234" t="s">
        <v>171</v>
      </c>
      <c r="E2500" s="235" t="s">
        <v>19</v>
      </c>
      <c r="F2500" s="236" t="s">
        <v>3018</v>
      </c>
      <c r="G2500" s="233"/>
      <c r="H2500" s="237">
        <v>1</v>
      </c>
      <c r="I2500" s="238"/>
      <c r="J2500" s="233"/>
      <c r="K2500" s="233"/>
      <c r="L2500" s="239"/>
      <c r="M2500" s="240"/>
      <c r="N2500" s="241"/>
      <c r="O2500" s="241"/>
      <c r="P2500" s="241"/>
      <c r="Q2500" s="241"/>
      <c r="R2500" s="241"/>
      <c r="S2500" s="241"/>
      <c r="T2500" s="242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T2500" s="243" t="s">
        <v>171</v>
      </c>
      <c r="AU2500" s="243" t="s">
        <v>83</v>
      </c>
      <c r="AV2500" s="13" t="s">
        <v>83</v>
      </c>
      <c r="AW2500" s="13" t="s">
        <v>35</v>
      </c>
      <c r="AX2500" s="13" t="s">
        <v>73</v>
      </c>
      <c r="AY2500" s="243" t="s">
        <v>160</v>
      </c>
    </row>
    <row r="2501" s="13" customFormat="1">
      <c r="A2501" s="13"/>
      <c r="B2501" s="232"/>
      <c r="C2501" s="233"/>
      <c r="D2501" s="234" t="s">
        <v>171</v>
      </c>
      <c r="E2501" s="235" t="s">
        <v>19</v>
      </c>
      <c r="F2501" s="236" t="s">
        <v>3007</v>
      </c>
      <c r="G2501" s="233"/>
      <c r="H2501" s="237">
        <v>4</v>
      </c>
      <c r="I2501" s="238"/>
      <c r="J2501" s="233"/>
      <c r="K2501" s="233"/>
      <c r="L2501" s="239"/>
      <c r="M2501" s="240"/>
      <c r="N2501" s="241"/>
      <c r="O2501" s="241"/>
      <c r="P2501" s="241"/>
      <c r="Q2501" s="241"/>
      <c r="R2501" s="241"/>
      <c r="S2501" s="241"/>
      <c r="T2501" s="242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T2501" s="243" t="s">
        <v>171</v>
      </c>
      <c r="AU2501" s="243" t="s">
        <v>83</v>
      </c>
      <c r="AV2501" s="13" t="s">
        <v>83</v>
      </c>
      <c r="AW2501" s="13" t="s">
        <v>35</v>
      </c>
      <c r="AX2501" s="13" t="s">
        <v>73</v>
      </c>
      <c r="AY2501" s="243" t="s">
        <v>160</v>
      </c>
    </row>
    <row r="2502" s="14" customFormat="1">
      <c r="A2502" s="14"/>
      <c r="B2502" s="244"/>
      <c r="C2502" s="245"/>
      <c r="D2502" s="234" t="s">
        <v>171</v>
      </c>
      <c r="E2502" s="246" t="s">
        <v>19</v>
      </c>
      <c r="F2502" s="247" t="s">
        <v>180</v>
      </c>
      <c r="G2502" s="245"/>
      <c r="H2502" s="248">
        <v>14</v>
      </c>
      <c r="I2502" s="249"/>
      <c r="J2502" s="245"/>
      <c r="K2502" s="245"/>
      <c r="L2502" s="250"/>
      <c r="M2502" s="251"/>
      <c r="N2502" s="252"/>
      <c r="O2502" s="252"/>
      <c r="P2502" s="252"/>
      <c r="Q2502" s="252"/>
      <c r="R2502" s="252"/>
      <c r="S2502" s="252"/>
      <c r="T2502" s="253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T2502" s="254" t="s">
        <v>171</v>
      </c>
      <c r="AU2502" s="254" t="s">
        <v>83</v>
      </c>
      <c r="AV2502" s="14" t="s">
        <v>167</v>
      </c>
      <c r="AW2502" s="14" t="s">
        <v>35</v>
      </c>
      <c r="AX2502" s="14" t="s">
        <v>81</v>
      </c>
      <c r="AY2502" s="254" t="s">
        <v>160</v>
      </c>
    </row>
    <row r="2503" s="2" customFormat="1" ht="24.15" customHeight="1">
      <c r="A2503" s="40"/>
      <c r="B2503" s="41"/>
      <c r="C2503" s="255" t="s">
        <v>3121</v>
      </c>
      <c r="D2503" s="255" t="s">
        <v>242</v>
      </c>
      <c r="E2503" s="256" t="s">
        <v>3122</v>
      </c>
      <c r="F2503" s="257" t="s">
        <v>3123</v>
      </c>
      <c r="G2503" s="258" t="s">
        <v>287</v>
      </c>
      <c r="H2503" s="259">
        <v>3</v>
      </c>
      <c r="I2503" s="260"/>
      <c r="J2503" s="261">
        <f>ROUND(I2503*H2503,2)</f>
        <v>0</v>
      </c>
      <c r="K2503" s="257" t="s">
        <v>166</v>
      </c>
      <c r="L2503" s="262"/>
      <c r="M2503" s="263" t="s">
        <v>19</v>
      </c>
      <c r="N2503" s="264" t="s">
        <v>44</v>
      </c>
      <c r="O2503" s="86"/>
      <c r="P2503" s="223">
        <f>O2503*H2503</f>
        <v>0</v>
      </c>
      <c r="Q2503" s="223">
        <v>0.00020000000000000001</v>
      </c>
      <c r="R2503" s="223">
        <f>Q2503*H2503</f>
        <v>0.00060000000000000006</v>
      </c>
      <c r="S2503" s="223">
        <v>0</v>
      </c>
      <c r="T2503" s="224">
        <f>S2503*H2503</f>
        <v>0</v>
      </c>
      <c r="U2503" s="40"/>
      <c r="V2503" s="40"/>
      <c r="W2503" s="40"/>
      <c r="X2503" s="40"/>
      <c r="Y2503" s="40"/>
      <c r="Z2503" s="40"/>
      <c r="AA2503" s="40"/>
      <c r="AB2503" s="40"/>
      <c r="AC2503" s="40"/>
      <c r="AD2503" s="40"/>
      <c r="AE2503" s="40"/>
      <c r="AR2503" s="225" t="s">
        <v>368</v>
      </c>
      <c r="AT2503" s="225" t="s">
        <v>242</v>
      </c>
      <c r="AU2503" s="225" t="s">
        <v>83</v>
      </c>
      <c r="AY2503" s="19" t="s">
        <v>160</v>
      </c>
      <c r="BE2503" s="226">
        <f>IF(N2503="základní",J2503,0)</f>
        <v>0</v>
      </c>
      <c r="BF2503" s="226">
        <f>IF(N2503="snížená",J2503,0)</f>
        <v>0</v>
      </c>
      <c r="BG2503" s="226">
        <f>IF(N2503="zákl. přenesená",J2503,0)</f>
        <v>0</v>
      </c>
      <c r="BH2503" s="226">
        <f>IF(N2503="sníž. přenesená",J2503,0)</f>
        <v>0</v>
      </c>
      <c r="BI2503" s="226">
        <f>IF(N2503="nulová",J2503,0)</f>
        <v>0</v>
      </c>
      <c r="BJ2503" s="19" t="s">
        <v>81</v>
      </c>
      <c r="BK2503" s="226">
        <f>ROUND(I2503*H2503,2)</f>
        <v>0</v>
      </c>
      <c r="BL2503" s="19" t="s">
        <v>263</v>
      </c>
      <c r="BM2503" s="225" t="s">
        <v>3124</v>
      </c>
    </row>
    <row r="2504" s="2" customFormat="1">
      <c r="A2504" s="40"/>
      <c r="B2504" s="41"/>
      <c r="C2504" s="42"/>
      <c r="D2504" s="234" t="s">
        <v>449</v>
      </c>
      <c r="E2504" s="42"/>
      <c r="F2504" s="276" t="s">
        <v>2999</v>
      </c>
      <c r="G2504" s="42"/>
      <c r="H2504" s="42"/>
      <c r="I2504" s="229"/>
      <c r="J2504" s="42"/>
      <c r="K2504" s="42"/>
      <c r="L2504" s="46"/>
      <c r="M2504" s="230"/>
      <c r="N2504" s="231"/>
      <c r="O2504" s="86"/>
      <c r="P2504" s="86"/>
      <c r="Q2504" s="86"/>
      <c r="R2504" s="86"/>
      <c r="S2504" s="86"/>
      <c r="T2504" s="87"/>
      <c r="U2504" s="40"/>
      <c r="V2504" s="40"/>
      <c r="W2504" s="40"/>
      <c r="X2504" s="40"/>
      <c r="Y2504" s="40"/>
      <c r="Z2504" s="40"/>
      <c r="AA2504" s="40"/>
      <c r="AB2504" s="40"/>
      <c r="AC2504" s="40"/>
      <c r="AD2504" s="40"/>
      <c r="AE2504" s="40"/>
      <c r="AT2504" s="19" t="s">
        <v>449</v>
      </c>
      <c r="AU2504" s="19" t="s">
        <v>83</v>
      </c>
    </row>
    <row r="2505" s="13" customFormat="1">
      <c r="A2505" s="13"/>
      <c r="B2505" s="232"/>
      <c r="C2505" s="233"/>
      <c r="D2505" s="234" t="s">
        <v>171</v>
      </c>
      <c r="E2505" s="235" t="s">
        <v>19</v>
      </c>
      <c r="F2505" s="236" t="s">
        <v>2994</v>
      </c>
      <c r="G2505" s="233"/>
      <c r="H2505" s="237">
        <v>3</v>
      </c>
      <c r="I2505" s="238"/>
      <c r="J2505" s="233"/>
      <c r="K2505" s="233"/>
      <c r="L2505" s="239"/>
      <c r="M2505" s="240"/>
      <c r="N2505" s="241"/>
      <c r="O2505" s="241"/>
      <c r="P2505" s="241"/>
      <c r="Q2505" s="241"/>
      <c r="R2505" s="241"/>
      <c r="S2505" s="241"/>
      <c r="T2505" s="242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T2505" s="243" t="s">
        <v>171</v>
      </c>
      <c r="AU2505" s="243" t="s">
        <v>83</v>
      </c>
      <c r="AV2505" s="13" t="s">
        <v>83</v>
      </c>
      <c r="AW2505" s="13" t="s">
        <v>35</v>
      </c>
      <c r="AX2505" s="13" t="s">
        <v>73</v>
      </c>
      <c r="AY2505" s="243" t="s">
        <v>160</v>
      </c>
    </row>
    <row r="2506" s="14" customFormat="1">
      <c r="A2506" s="14"/>
      <c r="B2506" s="244"/>
      <c r="C2506" s="245"/>
      <c r="D2506" s="234" t="s">
        <v>171</v>
      </c>
      <c r="E2506" s="246" t="s">
        <v>19</v>
      </c>
      <c r="F2506" s="247" t="s">
        <v>180</v>
      </c>
      <c r="G2506" s="245"/>
      <c r="H2506" s="248">
        <v>3</v>
      </c>
      <c r="I2506" s="249"/>
      <c r="J2506" s="245"/>
      <c r="K2506" s="245"/>
      <c r="L2506" s="250"/>
      <c r="M2506" s="251"/>
      <c r="N2506" s="252"/>
      <c r="O2506" s="252"/>
      <c r="P2506" s="252"/>
      <c r="Q2506" s="252"/>
      <c r="R2506" s="252"/>
      <c r="S2506" s="252"/>
      <c r="T2506" s="253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T2506" s="254" t="s">
        <v>171</v>
      </c>
      <c r="AU2506" s="254" t="s">
        <v>83</v>
      </c>
      <c r="AV2506" s="14" t="s">
        <v>167</v>
      </c>
      <c r="AW2506" s="14" t="s">
        <v>35</v>
      </c>
      <c r="AX2506" s="14" t="s">
        <v>81</v>
      </c>
      <c r="AY2506" s="254" t="s">
        <v>160</v>
      </c>
    </row>
    <row r="2507" s="2" customFormat="1" ht="24.15" customHeight="1">
      <c r="A2507" s="40"/>
      <c r="B2507" s="41"/>
      <c r="C2507" s="255" t="s">
        <v>3125</v>
      </c>
      <c r="D2507" s="255" t="s">
        <v>242</v>
      </c>
      <c r="E2507" s="256" t="s">
        <v>3126</v>
      </c>
      <c r="F2507" s="257" t="s">
        <v>3127</v>
      </c>
      <c r="G2507" s="258" t="s">
        <v>287</v>
      </c>
      <c r="H2507" s="259">
        <v>11</v>
      </c>
      <c r="I2507" s="260"/>
      <c r="J2507" s="261">
        <f>ROUND(I2507*H2507,2)</f>
        <v>0</v>
      </c>
      <c r="K2507" s="257" t="s">
        <v>166</v>
      </c>
      <c r="L2507" s="262"/>
      <c r="M2507" s="263" t="s">
        <v>19</v>
      </c>
      <c r="N2507" s="264" t="s">
        <v>44</v>
      </c>
      <c r="O2507" s="86"/>
      <c r="P2507" s="223">
        <f>O2507*H2507</f>
        <v>0</v>
      </c>
      <c r="Q2507" s="223">
        <v>0.00029999999999999997</v>
      </c>
      <c r="R2507" s="223">
        <f>Q2507*H2507</f>
        <v>0.0032999999999999995</v>
      </c>
      <c r="S2507" s="223">
        <v>0</v>
      </c>
      <c r="T2507" s="224">
        <f>S2507*H2507</f>
        <v>0</v>
      </c>
      <c r="U2507" s="40"/>
      <c r="V2507" s="40"/>
      <c r="W2507" s="40"/>
      <c r="X2507" s="40"/>
      <c r="Y2507" s="40"/>
      <c r="Z2507" s="40"/>
      <c r="AA2507" s="40"/>
      <c r="AB2507" s="40"/>
      <c r="AC2507" s="40"/>
      <c r="AD2507" s="40"/>
      <c r="AE2507" s="40"/>
      <c r="AR2507" s="225" t="s">
        <v>368</v>
      </c>
      <c r="AT2507" s="225" t="s">
        <v>242</v>
      </c>
      <c r="AU2507" s="225" t="s">
        <v>83</v>
      </c>
      <c r="AY2507" s="19" t="s">
        <v>160</v>
      </c>
      <c r="BE2507" s="226">
        <f>IF(N2507="základní",J2507,0)</f>
        <v>0</v>
      </c>
      <c r="BF2507" s="226">
        <f>IF(N2507="snížená",J2507,0)</f>
        <v>0</v>
      </c>
      <c r="BG2507" s="226">
        <f>IF(N2507="zákl. přenesená",J2507,0)</f>
        <v>0</v>
      </c>
      <c r="BH2507" s="226">
        <f>IF(N2507="sníž. přenesená",J2507,0)</f>
        <v>0</v>
      </c>
      <c r="BI2507" s="226">
        <f>IF(N2507="nulová",J2507,0)</f>
        <v>0</v>
      </c>
      <c r="BJ2507" s="19" t="s">
        <v>81</v>
      </c>
      <c r="BK2507" s="226">
        <f>ROUND(I2507*H2507,2)</f>
        <v>0</v>
      </c>
      <c r="BL2507" s="19" t="s">
        <v>263</v>
      </c>
      <c r="BM2507" s="225" t="s">
        <v>3128</v>
      </c>
    </row>
    <row r="2508" s="2" customFormat="1">
      <c r="A2508" s="40"/>
      <c r="B2508" s="41"/>
      <c r="C2508" s="42"/>
      <c r="D2508" s="234" t="s">
        <v>449</v>
      </c>
      <c r="E2508" s="42"/>
      <c r="F2508" s="276" t="s">
        <v>3012</v>
      </c>
      <c r="G2508" s="42"/>
      <c r="H2508" s="42"/>
      <c r="I2508" s="229"/>
      <c r="J2508" s="42"/>
      <c r="K2508" s="42"/>
      <c r="L2508" s="46"/>
      <c r="M2508" s="230"/>
      <c r="N2508" s="231"/>
      <c r="O2508" s="86"/>
      <c r="P2508" s="86"/>
      <c r="Q2508" s="86"/>
      <c r="R2508" s="86"/>
      <c r="S2508" s="86"/>
      <c r="T2508" s="87"/>
      <c r="U2508" s="40"/>
      <c r="V2508" s="40"/>
      <c r="W2508" s="40"/>
      <c r="X2508" s="40"/>
      <c r="Y2508" s="40"/>
      <c r="Z2508" s="40"/>
      <c r="AA2508" s="40"/>
      <c r="AB2508" s="40"/>
      <c r="AC2508" s="40"/>
      <c r="AD2508" s="40"/>
      <c r="AE2508" s="40"/>
      <c r="AT2508" s="19" t="s">
        <v>449</v>
      </c>
      <c r="AU2508" s="19" t="s">
        <v>83</v>
      </c>
    </row>
    <row r="2509" s="13" customFormat="1">
      <c r="A2509" s="13"/>
      <c r="B2509" s="232"/>
      <c r="C2509" s="233"/>
      <c r="D2509" s="234" t="s">
        <v>171</v>
      </c>
      <c r="E2509" s="235" t="s">
        <v>19</v>
      </c>
      <c r="F2509" s="236" t="s">
        <v>3005</v>
      </c>
      <c r="G2509" s="233"/>
      <c r="H2509" s="237">
        <v>6</v>
      </c>
      <c r="I2509" s="238"/>
      <c r="J2509" s="233"/>
      <c r="K2509" s="233"/>
      <c r="L2509" s="239"/>
      <c r="M2509" s="240"/>
      <c r="N2509" s="241"/>
      <c r="O2509" s="241"/>
      <c r="P2509" s="241"/>
      <c r="Q2509" s="241"/>
      <c r="R2509" s="241"/>
      <c r="S2509" s="241"/>
      <c r="T2509" s="242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T2509" s="243" t="s">
        <v>171</v>
      </c>
      <c r="AU2509" s="243" t="s">
        <v>83</v>
      </c>
      <c r="AV2509" s="13" t="s">
        <v>83</v>
      </c>
      <c r="AW2509" s="13" t="s">
        <v>35</v>
      </c>
      <c r="AX2509" s="13" t="s">
        <v>73</v>
      </c>
      <c r="AY2509" s="243" t="s">
        <v>160</v>
      </c>
    </row>
    <row r="2510" s="13" customFormat="1">
      <c r="A2510" s="13"/>
      <c r="B2510" s="232"/>
      <c r="C2510" s="233"/>
      <c r="D2510" s="234" t="s">
        <v>171</v>
      </c>
      <c r="E2510" s="235" t="s">
        <v>19</v>
      </c>
      <c r="F2510" s="236" t="s">
        <v>3129</v>
      </c>
      <c r="G2510" s="233"/>
      <c r="H2510" s="237">
        <v>1</v>
      </c>
      <c r="I2510" s="238"/>
      <c r="J2510" s="233"/>
      <c r="K2510" s="233"/>
      <c r="L2510" s="239"/>
      <c r="M2510" s="240"/>
      <c r="N2510" s="241"/>
      <c r="O2510" s="241"/>
      <c r="P2510" s="241"/>
      <c r="Q2510" s="241"/>
      <c r="R2510" s="241"/>
      <c r="S2510" s="241"/>
      <c r="T2510" s="242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T2510" s="243" t="s">
        <v>171</v>
      </c>
      <c r="AU2510" s="243" t="s">
        <v>83</v>
      </c>
      <c r="AV2510" s="13" t="s">
        <v>83</v>
      </c>
      <c r="AW2510" s="13" t="s">
        <v>35</v>
      </c>
      <c r="AX2510" s="13" t="s">
        <v>73</v>
      </c>
      <c r="AY2510" s="243" t="s">
        <v>160</v>
      </c>
    </row>
    <row r="2511" s="13" customFormat="1">
      <c r="A2511" s="13"/>
      <c r="B2511" s="232"/>
      <c r="C2511" s="233"/>
      <c r="D2511" s="234" t="s">
        <v>171</v>
      </c>
      <c r="E2511" s="235" t="s">
        <v>19</v>
      </c>
      <c r="F2511" s="236" t="s">
        <v>3007</v>
      </c>
      <c r="G2511" s="233"/>
      <c r="H2511" s="237">
        <v>4</v>
      </c>
      <c r="I2511" s="238"/>
      <c r="J2511" s="233"/>
      <c r="K2511" s="233"/>
      <c r="L2511" s="239"/>
      <c r="M2511" s="240"/>
      <c r="N2511" s="241"/>
      <c r="O2511" s="241"/>
      <c r="P2511" s="241"/>
      <c r="Q2511" s="241"/>
      <c r="R2511" s="241"/>
      <c r="S2511" s="241"/>
      <c r="T2511" s="242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T2511" s="243" t="s">
        <v>171</v>
      </c>
      <c r="AU2511" s="243" t="s">
        <v>83</v>
      </c>
      <c r="AV2511" s="13" t="s">
        <v>83</v>
      </c>
      <c r="AW2511" s="13" t="s">
        <v>35</v>
      </c>
      <c r="AX2511" s="13" t="s">
        <v>73</v>
      </c>
      <c r="AY2511" s="243" t="s">
        <v>160</v>
      </c>
    </row>
    <row r="2512" s="14" customFormat="1">
      <c r="A2512" s="14"/>
      <c r="B2512" s="244"/>
      <c r="C2512" s="245"/>
      <c r="D2512" s="234" t="s">
        <v>171</v>
      </c>
      <c r="E2512" s="246" t="s">
        <v>19</v>
      </c>
      <c r="F2512" s="247" t="s">
        <v>180</v>
      </c>
      <c r="G2512" s="245"/>
      <c r="H2512" s="248">
        <v>11</v>
      </c>
      <c r="I2512" s="249"/>
      <c r="J2512" s="245"/>
      <c r="K2512" s="245"/>
      <c r="L2512" s="250"/>
      <c r="M2512" s="251"/>
      <c r="N2512" s="252"/>
      <c r="O2512" s="252"/>
      <c r="P2512" s="252"/>
      <c r="Q2512" s="252"/>
      <c r="R2512" s="252"/>
      <c r="S2512" s="252"/>
      <c r="T2512" s="253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T2512" s="254" t="s">
        <v>171</v>
      </c>
      <c r="AU2512" s="254" t="s">
        <v>83</v>
      </c>
      <c r="AV2512" s="14" t="s">
        <v>167</v>
      </c>
      <c r="AW2512" s="14" t="s">
        <v>35</v>
      </c>
      <c r="AX2512" s="14" t="s">
        <v>81</v>
      </c>
      <c r="AY2512" s="254" t="s">
        <v>160</v>
      </c>
    </row>
    <row r="2513" s="2" customFormat="1" ht="24.15" customHeight="1">
      <c r="A2513" s="40"/>
      <c r="B2513" s="41"/>
      <c r="C2513" s="214" t="s">
        <v>3130</v>
      </c>
      <c r="D2513" s="214" t="s">
        <v>162</v>
      </c>
      <c r="E2513" s="215" t="s">
        <v>3131</v>
      </c>
      <c r="F2513" s="216" t="s">
        <v>3132</v>
      </c>
      <c r="G2513" s="217" t="s">
        <v>287</v>
      </c>
      <c r="H2513" s="218">
        <v>40</v>
      </c>
      <c r="I2513" s="219"/>
      <c r="J2513" s="220">
        <f>ROUND(I2513*H2513,2)</f>
        <v>0</v>
      </c>
      <c r="K2513" s="216" t="s">
        <v>166</v>
      </c>
      <c r="L2513" s="46"/>
      <c r="M2513" s="221" t="s">
        <v>19</v>
      </c>
      <c r="N2513" s="222" t="s">
        <v>44</v>
      </c>
      <c r="O2513" s="86"/>
      <c r="P2513" s="223">
        <f>O2513*H2513</f>
        <v>0</v>
      </c>
      <c r="Q2513" s="223">
        <v>0.00044999999999999999</v>
      </c>
      <c r="R2513" s="223">
        <f>Q2513*H2513</f>
        <v>0.017999999999999999</v>
      </c>
      <c r="S2513" s="223">
        <v>0</v>
      </c>
      <c r="T2513" s="224">
        <f>S2513*H2513</f>
        <v>0</v>
      </c>
      <c r="U2513" s="40"/>
      <c r="V2513" s="40"/>
      <c r="W2513" s="40"/>
      <c r="X2513" s="40"/>
      <c r="Y2513" s="40"/>
      <c r="Z2513" s="40"/>
      <c r="AA2513" s="40"/>
      <c r="AB2513" s="40"/>
      <c r="AC2513" s="40"/>
      <c r="AD2513" s="40"/>
      <c r="AE2513" s="40"/>
      <c r="AR2513" s="225" t="s">
        <v>263</v>
      </c>
      <c r="AT2513" s="225" t="s">
        <v>162</v>
      </c>
      <c r="AU2513" s="225" t="s">
        <v>83</v>
      </c>
      <c r="AY2513" s="19" t="s">
        <v>160</v>
      </c>
      <c r="BE2513" s="226">
        <f>IF(N2513="základní",J2513,0)</f>
        <v>0</v>
      </c>
      <c r="BF2513" s="226">
        <f>IF(N2513="snížená",J2513,0)</f>
        <v>0</v>
      </c>
      <c r="BG2513" s="226">
        <f>IF(N2513="zákl. přenesená",J2513,0)</f>
        <v>0</v>
      </c>
      <c r="BH2513" s="226">
        <f>IF(N2513="sníž. přenesená",J2513,0)</f>
        <v>0</v>
      </c>
      <c r="BI2513" s="226">
        <f>IF(N2513="nulová",J2513,0)</f>
        <v>0</v>
      </c>
      <c r="BJ2513" s="19" t="s">
        <v>81</v>
      </c>
      <c r="BK2513" s="226">
        <f>ROUND(I2513*H2513,2)</f>
        <v>0</v>
      </c>
      <c r="BL2513" s="19" t="s">
        <v>263</v>
      </c>
      <c r="BM2513" s="225" t="s">
        <v>3133</v>
      </c>
    </row>
    <row r="2514" s="2" customFormat="1">
      <c r="A2514" s="40"/>
      <c r="B2514" s="41"/>
      <c r="C2514" s="42"/>
      <c r="D2514" s="227" t="s">
        <v>169</v>
      </c>
      <c r="E2514" s="42"/>
      <c r="F2514" s="228" t="s">
        <v>3134</v>
      </c>
      <c r="G2514" s="42"/>
      <c r="H2514" s="42"/>
      <c r="I2514" s="229"/>
      <c r="J2514" s="42"/>
      <c r="K2514" s="42"/>
      <c r="L2514" s="46"/>
      <c r="M2514" s="230"/>
      <c r="N2514" s="231"/>
      <c r="O2514" s="86"/>
      <c r="P2514" s="86"/>
      <c r="Q2514" s="86"/>
      <c r="R2514" s="86"/>
      <c r="S2514" s="86"/>
      <c r="T2514" s="87"/>
      <c r="U2514" s="40"/>
      <c r="V2514" s="40"/>
      <c r="W2514" s="40"/>
      <c r="X2514" s="40"/>
      <c r="Y2514" s="40"/>
      <c r="Z2514" s="40"/>
      <c r="AA2514" s="40"/>
      <c r="AB2514" s="40"/>
      <c r="AC2514" s="40"/>
      <c r="AD2514" s="40"/>
      <c r="AE2514" s="40"/>
      <c r="AT2514" s="19" t="s">
        <v>169</v>
      </c>
      <c r="AU2514" s="19" t="s">
        <v>83</v>
      </c>
    </row>
    <row r="2515" s="13" customFormat="1">
      <c r="A2515" s="13"/>
      <c r="B2515" s="232"/>
      <c r="C2515" s="233"/>
      <c r="D2515" s="234" t="s">
        <v>171</v>
      </c>
      <c r="E2515" s="235" t="s">
        <v>19</v>
      </c>
      <c r="F2515" s="236" t="s">
        <v>2946</v>
      </c>
      <c r="G2515" s="233"/>
      <c r="H2515" s="237">
        <v>1</v>
      </c>
      <c r="I2515" s="238"/>
      <c r="J2515" s="233"/>
      <c r="K2515" s="233"/>
      <c r="L2515" s="239"/>
      <c r="M2515" s="240"/>
      <c r="N2515" s="241"/>
      <c r="O2515" s="241"/>
      <c r="P2515" s="241"/>
      <c r="Q2515" s="241"/>
      <c r="R2515" s="241"/>
      <c r="S2515" s="241"/>
      <c r="T2515" s="242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T2515" s="243" t="s">
        <v>171</v>
      </c>
      <c r="AU2515" s="243" t="s">
        <v>83</v>
      </c>
      <c r="AV2515" s="13" t="s">
        <v>83</v>
      </c>
      <c r="AW2515" s="13" t="s">
        <v>35</v>
      </c>
      <c r="AX2515" s="13" t="s">
        <v>73</v>
      </c>
      <c r="AY2515" s="243" t="s">
        <v>160</v>
      </c>
    </row>
    <row r="2516" s="13" customFormat="1">
      <c r="A2516" s="13"/>
      <c r="B2516" s="232"/>
      <c r="C2516" s="233"/>
      <c r="D2516" s="234" t="s">
        <v>171</v>
      </c>
      <c r="E2516" s="235" t="s">
        <v>19</v>
      </c>
      <c r="F2516" s="236" t="s">
        <v>2947</v>
      </c>
      <c r="G2516" s="233"/>
      <c r="H2516" s="237">
        <v>15</v>
      </c>
      <c r="I2516" s="238"/>
      <c r="J2516" s="233"/>
      <c r="K2516" s="233"/>
      <c r="L2516" s="239"/>
      <c r="M2516" s="240"/>
      <c r="N2516" s="241"/>
      <c r="O2516" s="241"/>
      <c r="P2516" s="241"/>
      <c r="Q2516" s="241"/>
      <c r="R2516" s="241"/>
      <c r="S2516" s="241"/>
      <c r="T2516" s="242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T2516" s="243" t="s">
        <v>171</v>
      </c>
      <c r="AU2516" s="243" t="s">
        <v>83</v>
      </c>
      <c r="AV2516" s="13" t="s">
        <v>83</v>
      </c>
      <c r="AW2516" s="13" t="s">
        <v>35</v>
      </c>
      <c r="AX2516" s="13" t="s">
        <v>73</v>
      </c>
      <c r="AY2516" s="243" t="s">
        <v>160</v>
      </c>
    </row>
    <row r="2517" s="13" customFormat="1">
      <c r="A2517" s="13"/>
      <c r="B2517" s="232"/>
      <c r="C2517" s="233"/>
      <c r="D2517" s="234" t="s">
        <v>171</v>
      </c>
      <c r="E2517" s="235" t="s">
        <v>19</v>
      </c>
      <c r="F2517" s="236" t="s">
        <v>2948</v>
      </c>
      <c r="G2517" s="233"/>
      <c r="H2517" s="237">
        <v>4</v>
      </c>
      <c r="I2517" s="238"/>
      <c r="J2517" s="233"/>
      <c r="K2517" s="233"/>
      <c r="L2517" s="239"/>
      <c r="M2517" s="240"/>
      <c r="N2517" s="241"/>
      <c r="O2517" s="241"/>
      <c r="P2517" s="241"/>
      <c r="Q2517" s="241"/>
      <c r="R2517" s="241"/>
      <c r="S2517" s="241"/>
      <c r="T2517" s="242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T2517" s="243" t="s">
        <v>171</v>
      </c>
      <c r="AU2517" s="243" t="s">
        <v>83</v>
      </c>
      <c r="AV2517" s="13" t="s">
        <v>83</v>
      </c>
      <c r="AW2517" s="13" t="s">
        <v>35</v>
      </c>
      <c r="AX2517" s="13" t="s">
        <v>73</v>
      </c>
      <c r="AY2517" s="243" t="s">
        <v>160</v>
      </c>
    </row>
    <row r="2518" s="13" customFormat="1">
      <c r="A2518" s="13"/>
      <c r="B2518" s="232"/>
      <c r="C2518" s="233"/>
      <c r="D2518" s="234" t="s">
        <v>171</v>
      </c>
      <c r="E2518" s="235" t="s">
        <v>19</v>
      </c>
      <c r="F2518" s="236" t="s">
        <v>2949</v>
      </c>
      <c r="G2518" s="233"/>
      <c r="H2518" s="237">
        <v>4</v>
      </c>
      <c r="I2518" s="238"/>
      <c r="J2518" s="233"/>
      <c r="K2518" s="233"/>
      <c r="L2518" s="239"/>
      <c r="M2518" s="240"/>
      <c r="N2518" s="241"/>
      <c r="O2518" s="241"/>
      <c r="P2518" s="241"/>
      <c r="Q2518" s="241"/>
      <c r="R2518" s="241"/>
      <c r="S2518" s="241"/>
      <c r="T2518" s="242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T2518" s="243" t="s">
        <v>171</v>
      </c>
      <c r="AU2518" s="243" t="s">
        <v>83</v>
      </c>
      <c r="AV2518" s="13" t="s">
        <v>83</v>
      </c>
      <c r="AW2518" s="13" t="s">
        <v>35</v>
      </c>
      <c r="AX2518" s="13" t="s">
        <v>73</v>
      </c>
      <c r="AY2518" s="243" t="s">
        <v>160</v>
      </c>
    </row>
    <row r="2519" s="13" customFormat="1">
      <c r="A2519" s="13"/>
      <c r="B2519" s="232"/>
      <c r="C2519" s="233"/>
      <c r="D2519" s="234" t="s">
        <v>171</v>
      </c>
      <c r="E2519" s="235" t="s">
        <v>19</v>
      </c>
      <c r="F2519" s="236" t="s">
        <v>2950</v>
      </c>
      <c r="G2519" s="233"/>
      <c r="H2519" s="237">
        <v>1</v>
      </c>
      <c r="I2519" s="238"/>
      <c r="J2519" s="233"/>
      <c r="K2519" s="233"/>
      <c r="L2519" s="239"/>
      <c r="M2519" s="240"/>
      <c r="N2519" s="241"/>
      <c r="O2519" s="241"/>
      <c r="P2519" s="241"/>
      <c r="Q2519" s="241"/>
      <c r="R2519" s="241"/>
      <c r="S2519" s="241"/>
      <c r="T2519" s="242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T2519" s="243" t="s">
        <v>171</v>
      </c>
      <c r="AU2519" s="243" t="s">
        <v>83</v>
      </c>
      <c r="AV2519" s="13" t="s">
        <v>83</v>
      </c>
      <c r="AW2519" s="13" t="s">
        <v>35</v>
      </c>
      <c r="AX2519" s="13" t="s">
        <v>73</v>
      </c>
      <c r="AY2519" s="243" t="s">
        <v>160</v>
      </c>
    </row>
    <row r="2520" s="13" customFormat="1">
      <c r="A2520" s="13"/>
      <c r="B2520" s="232"/>
      <c r="C2520" s="233"/>
      <c r="D2520" s="234" t="s">
        <v>171</v>
      </c>
      <c r="E2520" s="235" t="s">
        <v>19</v>
      </c>
      <c r="F2520" s="236" t="s">
        <v>2951</v>
      </c>
      <c r="G2520" s="233"/>
      <c r="H2520" s="237">
        <v>1</v>
      </c>
      <c r="I2520" s="238"/>
      <c r="J2520" s="233"/>
      <c r="K2520" s="233"/>
      <c r="L2520" s="239"/>
      <c r="M2520" s="240"/>
      <c r="N2520" s="241"/>
      <c r="O2520" s="241"/>
      <c r="P2520" s="241"/>
      <c r="Q2520" s="241"/>
      <c r="R2520" s="241"/>
      <c r="S2520" s="241"/>
      <c r="T2520" s="242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T2520" s="243" t="s">
        <v>171</v>
      </c>
      <c r="AU2520" s="243" t="s">
        <v>83</v>
      </c>
      <c r="AV2520" s="13" t="s">
        <v>83</v>
      </c>
      <c r="AW2520" s="13" t="s">
        <v>35</v>
      </c>
      <c r="AX2520" s="13" t="s">
        <v>73</v>
      </c>
      <c r="AY2520" s="243" t="s">
        <v>160</v>
      </c>
    </row>
    <row r="2521" s="13" customFormat="1">
      <c r="A2521" s="13"/>
      <c r="B2521" s="232"/>
      <c r="C2521" s="233"/>
      <c r="D2521" s="234" t="s">
        <v>171</v>
      </c>
      <c r="E2521" s="235" t="s">
        <v>19</v>
      </c>
      <c r="F2521" s="236" t="s">
        <v>2952</v>
      </c>
      <c r="G2521" s="233"/>
      <c r="H2521" s="237">
        <v>1</v>
      </c>
      <c r="I2521" s="238"/>
      <c r="J2521" s="233"/>
      <c r="K2521" s="233"/>
      <c r="L2521" s="239"/>
      <c r="M2521" s="240"/>
      <c r="N2521" s="241"/>
      <c r="O2521" s="241"/>
      <c r="P2521" s="241"/>
      <c r="Q2521" s="241"/>
      <c r="R2521" s="241"/>
      <c r="S2521" s="241"/>
      <c r="T2521" s="242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T2521" s="243" t="s">
        <v>171</v>
      </c>
      <c r="AU2521" s="243" t="s">
        <v>83</v>
      </c>
      <c r="AV2521" s="13" t="s">
        <v>83</v>
      </c>
      <c r="AW2521" s="13" t="s">
        <v>35</v>
      </c>
      <c r="AX2521" s="13" t="s">
        <v>73</v>
      </c>
      <c r="AY2521" s="243" t="s">
        <v>160</v>
      </c>
    </row>
    <row r="2522" s="13" customFormat="1">
      <c r="A2522" s="13"/>
      <c r="B2522" s="232"/>
      <c r="C2522" s="233"/>
      <c r="D2522" s="234" t="s">
        <v>171</v>
      </c>
      <c r="E2522" s="235" t="s">
        <v>19</v>
      </c>
      <c r="F2522" s="236" t="s">
        <v>2953</v>
      </c>
      <c r="G2522" s="233"/>
      <c r="H2522" s="237">
        <v>7</v>
      </c>
      <c r="I2522" s="238"/>
      <c r="J2522" s="233"/>
      <c r="K2522" s="233"/>
      <c r="L2522" s="239"/>
      <c r="M2522" s="240"/>
      <c r="N2522" s="241"/>
      <c r="O2522" s="241"/>
      <c r="P2522" s="241"/>
      <c r="Q2522" s="241"/>
      <c r="R2522" s="241"/>
      <c r="S2522" s="241"/>
      <c r="T2522" s="242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T2522" s="243" t="s">
        <v>171</v>
      </c>
      <c r="AU2522" s="243" t="s">
        <v>83</v>
      </c>
      <c r="AV2522" s="13" t="s">
        <v>83</v>
      </c>
      <c r="AW2522" s="13" t="s">
        <v>35</v>
      </c>
      <c r="AX2522" s="13" t="s">
        <v>73</v>
      </c>
      <c r="AY2522" s="243" t="s">
        <v>160</v>
      </c>
    </row>
    <row r="2523" s="13" customFormat="1">
      <c r="A2523" s="13"/>
      <c r="B2523" s="232"/>
      <c r="C2523" s="233"/>
      <c r="D2523" s="234" t="s">
        <v>171</v>
      </c>
      <c r="E2523" s="235" t="s">
        <v>19</v>
      </c>
      <c r="F2523" s="236" t="s">
        <v>2975</v>
      </c>
      <c r="G2523" s="233"/>
      <c r="H2523" s="237">
        <v>2</v>
      </c>
      <c r="I2523" s="238"/>
      <c r="J2523" s="233"/>
      <c r="K2523" s="233"/>
      <c r="L2523" s="239"/>
      <c r="M2523" s="240"/>
      <c r="N2523" s="241"/>
      <c r="O2523" s="241"/>
      <c r="P2523" s="241"/>
      <c r="Q2523" s="241"/>
      <c r="R2523" s="241"/>
      <c r="S2523" s="241"/>
      <c r="T2523" s="242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T2523" s="243" t="s">
        <v>171</v>
      </c>
      <c r="AU2523" s="243" t="s">
        <v>83</v>
      </c>
      <c r="AV2523" s="13" t="s">
        <v>83</v>
      </c>
      <c r="AW2523" s="13" t="s">
        <v>35</v>
      </c>
      <c r="AX2523" s="13" t="s">
        <v>73</v>
      </c>
      <c r="AY2523" s="243" t="s">
        <v>160</v>
      </c>
    </row>
    <row r="2524" s="13" customFormat="1">
      <c r="A2524" s="13"/>
      <c r="B2524" s="232"/>
      <c r="C2524" s="233"/>
      <c r="D2524" s="234" t="s">
        <v>171</v>
      </c>
      <c r="E2524" s="235" t="s">
        <v>19</v>
      </c>
      <c r="F2524" s="236" t="s">
        <v>2976</v>
      </c>
      <c r="G2524" s="233"/>
      <c r="H2524" s="237">
        <v>1</v>
      </c>
      <c r="I2524" s="238"/>
      <c r="J2524" s="233"/>
      <c r="K2524" s="233"/>
      <c r="L2524" s="239"/>
      <c r="M2524" s="240"/>
      <c r="N2524" s="241"/>
      <c r="O2524" s="241"/>
      <c r="P2524" s="241"/>
      <c r="Q2524" s="241"/>
      <c r="R2524" s="241"/>
      <c r="S2524" s="241"/>
      <c r="T2524" s="242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T2524" s="243" t="s">
        <v>171</v>
      </c>
      <c r="AU2524" s="243" t="s">
        <v>83</v>
      </c>
      <c r="AV2524" s="13" t="s">
        <v>83</v>
      </c>
      <c r="AW2524" s="13" t="s">
        <v>35</v>
      </c>
      <c r="AX2524" s="13" t="s">
        <v>73</v>
      </c>
      <c r="AY2524" s="243" t="s">
        <v>160</v>
      </c>
    </row>
    <row r="2525" s="13" customFormat="1">
      <c r="A2525" s="13"/>
      <c r="B2525" s="232"/>
      <c r="C2525" s="233"/>
      <c r="D2525" s="234" t="s">
        <v>171</v>
      </c>
      <c r="E2525" s="235" t="s">
        <v>19</v>
      </c>
      <c r="F2525" s="236" t="s">
        <v>2977</v>
      </c>
      <c r="G2525" s="233"/>
      <c r="H2525" s="237">
        <v>2</v>
      </c>
      <c r="I2525" s="238"/>
      <c r="J2525" s="233"/>
      <c r="K2525" s="233"/>
      <c r="L2525" s="239"/>
      <c r="M2525" s="240"/>
      <c r="N2525" s="241"/>
      <c r="O2525" s="241"/>
      <c r="P2525" s="241"/>
      <c r="Q2525" s="241"/>
      <c r="R2525" s="241"/>
      <c r="S2525" s="241"/>
      <c r="T2525" s="242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T2525" s="243" t="s">
        <v>171</v>
      </c>
      <c r="AU2525" s="243" t="s">
        <v>83</v>
      </c>
      <c r="AV2525" s="13" t="s">
        <v>83</v>
      </c>
      <c r="AW2525" s="13" t="s">
        <v>35</v>
      </c>
      <c r="AX2525" s="13" t="s">
        <v>73</v>
      </c>
      <c r="AY2525" s="243" t="s">
        <v>160</v>
      </c>
    </row>
    <row r="2526" s="13" customFormat="1">
      <c r="A2526" s="13"/>
      <c r="B2526" s="232"/>
      <c r="C2526" s="233"/>
      <c r="D2526" s="234" t="s">
        <v>171</v>
      </c>
      <c r="E2526" s="235" t="s">
        <v>19</v>
      </c>
      <c r="F2526" s="236" t="s">
        <v>2978</v>
      </c>
      <c r="G2526" s="233"/>
      <c r="H2526" s="237">
        <v>1</v>
      </c>
      <c r="I2526" s="238"/>
      <c r="J2526" s="233"/>
      <c r="K2526" s="233"/>
      <c r="L2526" s="239"/>
      <c r="M2526" s="240"/>
      <c r="N2526" s="241"/>
      <c r="O2526" s="241"/>
      <c r="P2526" s="241"/>
      <c r="Q2526" s="241"/>
      <c r="R2526" s="241"/>
      <c r="S2526" s="241"/>
      <c r="T2526" s="242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T2526" s="243" t="s">
        <v>171</v>
      </c>
      <c r="AU2526" s="243" t="s">
        <v>83</v>
      </c>
      <c r="AV2526" s="13" t="s">
        <v>83</v>
      </c>
      <c r="AW2526" s="13" t="s">
        <v>35</v>
      </c>
      <c r="AX2526" s="13" t="s">
        <v>73</v>
      </c>
      <c r="AY2526" s="243" t="s">
        <v>160</v>
      </c>
    </row>
    <row r="2527" s="14" customFormat="1">
      <c r="A2527" s="14"/>
      <c r="B2527" s="244"/>
      <c r="C2527" s="245"/>
      <c r="D2527" s="234" t="s">
        <v>171</v>
      </c>
      <c r="E2527" s="246" t="s">
        <v>19</v>
      </c>
      <c r="F2527" s="247" t="s">
        <v>180</v>
      </c>
      <c r="G2527" s="245"/>
      <c r="H2527" s="248">
        <v>40</v>
      </c>
      <c r="I2527" s="249"/>
      <c r="J2527" s="245"/>
      <c r="K2527" s="245"/>
      <c r="L2527" s="250"/>
      <c r="M2527" s="251"/>
      <c r="N2527" s="252"/>
      <c r="O2527" s="252"/>
      <c r="P2527" s="252"/>
      <c r="Q2527" s="252"/>
      <c r="R2527" s="252"/>
      <c r="S2527" s="252"/>
      <c r="T2527" s="253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T2527" s="254" t="s">
        <v>171</v>
      </c>
      <c r="AU2527" s="254" t="s">
        <v>83</v>
      </c>
      <c r="AV2527" s="14" t="s">
        <v>167</v>
      </c>
      <c r="AW2527" s="14" t="s">
        <v>35</v>
      </c>
      <c r="AX2527" s="14" t="s">
        <v>81</v>
      </c>
      <c r="AY2527" s="254" t="s">
        <v>160</v>
      </c>
    </row>
    <row r="2528" s="2" customFormat="1" ht="37.8" customHeight="1">
      <c r="A2528" s="40"/>
      <c r="B2528" s="41"/>
      <c r="C2528" s="255" t="s">
        <v>3135</v>
      </c>
      <c r="D2528" s="255" t="s">
        <v>242</v>
      </c>
      <c r="E2528" s="256" t="s">
        <v>3136</v>
      </c>
      <c r="F2528" s="257" t="s">
        <v>3137</v>
      </c>
      <c r="G2528" s="258" t="s">
        <v>287</v>
      </c>
      <c r="H2528" s="259">
        <v>40</v>
      </c>
      <c r="I2528" s="260"/>
      <c r="J2528" s="261">
        <f>ROUND(I2528*H2528,2)</f>
        <v>0</v>
      </c>
      <c r="K2528" s="257" t="s">
        <v>166</v>
      </c>
      <c r="L2528" s="262"/>
      <c r="M2528" s="263" t="s">
        <v>19</v>
      </c>
      <c r="N2528" s="264" t="s">
        <v>44</v>
      </c>
      <c r="O2528" s="86"/>
      <c r="P2528" s="223">
        <f>O2528*H2528</f>
        <v>0</v>
      </c>
      <c r="Q2528" s="223">
        <v>0.016</v>
      </c>
      <c r="R2528" s="223">
        <f>Q2528*H2528</f>
        <v>0.64000000000000001</v>
      </c>
      <c r="S2528" s="223">
        <v>0</v>
      </c>
      <c r="T2528" s="224">
        <f>S2528*H2528</f>
        <v>0</v>
      </c>
      <c r="U2528" s="40"/>
      <c r="V2528" s="40"/>
      <c r="W2528" s="40"/>
      <c r="X2528" s="40"/>
      <c r="Y2528" s="40"/>
      <c r="Z2528" s="40"/>
      <c r="AA2528" s="40"/>
      <c r="AB2528" s="40"/>
      <c r="AC2528" s="40"/>
      <c r="AD2528" s="40"/>
      <c r="AE2528" s="40"/>
      <c r="AR2528" s="225" t="s">
        <v>368</v>
      </c>
      <c r="AT2528" s="225" t="s">
        <v>242</v>
      </c>
      <c r="AU2528" s="225" t="s">
        <v>83</v>
      </c>
      <c r="AY2528" s="19" t="s">
        <v>160</v>
      </c>
      <c r="BE2528" s="226">
        <f>IF(N2528="základní",J2528,0)</f>
        <v>0</v>
      </c>
      <c r="BF2528" s="226">
        <f>IF(N2528="snížená",J2528,0)</f>
        <v>0</v>
      </c>
      <c r="BG2528" s="226">
        <f>IF(N2528="zákl. přenesená",J2528,0)</f>
        <v>0</v>
      </c>
      <c r="BH2528" s="226">
        <f>IF(N2528="sníž. přenesená",J2528,0)</f>
        <v>0</v>
      </c>
      <c r="BI2528" s="226">
        <f>IF(N2528="nulová",J2528,0)</f>
        <v>0</v>
      </c>
      <c r="BJ2528" s="19" t="s">
        <v>81</v>
      </c>
      <c r="BK2528" s="226">
        <f>ROUND(I2528*H2528,2)</f>
        <v>0</v>
      </c>
      <c r="BL2528" s="19" t="s">
        <v>263</v>
      </c>
      <c r="BM2528" s="225" t="s">
        <v>3138</v>
      </c>
    </row>
    <row r="2529" s="2" customFormat="1" ht="24.15" customHeight="1">
      <c r="A2529" s="40"/>
      <c r="B2529" s="41"/>
      <c r="C2529" s="214" t="s">
        <v>3139</v>
      </c>
      <c r="D2529" s="214" t="s">
        <v>162</v>
      </c>
      <c r="E2529" s="215" t="s">
        <v>3140</v>
      </c>
      <c r="F2529" s="216" t="s">
        <v>3141</v>
      </c>
      <c r="G2529" s="217" t="s">
        <v>287</v>
      </c>
      <c r="H2529" s="218">
        <v>14</v>
      </c>
      <c r="I2529" s="219"/>
      <c r="J2529" s="220">
        <f>ROUND(I2529*H2529,2)</f>
        <v>0</v>
      </c>
      <c r="K2529" s="216" t="s">
        <v>166</v>
      </c>
      <c r="L2529" s="46"/>
      <c r="M2529" s="221" t="s">
        <v>19</v>
      </c>
      <c r="N2529" s="222" t="s">
        <v>44</v>
      </c>
      <c r="O2529" s="86"/>
      <c r="P2529" s="223">
        <f>O2529*H2529</f>
        <v>0</v>
      </c>
      <c r="Q2529" s="223">
        <v>0.00040000000000000002</v>
      </c>
      <c r="R2529" s="223">
        <f>Q2529*H2529</f>
        <v>0.0055999999999999999</v>
      </c>
      <c r="S2529" s="223">
        <v>0</v>
      </c>
      <c r="T2529" s="224">
        <f>S2529*H2529</f>
        <v>0</v>
      </c>
      <c r="U2529" s="40"/>
      <c r="V2529" s="40"/>
      <c r="W2529" s="40"/>
      <c r="X2529" s="40"/>
      <c r="Y2529" s="40"/>
      <c r="Z2529" s="40"/>
      <c r="AA2529" s="40"/>
      <c r="AB2529" s="40"/>
      <c r="AC2529" s="40"/>
      <c r="AD2529" s="40"/>
      <c r="AE2529" s="40"/>
      <c r="AR2529" s="225" t="s">
        <v>263</v>
      </c>
      <c r="AT2529" s="225" t="s">
        <v>162</v>
      </c>
      <c r="AU2529" s="225" t="s">
        <v>83</v>
      </c>
      <c r="AY2529" s="19" t="s">
        <v>160</v>
      </c>
      <c r="BE2529" s="226">
        <f>IF(N2529="základní",J2529,0)</f>
        <v>0</v>
      </c>
      <c r="BF2529" s="226">
        <f>IF(N2529="snížená",J2529,0)</f>
        <v>0</v>
      </c>
      <c r="BG2529" s="226">
        <f>IF(N2529="zákl. přenesená",J2529,0)</f>
        <v>0</v>
      </c>
      <c r="BH2529" s="226">
        <f>IF(N2529="sníž. přenesená",J2529,0)</f>
        <v>0</v>
      </c>
      <c r="BI2529" s="226">
        <f>IF(N2529="nulová",J2529,0)</f>
        <v>0</v>
      </c>
      <c r="BJ2529" s="19" t="s">
        <v>81</v>
      </c>
      <c r="BK2529" s="226">
        <f>ROUND(I2529*H2529,2)</f>
        <v>0</v>
      </c>
      <c r="BL2529" s="19" t="s">
        <v>263</v>
      </c>
      <c r="BM2529" s="225" t="s">
        <v>3142</v>
      </c>
    </row>
    <row r="2530" s="2" customFormat="1">
      <c r="A2530" s="40"/>
      <c r="B2530" s="41"/>
      <c r="C2530" s="42"/>
      <c r="D2530" s="227" t="s">
        <v>169</v>
      </c>
      <c r="E2530" s="42"/>
      <c r="F2530" s="228" t="s">
        <v>3143</v>
      </c>
      <c r="G2530" s="42"/>
      <c r="H2530" s="42"/>
      <c r="I2530" s="229"/>
      <c r="J2530" s="42"/>
      <c r="K2530" s="42"/>
      <c r="L2530" s="46"/>
      <c r="M2530" s="230"/>
      <c r="N2530" s="231"/>
      <c r="O2530" s="86"/>
      <c r="P2530" s="86"/>
      <c r="Q2530" s="86"/>
      <c r="R2530" s="86"/>
      <c r="S2530" s="86"/>
      <c r="T2530" s="87"/>
      <c r="U2530" s="40"/>
      <c r="V2530" s="40"/>
      <c r="W2530" s="40"/>
      <c r="X2530" s="40"/>
      <c r="Y2530" s="40"/>
      <c r="Z2530" s="40"/>
      <c r="AA2530" s="40"/>
      <c r="AB2530" s="40"/>
      <c r="AC2530" s="40"/>
      <c r="AD2530" s="40"/>
      <c r="AE2530" s="40"/>
      <c r="AT2530" s="19" t="s">
        <v>169</v>
      </c>
      <c r="AU2530" s="19" t="s">
        <v>83</v>
      </c>
    </row>
    <row r="2531" s="13" customFormat="1">
      <c r="A2531" s="13"/>
      <c r="B2531" s="232"/>
      <c r="C2531" s="233"/>
      <c r="D2531" s="234" t="s">
        <v>171</v>
      </c>
      <c r="E2531" s="235" t="s">
        <v>19</v>
      </c>
      <c r="F2531" s="236" t="s">
        <v>3005</v>
      </c>
      <c r="G2531" s="233"/>
      <c r="H2531" s="237">
        <v>6</v>
      </c>
      <c r="I2531" s="238"/>
      <c r="J2531" s="233"/>
      <c r="K2531" s="233"/>
      <c r="L2531" s="239"/>
      <c r="M2531" s="240"/>
      <c r="N2531" s="241"/>
      <c r="O2531" s="241"/>
      <c r="P2531" s="241"/>
      <c r="Q2531" s="241"/>
      <c r="R2531" s="241"/>
      <c r="S2531" s="241"/>
      <c r="T2531" s="242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T2531" s="243" t="s">
        <v>171</v>
      </c>
      <c r="AU2531" s="243" t="s">
        <v>83</v>
      </c>
      <c r="AV2531" s="13" t="s">
        <v>83</v>
      </c>
      <c r="AW2531" s="13" t="s">
        <v>35</v>
      </c>
      <c r="AX2531" s="13" t="s">
        <v>73</v>
      </c>
      <c r="AY2531" s="243" t="s">
        <v>160</v>
      </c>
    </row>
    <row r="2532" s="13" customFormat="1">
      <c r="A2532" s="13"/>
      <c r="B2532" s="232"/>
      <c r="C2532" s="233"/>
      <c r="D2532" s="234" t="s">
        <v>171</v>
      </c>
      <c r="E2532" s="235" t="s">
        <v>19</v>
      </c>
      <c r="F2532" s="236" t="s">
        <v>2994</v>
      </c>
      <c r="G2532" s="233"/>
      <c r="H2532" s="237">
        <v>3</v>
      </c>
      <c r="I2532" s="238"/>
      <c r="J2532" s="233"/>
      <c r="K2532" s="233"/>
      <c r="L2532" s="239"/>
      <c r="M2532" s="240"/>
      <c r="N2532" s="241"/>
      <c r="O2532" s="241"/>
      <c r="P2532" s="241"/>
      <c r="Q2532" s="241"/>
      <c r="R2532" s="241"/>
      <c r="S2532" s="241"/>
      <c r="T2532" s="242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T2532" s="243" t="s">
        <v>171</v>
      </c>
      <c r="AU2532" s="243" t="s">
        <v>83</v>
      </c>
      <c r="AV2532" s="13" t="s">
        <v>83</v>
      </c>
      <c r="AW2532" s="13" t="s">
        <v>35</v>
      </c>
      <c r="AX2532" s="13" t="s">
        <v>73</v>
      </c>
      <c r="AY2532" s="243" t="s">
        <v>160</v>
      </c>
    </row>
    <row r="2533" s="13" customFormat="1">
      <c r="A2533" s="13"/>
      <c r="B2533" s="232"/>
      <c r="C2533" s="233"/>
      <c r="D2533" s="234" t="s">
        <v>171</v>
      </c>
      <c r="E2533" s="235" t="s">
        <v>19</v>
      </c>
      <c r="F2533" s="236" t="s">
        <v>3018</v>
      </c>
      <c r="G2533" s="233"/>
      <c r="H2533" s="237">
        <v>1</v>
      </c>
      <c r="I2533" s="238"/>
      <c r="J2533" s="233"/>
      <c r="K2533" s="233"/>
      <c r="L2533" s="239"/>
      <c r="M2533" s="240"/>
      <c r="N2533" s="241"/>
      <c r="O2533" s="241"/>
      <c r="P2533" s="241"/>
      <c r="Q2533" s="241"/>
      <c r="R2533" s="241"/>
      <c r="S2533" s="241"/>
      <c r="T2533" s="242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T2533" s="243" t="s">
        <v>171</v>
      </c>
      <c r="AU2533" s="243" t="s">
        <v>83</v>
      </c>
      <c r="AV2533" s="13" t="s">
        <v>83</v>
      </c>
      <c r="AW2533" s="13" t="s">
        <v>35</v>
      </c>
      <c r="AX2533" s="13" t="s">
        <v>73</v>
      </c>
      <c r="AY2533" s="243" t="s">
        <v>160</v>
      </c>
    </row>
    <row r="2534" s="13" customFormat="1">
      <c r="A2534" s="13"/>
      <c r="B2534" s="232"/>
      <c r="C2534" s="233"/>
      <c r="D2534" s="234" t="s">
        <v>171</v>
      </c>
      <c r="E2534" s="235" t="s">
        <v>19</v>
      </c>
      <c r="F2534" s="236" t="s">
        <v>3007</v>
      </c>
      <c r="G2534" s="233"/>
      <c r="H2534" s="237">
        <v>4</v>
      </c>
      <c r="I2534" s="238"/>
      <c r="J2534" s="233"/>
      <c r="K2534" s="233"/>
      <c r="L2534" s="239"/>
      <c r="M2534" s="240"/>
      <c r="N2534" s="241"/>
      <c r="O2534" s="241"/>
      <c r="P2534" s="241"/>
      <c r="Q2534" s="241"/>
      <c r="R2534" s="241"/>
      <c r="S2534" s="241"/>
      <c r="T2534" s="242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T2534" s="243" t="s">
        <v>171</v>
      </c>
      <c r="AU2534" s="243" t="s">
        <v>83</v>
      </c>
      <c r="AV2534" s="13" t="s">
        <v>83</v>
      </c>
      <c r="AW2534" s="13" t="s">
        <v>35</v>
      </c>
      <c r="AX2534" s="13" t="s">
        <v>73</v>
      </c>
      <c r="AY2534" s="243" t="s">
        <v>160</v>
      </c>
    </row>
    <row r="2535" s="14" customFormat="1">
      <c r="A2535" s="14"/>
      <c r="B2535" s="244"/>
      <c r="C2535" s="245"/>
      <c r="D2535" s="234" t="s">
        <v>171</v>
      </c>
      <c r="E2535" s="246" t="s">
        <v>19</v>
      </c>
      <c r="F2535" s="247" t="s">
        <v>180</v>
      </c>
      <c r="G2535" s="245"/>
      <c r="H2535" s="248">
        <v>14</v>
      </c>
      <c r="I2535" s="249"/>
      <c r="J2535" s="245"/>
      <c r="K2535" s="245"/>
      <c r="L2535" s="250"/>
      <c r="M2535" s="251"/>
      <c r="N2535" s="252"/>
      <c r="O2535" s="252"/>
      <c r="P2535" s="252"/>
      <c r="Q2535" s="252"/>
      <c r="R2535" s="252"/>
      <c r="S2535" s="252"/>
      <c r="T2535" s="253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T2535" s="254" t="s">
        <v>171</v>
      </c>
      <c r="AU2535" s="254" t="s">
        <v>83</v>
      </c>
      <c r="AV2535" s="14" t="s">
        <v>167</v>
      </c>
      <c r="AW2535" s="14" t="s">
        <v>35</v>
      </c>
      <c r="AX2535" s="14" t="s">
        <v>81</v>
      </c>
      <c r="AY2535" s="254" t="s">
        <v>160</v>
      </c>
    </row>
    <row r="2536" s="2" customFormat="1" ht="37.8" customHeight="1">
      <c r="A2536" s="40"/>
      <c r="B2536" s="41"/>
      <c r="C2536" s="255" t="s">
        <v>3144</v>
      </c>
      <c r="D2536" s="255" t="s">
        <v>242</v>
      </c>
      <c r="E2536" s="256" t="s">
        <v>3145</v>
      </c>
      <c r="F2536" s="257" t="s">
        <v>3146</v>
      </c>
      <c r="G2536" s="258" t="s">
        <v>287</v>
      </c>
      <c r="H2536" s="259">
        <v>14</v>
      </c>
      <c r="I2536" s="260"/>
      <c r="J2536" s="261">
        <f>ROUND(I2536*H2536,2)</f>
        <v>0</v>
      </c>
      <c r="K2536" s="257" t="s">
        <v>166</v>
      </c>
      <c r="L2536" s="262"/>
      <c r="M2536" s="263" t="s">
        <v>19</v>
      </c>
      <c r="N2536" s="264" t="s">
        <v>44</v>
      </c>
      <c r="O2536" s="86"/>
      <c r="P2536" s="223">
        <f>O2536*H2536</f>
        <v>0</v>
      </c>
      <c r="Q2536" s="223">
        <v>0.017999999999999999</v>
      </c>
      <c r="R2536" s="223">
        <f>Q2536*H2536</f>
        <v>0.252</v>
      </c>
      <c r="S2536" s="223">
        <v>0</v>
      </c>
      <c r="T2536" s="224">
        <f>S2536*H2536</f>
        <v>0</v>
      </c>
      <c r="U2536" s="40"/>
      <c r="V2536" s="40"/>
      <c r="W2536" s="40"/>
      <c r="X2536" s="40"/>
      <c r="Y2536" s="40"/>
      <c r="Z2536" s="40"/>
      <c r="AA2536" s="40"/>
      <c r="AB2536" s="40"/>
      <c r="AC2536" s="40"/>
      <c r="AD2536" s="40"/>
      <c r="AE2536" s="40"/>
      <c r="AR2536" s="225" t="s">
        <v>368</v>
      </c>
      <c r="AT2536" s="225" t="s">
        <v>242</v>
      </c>
      <c r="AU2536" s="225" t="s">
        <v>83</v>
      </c>
      <c r="AY2536" s="19" t="s">
        <v>160</v>
      </c>
      <c r="BE2536" s="226">
        <f>IF(N2536="základní",J2536,0)</f>
        <v>0</v>
      </c>
      <c r="BF2536" s="226">
        <f>IF(N2536="snížená",J2536,0)</f>
        <v>0</v>
      </c>
      <c r="BG2536" s="226">
        <f>IF(N2536="zákl. přenesená",J2536,0)</f>
        <v>0</v>
      </c>
      <c r="BH2536" s="226">
        <f>IF(N2536="sníž. přenesená",J2536,0)</f>
        <v>0</v>
      </c>
      <c r="BI2536" s="226">
        <f>IF(N2536="nulová",J2536,0)</f>
        <v>0</v>
      </c>
      <c r="BJ2536" s="19" t="s">
        <v>81</v>
      </c>
      <c r="BK2536" s="226">
        <f>ROUND(I2536*H2536,2)</f>
        <v>0</v>
      </c>
      <c r="BL2536" s="19" t="s">
        <v>263</v>
      </c>
      <c r="BM2536" s="225" t="s">
        <v>3147</v>
      </c>
    </row>
    <row r="2537" s="2" customFormat="1" ht="24.15" customHeight="1">
      <c r="A2537" s="40"/>
      <c r="B2537" s="41"/>
      <c r="C2537" s="214" t="s">
        <v>3148</v>
      </c>
      <c r="D2537" s="214" t="s">
        <v>162</v>
      </c>
      <c r="E2537" s="215" t="s">
        <v>3149</v>
      </c>
      <c r="F2537" s="216" t="s">
        <v>3150</v>
      </c>
      <c r="G2537" s="217" t="s">
        <v>250</v>
      </c>
      <c r="H2537" s="218">
        <v>1</v>
      </c>
      <c r="I2537" s="219"/>
      <c r="J2537" s="220">
        <f>ROUND(I2537*H2537,2)</f>
        <v>0</v>
      </c>
      <c r="K2537" s="216" t="s">
        <v>166</v>
      </c>
      <c r="L2537" s="46"/>
      <c r="M2537" s="221" t="s">
        <v>19</v>
      </c>
      <c r="N2537" s="222" t="s">
        <v>44</v>
      </c>
      <c r="O2537" s="86"/>
      <c r="P2537" s="223">
        <f>O2537*H2537</f>
        <v>0</v>
      </c>
      <c r="Q2537" s="223">
        <v>0</v>
      </c>
      <c r="R2537" s="223">
        <f>Q2537*H2537</f>
        <v>0</v>
      </c>
      <c r="S2537" s="223">
        <v>0</v>
      </c>
      <c r="T2537" s="224">
        <f>S2537*H2537</f>
        <v>0</v>
      </c>
      <c r="U2537" s="40"/>
      <c r="V2537" s="40"/>
      <c r="W2537" s="40"/>
      <c r="X2537" s="40"/>
      <c r="Y2537" s="40"/>
      <c r="Z2537" s="40"/>
      <c r="AA2537" s="40"/>
      <c r="AB2537" s="40"/>
      <c r="AC2537" s="40"/>
      <c r="AD2537" s="40"/>
      <c r="AE2537" s="40"/>
      <c r="AR2537" s="225" t="s">
        <v>167</v>
      </c>
      <c r="AT2537" s="225" t="s">
        <v>162</v>
      </c>
      <c r="AU2537" s="225" t="s">
        <v>83</v>
      </c>
      <c r="AY2537" s="19" t="s">
        <v>160</v>
      </c>
      <c r="BE2537" s="226">
        <f>IF(N2537="základní",J2537,0)</f>
        <v>0</v>
      </c>
      <c r="BF2537" s="226">
        <f>IF(N2537="snížená",J2537,0)</f>
        <v>0</v>
      </c>
      <c r="BG2537" s="226">
        <f>IF(N2537="zákl. přenesená",J2537,0)</f>
        <v>0</v>
      </c>
      <c r="BH2537" s="226">
        <f>IF(N2537="sníž. přenesená",J2537,0)</f>
        <v>0</v>
      </c>
      <c r="BI2537" s="226">
        <f>IF(N2537="nulová",J2537,0)</f>
        <v>0</v>
      </c>
      <c r="BJ2537" s="19" t="s">
        <v>81</v>
      </c>
      <c r="BK2537" s="226">
        <f>ROUND(I2537*H2537,2)</f>
        <v>0</v>
      </c>
      <c r="BL2537" s="19" t="s">
        <v>167</v>
      </c>
      <c r="BM2537" s="225" t="s">
        <v>3151</v>
      </c>
    </row>
    <row r="2538" s="2" customFormat="1">
      <c r="A2538" s="40"/>
      <c r="B2538" s="41"/>
      <c r="C2538" s="42"/>
      <c r="D2538" s="227" t="s">
        <v>169</v>
      </c>
      <c r="E2538" s="42"/>
      <c r="F2538" s="228" t="s">
        <v>3152</v>
      </c>
      <c r="G2538" s="42"/>
      <c r="H2538" s="42"/>
      <c r="I2538" s="229"/>
      <c r="J2538" s="42"/>
      <c r="K2538" s="42"/>
      <c r="L2538" s="46"/>
      <c r="M2538" s="230"/>
      <c r="N2538" s="231"/>
      <c r="O2538" s="86"/>
      <c r="P2538" s="86"/>
      <c r="Q2538" s="86"/>
      <c r="R2538" s="86"/>
      <c r="S2538" s="86"/>
      <c r="T2538" s="87"/>
      <c r="U2538" s="40"/>
      <c r="V2538" s="40"/>
      <c r="W2538" s="40"/>
      <c r="X2538" s="40"/>
      <c r="Y2538" s="40"/>
      <c r="Z2538" s="40"/>
      <c r="AA2538" s="40"/>
      <c r="AB2538" s="40"/>
      <c r="AC2538" s="40"/>
      <c r="AD2538" s="40"/>
      <c r="AE2538" s="40"/>
      <c r="AT2538" s="19" t="s">
        <v>169</v>
      </c>
      <c r="AU2538" s="19" t="s">
        <v>83</v>
      </c>
    </row>
    <row r="2539" s="2" customFormat="1" ht="24.15" customHeight="1">
      <c r="A2539" s="40"/>
      <c r="B2539" s="41"/>
      <c r="C2539" s="255" t="s">
        <v>3153</v>
      </c>
      <c r="D2539" s="255" t="s">
        <v>242</v>
      </c>
      <c r="E2539" s="256" t="s">
        <v>3154</v>
      </c>
      <c r="F2539" s="257" t="s">
        <v>3155</v>
      </c>
      <c r="G2539" s="258" t="s">
        <v>250</v>
      </c>
      <c r="H2539" s="259">
        <v>1</v>
      </c>
      <c r="I2539" s="260"/>
      <c r="J2539" s="261">
        <f>ROUND(I2539*H2539,2)</f>
        <v>0</v>
      </c>
      <c r="K2539" s="257" t="s">
        <v>166</v>
      </c>
      <c r="L2539" s="262"/>
      <c r="M2539" s="263" t="s">
        <v>19</v>
      </c>
      <c r="N2539" s="264" t="s">
        <v>44</v>
      </c>
      <c r="O2539" s="86"/>
      <c r="P2539" s="223">
        <f>O2539*H2539</f>
        <v>0</v>
      </c>
      <c r="Q2539" s="223">
        <v>0.0030000000000000001</v>
      </c>
      <c r="R2539" s="223">
        <f>Q2539*H2539</f>
        <v>0.0030000000000000001</v>
      </c>
      <c r="S2539" s="223">
        <v>0</v>
      </c>
      <c r="T2539" s="224">
        <f>S2539*H2539</f>
        <v>0</v>
      </c>
      <c r="U2539" s="40"/>
      <c r="V2539" s="40"/>
      <c r="W2539" s="40"/>
      <c r="X2539" s="40"/>
      <c r="Y2539" s="40"/>
      <c r="Z2539" s="40"/>
      <c r="AA2539" s="40"/>
      <c r="AB2539" s="40"/>
      <c r="AC2539" s="40"/>
      <c r="AD2539" s="40"/>
      <c r="AE2539" s="40"/>
      <c r="AR2539" s="225" t="s">
        <v>210</v>
      </c>
      <c r="AT2539" s="225" t="s">
        <v>242</v>
      </c>
      <c r="AU2539" s="225" t="s">
        <v>83</v>
      </c>
      <c r="AY2539" s="19" t="s">
        <v>160</v>
      </c>
      <c r="BE2539" s="226">
        <f>IF(N2539="základní",J2539,0)</f>
        <v>0</v>
      </c>
      <c r="BF2539" s="226">
        <f>IF(N2539="snížená",J2539,0)</f>
        <v>0</v>
      </c>
      <c r="BG2539" s="226">
        <f>IF(N2539="zákl. přenesená",J2539,0)</f>
        <v>0</v>
      </c>
      <c r="BH2539" s="226">
        <f>IF(N2539="sníž. přenesená",J2539,0)</f>
        <v>0</v>
      </c>
      <c r="BI2539" s="226">
        <f>IF(N2539="nulová",J2539,0)</f>
        <v>0</v>
      </c>
      <c r="BJ2539" s="19" t="s">
        <v>81</v>
      </c>
      <c r="BK2539" s="226">
        <f>ROUND(I2539*H2539,2)</f>
        <v>0</v>
      </c>
      <c r="BL2539" s="19" t="s">
        <v>167</v>
      </c>
      <c r="BM2539" s="225" t="s">
        <v>3156</v>
      </c>
    </row>
    <row r="2540" s="2" customFormat="1">
      <c r="A2540" s="40"/>
      <c r="B2540" s="41"/>
      <c r="C2540" s="42"/>
      <c r="D2540" s="234" t="s">
        <v>449</v>
      </c>
      <c r="E2540" s="42"/>
      <c r="F2540" s="276" t="s">
        <v>3157</v>
      </c>
      <c r="G2540" s="42"/>
      <c r="H2540" s="42"/>
      <c r="I2540" s="229"/>
      <c r="J2540" s="42"/>
      <c r="K2540" s="42"/>
      <c r="L2540" s="46"/>
      <c r="M2540" s="230"/>
      <c r="N2540" s="231"/>
      <c r="O2540" s="86"/>
      <c r="P2540" s="86"/>
      <c r="Q2540" s="86"/>
      <c r="R2540" s="86"/>
      <c r="S2540" s="86"/>
      <c r="T2540" s="87"/>
      <c r="U2540" s="40"/>
      <c r="V2540" s="40"/>
      <c r="W2540" s="40"/>
      <c r="X2540" s="40"/>
      <c r="Y2540" s="40"/>
      <c r="Z2540" s="40"/>
      <c r="AA2540" s="40"/>
      <c r="AB2540" s="40"/>
      <c r="AC2540" s="40"/>
      <c r="AD2540" s="40"/>
      <c r="AE2540" s="40"/>
      <c r="AT2540" s="19" t="s">
        <v>449</v>
      </c>
      <c r="AU2540" s="19" t="s">
        <v>83</v>
      </c>
    </row>
    <row r="2541" s="2" customFormat="1" ht="24.15" customHeight="1">
      <c r="A2541" s="40"/>
      <c r="B2541" s="41"/>
      <c r="C2541" s="214" t="s">
        <v>3158</v>
      </c>
      <c r="D2541" s="214" t="s">
        <v>162</v>
      </c>
      <c r="E2541" s="215" t="s">
        <v>3159</v>
      </c>
      <c r="F2541" s="216" t="s">
        <v>3160</v>
      </c>
      <c r="G2541" s="217" t="s">
        <v>213</v>
      </c>
      <c r="H2541" s="218">
        <v>12.017</v>
      </c>
      <c r="I2541" s="219"/>
      <c r="J2541" s="220">
        <f>ROUND(I2541*H2541,2)</f>
        <v>0</v>
      </c>
      <c r="K2541" s="216" t="s">
        <v>166</v>
      </c>
      <c r="L2541" s="46"/>
      <c r="M2541" s="221" t="s">
        <v>19</v>
      </c>
      <c r="N2541" s="222" t="s">
        <v>44</v>
      </c>
      <c r="O2541" s="86"/>
      <c r="P2541" s="223">
        <f>O2541*H2541</f>
        <v>0</v>
      </c>
      <c r="Q2541" s="223">
        <v>0</v>
      </c>
      <c r="R2541" s="223">
        <f>Q2541*H2541</f>
        <v>0</v>
      </c>
      <c r="S2541" s="223">
        <v>0</v>
      </c>
      <c r="T2541" s="224">
        <f>S2541*H2541</f>
        <v>0</v>
      </c>
      <c r="U2541" s="40"/>
      <c r="V2541" s="40"/>
      <c r="W2541" s="40"/>
      <c r="X2541" s="40"/>
      <c r="Y2541" s="40"/>
      <c r="Z2541" s="40"/>
      <c r="AA2541" s="40"/>
      <c r="AB2541" s="40"/>
      <c r="AC2541" s="40"/>
      <c r="AD2541" s="40"/>
      <c r="AE2541" s="40"/>
      <c r="AR2541" s="225" t="s">
        <v>263</v>
      </c>
      <c r="AT2541" s="225" t="s">
        <v>162</v>
      </c>
      <c r="AU2541" s="225" t="s">
        <v>83</v>
      </c>
      <c r="AY2541" s="19" t="s">
        <v>160</v>
      </c>
      <c r="BE2541" s="226">
        <f>IF(N2541="základní",J2541,0)</f>
        <v>0</v>
      </c>
      <c r="BF2541" s="226">
        <f>IF(N2541="snížená",J2541,0)</f>
        <v>0</v>
      </c>
      <c r="BG2541" s="226">
        <f>IF(N2541="zákl. přenesená",J2541,0)</f>
        <v>0</v>
      </c>
      <c r="BH2541" s="226">
        <f>IF(N2541="sníž. přenesená",J2541,0)</f>
        <v>0</v>
      </c>
      <c r="BI2541" s="226">
        <f>IF(N2541="nulová",J2541,0)</f>
        <v>0</v>
      </c>
      <c r="BJ2541" s="19" t="s">
        <v>81</v>
      </c>
      <c r="BK2541" s="226">
        <f>ROUND(I2541*H2541,2)</f>
        <v>0</v>
      </c>
      <c r="BL2541" s="19" t="s">
        <v>263</v>
      </c>
      <c r="BM2541" s="225" t="s">
        <v>3161</v>
      </c>
    </row>
    <row r="2542" s="2" customFormat="1">
      <c r="A2542" s="40"/>
      <c r="B2542" s="41"/>
      <c r="C2542" s="42"/>
      <c r="D2542" s="227" t="s">
        <v>169</v>
      </c>
      <c r="E2542" s="42"/>
      <c r="F2542" s="228" t="s">
        <v>3162</v>
      </c>
      <c r="G2542" s="42"/>
      <c r="H2542" s="42"/>
      <c r="I2542" s="229"/>
      <c r="J2542" s="42"/>
      <c r="K2542" s="42"/>
      <c r="L2542" s="46"/>
      <c r="M2542" s="230"/>
      <c r="N2542" s="231"/>
      <c r="O2542" s="86"/>
      <c r="P2542" s="86"/>
      <c r="Q2542" s="86"/>
      <c r="R2542" s="86"/>
      <c r="S2542" s="86"/>
      <c r="T2542" s="87"/>
      <c r="U2542" s="40"/>
      <c r="V2542" s="40"/>
      <c r="W2542" s="40"/>
      <c r="X2542" s="40"/>
      <c r="Y2542" s="40"/>
      <c r="Z2542" s="40"/>
      <c r="AA2542" s="40"/>
      <c r="AB2542" s="40"/>
      <c r="AC2542" s="40"/>
      <c r="AD2542" s="40"/>
      <c r="AE2542" s="40"/>
      <c r="AT2542" s="19" t="s">
        <v>169</v>
      </c>
      <c r="AU2542" s="19" t="s">
        <v>83</v>
      </c>
    </row>
    <row r="2543" s="12" customFormat="1" ht="22.8" customHeight="1">
      <c r="A2543" s="12"/>
      <c r="B2543" s="198"/>
      <c r="C2543" s="199"/>
      <c r="D2543" s="200" t="s">
        <v>72</v>
      </c>
      <c r="E2543" s="212" t="s">
        <v>434</v>
      </c>
      <c r="F2543" s="212" t="s">
        <v>435</v>
      </c>
      <c r="G2543" s="199"/>
      <c r="H2543" s="199"/>
      <c r="I2543" s="202"/>
      <c r="J2543" s="213">
        <f>BK2543</f>
        <v>0</v>
      </c>
      <c r="K2543" s="199"/>
      <c r="L2543" s="204"/>
      <c r="M2543" s="205"/>
      <c r="N2543" s="206"/>
      <c r="O2543" s="206"/>
      <c r="P2543" s="207">
        <f>SUM(P2544:P2905)</f>
        <v>0</v>
      </c>
      <c r="Q2543" s="206"/>
      <c r="R2543" s="207">
        <f>SUM(R2544:R2905)</f>
        <v>33.557127970000003</v>
      </c>
      <c r="S2543" s="206"/>
      <c r="T2543" s="208">
        <f>SUM(T2544:T2905)</f>
        <v>0</v>
      </c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R2543" s="209" t="s">
        <v>83</v>
      </c>
      <c r="AT2543" s="210" t="s">
        <v>72</v>
      </c>
      <c r="AU2543" s="210" t="s">
        <v>81</v>
      </c>
      <c r="AY2543" s="209" t="s">
        <v>160</v>
      </c>
      <c r="BK2543" s="211">
        <f>SUM(BK2544:BK2905)</f>
        <v>0</v>
      </c>
    </row>
    <row r="2544" s="2" customFormat="1" ht="37.8" customHeight="1">
      <c r="A2544" s="40"/>
      <c r="B2544" s="41"/>
      <c r="C2544" s="214" t="s">
        <v>3163</v>
      </c>
      <c r="D2544" s="214" t="s">
        <v>162</v>
      </c>
      <c r="E2544" s="215" t="s">
        <v>3164</v>
      </c>
      <c r="F2544" s="216" t="s">
        <v>3165</v>
      </c>
      <c r="G2544" s="217" t="s">
        <v>165</v>
      </c>
      <c r="H2544" s="218">
        <v>15.914999999999999</v>
      </c>
      <c r="I2544" s="219"/>
      <c r="J2544" s="220">
        <f>ROUND(I2544*H2544,2)</f>
        <v>0</v>
      </c>
      <c r="K2544" s="216" t="s">
        <v>166</v>
      </c>
      <c r="L2544" s="46"/>
      <c r="M2544" s="221" t="s">
        <v>19</v>
      </c>
      <c r="N2544" s="222" t="s">
        <v>44</v>
      </c>
      <c r="O2544" s="86"/>
      <c r="P2544" s="223">
        <f>O2544*H2544</f>
        <v>0</v>
      </c>
      <c r="Q2544" s="223">
        <v>0.00024000000000000001</v>
      </c>
      <c r="R2544" s="223">
        <f>Q2544*H2544</f>
        <v>0.0038195999999999998</v>
      </c>
      <c r="S2544" s="223">
        <v>0</v>
      </c>
      <c r="T2544" s="224">
        <f>S2544*H2544</f>
        <v>0</v>
      </c>
      <c r="U2544" s="40"/>
      <c r="V2544" s="40"/>
      <c r="W2544" s="40"/>
      <c r="X2544" s="40"/>
      <c r="Y2544" s="40"/>
      <c r="Z2544" s="40"/>
      <c r="AA2544" s="40"/>
      <c r="AB2544" s="40"/>
      <c r="AC2544" s="40"/>
      <c r="AD2544" s="40"/>
      <c r="AE2544" s="40"/>
      <c r="AR2544" s="225" t="s">
        <v>263</v>
      </c>
      <c r="AT2544" s="225" t="s">
        <v>162</v>
      </c>
      <c r="AU2544" s="225" t="s">
        <v>83</v>
      </c>
      <c r="AY2544" s="19" t="s">
        <v>160</v>
      </c>
      <c r="BE2544" s="226">
        <f>IF(N2544="základní",J2544,0)</f>
        <v>0</v>
      </c>
      <c r="BF2544" s="226">
        <f>IF(N2544="snížená",J2544,0)</f>
        <v>0</v>
      </c>
      <c r="BG2544" s="226">
        <f>IF(N2544="zákl. přenesená",J2544,0)</f>
        <v>0</v>
      </c>
      <c r="BH2544" s="226">
        <f>IF(N2544="sníž. přenesená",J2544,0)</f>
        <v>0</v>
      </c>
      <c r="BI2544" s="226">
        <f>IF(N2544="nulová",J2544,0)</f>
        <v>0</v>
      </c>
      <c r="BJ2544" s="19" t="s">
        <v>81</v>
      </c>
      <c r="BK2544" s="226">
        <f>ROUND(I2544*H2544,2)</f>
        <v>0</v>
      </c>
      <c r="BL2544" s="19" t="s">
        <v>263</v>
      </c>
      <c r="BM2544" s="225" t="s">
        <v>3166</v>
      </c>
    </row>
    <row r="2545" s="2" customFormat="1">
      <c r="A2545" s="40"/>
      <c r="B2545" s="41"/>
      <c r="C2545" s="42"/>
      <c r="D2545" s="227" t="s">
        <v>169</v>
      </c>
      <c r="E2545" s="42"/>
      <c r="F2545" s="228" t="s">
        <v>3167</v>
      </c>
      <c r="G2545" s="42"/>
      <c r="H2545" s="42"/>
      <c r="I2545" s="229"/>
      <c r="J2545" s="42"/>
      <c r="K2545" s="42"/>
      <c r="L2545" s="46"/>
      <c r="M2545" s="230"/>
      <c r="N2545" s="231"/>
      <c r="O2545" s="86"/>
      <c r="P2545" s="86"/>
      <c r="Q2545" s="86"/>
      <c r="R2545" s="86"/>
      <c r="S2545" s="86"/>
      <c r="T2545" s="87"/>
      <c r="U2545" s="40"/>
      <c r="V2545" s="40"/>
      <c r="W2545" s="40"/>
      <c r="X2545" s="40"/>
      <c r="Y2545" s="40"/>
      <c r="Z2545" s="40"/>
      <c r="AA2545" s="40"/>
      <c r="AB2545" s="40"/>
      <c r="AC2545" s="40"/>
      <c r="AD2545" s="40"/>
      <c r="AE2545" s="40"/>
      <c r="AT2545" s="19" t="s">
        <v>169</v>
      </c>
      <c r="AU2545" s="19" t="s">
        <v>83</v>
      </c>
    </row>
    <row r="2546" s="13" customFormat="1">
      <c r="A2546" s="13"/>
      <c r="B2546" s="232"/>
      <c r="C2546" s="233"/>
      <c r="D2546" s="234" t="s">
        <v>171</v>
      </c>
      <c r="E2546" s="235" t="s">
        <v>19</v>
      </c>
      <c r="F2546" s="236" t="s">
        <v>3168</v>
      </c>
      <c r="G2546" s="233"/>
      <c r="H2546" s="237">
        <v>10.125</v>
      </c>
      <c r="I2546" s="238"/>
      <c r="J2546" s="233"/>
      <c r="K2546" s="233"/>
      <c r="L2546" s="239"/>
      <c r="M2546" s="240"/>
      <c r="N2546" s="241"/>
      <c r="O2546" s="241"/>
      <c r="P2546" s="241"/>
      <c r="Q2546" s="241"/>
      <c r="R2546" s="241"/>
      <c r="S2546" s="241"/>
      <c r="T2546" s="242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T2546" s="243" t="s">
        <v>171</v>
      </c>
      <c r="AU2546" s="243" t="s">
        <v>83</v>
      </c>
      <c r="AV2546" s="13" t="s">
        <v>83</v>
      </c>
      <c r="AW2546" s="13" t="s">
        <v>35</v>
      </c>
      <c r="AX2546" s="13" t="s">
        <v>73</v>
      </c>
      <c r="AY2546" s="243" t="s">
        <v>160</v>
      </c>
    </row>
    <row r="2547" s="13" customFormat="1">
      <c r="A2547" s="13"/>
      <c r="B2547" s="232"/>
      <c r="C2547" s="233"/>
      <c r="D2547" s="234" t="s">
        <v>171</v>
      </c>
      <c r="E2547" s="235" t="s">
        <v>19</v>
      </c>
      <c r="F2547" s="236" t="s">
        <v>3169</v>
      </c>
      <c r="G2547" s="233"/>
      <c r="H2547" s="237">
        <v>5.79</v>
      </c>
      <c r="I2547" s="238"/>
      <c r="J2547" s="233"/>
      <c r="K2547" s="233"/>
      <c r="L2547" s="239"/>
      <c r="M2547" s="240"/>
      <c r="N2547" s="241"/>
      <c r="O2547" s="241"/>
      <c r="P2547" s="241"/>
      <c r="Q2547" s="241"/>
      <c r="R2547" s="241"/>
      <c r="S2547" s="241"/>
      <c r="T2547" s="242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T2547" s="243" t="s">
        <v>171</v>
      </c>
      <c r="AU2547" s="243" t="s">
        <v>83</v>
      </c>
      <c r="AV2547" s="13" t="s">
        <v>83</v>
      </c>
      <c r="AW2547" s="13" t="s">
        <v>35</v>
      </c>
      <c r="AX2547" s="13" t="s">
        <v>73</v>
      </c>
      <c r="AY2547" s="243" t="s">
        <v>160</v>
      </c>
    </row>
    <row r="2548" s="14" customFormat="1">
      <c r="A2548" s="14"/>
      <c r="B2548" s="244"/>
      <c r="C2548" s="245"/>
      <c r="D2548" s="234" t="s">
        <v>171</v>
      </c>
      <c r="E2548" s="246" t="s">
        <v>19</v>
      </c>
      <c r="F2548" s="247" t="s">
        <v>180</v>
      </c>
      <c r="G2548" s="245"/>
      <c r="H2548" s="248">
        <v>15.914999999999999</v>
      </c>
      <c r="I2548" s="249"/>
      <c r="J2548" s="245"/>
      <c r="K2548" s="245"/>
      <c r="L2548" s="250"/>
      <c r="M2548" s="251"/>
      <c r="N2548" s="252"/>
      <c r="O2548" s="252"/>
      <c r="P2548" s="252"/>
      <c r="Q2548" s="252"/>
      <c r="R2548" s="252"/>
      <c r="S2548" s="252"/>
      <c r="T2548" s="253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T2548" s="254" t="s">
        <v>171</v>
      </c>
      <c r="AU2548" s="254" t="s">
        <v>83</v>
      </c>
      <c r="AV2548" s="14" t="s">
        <v>167</v>
      </c>
      <c r="AW2548" s="14" t="s">
        <v>35</v>
      </c>
      <c r="AX2548" s="14" t="s">
        <v>81</v>
      </c>
      <c r="AY2548" s="254" t="s">
        <v>160</v>
      </c>
    </row>
    <row r="2549" s="2" customFormat="1" ht="24.15" customHeight="1">
      <c r="A2549" s="40"/>
      <c r="B2549" s="41"/>
      <c r="C2549" s="255" t="s">
        <v>3170</v>
      </c>
      <c r="D2549" s="255" t="s">
        <v>242</v>
      </c>
      <c r="E2549" s="256" t="s">
        <v>3171</v>
      </c>
      <c r="F2549" s="257" t="s">
        <v>3172</v>
      </c>
      <c r="G2549" s="258" t="s">
        <v>287</v>
      </c>
      <c r="H2549" s="259">
        <v>3</v>
      </c>
      <c r="I2549" s="260"/>
      <c r="J2549" s="261">
        <f>ROUND(I2549*H2549,2)</f>
        <v>0</v>
      </c>
      <c r="K2549" s="257" t="s">
        <v>19</v>
      </c>
      <c r="L2549" s="262"/>
      <c r="M2549" s="263" t="s">
        <v>19</v>
      </c>
      <c r="N2549" s="264" t="s">
        <v>44</v>
      </c>
      <c r="O2549" s="86"/>
      <c r="P2549" s="223">
        <f>O2549*H2549</f>
        <v>0</v>
      </c>
      <c r="Q2549" s="223">
        <v>0.095000000000000001</v>
      </c>
      <c r="R2549" s="223">
        <f>Q2549*H2549</f>
        <v>0.28500000000000003</v>
      </c>
      <c r="S2549" s="223">
        <v>0</v>
      </c>
      <c r="T2549" s="224">
        <f>S2549*H2549</f>
        <v>0</v>
      </c>
      <c r="U2549" s="40"/>
      <c r="V2549" s="40"/>
      <c r="W2549" s="40"/>
      <c r="X2549" s="40"/>
      <c r="Y2549" s="40"/>
      <c r="Z2549" s="40"/>
      <c r="AA2549" s="40"/>
      <c r="AB2549" s="40"/>
      <c r="AC2549" s="40"/>
      <c r="AD2549" s="40"/>
      <c r="AE2549" s="40"/>
      <c r="AR2549" s="225" t="s">
        <v>368</v>
      </c>
      <c r="AT2549" s="225" t="s">
        <v>242</v>
      </c>
      <c r="AU2549" s="225" t="s">
        <v>83</v>
      </c>
      <c r="AY2549" s="19" t="s">
        <v>160</v>
      </c>
      <c r="BE2549" s="226">
        <f>IF(N2549="základní",J2549,0)</f>
        <v>0</v>
      </c>
      <c r="BF2549" s="226">
        <f>IF(N2549="snížená",J2549,0)</f>
        <v>0</v>
      </c>
      <c r="BG2549" s="226">
        <f>IF(N2549="zákl. přenesená",J2549,0)</f>
        <v>0</v>
      </c>
      <c r="BH2549" s="226">
        <f>IF(N2549="sníž. přenesená",J2549,0)</f>
        <v>0</v>
      </c>
      <c r="BI2549" s="226">
        <f>IF(N2549="nulová",J2549,0)</f>
        <v>0</v>
      </c>
      <c r="BJ2549" s="19" t="s">
        <v>81</v>
      </c>
      <c r="BK2549" s="226">
        <f>ROUND(I2549*H2549,2)</f>
        <v>0</v>
      </c>
      <c r="BL2549" s="19" t="s">
        <v>263</v>
      </c>
      <c r="BM2549" s="225" t="s">
        <v>3173</v>
      </c>
    </row>
    <row r="2550" s="2" customFormat="1">
      <c r="A2550" s="40"/>
      <c r="B2550" s="41"/>
      <c r="C2550" s="42"/>
      <c r="D2550" s="234" t="s">
        <v>449</v>
      </c>
      <c r="E2550" s="42"/>
      <c r="F2550" s="276" t="s">
        <v>3174</v>
      </c>
      <c r="G2550" s="42"/>
      <c r="H2550" s="42"/>
      <c r="I2550" s="229"/>
      <c r="J2550" s="42"/>
      <c r="K2550" s="42"/>
      <c r="L2550" s="46"/>
      <c r="M2550" s="230"/>
      <c r="N2550" s="231"/>
      <c r="O2550" s="86"/>
      <c r="P2550" s="86"/>
      <c r="Q2550" s="86"/>
      <c r="R2550" s="86"/>
      <c r="S2550" s="86"/>
      <c r="T2550" s="87"/>
      <c r="U2550" s="40"/>
      <c r="V2550" s="40"/>
      <c r="W2550" s="40"/>
      <c r="X2550" s="40"/>
      <c r="Y2550" s="40"/>
      <c r="Z2550" s="40"/>
      <c r="AA2550" s="40"/>
      <c r="AB2550" s="40"/>
      <c r="AC2550" s="40"/>
      <c r="AD2550" s="40"/>
      <c r="AE2550" s="40"/>
      <c r="AT2550" s="19" t="s">
        <v>449</v>
      </c>
      <c r="AU2550" s="19" t="s">
        <v>83</v>
      </c>
    </row>
    <row r="2551" s="13" customFormat="1">
      <c r="A2551" s="13"/>
      <c r="B2551" s="232"/>
      <c r="C2551" s="233"/>
      <c r="D2551" s="234" t="s">
        <v>171</v>
      </c>
      <c r="E2551" s="235" t="s">
        <v>19</v>
      </c>
      <c r="F2551" s="236" t="s">
        <v>3175</v>
      </c>
      <c r="G2551" s="233"/>
      <c r="H2551" s="237">
        <v>3</v>
      </c>
      <c r="I2551" s="238"/>
      <c r="J2551" s="233"/>
      <c r="K2551" s="233"/>
      <c r="L2551" s="239"/>
      <c r="M2551" s="240"/>
      <c r="N2551" s="241"/>
      <c r="O2551" s="241"/>
      <c r="P2551" s="241"/>
      <c r="Q2551" s="241"/>
      <c r="R2551" s="241"/>
      <c r="S2551" s="241"/>
      <c r="T2551" s="242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T2551" s="243" t="s">
        <v>171</v>
      </c>
      <c r="AU2551" s="243" t="s">
        <v>83</v>
      </c>
      <c r="AV2551" s="13" t="s">
        <v>83</v>
      </c>
      <c r="AW2551" s="13" t="s">
        <v>35</v>
      </c>
      <c r="AX2551" s="13" t="s">
        <v>81</v>
      </c>
      <c r="AY2551" s="243" t="s">
        <v>160</v>
      </c>
    </row>
    <row r="2552" s="2" customFormat="1" ht="24.15" customHeight="1">
      <c r="A2552" s="40"/>
      <c r="B2552" s="41"/>
      <c r="C2552" s="255" t="s">
        <v>3176</v>
      </c>
      <c r="D2552" s="255" t="s">
        <v>242</v>
      </c>
      <c r="E2552" s="256" t="s">
        <v>3177</v>
      </c>
      <c r="F2552" s="257" t="s">
        <v>3178</v>
      </c>
      <c r="G2552" s="258" t="s">
        <v>287</v>
      </c>
      <c r="H2552" s="259">
        <v>1</v>
      </c>
      <c r="I2552" s="260"/>
      <c r="J2552" s="261">
        <f>ROUND(I2552*H2552,2)</f>
        <v>0</v>
      </c>
      <c r="K2552" s="257" t="s">
        <v>19</v>
      </c>
      <c r="L2552" s="262"/>
      <c r="M2552" s="263" t="s">
        <v>19</v>
      </c>
      <c r="N2552" s="264" t="s">
        <v>44</v>
      </c>
      <c r="O2552" s="86"/>
      <c r="P2552" s="223">
        <f>O2552*H2552</f>
        <v>0</v>
      </c>
      <c r="Q2552" s="223">
        <v>0.105</v>
      </c>
      <c r="R2552" s="223">
        <f>Q2552*H2552</f>
        <v>0.105</v>
      </c>
      <c r="S2552" s="223">
        <v>0</v>
      </c>
      <c r="T2552" s="224">
        <f>S2552*H2552</f>
        <v>0</v>
      </c>
      <c r="U2552" s="40"/>
      <c r="V2552" s="40"/>
      <c r="W2552" s="40"/>
      <c r="X2552" s="40"/>
      <c r="Y2552" s="40"/>
      <c r="Z2552" s="40"/>
      <c r="AA2552" s="40"/>
      <c r="AB2552" s="40"/>
      <c r="AC2552" s="40"/>
      <c r="AD2552" s="40"/>
      <c r="AE2552" s="40"/>
      <c r="AR2552" s="225" t="s">
        <v>368</v>
      </c>
      <c r="AT2552" s="225" t="s">
        <v>242</v>
      </c>
      <c r="AU2552" s="225" t="s">
        <v>83</v>
      </c>
      <c r="AY2552" s="19" t="s">
        <v>160</v>
      </c>
      <c r="BE2552" s="226">
        <f>IF(N2552="základní",J2552,0)</f>
        <v>0</v>
      </c>
      <c r="BF2552" s="226">
        <f>IF(N2552="snížená",J2552,0)</f>
        <v>0</v>
      </c>
      <c r="BG2552" s="226">
        <f>IF(N2552="zákl. přenesená",J2552,0)</f>
        <v>0</v>
      </c>
      <c r="BH2552" s="226">
        <f>IF(N2552="sníž. přenesená",J2552,0)</f>
        <v>0</v>
      </c>
      <c r="BI2552" s="226">
        <f>IF(N2552="nulová",J2552,0)</f>
        <v>0</v>
      </c>
      <c r="BJ2552" s="19" t="s">
        <v>81</v>
      </c>
      <c r="BK2552" s="226">
        <f>ROUND(I2552*H2552,2)</f>
        <v>0</v>
      </c>
      <c r="BL2552" s="19" t="s">
        <v>263</v>
      </c>
      <c r="BM2552" s="225" t="s">
        <v>3179</v>
      </c>
    </row>
    <row r="2553" s="2" customFormat="1">
      <c r="A2553" s="40"/>
      <c r="B2553" s="41"/>
      <c r="C2553" s="42"/>
      <c r="D2553" s="234" t="s">
        <v>449</v>
      </c>
      <c r="E2553" s="42"/>
      <c r="F2553" s="276" t="s">
        <v>3180</v>
      </c>
      <c r="G2553" s="42"/>
      <c r="H2553" s="42"/>
      <c r="I2553" s="229"/>
      <c r="J2553" s="42"/>
      <c r="K2553" s="42"/>
      <c r="L2553" s="46"/>
      <c r="M2553" s="230"/>
      <c r="N2553" s="231"/>
      <c r="O2553" s="86"/>
      <c r="P2553" s="86"/>
      <c r="Q2553" s="86"/>
      <c r="R2553" s="86"/>
      <c r="S2553" s="86"/>
      <c r="T2553" s="87"/>
      <c r="U2553" s="40"/>
      <c r="V2553" s="40"/>
      <c r="W2553" s="40"/>
      <c r="X2553" s="40"/>
      <c r="Y2553" s="40"/>
      <c r="Z2553" s="40"/>
      <c r="AA2553" s="40"/>
      <c r="AB2553" s="40"/>
      <c r="AC2553" s="40"/>
      <c r="AD2553" s="40"/>
      <c r="AE2553" s="40"/>
      <c r="AT2553" s="19" t="s">
        <v>449</v>
      </c>
      <c r="AU2553" s="19" t="s">
        <v>83</v>
      </c>
    </row>
    <row r="2554" s="13" customFormat="1">
      <c r="A2554" s="13"/>
      <c r="B2554" s="232"/>
      <c r="C2554" s="233"/>
      <c r="D2554" s="234" t="s">
        <v>171</v>
      </c>
      <c r="E2554" s="235" t="s">
        <v>19</v>
      </c>
      <c r="F2554" s="236" t="s">
        <v>3181</v>
      </c>
      <c r="G2554" s="233"/>
      <c r="H2554" s="237">
        <v>1</v>
      </c>
      <c r="I2554" s="238"/>
      <c r="J2554" s="233"/>
      <c r="K2554" s="233"/>
      <c r="L2554" s="239"/>
      <c r="M2554" s="240"/>
      <c r="N2554" s="241"/>
      <c r="O2554" s="241"/>
      <c r="P2554" s="241"/>
      <c r="Q2554" s="241"/>
      <c r="R2554" s="241"/>
      <c r="S2554" s="241"/>
      <c r="T2554" s="242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T2554" s="243" t="s">
        <v>171</v>
      </c>
      <c r="AU2554" s="243" t="s">
        <v>83</v>
      </c>
      <c r="AV2554" s="13" t="s">
        <v>83</v>
      </c>
      <c r="AW2554" s="13" t="s">
        <v>35</v>
      </c>
      <c r="AX2554" s="13" t="s">
        <v>81</v>
      </c>
      <c r="AY2554" s="243" t="s">
        <v>160</v>
      </c>
    </row>
    <row r="2555" s="2" customFormat="1" ht="37.8" customHeight="1">
      <c r="A2555" s="40"/>
      <c r="B2555" s="41"/>
      <c r="C2555" s="214" t="s">
        <v>3182</v>
      </c>
      <c r="D2555" s="214" t="s">
        <v>162</v>
      </c>
      <c r="E2555" s="215" t="s">
        <v>3183</v>
      </c>
      <c r="F2555" s="216" t="s">
        <v>3184</v>
      </c>
      <c r="G2555" s="217" t="s">
        <v>165</v>
      </c>
      <c r="H2555" s="218">
        <v>53.762999999999998</v>
      </c>
      <c r="I2555" s="219"/>
      <c r="J2555" s="220">
        <f>ROUND(I2555*H2555,2)</f>
        <v>0</v>
      </c>
      <c r="K2555" s="216" t="s">
        <v>166</v>
      </c>
      <c r="L2555" s="46"/>
      <c r="M2555" s="221" t="s">
        <v>19</v>
      </c>
      <c r="N2555" s="222" t="s">
        <v>44</v>
      </c>
      <c r="O2555" s="86"/>
      <c r="P2555" s="223">
        <f>O2555*H2555</f>
        <v>0</v>
      </c>
      <c r="Q2555" s="223">
        <v>0.00023000000000000001</v>
      </c>
      <c r="R2555" s="223">
        <f>Q2555*H2555</f>
        <v>0.01236549</v>
      </c>
      <c r="S2555" s="223">
        <v>0</v>
      </c>
      <c r="T2555" s="224">
        <f>S2555*H2555</f>
        <v>0</v>
      </c>
      <c r="U2555" s="40"/>
      <c r="V2555" s="40"/>
      <c r="W2555" s="40"/>
      <c r="X2555" s="40"/>
      <c r="Y2555" s="40"/>
      <c r="Z2555" s="40"/>
      <c r="AA2555" s="40"/>
      <c r="AB2555" s="40"/>
      <c r="AC2555" s="40"/>
      <c r="AD2555" s="40"/>
      <c r="AE2555" s="40"/>
      <c r="AR2555" s="225" t="s">
        <v>263</v>
      </c>
      <c r="AT2555" s="225" t="s">
        <v>162</v>
      </c>
      <c r="AU2555" s="225" t="s">
        <v>83</v>
      </c>
      <c r="AY2555" s="19" t="s">
        <v>160</v>
      </c>
      <c r="BE2555" s="226">
        <f>IF(N2555="základní",J2555,0)</f>
        <v>0</v>
      </c>
      <c r="BF2555" s="226">
        <f>IF(N2555="snížená",J2555,0)</f>
        <v>0</v>
      </c>
      <c r="BG2555" s="226">
        <f>IF(N2555="zákl. přenesená",J2555,0)</f>
        <v>0</v>
      </c>
      <c r="BH2555" s="226">
        <f>IF(N2555="sníž. přenesená",J2555,0)</f>
        <v>0</v>
      </c>
      <c r="BI2555" s="226">
        <f>IF(N2555="nulová",J2555,0)</f>
        <v>0</v>
      </c>
      <c r="BJ2555" s="19" t="s">
        <v>81</v>
      </c>
      <c r="BK2555" s="226">
        <f>ROUND(I2555*H2555,2)</f>
        <v>0</v>
      </c>
      <c r="BL2555" s="19" t="s">
        <v>263</v>
      </c>
      <c r="BM2555" s="225" t="s">
        <v>3185</v>
      </c>
    </row>
    <row r="2556" s="2" customFormat="1">
      <c r="A2556" s="40"/>
      <c r="B2556" s="41"/>
      <c r="C2556" s="42"/>
      <c r="D2556" s="227" t="s">
        <v>169</v>
      </c>
      <c r="E2556" s="42"/>
      <c r="F2556" s="228" t="s">
        <v>3186</v>
      </c>
      <c r="G2556" s="42"/>
      <c r="H2556" s="42"/>
      <c r="I2556" s="229"/>
      <c r="J2556" s="42"/>
      <c r="K2556" s="42"/>
      <c r="L2556" s="46"/>
      <c r="M2556" s="230"/>
      <c r="N2556" s="231"/>
      <c r="O2556" s="86"/>
      <c r="P2556" s="86"/>
      <c r="Q2556" s="86"/>
      <c r="R2556" s="86"/>
      <c r="S2556" s="86"/>
      <c r="T2556" s="87"/>
      <c r="U2556" s="40"/>
      <c r="V2556" s="40"/>
      <c r="W2556" s="40"/>
      <c r="X2556" s="40"/>
      <c r="Y2556" s="40"/>
      <c r="Z2556" s="40"/>
      <c r="AA2556" s="40"/>
      <c r="AB2556" s="40"/>
      <c r="AC2556" s="40"/>
      <c r="AD2556" s="40"/>
      <c r="AE2556" s="40"/>
      <c r="AT2556" s="19" t="s">
        <v>169</v>
      </c>
      <c r="AU2556" s="19" t="s">
        <v>83</v>
      </c>
    </row>
    <row r="2557" s="13" customFormat="1">
      <c r="A2557" s="13"/>
      <c r="B2557" s="232"/>
      <c r="C2557" s="233"/>
      <c r="D2557" s="234" t="s">
        <v>171</v>
      </c>
      <c r="E2557" s="235" t="s">
        <v>19</v>
      </c>
      <c r="F2557" s="236" t="s">
        <v>3187</v>
      </c>
      <c r="G2557" s="233"/>
      <c r="H2557" s="237">
        <v>6.25</v>
      </c>
      <c r="I2557" s="238"/>
      <c r="J2557" s="233"/>
      <c r="K2557" s="233"/>
      <c r="L2557" s="239"/>
      <c r="M2557" s="240"/>
      <c r="N2557" s="241"/>
      <c r="O2557" s="241"/>
      <c r="P2557" s="241"/>
      <c r="Q2557" s="241"/>
      <c r="R2557" s="241"/>
      <c r="S2557" s="241"/>
      <c r="T2557" s="242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T2557" s="243" t="s">
        <v>171</v>
      </c>
      <c r="AU2557" s="243" t="s">
        <v>83</v>
      </c>
      <c r="AV2557" s="13" t="s">
        <v>83</v>
      </c>
      <c r="AW2557" s="13" t="s">
        <v>35</v>
      </c>
      <c r="AX2557" s="13" t="s">
        <v>73</v>
      </c>
      <c r="AY2557" s="243" t="s">
        <v>160</v>
      </c>
    </row>
    <row r="2558" s="13" customFormat="1">
      <c r="A2558" s="13"/>
      <c r="B2558" s="232"/>
      <c r="C2558" s="233"/>
      <c r="D2558" s="234" t="s">
        <v>171</v>
      </c>
      <c r="E2558" s="235" t="s">
        <v>19</v>
      </c>
      <c r="F2558" s="236" t="s">
        <v>3188</v>
      </c>
      <c r="G2558" s="233"/>
      <c r="H2558" s="237">
        <v>6.6749999999999998</v>
      </c>
      <c r="I2558" s="238"/>
      <c r="J2558" s="233"/>
      <c r="K2558" s="233"/>
      <c r="L2558" s="239"/>
      <c r="M2558" s="240"/>
      <c r="N2558" s="241"/>
      <c r="O2558" s="241"/>
      <c r="P2558" s="241"/>
      <c r="Q2558" s="241"/>
      <c r="R2558" s="241"/>
      <c r="S2558" s="241"/>
      <c r="T2558" s="242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T2558" s="243" t="s">
        <v>171</v>
      </c>
      <c r="AU2558" s="243" t="s">
        <v>83</v>
      </c>
      <c r="AV2558" s="13" t="s">
        <v>83</v>
      </c>
      <c r="AW2558" s="13" t="s">
        <v>35</v>
      </c>
      <c r="AX2558" s="13" t="s">
        <v>73</v>
      </c>
      <c r="AY2558" s="243" t="s">
        <v>160</v>
      </c>
    </row>
    <row r="2559" s="13" customFormat="1">
      <c r="A2559" s="13"/>
      <c r="B2559" s="232"/>
      <c r="C2559" s="233"/>
      <c r="D2559" s="234" t="s">
        <v>171</v>
      </c>
      <c r="E2559" s="235" t="s">
        <v>19</v>
      </c>
      <c r="F2559" s="236" t="s">
        <v>3189</v>
      </c>
      <c r="G2559" s="233"/>
      <c r="H2559" s="237">
        <v>33.938000000000002</v>
      </c>
      <c r="I2559" s="238"/>
      <c r="J2559" s="233"/>
      <c r="K2559" s="233"/>
      <c r="L2559" s="239"/>
      <c r="M2559" s="240"/>
      <c r="N2559" s="241"/>
      <c r="O2559" s="241"/>
      <c r="P2559" s="241"/>
      <c r="Q2559" s="241"/>
      <c r="R2559" s="241"/>
      <c r="S2559" s="241"/>
      <c r="T2559" s="242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T2559" s="243" t="s">
        <v>171</v>
      </c>
      <c r="AU2559" s="243" t="s">
        <v>83</v>
      </c>
      <c r="AV2559" s="13" t="s">
        <v>83</v>
      </c>
      <c r="AW2559" s="13" t="s">
        <v>35</v>
      </c>
      <c r="AX2559" s="13" t="s">
        <v>73</v>
      </c>
      <c r="AY2559" s="243" t="s">
        <v>160</v>
      </c>
    </row>
    <row r="2560" s="13" customFormat="1">
      <c r="A2560" s="13"/>
      <c r="B2560" s="232"/>
      <c r="C2560" s="233"/>
      <c r="D2560" s="234" t="s">
        <v>171</v>
      </c>
      <c r="E2560" s="235" t="s">
        <v>19</v>
      </c>
      <c r="F2560" s="236" t="s">
        <v>3190</v>
      </c>
      <c r="G2560" s="233"/>
      <c r="H2560" s="237">
        <v>6.9000000000000004</v>
      </c>
      <c r="I2560" s="238"/>
      <c r="J2560" s="233"/>
      <c r="K2560" s="233"/>
      <c r="L2560" s="239"/>
      <c r="M2560" s="240"/>
      <c r="N2560" s="241"/>
      <c r="O2560" s="241"/>
      <c r="P2560" s="241"/>
      <c r="Q2560" s="241"/>
      <c r="R2560" s="241"/>
      <c r="S2560" s="241"/>
      <c r="T2560" s="242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T2560" s="243" t="s">
        <v>171</v>
      </c>
      <c r="AU2560" s="243" t="s">
        <v>83</v>
      </c>
      <c r="AV2560" s="13" t="s">
        <v>83</v>
      </c>
      <c r="AW2560" s="13" t="s">
        <v>35</v>
      </c>
      <c r="AX2560" s="13" t="s">
        <v>73</v>
      </c>
      <c r="AY2560" s="243" t="s">
        <v>160</v>
      </c>
    </row>
    <row r="2561" s="14" customFormat="1">
      <c r="A2561" s="14"/>
      <c r="B2561" s="244"/>
      <c r="C2561" s="245"/>
      <c r="D2561" s="234" t="s">
        <v>171</v>
      </c>
      <c r="E2561" s="246" t="s">
        <v>19</v>
      </c>
      <c r="F2561" s="247" t="s">
        <v>180</v>
      </c>
      <c r="G2561" s="245"/>
      <c r="H2561" s="248">
        <v>53.762999999999998</v>
      </c>
      <c r="I2561" s="249"/>
      <c r="J2561" s="245"/>
      <c r="K2561" s="245"/>
      <c r="L2561" s="250"/>
      <c r="M2561" s="251"/>
      <c r="N2561" s="252"/>
      <c r="O2561" s="252"/>
      <c r="P2561" s="252"/>
      <c r="Q2561" s="252"/>
      <c r="R2561" s="252"/>
      <c r="S2561" s="252"/>
      <c r="T2561" s="253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T2561" s="254" t="s">
        <v>171</v>
      </c>
      <c r="AU2561" s="254" t="s">
        <v>83</v>
      </c>
      <c r="AV2561" s="14" t="s">
        <v>167</v>
      </c>
      <c r="AW2561" s="14" t="s">
        <v>35</v>
      </c>
      <c r="AX2561" s="14" t="s">
        <v>81</v>
      </c>
      <c r="AY2561" s="254" t="s">
        <v>160</v>
      </c>
    </row>
    <row r="2562" s="2" customFormat="1" ht="24.15" customHeight="1">
      <c r="A2562" s="40"/>
      <c r="B2562" s="41"/>
      <c r="C2562" s="255" t="s">
        <v>3191</v>
      </c>
      <c r="D2562" s="255" t="s">
        <v>242</v>
      </c>
      <c r="E2562" s="256" t="s">
        <v>573</v>
      </c>
      <c r="F2562" s="257" t="s">
        <v>3192</v>
      </c>
      <c r="G2562" s="258" t="s">
        <v>287</v>
      </c>
      <c r="H2562" s="259">
        <v>1</v>
      </c>
      <c r="I2562" s="260"/>
      <c r="J2562" s="261">
        <f>ROUND(I2562*H2562,2)</f>
        <v>0</v>
      </c>
      <c r="K2562" s="257" t="s">
        <v>19</v>
      </c>
      <c r="L2562" s="262"/>
      <c r="M2562" s="263" t="s">
        <v>19</v>
      </c>
      <c r="N2562" s="264" t="s">
        <v>44</v>
      </c>
      <c r="O2562" s="86"/>
      <c r="P2562" s="223">
        <f>O2562*H2562</f>
        <v>0</v>
      </c>
      <c r="Q2562" s="223">
        <v>0.055</v>
      </c>
      <c r="R2562" s="223">
        <f>Q2562*H2562</f>
        <v>0.055</v>
      </c>
      <c r="S2562" s="223">
        <v>0</v>
      </c>
      <c r="T2562" s="224">
        <f>S2562*H2562</f>
        <v>0</v>
      </c>
      <c r="U2562" s="40"/>
      <c r="V2562" s="40"/>
      <c r="W2562" s="40"/>
      <c r="X2562" s="40"/>
      <c r="Y2562" s="40"/>
      <c r="Z2562" s="40"/>
      <c r="AA2562" s="40"/>
      <c r="AB2562" s="40"/>
      <c r="AC2562" s="40"/>
      <c r="AD2562" s="40"/>
      <c r="AE2562" s="40"/>
      <c r="AR2562" s="225" t="s">
        <v>368</v>
      </c>
      <c r="AT2562" s="225" t="s">
        <v>242</v>
      </c>
      <c r="AU2562" s="225" t="s">
        <v>83</v>
      </c>
      <c r="AY2562" s="19" t="s">
        <v>160</v>
      </c>
      <c r="BE2562" s="226">
        <f>IF(N2562="základní",J2562,0)</f>
        <v>0</v>
      </c>
      <c r="BF2562" s="226">
        <f>IF(N2562="snížená",J2562,0)</f>
        <v>0</v>
      </c>
      <c r="BG2562" s="226">
        <f>IF(N2562="zákl. přenesená",J2562,0)</f>
        <v>0</v>
      </c>
      <c r="BH2562" s="226">
        <f>IF(N2562="sníž. přenesená",J2562,0)</f>
        <v>0</v>
      </c>
      <c r="BI2562" s="226">
        <f>IF(N2562="nulová",J2562,0)</f>
        <v>0</v>
      </c>
      <c r="BJ2562" s="19" t="s">
        <v>81</v>
      </c>
      <c r="BK2562" s="226">
        <f>ROUND(I2562*H2562,2)</f>
        <v>0</v>
      </c>
      <c r="BL2562" s="19" t="s">
        <v>263</v>
      </c>
      <c r="BM2562" s="225" t="s">
        <v>3193</v>
      </c>
    </row>
    <row r="2563" s="2" customFormat="1">
      <c r="A2563" s="40"/>
      <c r="B2563" s="41"/>
      <c r="C2563" s="42"/>
      <c r="D2563" s="234" t="s">
        <v>449</v>
      </c>
      <c r="E2563" s="42"/>
      <c r="F2563" s="276" t="s">
        <v>3194</v>
      </c>
      <c r="G2563" s="42"/>
      <c r="H2563" s="42"/>
      <c r="I2563" s="229"/>
      <c r="J2563" s="42"/>
      <c r="K2563" s="42"/>
      <c r="L2563" s="46"/>
      <c r="M2563" s="230"/>
      <c r="N2563" s="231"/>
      <c r="O2563" s="86"/>
      <c r="P2563" s="86"/>
      <c r="Q2563" s="86"/>
      <c r="R2563" s="86"/>
      <c r="S2563" s="86"/>
      <c r="T2563" s="87"/>
      <c r="U2563" s="40"/>
      <c r="V2563" s="40"/>
      <c r="W2563" s="40"/>
      <c r="X2563" s="40"/>
      <c r="Y2563" s="40"/>
      <c r="Z2563" s="40"/>
      <c r="AA2563" s="40"/>
      <c r="AB2563" s="40"/>
      <c r="AC2563" s="40"/>
      <c r="AD2563" s="40"/>
      <c r="AE2563" s="40"/>
      <c r="AT2563" s="19" t="s">
        <v>449</v>
      </c>
      <c r="AU2563" s="19" t="s">
        <v>83</v>
      </c>
    </row>
    <row r="2564" s="13" customFormat="1">
      <c r="A2564" s="13"/>
      <c r="B2564" s="232"/>
      <c r="C2564" s="233"/>
      <c r="D2564" s="234" t="s">
        <v>171</v>
      </c>
      <c r="E2564" s="235" t="s">
        <v>19</v>
      </c>
      <c r="F2564" s="236" t="s">
        <v>3195</v>
      </c>
      <c r="G2564" s="233"/>
      <c r="H2564" s="237">
        <v>1</v>
      </c>
      <c r="I2564" s="238"/>
      <c r="J2564" s="233"/>
      <c r="K2564" s="233"/>
      <c r="L2564" s="239"/>
      <c r="M2564" s="240"/>
      <c r="N2564" s="241"/>
      <c r="O2564" s="241"/>
      <c r="P2564" s="241"/>
      <c r="Q2564" s="241"/>
      <c r="R2564" s="241"/>
      <c r="S2564" s="241"/>
      <c r="T2564" s="242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T2564" s="243" t="s">
        <v>171</v>
      </c>
      <c r="AU2564" s="243" t="s">
        <v>83</v>
      </c>
      <c r="AV2564" s="13" t="s">
        <v>83</v>
      </c>
      <c r="AW2564" s="13" t="s">
        <v>35</v>
      </c>
      <c r="AX2564" s="13" t="s">
        <v>81</v>
      </c>
      <c r="AY2564" s="243" t="s">
        <v>160</v>
      </c>
    </row>
    <row r="2565" s="2" customFormat="1" ht="24.15" customHeight="1">
      <c r="A2565" s="40"/>
      <c r="B2565" s="41"/>
      <c r="C2565" s="255" t="s">
        <v>3196</v>
      </c>
      <c r="D2565" s="255" t="s">
        <v>242</v>
      </c>
      <c r="E2565" s="256" t="s">
        <v>576</v>
      </c>
      <c r="F2565" s="257" t="s">
        <v>3197</v>
      </c>
      <c r="G2565" s="258" t="s">
        <v>287</v>
      </c>
      <c r="H2565" s="259">
        <v>1</v>
      </c>
      <c r="I2565" s="260"/>
      <c r="J2565" s="261">
        <f>ROUND(I2565*H2565,2)</f>
        <v>0</v>
      </c>
      <c r="K2565" s="257" t="s">
        <v>19</v>
      </c>
      <c r="L2565" s="262"/>
      <c r="M2565" s="263" t="s">
        <v>19</v>
      </c>
      <c r="N2565" s="264" t="s">
        <v>44</v>
      </c>
      <c r="O2565" s="86"/>
      <c r="P2565" s="223">
        <f>O2565*H2565</f>
        <v>0</v>
      </c>
      <c r="Q2565" s="223">
        <v>0.060999999999999999</v>
      </c>
      <c r="R2565" s="223">
        <f>Q2565*H2565</f>
        <v>0.060999999999999999</v>
      </c>
      <c r="S2565" s="223">
        <v>0</v>
      </c>
      <c r="T2565" s="224">
        <f>S2565*H2565</f>
        <v>0</v>
      </c>
      <c r="U2565" s="40"/>
      <c r="V2565" s="40"/>
      <c r="W2565" s="40"/>
      <c r="X2565" s="40"/>
      <c r="Y2565" s="40"/>
      <c r="Z2565" s="40"/>
      <c r="AA2565" s="40"/>
      <c r="AB2565" s="40"/>
      <c r="AC2565" s="40"/>
      <c r="AD2565" s="40"/>
      <c r="AE2565" s="40"/>
      <c r="AR2565" s="225" t="s">
        <v>368</v>
      </c>
      <c r="AT2565" s="225" t="s">
        <v>242</v>
      </c>
      <c r="AU2565" s="225" t="s">
        <v>83</v>
      </c>
      <c r="AY2565" s="19" t="s">
        <v>160</v>
      </c>
      <c r="BE2565" s="226">
        <f>IF(N2565="základní",J2565,0)</f>
        <v>0</v>
      </c>
      <c r="BF2565" s="226">
        <f>IF(N2565="snížená",J2565,0)</f>
        <v>0</v>
      </c>
      <c r="BG2565" s="226">
        <f>IF(N2565="zákl. přenesená",J2565,0)</f>
        <v>0</v>
      </c>
      <c r="BH2565" s="226">
        <f>IF(N2565="sníž. přenesená",J2565,0)</f>
        <v>0</v>
      </c>
      <c r="BI2565" s="226">
        <f>IF(N2565="nulová",J2565,0)</f>
        <v>0</v>
      </c>
      <c r="BJ2565" s="19" t="s">
        <v>81</v>
      </c>
      <c r="BK2565" s="226">
        <f>ROUND(I2565*H2565,2)</f>
        <v>0</v>
      </c>
      <c r="BL2565" s="19" t="s">
        <v>263</v>
      </c>
      <c r="BM2565" s="225" t="s">
        <v>3198</v>
      </c>
    </row>
    <row r="2566" s="2" customFormat="1">
      <c r="A2566" s="40"/>
      <c r="B2566" s="41"/>
      <c r="C2566" s="42"/>
      <c r="D2566" s="234" t="s">
        <v>449</v>
      </c>
      <c r="E2566" s="42"/>
      <c r="F2566" s="276" t="s">
        <v>3199</v>
      </c>
      <c r="G2566" s="42"/>
      <c r="H2566" s="42"/>
      <c r="I2566" s="229"/>
      <c r="J2566" s="42"/>
      <c r="K2566" s="42"/>
      <c r="L2566" s="46"/>
      <c r="M2566" s="230"/>
      <c r="N2566" s="231"/>
      <c r="O2566" s="86"/>
      <c r="P2566" s="86"/>
      <c r="Q2566" s="86"/>
      <c r="R2566" s="86"/>
      <c r="S2566" s="86"/>
      <c r="T2566" s="87"/>
      <c r="U2566" s="40"/>
      <c r="V2566" s="40"/>
      <c r="W2566" s="40"/>
      <c r="X2566" s="40"/>
      <c r="Y2566" s="40"/>
      <c r="Z2566" s="40"/>
      <c r="AA2566" s="40"/>
      <c r="AB2566" s="40"/>
      <c r="AC2566" s="40"/>
      <c r="AD2566" s="40"/>
      <c r="AE2566" s="40"/>
      <c r="AT2566" s="19" t="s">
        <v>449</v>
      </c>
      <c r="AU2566" s="19" t="s">
        <v>83</v>
      </c>
    </row>
    <row r="2567" s="13" customFormat="1">
      <c r="A2567" s="13"/>
      <c r="B2567" s="232"/>
      <c r="C2567" s="233"/>
      <c r="D2567" s="234" t="s">
        <v>171</v>
      </c>
      <c r="E2567" s="235" t="s">
        <v>19</v>
      </c>
      <c r="F2567" s="236" t="s">
        <v>3200</v>
      </c>
      <c r="G2567" s="233"/>
      <c r="H2567" s="237">
        <v>1</v>
      </c>
      <c r="I2567" s="238"/>
      <c r="J2567" s="233"/>
      <c r="K2567" s="233"/>
      <c r="L2567" s="239"/>
      <c r="M2567" s="240"/>
      <c r="N2567" s="241"/>
      <c r="O2567" s="241"/>
      <c r="P2567" s="241"/>
      <c r="Q2567" s="241"/>
      <c r="R2567" s="241"/>
      <c r="S2567" s="241"/>
      <c r="T2567" s="242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T2567" s="243" t="s">
        <v>171</v>
      </c>
      <c r="AU2567" s="243" t="s">
        <v>83</v>
      </c>
      <c r="AV2567" s="13" t="s">
        <v>83</v>
      </c>
      <c r="AW2567" s="13" t="s">
        <v>35</v>
      </c>
      <c r="AX2567" s="13" t="s">
        <v>81</v>
      </c>
      <c r="AY2567" s="243" t="s">
        <v>160</v>
      </c>
    </row>
    <row r="2568" s="2" customFormat="1" ht="24.15" customHeight="1">
      <c r="A2568" s="40"/>
      <c r="B2568" s="41"/>
      <c r="C2568" s="255" t="s">
        <v>3201</v>
      </c>
      <c r="D2568" s="255" t="s">
        <v>242</v>
      </c>
      <c r="E2568" s="256" t="s">
        <v>579</v>
      </c>
      <c r="F2568" s="257" t="s">
        <v>3202</v>
      </c>
      <c r="G2568" s="258" t="s">
        <v>287</v>
      </c>
      <c r="H2568" s="259">
        <v>5</v>
      </c>
      <c r="I2568" s="260"/>
      <c r="J2568" s="261">
        <f>ROUND(I2568*H2568,2)</f>
        <v>0</v>
      </c>
      <c r="K2568" s="257" t="s">
        <v>19</v>
      </c>
      <c r="L2568" s="262"/>
      <c r="M2568" s="263" t="s">
        <v>19</v>
      </c>
      <c r="N2568" s="264" t="s">
        <v>44</v>
      </c>
      <c r="O2568" s="86"/>
      <c r="P2568" s="223">
        <f>O2568*H2568</f>
        <v>0</v>
      </c>
      <c r="Q2568" s="223">
        <v>0.064000000000000001</v>
      </c>
      <c r="R2568" s="223">
        <f>Q2568*H2568</f>
        <v>0.32000000000000001</v>
      </c>
      <c r="S2568" s="223">
        <v>0</v>
      </c>
      <c r="T2568" s="224">
        <f>S2568*H2568</f>
        <v>0</v>
      </c>
      <c r="U2568" s="40"/>
      <c r="V2568" s="40"/>
      <c r="W2568" s="40"/>
      <c r="X2568" s="40"/>
      <c r="Y2568" s="40"/>
      <c r="Z2568" s="40"/>
      <c r="AA2568" s="40"/>
      <c r="AB2568" s="40"/>
      <c r="AC2568" s="40"/>
      <c r="AD2568" s="40"/>
      <c r="AE2568" s="40"/>
      <c r="AR2568" s="225" t="s">
        <v>368</v>
      </c>
      <c r="AT2568" s="225" t="s">
        <v>242</v>
      </c>
      <c r="AU2568" s="225" t="s">
        <v>83</v>
      </c>
      <c r="AY2568" s="19" t="s">
        <v>160</v>
      </c>
      <c r="BE2568" s="226">
        <f>IF(N2568="základní",J2568,0)</f>
        <v>0</v>
      </c>
      <c r="BF2568" s="226">
        <f>IF(N2568="snížená",J2568,0)</f>
        <v>0</v>
      </c>
      <c r="BG2568" s="226">
        <f>IF(N2568="zákl. přenesená",J2568,0)</f>
        <v>0</v>
      </c>
      <c r="BH2568" s="226">
        <f>IF(N2568="sníž. přenesená",J2568,0)</f>
        <v>0</v>
      </c>
      <c r="BI2568" s="226">
        <f>IF(N2568="nulová",J2568,0)</f>
        <v>0</v>
      </c>
      <c r="BJ2568" s="19" t="s">
        <v>81</v>
      </c>
      <c r="BK2568" s="226">
        <f>ROUND(I2568*H2568,2)</f>
        <v>0</v>
      </c>
      <c r="BL2568" s="19" t="s">
        <v>263</v>
      </c>
      <c r="BM2568" s="225" t="s">
        <v>3203</v>
      </c>
    </row>
    <row r="2569" s="2" customFormat="1">
      <c r="A2569" s="40"/>
      <c r="B2569" s="41"/>
      <c r="C2569" s="42"/>
      <c r="D2569" s="234" t="s">
        <v>449</v>
      </c>
      <c r="E2569" s="42"/>
      <c r="F2569" s="276" t="s">
        <v>3204</v>
      </c>
      <c r="G2569" s="42"/>
      <c r="H2569" s="42"/>
      <c r="I2569" s="229"/>
      <c r="J2569" s="42"/>
      <c r="K2569" s="42"/>
      <c r="L2569" s="46"/>
      <c r="M2569" s="230"/>
      <c r="N2569" s="231"/>
      <c r="O2569" s="86"/>
      <c r="P2569" s="86"/>
      <c r="Q2569" s="86"/>
      <c r="R2569" s="86"/>
      <c r="S2569" s="86"/>
      <c r="T2569" s="87"/>
      <c r="U2569" s="40"/>
      <c r="V2569" s="40"/>
      <c r="W2569" s="40"/>
      <c r="X2569" s="40"/>
      <c r="Y2569" s="40"/>
      <c r="Z2569" s="40"/>
      <c r="AA2569" s="40"/>
      <c r="AB2569" s="40"/>
      <c r="AC2569" s="40"/>
      <c r="AD2569" s="40"/>
      <c r="AE2569" s="40"/>
      <c r="AT2569" s="19" t="s">
        <v>449</v>
      </c>
      <c r="AU2569" s="19" t="s">
        <v>83</v>
      </c>
    </row>
    <row r="2570" s="13" customFormat="1">
      <c r="A2570" s="13"/>
      <c r="B2570" s="232"/>
      <c r="C2570" s="233"/>
      <c r="D2570" s="234" t="s">
        <v>171</v>
      </c>
      <c r="E2570" s="235" t="s">
        <v>19</v>
      </c>
      <c r="F2570" s="236" t="s">
        <v>3205</v>
      </c>
      <c r="G2570" s="233"/>
      <c r="H2570" s="237">
        <v>5</v>
      </c>
      <c r="I2570" s="238"/>
      <c r="J2570" s="233"/>
      <c r="K2570" s="233"/>
      <c r="L2570" s="239"/>
      <c r="M2570" s="240"/>
      <c r="N2570" s="241"/>
      <c r="O2570" s="241"/>
      <c r="P2570" s="241"/>
      <c r="Q2570" s="241"/>
      <c r="R2570" s="241"/>
      <c r="S2570" s="241"/>
      <c r="T2570" s="242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T2570" s="243" t="s">
        <v>171</v>
      </c>
      <c r="AU2570" s="243" t="s">
        <v>83</v>
      </c>
      <c r="AV2570" s="13" t="s">
        <v>83</v>
      </c>
      <c r="AW2570" s="13" t="s">
        <v>35</v>
      </c>
      <c r="AX2570" s="13" t="s">
        <v>81</v>
      </c>
      <c r="AY2570" s="243" t="s">
        <v>160</v>
      </c>
    </row>
    <row r="2571" s="2" customFormat="1" ht="24.15" customHeight="1">
      <c r="A2571" s="40"/>
      <c r="B2571" s="41"/>
      <c r="C2571" s="255" t="s">
        <v>3206</v>
      </c>
      <c r="D2571" s="255" t="s">
        <v>242</v>
      </c>
      <c r="E2571" s="256" t="s">
        <v>582</v>
      </c>
      <c r="F2571" s="257" t="s">
        <v>3207</v>
      </c>
      <c r="G2571" s="258" t="s">
        <v>287</v>
      </c>
      <c r="H2571" s="259">
        <v>1</v>
      </c>
      <c r="I2571" s="260"/>
      <c r="J2571" s="261">
        <f>ROUND(I2571*H2571,2)</f>
        <v>0</v>
      </c>
      <c r="K2571" s="257" t="s">
        <v>19</v>
      </c>
      <c r="L2571" s="262"/>
      <c r="M2571" s="263" t="s">
        <v>19</v>
      </c>
      <c r="N2571" s="264" t="s">
        <v>44</v>
      </c>
      <c r="O2571" s="86"/>
      <c r="P2571" s="223">
        <f>O2571*H2571</f>
        <v>0</v>
      </c>
      <c r="Q2571" s="223">
        <v>0.065000000000000002</v>
      </c>
      <c r="R2571" s="223">
        <f>Q2571*H2571</f>
        <v>0.065000000000000002</v>
      </c>
      <c r="S2571" s="223">
        <v>0</v>
      </c>
      <c r="T2571" s="224">
        <f>S2571*H2571</f>
        <v>0</v>
      </c>
      <c r="U2571" s="40"/>
      <c r="V2571" s="40"/>
      <c r="W2571" s="40"/>
      <c r="X2571" s="40"/>
      <c r="Y2571" s="40"/>
      <c r="Z2571" s="40"/>
      <c r="AA2571" s="40"/>
      <c r="AB2571" s="40"/>
      <c r="AC2571" s="40"/>
      <c r="AD2571" s="40"/>
      <c r="AE2571" s="40"/>
      <c r="AR2571" s="225" t="s">
        <v>368</v>
      </c>
      <c r="AT2571" s="225" t="s">
        <v>242</v>
      </c>
      <c r="AU2571" s="225" t="s">
        <v>83</v>
      </c>
      <c r="AY2571" s="19" t="s">
        <v>160</v>
      </c>
      <c r="BE2571" s="226">
        <f>IF(N2571="základní",J2571,0)</f>
        <v>0</v>
      </c>
      <c r="BF2571" s="226">
        <f>IF(N2571="snížená",J2571,0)</f>
        <v>0</v>
      </c>
      <c r="BG2571" s="226">
        <f>IF(N2571="zákl. přenesená",J2571,0)</f>
        <v>0</v>
      </c>
      <c r="BH2571" s="226">
        <f>IF(N2571="sníž. přenesená",J2571,0)</f>
        <v>0</v>
      </c>
      <c r="BI2571" s="226">
        <f>IF(N2571="nulová",J2571,0)</f>
        <v>0</v>
      </c>
      <c r="BJ2571" s="19" t="s">
        <v>81</v>
      </c>
      <c r="BK2571" s="226">
        <f>ROUND(I2571*H2571,2)</f>
        <v>0</v>
      </c>
      <c r="BL2571" s="19" t="s">
        <v>263</v>
      </c>
      <c r="BM2571" s="225" t="s">
        <v>3208</v>
      </c>
    </row>
    <row r="2572" s="2" customFormat="1">
      <c r="A2572" s="40"/>
      <c r="B2572" s="41"/>
      <c r="C2572" s="42"/>
      <c r="D2572" s="234" t="s">
        <v>449</v>
      </c>
      <c r="E2572" s="42"/>
      <c r="F2572" s="276" t="s">
        <v>3209</v>
      </c>
      <c r="G2572" s="42"/>
      <c r="H2572" s="42"/>
      <c r="I2572" s="229"/>
      <c r="J2572" s="42"/>
      <c r="K2572" s="42"/>
      <c r="L2572" s="46"/>
      <c r="M2572" s="230"/>
      <c r="N2572" s="231"/>
      <c r="O2572" s="86"/>
      <c r="P2572" s="86"/>
      <c r="Q2572" s="86"/>
      <c r="R2572" s="86"/>
      <c r="S2572" s="86"/>
      <c r="T2572" s="87"/>
      <c r="U2572" s="40"/>
      <c r="V2572" s="40"/>
      <c r="W2572" s="40"/>
      <c r="X2572" s="40"/>
      <c r="Y2572" s="40"/>
      <c r="Z2572" s="40"/>
      <c r="AA2572" s="40"/>
      <c r="AB2572" s="40"/>
      <c r="AC2572" s="40"/>
      <c r="AD2572" s="40"/>
      <c r="AE2572" s="40"/>
      <c r="AT2572" s="19" t="s">
        <v>449</v>
      </c>
      <c r="AU2572" s="19" t="s">
        <v>83</v>
      </c>
    </row>
    <row r="2573" s="13" customFormat="1">
      <c r="A2573" s="13"/>
      <c r="B2573" s="232"/>
      <c r="C2573" s="233"/>
      <c r="D2573" s="234" t="s">
        <v>171</v>
      </c>
      <c r="E2573" s="235" t="s">
        <v>19</v>
      </c>
      <c r="F2573" s="236" t="s">
        <v>3210</v>
      </c>
      <c r="G2573" s="233"/>
      <c r="H2573" s="237">
        <v>1</v>
      </c>
      <c r="I2573" s="238"/>
      <c r="J2573" s="233"/>
      <c r="K2573" s="233"/>
      <c r="L2573" s="239"/>
      <c r="M2573" s="240"/>
      <c r="N2573" s="241"/>
      <c r="O2573" s="241"/>
      <c r="P2573" s="241"/>
      <c r="Q2573" s="241"/>
      <c r="R2573" s="241"/>
      <c r="S2573" s="241"/>
      <c r="T2573" s="242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T2573" s="243" t="s">
        <v>171</v>
      </c>
      <c r="AU2573" s="243" t="s">
        <v>83</v>
      </c>
      <c r="AV2573" s="13" t="s">
        <v>83</v>
      </c>
      <c r="AW2573" s="13" t="s">
        <v>35</v>
      </c>
      <c r="AX2573" s="13" t="s">
        <v>81</v>
      </c>
      <c r="AY2573" s="243" t="s">
        <v>160</v>
      </c>
    </row>
    <row r="2574" s="2" customFormat="1" ht="44.25" customHeight="1">
      <c r="A2574" s="40"/>
      <c r="B2574" s="41"/>
      <c r="C2574" s="214" t="s">
        <v>3211</v>
      </c>
      <c r="D2574" s="214" t="s">
        <v>162</v>
      </c>
      <c r="E2574" s="215" t="s">
        <v>3212</v>
      </c>
      <c r="F2574" s="216" t="s">
        <v>3213</v>
      </c>
      <c r="G2574" s="217" t="s">
        <v>165</v>
      </c>
      <c r="H2574" s="218">
        <v>13.199999999999999</v>
      </c>
      <c r="I2574" s="219"/>
      <c r="J2574" s="220">
        <f>ROUND(I2574*H2574,2)</f>
        <v>0</v>
      </c>
      <c r="K2574" s="216" t="s">
        <v>166</v>
      </c>
      <c r="L2574" s="46"/>
      <c r="M2574" s="221" t="s">
        <v>19</v>
      </c>
      <c r="N2574" s="222" t="s">
        <v>44</v>
      </c>
      <c r="O2574" s="86"/>
      <c r="P2574" s="223">
        <f>O2574*H2574</f>
        <v>0</v>
      </c>
      <c r="Q2574" s="223">
        <v>0.00022000000000000001</v>
      </c>
      <c r="R2574" s="223">
        <f>Q2574*H2574</f>
        <v>0.0029039999999999999</v>
      </c>
      <c r="S2574" s="223">
        <v>0</v>
      </c>
      <c r="T2574" s="224">
        <f>S2574*H2574</f>
        <v>0</v>
      </c>
      <c r="U2574" s="40"/>
      <c r="V2574" s="40"/>
      <c r="W2574" s="40"/>
      <c r="X2574" s="40"/>
      <c r="Y2574" s="40"/>
      <c r="Z2574" s="40"/>
      <c r="AA2574" s="40"/>
      <c r="AB2574" s="40"/>
      <c r="AC2574" s="40"/>
      <c r="AD2574" s="40"/>
      <c r="AE2574" s="40"/>
      <c r="AR2574" s="225" t="s">
        <v>263</v>
      </c>
      <c r="AT2574" s="225" t="s">
        <v>162</v>
      </c>
      <c r="AU2574" s="225" t="s">
        <v>83</v>
      </c>
      <c r="AY2574" s="19" t="s">
        <v>160</v>
      </c>
      <c r="BE2574" s="226">
        <f>IF(N2574="základní",J2574,0)</f>
        <v>0</v>
      </c>
      <c r="BF2574" s="226">
        <f>IF(N2574="snížená",J2574,0)</f>
        <v>0</v>
      </c>
      <c r="BG2574" s="226">
        <f>IF(N2574="zákl. přenesená",J2574,0)</f>
        <v>0</v>
      </c>
      <c r="BH2574" s="226">
        <f>IF(N2574="sníž. přenesená",J2574,0)</f>
        <v>0</v>
      </c>
      <c r="BI2574" s="226">
        <f>IF(N2574="nulová",J2574,0)</f>
        <v>0</v>
      </c>
      <c r="BJ2574" s="19" t="s">
        <v>81</v>
      </c>
      <c r="BK2574" s="226">
        <f>ROUND(I2574*H2574,2)</f>
        <v>0</v>
      </c>
      <c r="BL2574" s="19" t="s">
        <v>263</v>
      </c>
      <c r="BM2574" s="225" t="s">
        <v>3214</v>
      </c>
    </row>
    <row r="2575" s="2" customFormat="1">
      <c r="A2575" s="40"/>
      <c r="B2575" s="41"/>
      <c r="C2575" s="42"/>
      <c r="D2575" s="227" t="s">
        <v>169</v>
      </c>
      <c r="E2575" s="42"/>
      <c r="F2575" s="228" t="s">
        <v>3215</v>
      </c>
      <c r="G2575" s="42"/>
      <c r="H2575" s="42"/>
      <c r="I2575" s="229"/>
      <c r="J2575" s="42"/>
      <c r="K2575" s="42"/>
      <c r="L2575" s="46"/>
      <c r="M2575" s="230"/>
      <c r="N2575" s="231"/>
      <c r="O2575" s="86"/>
      <c r="P2575" s="86"/>
      <c r="Q2575" s="86"/>
      <c r="R2575" s="86"/>
      <c r="S2575" s="86"/>
      <c r="T2575" s="87"/>
      <c r="U2575" s="40"/>
      <c r="V2575" s="40"/>
      <c r="W2575" s="40"/>
      <c r="X2575" s="40"/>
      <c r="Y2575" s="40"/>
      <c r="Z2575" s="40"/>
      <c r="AA2575" s="40"/>
      <c r="AB2575" s="40"/>
      <c r="AC2575" s="40"/>
      <c r="AD2575" s="40"/>
      <c r="AE2575" s="40"/>
      <c r="AT2575" s="19" t="s">
        <v>169</v>
      </c>
      <c r="AU2575" s="19" t="s">
        <v>83</v>
      </c>
    </row>
    <row r="2576" s="13" customFormat="1">
      <c r="A2576" s="13"/>
      <c r="B2576" s="232"/>
      <c r="C2576" s="233"/>
      <c r="D2576" s="234" t="s">
        <v>171</v>
      </c>
      <c r="E2576" s="235" t="s">
        <v>19</v>
      </c>
      <c r="F2576" s="236" t="s">
        <v>3216</v>
      </c>
      <c r="G2576" s="233"/>
      <c r="H2576" s="237">
        <v>13.199999999999999</v>
      </c>
      <c r="I2576" s="238"/>
      <c r="J2576" s="233"/>
      <c r="K2576" s="233"/>
      <c r="L2576" s="239"/>
      <c r="M2576" s="240"/>
      <c r="N2576" s="241"/>
      <c r="O2576" s="241"/>
      <c r="P2576" s="241"/>
      <c r="Q2576" s="241"/>
      <c r="R2576" s="241"/>
      <c r="S2576" s="241"/>
      <c r="T2576" s="242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T2576" s="243" t="s">
        <v>171</v>
      </c>
      <c r="AU2576" s="243" t="s">
        <v>83</v>
      </c>
      <c r="AV2576" s="13" t="s">
        <v>83</v>
      </c>
      <c r="AW2576" s="13" t="s">
        <v>35</v>
      </c>
      <c r="AX2576" s="13" t="s">
        <v>81</v>
      </c>
      <c r="AY2576" s="243" t="s">
        <v>160</v>
      </c>
    </row>
    <row r="2577" s="2" customFormat="1" ht="33" customHeight="1">
      <c r="A2577" s="40"/>
      <c r="B2577" s="41"/>
      <c r="C2577" s="255" t="s">
        <v>3217</v>
      </c>
      <c r="D2577" s="255" t="s">
        <v>242</v>
      </c>
      <c r="E2577" s="256" t="s">
        <v>3218</v>
      </c>
      <c r="F2577" s="257" t="s">
        <v>3219</v>
      </c>
      <c r="G2577" s="258" t="s">
        <v>287</v>
      </c>
      <c r="H2577" s="259">
        <v>1</v>
      </c>
      <c r="I2577" s="260"/>
      <c r="J2577" s="261">
        <f>ROUND(I2577*H2577,2)</f>
        <v>0</v>
      </c>
      <c r="K2577" s="257" t="s">
        <v>19</v>
      </c>
      <c r="L2577" s="262"/>
      <c r="M2577" s="263" t="s">
        <v>19</v>
      </c>
      <c r="N2577" s="264" t="s">
        <v>44</v>
      </c>
      <c r="O2577" s="86"/>
      <c r="P2577" s="223">
        <f>O2577*H2577</f>
        <v>0</v>
      </c>
      <c r="Q2577" s="223">
        <v>0.22500000000000001</v>
      </c>
      <c r="R2577" s="223">
        <f>Q2577*H2577</f>
        <v>0.22500000000000001</v>
      </c>
      <c r="S2577" s="223">
        <v>0</v>
      </c>
      <c r="T2577" s="224">
        <f>S2577*H2577</f>
        <v>0</v>
      </c>
      <c r="U2577" s="40"/>
      <c r="V2577" s="40"/>
      <c r="W2577" s="40"/>
      <c r="X2577" s="40"/>
      <c r="Y2577" s="40"/>
      <c r="Z2577" s="40"/>
      <c r="AA2577" s="40"/>
      <c r="AB2577" s="40"/>
      <c r="AC2577" s="40"/>
      <c r="AD2577" s="40"/>
      <c r="AE2577" s="40"/>
      <c r="AR2577" s="225" t="s">
        <v>368</v>
      </c>
      <c r="AT2577" s="225" t="s">
        <v>242</v>
      </c>
      <c r="AU2577" s="225" t="s">
        <v>83</v>
      </c>
      <c r="AY2577" s="19" t="s">
        <v>160</v>
      </c>
      <c r="BE2577" s="226">
        <f>IF(N2577="základní",J2577,0)</f>
        <v>0</v>
      </c>
      <c r="BF2577" s="226">
        <f>IF(N2577="snížená",J2577,0)</f>
        <v>0</v>
      </c>
      <c r="BG2577" s="226">
        <f>IF(N2577="zákl. přenesená",J2577,0)</f>
        <v>0</v>
      </c>
      <c r="BH2577" s="226">
        <f>IF(N2577="sníž. přenesená",J2577,0)</f>
        <v>0</v>
      </c>
      <c r="BI2577" s="226">
        <f>IF(N2577="nulová",J2577,0)</f>
        <v>0</v>
      </c>
      <c r="BJ2577" s="19" t="s">
        <v>81</v>
      </c>
      <c r="BK2577" s="226">
        <f>ROUND(I2577*H2577,2)</f>
        <v>0</v>
      </c>
      <c r="BL2577" s="19" t="s">
        <v>263</v>
      </c>
      <c r="BM2577" s="225" t="s">
        <v>3220</v>
      </c>
    </row>
    <row r="2578" s="2" customFormat="1">
      <c r="A2578" s="40"/>
      <c r="B2578" s="41"/>
      <c r="C2578" s="42"/>
      <c r="D2578" s="234" t="s">
        <v>449</v>
      </c>
      <c r="E2578" s="42"/>
      <c r="F2578" s="276" t="s">
        <v>3221</v>
      </c>
      <c r="G2578" s="42"/>
      <c r="H2578" s="42"/>
      <c r="I2578" s="229"/>
      <c r="J2578" s="42"/>
      <c r="K2578" s="42"/>
      <c r="L2578" s="46"/>
      <c r="M2578" s="230"/>
      <c r="N2578" s="231"/>
      <c r="O2578" s="86"/>
      <c r="P2578" s="86"/>
      <c r="Q2578" s="86"/>
      <c r="R2578" s="86"/>
      <c r="S2578" s="86"/>
      <c r="T2578" s="87"/>
      <c r="U2578" s="40"/>
      <c r="V2578" s="40"/>
      <c r="W2578" s="40"/>
      <c r="X2578" s="40"/>
      <c r="Y2578" s="40"/>
      <c r="Z2578" s="40"/>
      <c r="AA2578" s="40"/>
      <c r="AB2578" s="40"/>
      <c r="AC2578" s="40"/>
      <c r="AD2578" s="40"/>
      <c r="AE2578" s="40"/>
      <c r="AT2578" s="19" t="s">
        <v>449</v>
      </c>
      <c r="AU2578" s="19" t="s">
        <v>83</v>
      </c>
    </row>
    <row r="2579" s="13" customFormat="1">
      <c r="A2579" s="13"/>
      <c r="B2579" s="232"/>
      <c r="C2579" s="233"/>
      <c r="D2579" s="234" t="s">
        <v>171</v>
      </c>
      <c r="E2579" s="235" t="s">
        <v>19</v>
      </c>
      <c r="F2579" s="236" t="s">
        <v>3222</v>
      </c>
      <c r="G2579" s="233"/>
      <c r="H2579" s="237">
        <v>1</v>
      </c>
      <c r="I2579" s="238"/>
      <c r="J2579" s="233"/>
      <c r="K2579" s="233"/>
      <c r="L2579" s="239"/>
      <c r="M2579" s="240"/>
      <c r="N2579" s="241"/>
      <c r="O2579" s="241"/>
      <c r="P2579" s="241"/>
      <c r="Q2579" s="241"/>
      <c r="R2579" s="241"/>
      <c r="S2579" s="241"/>
      <c r="T2579" s="242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T2579" s="243" t="s">
        <v>171</v>
      </c>
      <c r="AU2579" s="243" t="s">
        <v>83</v>
      </c>
      <c r="AV2579" s="13" t="s">
        <v>83</v>
      </c>
      <c r="AW2579" s="13" t="s">
        <v>35</v>
      </c>
      <c r="AX2579" s="13" t="s">
        <v>81</v>
      </c>
      <c r="AY2579" s="243" t="s">
        <v>160</v>
      </c>
    </row>
    <row r="2580" s="2" customFormat="1" ht="24.15" customHeight="1">
      <c r="A2580" s="40"/>
      <c r="B2580" s="41"/>
      <c r="C2580" s="214" t="s">
        <v>3223</v>
      </c>
      <c r="D2580" s="214" t="s">
        <v>162</v>
      </c>
      <c r="E2580" s="215" t="s">
        <v>3224</v>
      </c>
      <c r="F2580" s="216" t="s">
        <v>3225</v>
      </c>
      <c r="G2580" s="217" t="s">
        <v>250</v>
      </c>
      <c r="H2580" s="218">
        <v>4.4749999999999996</v>
      </c>
      <c r="I2580" s="219"/>
      <c r="J2580" s="220">
        <f>ROUND(I2580*H2580,2)</f>
        <v>0</v>
      </c>
      <c r="K2580" s="216" t="s">
        <v>166</v>
      </c>
      <c r="L2580" s="46"/>
      <c r="M2580" s="221" t="s">
        <v>19</v>
      </c>
      <c r="N2580" s="222" t="s">
        <v>44</v>
      </c>
      <c r="O2580" s="86"/>
      <c r="P2580" s="223">
        <f>O2580*H2580</f>
        <v>0</v>
      </c>
      <c r="Q2580" s="223">
        <v>0.00085999999999999998</v>
      </c>
      <c r="R2580" s="223">
        <f>Q2580*H2580</f>
        <v>0.0038484999999999995</v>
      </c>
      <c r="S2580" s="223">
        <v>0</v>
      </c>
      <c r="T2580" s="224">
        <f>S2580*H2580</f>
        <v>0</v>
      </c>
      <c r="U2580" s="40"/>
      <c r="V2580" s="40"/>
      <c r="W2580" s="40"/>
      <c r="X2580" s="40"/>
      <c r="Y2580" s="40"/>
      <c r="Z2580" s="40"/>
      <c r="AA2580" s="40"/>
      <c r="AB2580" s="40"/>
      <c r="AC2580" s="40"/>
      <c r="AD2580" s="40"/>
      <c r="AE2580" s="40"/>
      <c r="AR2580" s="225" t="s">
        <v>263</v>
      </c>
      <c r="AT2580" s="225" t="s">
        <v>162</v>
      </c>
      <c r="AU2580" s="225" t="s">
        <v>83</v>
      </c>
      <c r="AY2580" s="19" t="s">
        <v>160</v>
      </c>
      <c r="BE2580" s="226">
        <f>IF(N2580="základní",J2580,0)</f>
        <v>0</v>
      </c>
      <c r="BF2580" s="226">
        <f>IF(N2580="snížená",J2580,0)</f>
        <v>0</v>
      </c>
      <c r="BG2580" s="226">
        <f>IF(N2580="zákl. přenesená",J2580,0)</f>
        <v>0</v>
      </c>
      <c r="BH2580" s="226">
        <f>IF(N2580="sníž. přenesená",J2580,0)</f>
        <v>0</v>
      </c>
      <c r="BI2580" s="226">
        <f>IF(N2580="nulová",J2580,0)</f>
        <v>0</v>
      </c>
      <c r="BJ2580" s="19" t="s">
        <v>81</v>
      </c>
      <c r="BK2580" s="226">
        <f>ROUND(I2580*H2580,2)</f>
        <v>0</v>
      </c>
      <c r="BL2580" s="19" t="s">
        <v>263</v>
      </c>
      <c r="BM2580" s="225" t="s">
        <v>3226</v>
      </c>
    </row>
    <row r="2581" s="2" customFormat="1">
      <c r="A2581" s="40"/>
      <c r="B2581" s="41"/>
      <c r="C2581" s="42"/>
      <c r="D2581" s="227" t="s">
        <v>169</v>
      </c>
      <c r="E2581" s="42"/>
      <c r="F2581" s="228" t="s">
        <v>3227</v>
      </c>
      <c r="G2581" s="42"/>
      <c r="H2581" s="42"/>
      <c r="I2581" s="229"/>
      <c r="J2581" s="42"/>
      <c r="K2581" s="42"/>
      <c r="L2581" s="46"/>
      <c r="M2581" s="230"/>
      <c r="N2581" s="231"/>
      <c r="O2581" s="86"/>
      <c r="P2581" s="86"/>
      <c r="Q2581" s="86"/>
      <c r="R2581" s="86"/>
      <c r="S2581" s="86"/>
      <c r="T2581" s="87"/>
      <c r="U2581" s="40"/>
      <c r="V2581" s="40"/>
      <c r="W2581" s="40"/>
      <c r="X2581" s="40"/>
      <c r="Y2581" s="40"/>
      <c r="Z2581" s="40"/>
      <c r="AA2581" s="40"/>
      <c r="AB2581" s="40"/>
      <c r="AC2581" s="40"/>
      <c r="AD2581" s="40"/>
      <c r="AE2581" s="40"/>
      <c r="AT2581" s="19" t="s">
        <v>169</v>
      </c>
      <c r="AU2581" s="19" t="s">
        <v>83</v>
      </c>
    </row>
    <row r="2582" s="13" customFormat="1">
      <c r="A2582" s="13"/>
      <c r="B2582" s="232"/>
      <c r="C2582" s="233"/>
      <c r="D2582" s="234" t="s">
        <v>171</v>
      </c>
      <c r="E2582" s="235" t="s">
        <v>19</v>
      </c>
      <c r="F2582" s="236" t="s">
        <v>3228</v>
      </c>
      <c r="G2582" s="233"/>
      <c r="H2582" s="237">
        <v>1.75</v>
      </c>
      <c r="I2582" s="238"/>
      <c r="J2582" s="233"/>
      <c r="K2582" s="233"/>
      <c r="L2582" s="239"/>
      <c r="M2582" s="240"/>
      <c r="N2582" s="241"/>
      <c r="O2582" s="241"/>
      <c r="P2582" s="241"/>
      <c r="Q2582" s="241"/>
      <c r="R2582" s="241"/>
      <c r="S2582" s="241"/>
      <c r="T2582" s="242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T2582" s="243" t="s">
        <v>171</v>
      </c>
      <c r="AU2582" s="243" t="s">
        <v>83</v>
      </c>
      <c r="AV2582" s="13" t="s">
        <v>83</v>
      </c>
      <c r="AW2582" s="13" t="s">
        <v>35</v>
      </c>
      <c r="AX2582" s="13" t="s">
        <v>73</v>
      </c>
      <c r="AY2582" s="243" t="s">
        <v>160</v>
      </c>
    </row>
    <row r="2583" s="13" customFormat="1">
      <c r="A2583" s="13"/>
      <c r="B2583" s="232"/>
      <c r="C2583" s="233"/>
      <c r="D2583" s="234" t="s">
        <v>171</v>
      </c>
      <c r="E2583" s="235" t="s">
        <v>19</v>
      </c>
      <c r="F2583" s="236" t="s">
        <v>3229</v>
      </c>
      <c r="G2583" s="233"/>
      <c r="H2583" s="237">
        <v>2.7250000000000001</v>
      </c>
      <c r="I2583" s="238"/>
      <c r="J2583" s="233"/>
      <c r="K2583" s="233"/>
      <c r="L2583" s="239"/>
      <c r="M2583" s="240"/>
      <c r="N2583" s="241"/>
      <c r="O2583" s="241"/>
      <c r="P2583" s="241"/>
      <c r="Q2583" s="241"/>
      <c r="R2583" s="241"/>
      <c r="S2583" s="241"/>
      <c r="T2583" s="242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T2583" s="243" t="s">
        <v>171</v>
      </c>
      <c r="AU2583" s="243" t="s">
        <v>83</v>
      </c>
      <c r="AV2583" s="13" t="s">
        <v>83</v>
      </c>
      <c r="AW2583" s="13" t="s">
        <v>35</v>
      </c>
      <c r="AX2583" s="13" t="s">
        <v>73</v>
      </c>
      <c r="AY2583" s="243" t="s">
        <v>160</v>
      </c>
    </row>
    <row r="2584" s="14" customFormat="1">
      <c r="A2584" s="14"/>
      <c r="B2584" s="244"/>
      <c r="C2584" s="245"/>
      <c r="D2584" s="234" t="s">
        <v>171</v>
      </c>
      <c r="E2584" s="246" t="s">
        <v>19</v>
      </c>
      <c r="F2584" s="247" t="s">
        <v>180</v>
      </c>
      <c r="G2584" s="245"/>
      <c r="H2584" s="248">
        <v>4.4749999999999996</v>
      </c>
      <c r="I2584" s="249"/>
      <c r="J2584" s="245"/>
      <c r="K2584" s="245"/>
      <c r="L2584" s="250"/>
      <c r="M2584" s="251"/>
      <c r="N2584" s="252"/>
      <c r="O2584" s="252"/>
      <c r="P2584" s="252"/>
      <c r="Q2584" s="252"/>
      <c r="R2584" s="252"/>
      <c r="S2584" s="252"/>
      <c r="T2584" s="253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T2584" s="254" t="s">
        <v>171</v>
      </c>
      <c r="AU2584" s="254" t="s">
        <v>83</v>
      </c>
      <c r="AV2584" s="14" t="s">
        <v>167</v>
      </c>
      <c r="AW2584" s="14" t="s">
        <v>35</v>
      </c>
      <c r="AX2584" s="14" t="s">
        <v>81</v>
      </c>
      <c r="AY2584" s="254" t="s">
        <v>160</v>
      </c>
    </row>
    <row r="2585" s="2" customFormat="1" ht="21.75" customHeight="1">
      <c r="A2585" s="40"/>
      <c r="B2585" s="41"/>
      <c r="C2585" s="255" t="s">
        <v>3230</v>
      </c>
      <c r="D2585" s="255" t="s">
        <v>242</v>
      </c>
      <c r="E2585" s="256" t="s">
        <v>3231</v>
      </c>
      <c r="F2585" s="257" t="s">
        <v>3232</v>
      </c>
      <c r="G2585" s="258" t="s">
        <v>250</v>
      </c>
      <c r="H2585" s="259">
        <v>1.75</v>
      </c>
      <c r="I2585" s="260"/>
      <c r="J2585" s="261">
        <f>ROUND(I2585*H2585,2)</f>
        <v>0</v>
      </c>
      <c r="K2585" s="257" t="s">
        <v>19</v>
      </c>
      <c r="L2585" s="262"/>
      <c r="M2585" s="263" t="s">
        <v>19</v>
      </c>
      <c r="N2585" s="264" t="s">
        <v>44</v>
      </c>
      <c r="O2585" s="86"/>
      <c r="P2585" s="223">
        <f>O2585*H2585</f>
        <v>0</v>
      </c>
      <c r="Q2585" s="223">
        <v>0.0094999999999999998</v>
      </c>
      <c r="R2585" s="223">
        <f>Q2585*H2585</f>
        <v>0.016625000000000001</v>
      </c>
      <c r="S2585" s="223">
        <v>0</v>
      </c>
      <c r="T2585" s="224">
        <f>S2585*H2585</f>
        <v>0</v>
      </c>
      <c r="U2585" s="40"/>
      <c r="V2585" s="40"/>
      <c r="W2585" s="40"/>
      <c r="X2585" s="40"/>
      <c r="Y2585" s="40"/>
      <c r="Z2585" s="40"/>
      <c r="AA2585" s="40"/>
      <c r="AB2585" s="40"/>
      <c r="AC2585" s="40"/>
      <c r="AD2585" s="40"/>
      <c r="AE2585" s="40"/>
      <c r="AR2585" s="225" t="s">
        <v>368</v>
      </c>
      <c r="AT2585" s="225" t="s">
        <v>242</v>
      </c>
      <c r="AU2585" s="225" t="s">
        <v>83</v>
      </c>
      <c r="AY2585" s="19" t="s">
        <v>160</v>
      </c>
      <c r="BE2585" s="226">
        <f>IF(N2585="základní",J2585,0)</f>
        <v>0</v>
      </c>
      <c r="BF2585" s="226">
        <f>IF(N2585="snížená",J2585,0)</f>
        <v>0</v>
      </c>
      <c r="BG2585" s="226">
        <f>IF(N2585="zákl. přenesená",J2585,0)</f>
        <v>0</v>
      </c>
      <c r="BH2585" s="226">
        <f>IF(N2585="sníž. přenesená",J2585,0)</f>
        <v>0</v>
      </c>
      <c r="BI2585" s="226">
        <f>IF(N2585="nulová",J2585,0)</f>
        <v>0</v>
      </c>
      <c r="BJ2585" s="19" t="s">
        <v>81</v>
      </c>
      <c r="BK2585" s="226">
        <f>ROUND(I2585*H2585,2)</f>
        <v>0</v>
      </c>
      <c r="BL2585" s="19" t="s">
        <v>263</v>
      </c>
      <c r="BM2585" s="225" t="s">
        <v>3233</v>
      </c>
    </row>
    <row r="2586" s="2" customFormat="1">
      <c r="A2586" s="40"/>
      <c r="B2586" s="41"/>
      <c r="C2586" s="42"/>
      <c r="D2586" s="234" t="s">
        <v>449</v>
      </c>
      <c r="E2586" s="42"/>
      <c r="F2586" s="276" t="s">
        <v>3234</v>
      </c>
      <c r="G2586" s="42"/>
      <c r="H2586" s="42"/>
      <c r="I2586" s="229"/>
      <c r="J2586" s="42"/>
      <c r="K2586" s="42"/>
      <c r="L2586" s="46"/>
      <c r="M2586" s="230"/>
      <c r="N2586" s="231"/>
      <c r="O2586" s="86"/>
      <c r="P2586" s="86"/>
      <c r="Q2586" s="86"/>
      <c r="R2586" s="86"/>
      <c r="S2586" s="86"/>
      <c r="T2586" s="87"/>
      <c r="U2586" s="40"/>
      <c r="V2586" s="40"/>
      <c r="W2586" s="40"/>
      <c r="X2586" s="40"/>
      <c r="Y2586" s="40"/>
      <c r="Z2586" s="40"/>
      <c r="AA2586" s="40"/>
      <c r="AB2586" s="40"/>
      <c r="AC2586" s="40"/>
      <c r="AD2586" s="40"/>
      <c r="AE2586" s="40"/>
      <c r="AT2586" s="19" t="s">
        <v>449</v>
      </c>
      <c r="AU2586" s="19" t="s">
        <v>83</v>
      </c>
    </row>
    <row r="2587" s="2" customFormat="1" ht="24.15" customHeight="1">
      <c r="A2587" s="40"/>
      <c r="B2587" s="41"/>
      <c r="C2587" s="255" t="s">
        <v>3235</v>
      </c>
      <c r="D2587" s="255" t="s">
        <v>242</v>
      </c>
      <c r="E2587" s="256" t="s">
        <v>3236</v>
      </c>
      <c r="F2587" s="257" t="s">
        <v>3237</v>
      </c>
      <c r="G2587" s="258" t="s">
        <v>250</v>
      </c>
      <c r="H2587" s="259">
        <v>2.7250000000000001</v>
      </c>
      <c r="I2587" s="260"/>
      <c r="J2587" s="261">
        <f>ROUND(I2587*H2587,2)</f>
        <v>0</v>
      </c>
      <c r="K2587" s="257" t="s">
        <v>19</v>
      </c>
      <c r="L2587" s="262"/>
      <c r="M2587" s="263" t="s">
        <v>19</v>
      </c>
      <c r="N2587" s="264" t="s">
        <v>44</v>
      </c>
      <c r="O2587" s="86"/>
      <c r="P2587" s="223">
        <f>O2587*H2587</f>
        <v>0</v>
      </c>
      <c r="Q2587" s="223">
        <v>0.0094999999999999998</v>
      </c>
      <c r="R2587" s="223">
        <f>Q2587*H2587</f>
        <v>0.025887500000000001</v>
      </c>
      <c r="S2587" s="223">
        <v>0</v>
      </c>
      <c r="T2587" s="224">
        <f>S2587*H2587</f>
        <v>0</v>
      </c>
      <c r="U2587" s="40"/>
      <c r="V2587" s="40"/>
      <c r="W2587" s="40"/>
      <c r="X2587" s="40"/>
      <c r="Y2587" s="40"/>
      <c r="Z2587" s="40"/>
      <c r="AA2587" s="40"/>
      <c r="AB2587" s="40"/>
      <c r="AC2587" s="40"/>
      <c r="AD2587" s="40"/>
      <c r="AE2587" s="40"/>
      <c r="AR2587" s="225" t="s">
        <v>368</v>
      </c>
      <c r="AT2587" s="225" t="s">
        <v>242</v>
      </c>
      <c r="AU2587" s="225" t="s">
        <v>83</v>
      </c>
      <c r="AY2587" s="19" t="s">
        <v>160</v>
      </c>
      <c r="BE2587" s="226">
        <f>IF(N2587="základní",J2587,0)</f>
        <v>0</v>
      </c>
      <c r="BF2587" s="226">
        <f>IF(N2587="snížená",J2587,0)</f>
        <v>0</v>
      </c>
      <c r="BG2587" s="226">
        <f>IF(N2587="zákl. přenesená",J2587,0)</f>
        <v>0</v>
      </c>
      <c r="BH2587" s="226">
        <f>IF(N2587="sníž. přenesená",J2587,0)</f>
        <v>0</v>
      </c>
      <c r="BI2587" s="226">
        <f>IF(N2587="nulová",J2587,0)</f>
        <v>0</v>
      </c>
      <c r="BJ2587" s="19" t="s">
        <v>81</v>
      </c>
      <c r="BK2587" s="226">
        <f>ROUND(I2587*H2587,2)</f>
        <v>0</v>
      </c>
      <c r="BL2587" s="19" t="s">
        <v>263</v>
      </c>
      <c r="BM2587" s="225" t="s">
        <v>3238</v>
      </c>
    </row>
    <row r="2588" s="2" customFormat="1">
      <c r="A2588" s="40"/>
      <c r="B2588" s="41"/>
      <c r="C2588" s="42"/>
      <c r="D2588" s="234" t="s">
        <v>449</v>
      </c>
      <c r="E2588" s="42"/>
      <c r="F2588" s="276" t="s">
        <v>3239</v>
      </c>
      <c r="G2588" s="42"/>
      <c r="H2588" s="42"/>
      <c r="I2588" s="229"/>
      <c r="J2588" s="42"/>
      <c r="K2588" s="42"/>
      <c r="L2588" s="46"/>
      <c r="M2588" s="230"/>
      <c r="N2588" s="231"/>
      <c r="O2588" s="86"/>
      <c r="P2588" s="86"/>
      <c r="Q2588" s="86"/>
      <c r="R2588" s="86"/>
      <c r="S2588" s="86"/>
      <c r="T2588" s="87"/>
      <c r="U2588" s="40"/>
      <c r="V2588" s="40"/>
      <c r="W2588" s="40"/>
      <c r="X2588" s="40"/>
      <c r="Y2588" s="40"/>
      <c r="Z2588" s="40"/>
      <c r="AA2588" s="40"/>
      <c r="AB2588" s="40"/>
      <c r="AC2588" s="40"/>
      <c r="AD2588" s="40"/>
      <c r="AE2588" s="40"/>
      <c r="AT2588" s="19" t="s">
        <v>449</v>
      </c>
      <c r="AU2588" s="19" t="s">
        <v>83</v>
      </c>
    </row>
    <row r="2589" s="2" customFormat="1" ht="16.5" customHeight="1">
      <c r="A2589" s="40"/>
      <c r="B2589" s="41"/>
      <c r="C2589" s="214" t="s">
        <v>3240</v>
      </c>
      <c r="D2589" s="214" t="s">
        <v>162</v>
      </c>
      <c r="E2589" s="215" t="s">
        <v>437</v>
      </c>
      <c r="F2589" s="216" t="s">
        <v>438</v>
      </c>
      <c r="G2589" s="217" t="s">
        <v>250</v>
      </c>
      <c r="H2589" s="218">
        <v>71.519999999999996</v>
      </c>
      <c r="I2589" s="219"/>
      <c r="J2589" s="220">
        <f>ROUND(I2589*H2589,2)</f>
        <v>0</v>
      </c>
      <c r="K2589" s="216" t="s">
        <v>166</v>
      </c>
      <c r="L2589" s="46"/>
      <c r="M2589" s="221" t="s">
        <v>19</v>
      </c>
      <c r="N2589" s="222" t="s">
        <v>44</v>
      </c>
      <c r="O2589" s="86"/>
      <c r="P2589" s="223">
        <f>O2589*H2589</f>
        <v>0</v>
      </c>
      <c r="Q2589" s="223">
        <v>0.00017000000000000001</v>
      </c>
      <c r="R2589" s="223">
        <f>Q2589*H2589</f>
        <v>0.0121584</v>
      </c>
      <c r="S2589" s="223">
        <v>0</v>
      </c>
      <c r="T2589" s="224">
        <f>S2589*H2589</f>
        <v>0</v>
      </c>
      <c r="U2589" s="40"/>
      <c r="V2589" s="40"/>
      <c r="W2589" s="40"/>
      <c r="X2589" s="40"/>
      <c r="Y2589" s="40"/>
      <c r="Z2589" s="40"/>
      <c r="AA2589" s="40"/>
      <c r="AB2589" s="40"/>
      <c r="AC2589" s="40"/>
      <c r="AD2589" s="40"/>
      <c r="AE2589" s="40"/>
      <c r="AR2589" s="225" t="s">
        <v>263</v>
      </c>
      <c r="AT2589" s="225" t="s">
        <v>162</v>
      </c>
      <c r="AU2589" s="225" t="s">
        <v>83</v>
      </c>
      <c r="AY2589" s="19" t="s">
        <v>160</v>
      </c>
      <c r="BE2589" s="226">
        <f>IF(N2589="základní",J2589,0)</f>
        <v>0</v>
      </c>
      <c r="BF2589" s="226">
        <f>IF(N2589="snížená",J2589,0)</f>
        <v>0</v>
      </c>
      <c r="BG2589" s="226">
        <f>IF(N2589="zákl. přenesená",J2589,0)</f>
        <v>0</v>
      </c>
      <c r="BH2589" s="226">
        <f>IF(N2589="sníž. přenesená",J2589,0)</f>
        <v>0</v>
      </c>
      <c r="BI2589" s="226">
        <f>IF(N2589="nulová",J2589,0)</f>
        <v>0</v>
      </c>
      <c r="BJ2589" s="19" t="s">
        <v>81</v>
      </c>
      <c r="BK2589" s="226">
        <f>ROUND(I2589*H2589,2)</f>
        <v>0</v>
      </c>
      <c r="BL2589" s="19" t="s">
        <v>263</v>
      </c>
      <c r="BM2589" s="225" t="s">
        <v>3241</v>
      </c>
    </row>
    <row r="2590" s="2" customFormat="1">
      <c r="A2590" s="40"/>
      <c r="B2590" s="41"/>
      <c r="C2590" s="42"/>
      <c r="D2590" s="227" t="s">
        <v>169</v>
      </c>
      <c r="E2590" s="42"/>
      <c r="F2590" s="228" t="s">
        <v>440</v>
      </c>
      <c r="G2590" s="42"/>
      <c r="H2590" s="42"/>
      <c r="I2590" s="229"/>
      <c r="J2590" s="42"/>
      <c r="K2590" s="42"/>
      <c r="L2590" s="46"/>
      <c r="M2590" s="230"/>
      <c r="N2590" s="231"/>
      <c r="O2590" s="86"/>
      <c r="P2590" s="86"/>
      <c r="Q2590" s="86"/>
      <c r="R2590" s="86"/>
      <c r="S2590" s="86"/>
      <c r="T2590" s="87"/>
      <c r="U2590" s="40"/>
      <c r="V2590" s="40"/>
      <c r="W2590" s="40"/>
      <c r="X2590" s="40"/>
      <c r="Y2590" s="40"/>
      <c r="Z2590" s="40"/>
      <c r="AA2590" s="40"/>
      <c r="AB2590" s="40"/>
      <c r="AC2590" s="40"/>
      <c r="AD2590" s="40"/>
      <c r="AE2590" s="40"/>
      <c r="AT2590" s="19" t="s">
        <v>169</v>
      </c>
      <c r="AU2590" s="19" t="s">
        <v>83</v>
      </c>
    </row>
    <row r="2591" s="13" customFormat="1">
      <c r="A2591" s="13"/>
      <c r="B2591" s="232"/>
      <c r="C2591" s="233"/>
      <c r="D2591" s="234" t="s">
        <v>171</v>
      </c>
      <c r="E2591" s="235" t="s">
        <v>19</v>
      </c>
      <c r="F2591" s="236" t="s">
        <v>3242</v>
      </c>
      <c r="G2591" s="233"/>
      <c r="H2591" s="237">
        <v>30.440000000000001</v>
      </c>
      <c r="I2591" s="238"/>
      <c r="J2591" s="233"/>
      <c r="K2591" s="233"/>
      <c r="L2591" s="239"/>
      <c r="M2591" s="240"/>
      <c r="N2591" s="241"/>
      <c r="O2591" s="241"/>
      <c r="P2591" s="241"/>
      <c r="Q2591" s="241"/>
      <c r="R2591" s="241"/>
      <c r="S2591" s="241"/>
      <c r="T2591" s="242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T2591" s="243" t="s">
        <v>171</v>
      </c>
      <c r="AU2591" s="243" t="s">
        <v>83</v>
      </c>
      <c r="AV2591" s="13" t="s">
        <v>83</v>
      </c>
      <c r="AW2591" s="13" t="s">
        <v>35</v>
      </c>
      <c r="AX2591" s="13" t="s">
        <v>73</v>
      </c>
      <c r="AY2591" s="243" t="s">
        <v>160</v>
      </c>
    </row>
    <row r="2592" s="13" customFormat="1">
      <c r="A2592" s="13"/>
      <c r="B2592" s="232"/>
      <c r="C2592" s="233"/>
      <c r="D2592" s="234" t="s">
        <v>171</v>
      </c>
      <c r="E2592" s="235" t="s">
        <v>19</v>
      </c>
      <c r="F2592" s="236" t="s">
        <v>3243</v>
      </c>
      <c r="G2592" s="233"/>
      <c r="H2592" s="237">
        <v>41.079999999999998</v>
      </c>
      <c r="I2592" s="238"/>
      <c r="J2592" s="233"/>
      <c r="K2592" s="233"/>
      <c r="L2592" s="239"/>
      <c r="M2592" s="240"/>
      <c r="N2592" s="241"/>
      <c r="O2592" s="241"/>
      <c r="P2592" s="241"/>
      <c r="Q2592" s="241"/>
      <c r="R2592" s="241"/>
      <c r="S2592" s="241"/>
      <c r="T2592" s="242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T2592" s="243" t="s">
        <v>171</v>
      </c>
      <c r="AU2592" s="243" t="s">
        <v>83</v>
      </c>
      <c r="AV2592" s="13" t="s">
        <v>83</v>
      </c>
      <c r="AW2592" s="13" t="s">
        <v>35</v>
      </c>
      <c r="AX2592" s="13" t="s">
        <v>73</v>
      </c>
      <c r="AY2592" s="243" t="s">
        <v>160</v>
      </c>
    </row>
    <row r="2593" s="14" customFormat="1">
      <c r="A2593" s="14"/>
      <c r="B2593" s="244"/>
      <c r="C2593" s="245"/>
      <c r="D2593" s="234" t="s">
        <v>171</v>
      </c>
      <c r="E2593" s="246" t="s">
        <v>19</v>
      </c>
      <c r="F2593" s="247" t="s">
        <v>180</v>
      </c>
      <c r="G2593" s="245"/>
      <c r="H2593" s="248">
        <v>71.519999999999996</v>
      </c>
      <c r="I2593" s="249"/>
      <c r="J2593" s="245"/>
      <c r="K2593" s="245"/>
      <c r="L2593" s="250"/>
      <c r="M2593" s="251"/>
      <c r="N2593" s="252"/>
      <c r="O2593" s="252"/>
      <c r="P2593" s="252"/>
      <c r="Q2593" s="252"/>
      <c r="R2593" s="252"/>
      <c r="S2593" s="252"/>
      <c r="T2593" s="253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T2593" s="254" t="s">
        <v>171</v>
      </c>
      <c r="AU2593" s="254" t="s">
        <v>83</v>
      </c>
      <c r="AV2593" s="14" t="s">
        <v>167</v>
      </c>
      <c r="AW2593" s="14" t="s">
        <v>35</v>
      </c>
      <c r="AX2593" s="14" t="s">
        <v>81</v>
      </c>
      <c r="AY2593" s="254" t="s">
        <v>160</v>
      </c>
    </row>
    <row r="2594" s="2" customFormat="1" ht="24.15" customHeight="1">
      <c r="A2594" s="40"/>
      <c r="B2594" s="41"/>
      <c r="C2594" s="255" t="s">
        <v>3244</v>
      </c>
      <c r="D2594" s="255" t="s">
        <v>242</v>
      </c>
      <c r="E2594" s="256" t="s">
        <v>3245</v>
      </c>
      <c r="F2594" s="257" t="s">
        <v>446</v>
      </c>
      <c r="G2594" s="258" t="s">
        <v>447</v>
      </c>
      <c r="H2594" s="259">
        <v>155.517</v>
      </c>
      <c r="I2594" s="260"/>
      <c r="J2594" s="261">
        <f>ROUND(I2594*H2594,2)</f>
        <v>0</v>
      </c>
      <c r="K2594" s="257" t="s">
        <v>19</v>
      </c>
      <c r="L2594" s="262"/>
      <c r="M2594" s="263" t="s">
        <v>19</v>
      </c>
      <c r="N2594" s="264" t="s">
        <v>44</v>
      </c>
      <c r="O2594" s="86"/>
      <c r="P2594" s="223">
        <f>O2594*H2594</f>
        <v>0</v>
      </c>
      <c r="Q2594" s="223">
        <v>0.001</v>
      </c>
      <c r="R2594" s="223">
        <f>Q2594*H2594</f>
        <v>0.15551699999999999</v>
      </c>
      <c r="S2594" s="223">
        <v>0</v>
      </c>
      <c r="T2594" s="224">
        <f>S2594*H2594</f>
        <v>0</v>
      </c>
      <c r="U2594" s="40"/>
      <c r="V2594" s="40"/>
      <c r="W2594" s="40"/>
      <c r="X2594" s="40"/>
      <c r="Y2594" s="40"/>
      <c r="Z2594" s="40"/>
      <c r="AA2594" s="40"/>
      <c r="AB2594" s="40"/>
      <c r="AC2594" s="40"/>
      <c r="AD2594" s="40"/>
      <c r="AE2594" s="40"/>
      <c r="AR2594" s="225" t="s">
        <v>368</v>
      </c>
      <c r="AT2594" s="225" t="s">
        <v>242</v>
      </c>
      <c r="AU2594" s="225" t="s">
        <v>83</v>
      </c>
      <c r="AY2594" s="19" t="s">
        <v>160</v>
      </c>
      <c r="BE2594" s="226">
        <f>IF(N2594="základní",J2594,0)</f>
        <v>0</v>
      </c>
      <c r="BF2594" s="226">
        <f>IF(N2594="snížená",J2594,0)</f>
        <v>0</v>
      </c>
      <c r="BG2594" s="226">
        <f>IF(N2594="zákl. přenesená",J2594,0)</f>
        <v>0</v>
      </c>
      <c r="BH2594" s="226">
        <f>IF(N2594="sníž. přenesená",J2594,0)</f>
        <v>0</v>
      </c>
      <c r="BI2594" s="226">
        <f>IF(N2594="nulová",J2594,0)</f>
        <v>0</v>
      </c>
      <c r="BJ2594" s="19" t="s">
        <v>81</v>
      </c>
      <c r="BK2594" s="226">
        <f>ROUND(I2594*H2594,2)</f>
        <v>0</v>
      </c>
      <c r="BL2594" s="19" t="s">
        <v>263</v>
      </c>
      <c r="BM2594" s="225" t="s">
        <v>3246</v>
      </c>
    </row>
    <row r="2595" s="13" customFormat="1">
      <c r="A2595" s="13"/>
      <c r="B2595" s="232"/>
      <c r="C2595" s="233"/>
      <c r="D2595" s="234" t="s">
        <v>171</v>
      </c>
      <c r="E2595" s="235" t="s">
        <v>19</v>
      </c>
      <c r="F2595" s="236" t="s">
        <v>3247</v>
      </c>
      <c r="G2595" s="233"/>
      <c r="H2595" s="237">
        <v>134.02799999999999</v>
      </c>
      <c r="I2595" s="238"/>
      <c r="J2595" s="233"/>
      <c r="K2595" s="233"/>
      <c r="L2595" s="239"/>
      <c r="M2595" s="240"/>
      <c r="N2595" s="241"/>
      <c r="O2595" s="241"/>
      <c r="P2595" s="241"/>
      <c r="Q2595" s="241"/>
      <c r="R2595" s="241"/>
      <c r="S2595" s="241"/>
      <c r="T2595" s="242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T2595" s="243" t="s">
        <v>171</v>
      </c>
      <c r="AU2595" s="243" t="s">
        <v>83</v>
      </c>
      <c r="AV2595" s="13" t="s">
        <v>83</v>
      </c>
      <c r="AW2595" s="13" t="s">
        <v>35</v>
      </c>
      <c r="AX2595" s="13" t="s">
        <v>73</v>
      </c>
      <c r="AY2595" s="243" t="s">
        <v>160</v>
      </c>
    </row>
    <row r="2596" s="13" customFormat="1">
      <c r="A2596" s="13"/>
      <c r="B2596" s="232"/>
      <c r="C2596" s="233"/>
      <c r="D2596" s="234" t="s">
        <v>171</v>
      </c>
      <c r="E2596" s="235" t="s">
        <v>19</v>
      </c>
      <c r="F2596" s="236" t="s">
        <v>3248</v>
      </c>
      <c r="G2596" s="233"/>
      <c r="H2596" s="237">
        <v>5.7510000000000003</v>
      </c>
      <c r="I2596" s="238"/>
      <c r="J2596" s="233"/>
      <c r="K2596" s="233"/>
      <c r="L2596" s="239"/>
      <c r="M2596" s="240"/>
      <c r="N2596" s="241"/>
      <c r="O2596" s="241"/>
      <c r="P2596" s="241"/>
      <c r="Q2596" s="241"/>
      <c r="R2596" s="241"/>
      <c r="S2596" s="241"/>
      <c r="T2596" s="242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T2596" s="243" t="s">
        <v>171</v>
      </c>
      <c r="AU2596" s="243" t="s">
        <v>83</v>
      </c>
      <c r="AV2596" s="13" t="s">
        <v>83</v>
      </c>
      <c r="AW2596" s="13" t="s">
        <v>35</v>
      </c>
      <c r="AX2596" s="13" t="s">
        <v>73</v>
      </c>
      <c r="AY2596" s="243" t="s">
        <v>160</v>
      </c>
    </row>
    <row r="2597" s="13" customFormat="1">
      <c r="A2597" s="13"/>
      <c r="B2597" s="232"/>
      <c r="C2597" s="233"/>
      <c r="D2597" s="234" t="s">
        <v>171</v>
      </c>
      <c r="E2597" s="235" t="s">
        <v>19</v>
      </c>
      <c r="F2597" s="236" t="s">
        <v>3249</v>
      </c>
      <c r="G2597" s="233"/>
      <c r="H2597" s="237">
        <v>1.6000000000000001</v>
      </c>
      <c r="I2597" s="238"/>
      <c r="J2597" s="233"/>
      <c r="K2597" s="233"/>
      <c r="L2597" s="239"/>
      <c r="M2597" s="240"/>
      <c r="N2597" s="241"/>
      <c r="O2597" s="241"/>
      <c r="P2597" s="241"/>
      <c r="Q2597" s="241"/>
      <c r="R2597" s="241"/>
      <c r="S2597" s="241"/>
      <c r="T2597" s="242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T2597" s="243" t="s">
        <v>171</v>
      </c>
      <c r="AU2597" s="243" t="s">
        <v>83</v>
      </c>
      <c r="AV2597" s="13" t="s">
        <v>83</v>
      </c>
      <c r="AW2597" s="13" t="s">
        <v>35</v>
      </c>
      <c r="AX2597" s="13" t="s">
        <v>73</v>
      </c>
      <c r="AY2597" s="243" t="s">
        <v>160</v>
      </c>
    </row>
    <row r="2598" s="14" customFormat="1">
      <c r="A2598" s="14"/>
      <c r="B2598" s="244"/>
      <c r="C2598" s="245"/>
      <c r="D2598" s="234" t="s">
        <v>171</v>
      </c>
      <c r="E2598" s="246" t="s">
        <v>19</v>
      </c>
      <c r="F2598" s="247" t="s">
        <v>180</v>
      </c>
      <c r="G2598" s="245"/>
      <c r="H2598" s="248">
        <v>141.37899999999999</v>
      </c>
      <c r="I2598" s="249"/>
      <c r="J2598" s="245"/>
      <c r="K2598" s="245"/>
      <c r="L2598" s="250"/>
      <c r="M2598" s="251"/>
      <c r="N2598" s="252"/>
      <c r="O2598" s="252"/>
      <c r="P2598" s="252"/>
      <c r="Q2598" s="252"/>
      <c r="R2598" s="252"/>
      <c r="S2598" s="252"/>
      <c r="T2598" s="253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T2598" s="254" t="s">
        <v>171</v>
      </c>
      <c r="AU2598" s="254" t="s">
        <v>83</v>
      </c>
      <c r="AV2598" s="14" t="s">
        <v>167</v>
      </c>
      <c r="AW2598" s="14" t="s">
        <v>35</v>
      </c>
      <c r="AX2598" s="14" t="s">
        <v>81</v>
      </c>
      <c r="AY2598" s="254" t="s">
        <v>160</v>
      </c>
    </row>
    <row r="2599" s="13" customFormat="1">
      <c r="A2599" s="13"/>
      <c r="B2599" s="232"/>
      <c r="C2599" s="233"/>
      <c r="D2599" s="234" t="s">
        <v>171</v>
      </c>
      <c r="E2599" s="233"/>
      <c r="F2599" s="236" t="s">
        <v>3250</v>
      </c>
      <c r="G2599" s="233"/>
      <c r="H2599" s="237">
        <v>155.517</v>
      </c>
      <c r="I2599" s="238"/>
      <c r="J2599" s="233"/>
      <c r="K2599" s="233"/>
      <c r="L2599" s="239"/>
      <c r="M2599" s="240"/>
      <c r="N2599" s="241"/>
      <c r="O2599" s="241"/>
      <c r="P2599" s="241"/>
      <c r="Q2599" s="241"/>
      <c r="R2599" s="241"/>
      <c r="S2599" s="241"/>
      <c r="T2599" s="242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T2599" s="243" t="s">
        <v>171</v>
      </c>
      <c r="AU2599" s="243" t="s">
        <v>83</v>
      </c>
      <c r="AV2599" s="13" t="s">
        <v>83</v>
      </c>
      <c r="AW2599" s="13" t="s">
        <v>4</v>
      </c>
      <c r="AX2599" s="13" t="s">
        <v>81</v>
      </c>
      <c r="AY2599" s="243" t="s">
        <v>160</v>
      </c>
    </row>
    <row r="2600" s="2" customFormat="1" ht="24.15" customHeight="1">
      <c r="A2600" s="40"/>
      <c r="B2600" s="41"/>
      <c r="C2600" s="214" t="s">
        <v>3251</v>
      </c>
      <c r="D2600" s="214" t="s">
        <v>162</v>
      </c>
      <c r="E2600" s="215" t="s">
        <v>3252</v>
      </c>
      <c r="F2600" s="216" t="s">
        <v>3253</v>
      </c>
      <c r="G2600" s="217" t="s">
        <v>250</v>
      </c>
      <c r="H2600" s="218">
        <v>18.350000000000001</v>
      </c>
      <c r="I2600" s="219"/>
      <c r="J2600" s="220">
        <f>ROUND(I2600*H2600,2)</f>
        <v>0</v>
      </c>
      <c r="K2600" s="216" t="s">
        <v>166</v>
      </c>
      <c r="L2600" s="46"/>
      <c r="M2600" s="221" t="s">
        <v>19</v>
      </c>
      <c r="N2600" s="222" t="s">
        <v>44</v>
      </c>
      <c r="O2600" s="86"/>
      <c r="P2600" s="223">
        <f>O2600*H2600</f>
        <v>0</v>
      </c>
      <c r="Q2600" s="223">
        <v>0</v>
      </c>
      <c r="R2600" s="223">
        <f>Q2600*H2600</f>
        <v>0</v>
      </c>
      <c r="S2600" s="223">
        <v>0</v>
      </c>
      <c r="T2600" s="224">
        <f>S2600*H2600</f>
        <v>0</v>
      </c>
      <c r="U2600" s="40"/>
      <c r="V2600" s="40"/>
      <c r="W2600" s="40"/>
      <c r="X2600" s="40"/>
      <c r="Y2600" s="40"/>
      <c r="Z2600" s="40"/>
      <c r="AA2600" s="40"/>
      <c r="AB2600" s="40"/>
      <c r="AC2600" s="40"/>
      <c r="AD2600" s="40"/>
      <c r="AE2600" s="40"/>
      <c r="AR2600" s="225" t="s">
        <v>263</v>
      </c>
      <c r="AT2600" s="225" t="s">
        <v>162</v>
      </c>
      <c r="AU2600" s="225" t="s">
        <v>83</v>
      </c>
      <c r="AY2600" s="19" t="s">
        <v>160</v>
      </c>
      <c r="BE2600" s="226">
        <f>IF(N2600="základní",J2600,0)</f>
        <v>0</v>
      </c>
      <c r="BF2600" s="226">
        <f>IF(N2600="snížená",J2600,0)</f>
        <v>0</v>
      </c>
      <c r="BG2600" s="226">
        <f>IF(N2600="zákl. přenesená",J2600,0)</f>
        <v>0</v>
      </c>
      <c r="BH2600" s="226">
        <f>IF(N2600="sníž. přenesená",J2600,0)</f>
        <v>0</v>
      </c>
      <c r="BI2600" s="226">
        <f>IF(N2600="nulová",J2600,0)</f>
        <v>0</v>
      </c>
      <c r="BJ2600" s="19" t="s">
        <v>81</v>
      </c>
      <c r="BK2600" s="226">
        <f>ROUND(I2600*H2600,2)</f>
        <v>0</v>
      </c>
      <c r="BL2600" s="19" t="s">
        <v>263</v>
      </c>
      <c r="BM2600" s="225" t="s">
        <v>3254</v>
      </c>
    </row>
    <row r="2601" s="2" customFormat="1">
      <c r="A2601" s="40"/>
      <c r="B2601" s="41"/>
      <c r="C2601" s="42"/>
      <c r="D2601" s="227" t="s">
        <v>169</v>
      </c>
      <c r="E2601" s="42"/>
      <c r="F2601" s="228" t="s">
        <v>3255</v>
      </c>
      <c r="G2601" s="42"/>
      <c r="H2601" s="42"/>
      <c r="I2601" s="229"/>
      <c r="J2601" s="42"/>
      <c r="K2601" s="42"/>
      <c r="L2601" s="46"/>
      <c r="M2601" s="230"/>
      <c r="N2601" s="231"/>
      <c r="O2601" s="86"/>
      <c r="P2601" s="86"/>
      <c r="Q2601" s="86"/>
      <c r="R2601" s="86"/>
      <c r="S2601" s="86"/>
      <c r="T2601" s="87"/>
      <c r="U2601" s="40"/>
      <c r="V2601" s="40"/>
      <c r="W2601" s="40"/>
      <c r="X2601" s="40"/>
      <c r="Y2601" s="40"/>
      <c r="Z2601" s="40"/>
      <c r="AA2601" s="40"/>
      <c r="AB2601" s="40"/>
      <c r="AC2601" s="40"/>
      <c r="AD2601" s="40"/>
      <c r="AE2601" s="40"/>
      <c r="AT2601" s="19" t="s">
        <v>169</v>
      </c>
      <c r="AU2601" s="19" t="s">
        <v>83</v>
      </c>
    </row>
    <row r="2602" s="13" customFormat="1">
      <c r="A2602" s="13"/>
      <c r="B2602" s="232"/>
      <c r="C2602" s="233"/>
      <c r="D2602" s="234" t="s">
        <v>171</v>
      </c>
      <c r="E2602" s="235" t="s">
        <v>19</v>
      </c>
      <c r="F2602" s="236" t="s">
        <v>3256</v>
      </c>
      <c r="G2602" s="233"/>
      <c r="H2602" s="237">
        <v>18.350000000000001</v>
      </c>
      <c r="I2602" s="238"/>
      <c r="J2602" s="233"/>
      <c r="K2602" s="233"/>
      <c r="L2602" s="239"/>
      <c r="M2602" s="240"/>
      <c r="N2602" s="241"/>
      <c r="O2602" s="241"/>
      <c r="P2602" s="241"/>
      <c r="Q2602" s="241"/>
      <c r="R2602" s="241"/>
      <c r="S2602" s="241"/>
      <c r="T2602" s="242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T2602" s="243" t="s">
        <v>171</v>
      </c>
      <c r="AU2602" s="243" t="s">
        <v>83</v>
      </c>
      <c r="AV2602" s="13" t="s">
        <v>83</v>
      </c>
      <c r="AW2602" s="13" t="s">
        <v>35</v>
      </c>
      <c r="AX2602" s="13" t="s">
        <v>81</v>
      </c>
      <c r="AY2602" s="243" t="s">
        <v>160</v>
      </c>
    </row>
    <row r="2603" s="2" customFormat="1" ht="16.5" customHeight="1">
      <c r="A2603" s="40"/>
      <c r="B2603" s="41"/>
      <c r="C2603" s="255" t="s">
        <v>3257</v>
      </c>
      <c r="D2603" s="255" t="s">
        <v>242</v>
      </c>
      <c r="E2603" s="256" t="s">
        <v>3258</v>
      </c>
      <c r="F2603" s="257" t="s">
        <v>3259</v>
      </c>
      <c r="G2603" s="258" t="s">
        <v>447</v>
      </c>
      <c r="H2603" s="259">
        <v>2487</v>
      </c>
      <c r="I2603" s="260"/>
      <c r="J2603" s="261">
        <f>ROUND(I2603*H2603,2)</f>
        <v>0</v>
      </c>
      <c r="K2603" s="257" t="s">
        <v>19</v>
      </c>
      <c r="L2603" s="262"/>
      <c r="M2603" s="263" t="s">
        <v>19</v>
      </c>
      <c r="N2603" s="264" t="s">
        <v>44</v>
      </c>
      <c r="O2603" s="86"/>
      <c r="P2603" s="223">
        <f>O2603*H2603</f>
        <v>0</v>
      </c>
      <c r="Q2603" s="223">
        <v>0.001</v>
      </c>
      <c r="R2603" s="223">
        <f>Q2603*H2603</f>
        <v>2.4870000000000001</v>
      </c>
      <c r="S2603" s="223">
        <v>0</v>
      </c>
      <c r="T2603" s="224">
        <f>S2603*H2603</f>
        <v>0</v>
      </c>
      <c r="U2603" s="40"/>
      <c r="V2603" s="40"/>
      <c r="W2603" s="40"/>
      <c r="X2603" s="40"/>
      <c r="Y2603" s="40"/>
      <c r="Z2603" s="40"/>
      <c r="AA2603" s="40"/>
      <c r="AB2603" s="40"/>
      <c r="AC2603" s="40"/>
      <c r="AD2603" s="40"/>
      <c r="AE2603" s="40"/>
      <c r="AR2603" s="225" t="s">
        <v>368</v>
      </c>
      <c r="AT2603" s="225" t="s">
        <v>242</v>
      </c>
      <c r="AU2603" s="225" t="s">
        <v>83</v>
      </c>
      <c r="AY2603" s="19" t="s">
        <v>160</v>
      </c>
      <c r="BE2603" s="226">
        <f>IF(N2603="základní",J2603,0)</f>
        <v>0</v>
      </c>
      <c r="BF2603" s="226">
        <f>IF(N2603="snížená",J2603,0)</f>
        <v>0</v>
      </c>
      <c r="BG2603" s="226">
        <f>IF(N2603="zákl. přenesená",J2603,0)</f>
        <v>0</v>
      </c>
      <c r="BH2603" s="226">
        <f>IF(N2603="sníž. přenesená",J2603,0)</f>
        <v>0</v>
      </c>
      <c r="BI2603" s="226">
        <f>IF(N2603="nulová",J2603,0)</f>
        <v>0</v>
      </c>
      <c r="BJ2603" s="19" t="s">
        <v>81</v>
      </c>
      <c r="BK2603" s="226">
        <f>ROUND(I2603*H2603,2)</f>
        <v>0</v>
      </c>
      <c r="BL2603" s="19" t="s">
        <v>263</v>
      </c>
      <c r="BM2603" s="225" t="s">
        <v>3260</v>
      </c>
    </row>
    <row r="2604" s="2" customFormat="1">
      <c r="A2604" s="40"/>
      <c r="B2604" s="41"/>
      <c r="C2604" s="42"/>
      <c r="D2604" s="234" t="s">
        <v>449</v>
      </c>
      <c r="E2604" s="42"/>
      <c r="F2604" s="276" t="s">
        <v>3261</v>
      </c>
      <c r="G2604" s="42"/>
      <c r="H2604" s="42"/>
      <c r="I2604" s="229"/>
      <c r="J2604" s="42"/>
      <c r="K2604" s="42"/>
      <c r="L2604" s="46"/>
      <c r="M2604" s="230"/>
      <c r="N2604" s="231"/>
      <c r="O2604" s="86"/>
      <c r="P2604" s="86"/>
      <c r="Q2604" s="86"/>
      <c r="R2604" s="86"/>
      <c r="S2604" s="86"/>
      <c r="T2604" s="87"/>
      <c r="U2604" s="40"/>
      <c r="V2604" s="40"/>
      <c r="W2604" s="40"/>
      <c r="X2604" s="40"/>
      <c r="Y2604" s="40"/>
      <c r="Z2604" s="40"/>
      <c r="AA2604" s="40"/>
      <c r="AB2604" s="40"/>
      <c r="AC2604" s="40"/>
      <c r="AD2604" s="40"/>
      <c r="AE2604" s="40"/>
      <c r="AT2604" s="19" t="s">
        <v>449</v>
      </c>
      <c r="AU2604" s="19" t="s">
        <v>83</v>
      </c>
    </row>
    <row r="2605" s="13" customFormat="1">
      <c r="A2605" s="13"/>
      <c r="B2605" s="232"/>
      <c r="C2605" s="233"/>
      <c r="D2605" s="234" t="s">
        <v>171</v>
      </c>
      <c r="E2605" s="235" t="s">
        <v>19</v>
      </c>
      <c r="F2605" s="236" t="s">
        <v>3262</v>
      </c>
      <c r="G2605" s="233"/>
      <c r="H2605" s="237">
        <v>2487</v>
      </c>
      <c r="I2605" s="238"/>
      <c r="J2605" s="233"/>
      <c r="K2605" s="233"/>
      <c r="L2605" s="239"/>
      <c r="M2605" s="240"/>
      <c r="N2605" s="241"/>
      <c r="O2605" s="241"/>
      <c r="P2605" s="241"/>
      <c r="Q2605" s="241"/>
      <c r="R2605" s="241"/>
      <c r="S2605" s="241"/>
      <c r="T2605" s="242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T2605" s="243" t="s">
        <v>171</v>
      </c>
      <c r="AU2605" s="243" t="s">
        <v>83</v>
      </c>
      <c r="AV2605" s="13" t="s">
        <v>83</v>
      </c>
      <c r="AW2605" s="13" t="s">
        <v>35</v>
      </c>
      <c r="AX2605" s="13" t="s">
        <v>81</v>
      </c>
      <c r="AY2605" s="243" t="s">
        <v>160</v>
      </c>
    </row>
    <row r="2606" s="2" customFormat="1" ht="24.15" customHeight="1">
      <c r="A2606" s="40"/>
      <c r="B2606" s="41"/>
      <c r="C2606" s="214" t="s">
        <v>3263</v>
      </c>
      <c r="D2606" s="214" t="s">
        <v>162</v>
      </c>
      <c r="E2606" s="215" t="s">
        <v>3264</v>
      </c>
      <c r="F2606" s="216" t="s">
        <v>3265</v>
      </c>
      <c r="G2606" s="217" t="s">
        <v>250</v>
      </c>
      <c r="H2606" s="218">
        <v>33.399999999999999</v>
      </c>
      <c r="I2606" s="219"/>
      <c r="J2606" s="220">
        <f>ROUND(I2606*H2606,2)</f>
        <v>0</v>
      </c>
      <c r="K2606" s="216" t="s">
        <v>166</v>
      </c>
      <c r="L2606" s="46"/>
      <c r="M2606" s="221" t="s">
        <v>19</v>
      </c>
      <c r="N2606" s="222" t="s">
        <v>44</v>
      </c>
      <c r="O2606" s="86"/>
      <c r="P2606" s="223">
        <f>O2606*H2606</f>
        <v>0</v>
      </c>
      <c r="Q2606" s="223">
        <v>0.00085999999999999998</v>
      </c>
      <c r="R2606" s="223">
        <f>Q2606*H2606</f>
        <v>0.028724</v>
      </c>
      <c r="S2606" s="223">
        <v>0</v>
      </c>
      <c r="T2606" s="224">
        <f>S2606*H2606</f>
        <v>0</v>
      </c>
      <c r="U2606" s="40"/>
      <c r="V2606" s="40"/>
      <c r="W2606" s="40"/>
      <c r="X2606" s="40"/>
      <c r="Y2606" s="40"/>
      <c r="Z2606" s="40"/>
      <c r="AA2606" s="40"/>
      <c r="AB2606" s="40"/>
      <c r="AC2606" s="40"/>
      <c r="AD2606" s="40"/>
      <c r="AE2606" s="40"/>
      <c r="AR2606" s="225" t="s">
        <v>263</v>
      </c>
      <c r="AT2606" s="225" t="s">
        <v>162</v>
      </c>
      <c r="AU2606" s="225" t="s">
        <v>83</v>
      </c>
      <c r="AY2606" s="19" t="s">
        <v>160</v>
      </c>
      <c r="BE2606" s="226">
        <f>IF(N2606="základní",J2606,0)</f>
        <v>0</v>
      </c>
      <c r="BF2606" s="226">
        <f>IF(N2606="snížená",J2606,0)</f>
        <v>0</v>
      </c>
      <c r="BG2606" s="226">
        <f>IF(N2606="zákl. přenesená",J2606,0)</f>
        <v>0</v>
      </c>
      <c r="BH2606" s="226">
        <f>IF(N2606="sníž. přenesená",J2606,0)</f>
        <v>0</v>
      </c>
      <c r="BI2606" s="226">
        <f>IF(N2606="nulová",J2606,0)</f>
        <v>0</v>
      </c>
      <c r="BJ2606" s="19" t="s">
        <v>81</v>
      </c>
      <c r="BK2606" s="226">
        <f>ROUND(I2606*H2606,2)</f>
        <v>0</v>
      </c>
      <c r="BL2606" s="19" t="s">
        <v>263</v>
      </c>
      <c r="BM2606" s="225" t="s">
        <v>3266</v>
      </c>
    </row>
    <row r="2607" s="2" customFormat="1">
      <c r="A2607" s="40"/>
      <c r="B2607" s="41"/>
      <c r="C2607" s="42"/>
      <c r="D2607" s="227" t="s">
        <v>169</v>
      </c>
      <c r="E2607" s="42"/>
      <c r="F2607" s="228" t="s">
        <v>3267</v>
      </c>
      <c r="G2607" s="42"/>
      <c r="H2607" s="42"/>
      <c r="I2607" s="229"/>
      <c r="J2607" s="42"/>
      <c r="K2607" s="42"/>
      <c r="L2607" s="46"/>
      <c r="M2607" s="230"/>
      <c r="N2607" s="231"/>
      <c r="O2607" s="86"/>
      <c r="P2607" s="86"/>
      <c r="Q2607" s="86"/>
      <c r="R2607" s="86"/>
      <c r="S2607" s="86"/>
      <c r="T2607" s="87"/>
      <c r="U2607" s="40"/>
      <c r="V2607" s="40"/>
      <c r="W2607" s="40"/>
      <c r="X2607" s="40"/>
      <c r="Y2607" s="40"/>
      <c r="Z2607" s="40"/>
      <c r="AA2607" s="40"/>
      <c r="AB2607" s="40"/>
      <c r="AC2607" s="40"/>
      <c r="AD2607" s="40"/>
      <c r="AE2607" s="40"/>
      <c r="AT2607" s="19" t="s">
        <v>169</v>
      </c>
      <c r="AU2607" s="19" t="s">
        <v>83</v>
      </c>
    </row>
    <row r="2608" s="13" customFormat="1">
      <c r="A2608" s="13"/>
      <c r="B2608" s="232"/>
      <c r="C2608" s="233"/>
      <c r="D2608" s="234" t="s">
        <v>171</v>
      </c>
      <c r="E2608" s="235" t="s">
        <v>19</v>
      </c>
      <c r="F2608" s="236" t="s">
        <v>3268</v>
      </c>
      <c r="G2608" s="233"/>
      <c r="H2608" s="237">
        <v>33.399999999999999</v>
      </c>
      <c r="I2608" s="238"/>
      <c r="J2608" s="233"/>
      <c r="K2608" s="233"/>
      <c r="L2608" s="239"/>
      <c r="M2608" s="240"/>
      <c r="N2608" s="241"/>
      <c r="O2608" s="241"/>
      <c r="P2608" s="241"/>
      <c r="Q2608" s="241"/>
      <c r="R2608" s="241"/>
      <c r="S2608" s="241"/>
      <c r="T2608" s="242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T2608" s="243" t="s">
        <v>171</v>
      </c>
      <c r="AU2608" s="243" t="s">
        <v>83</v>
      </c>
      <c r="AV2608" s="13" t="s">
        <v>83</v>
      </c>
      <c r="AW2608" s="13" t="s">
        <v>35</v>
      </c>
      <c r="AX2608" s="13" t="s">
        <v>81</v>
      </c>
      <c r="AY2608" s="243" t="s">
        <v>160</v>
      </c>
    </row>
    <row r="2609" s="2" customFormat="1" ht="16.5" customHeight="1">
      <c r="A2609" s="40"/>
      <c r="B2609" s="41"/>
      <c r="C2609" s="255" t="s">
        <v>3269</v>
      </c>
      <c r="D2609" s="255" t="s">
        <v>242</v>
      </c>
      <c r="E2609" s="256" t="s">
        <v>561</v>
      </c>
      <c r="F2609" s="257" t="s">
        <v>3270</v>
      </c>
      <c r="G2609" s="258" t="s">
        <v>447</v>
      </c>
      <c r="H2609" s="259">
        <v>2023.6990000000001</v>
      </c>
      <c r="I2609" s="260"/>
      <c r="J2609" s="261">
        <f>ROUND(I2609*H2609,2)</f>
        <v>0</v>
      </c>
      <c r="K2609" s="257" t="s">
        <v>19</v>
      </c>
      <c r="L2609" s="262"/>
      <c r="M2609" s="263" t="s">
        <v>19</v>
      </c>
      <c r="N2609" s="264" t="s">
        <v>44</v>
      </c>
      <c r="O2609" s="86"/>
      <c r="P2609" s="223">
        <f>O2609*H2609</f>
        <v>0</v>
      </c>
      <c r="Q2609" s="223">
        <v>0.001</v>
      </c>
      <c r="R2609" s="223">
        <f>Q2609*H2609</f>
        <v>2.0236990000000001</v>
      </c>
      <c r="S2609" s="223">
        <v>0</v>
      </c>
      <c r="T2609" s="224">
        <f>S2609*H2609</f>
        <v>0</v>
      </c>
      <c r="U2609" s="40"/>
      <c r="V2609" s="40"/>
      <c r="W2609" s="40"/>
      <c r="X2609" s="40"/>
      <c r="Y2609" s="40"/>
      <c r="Z2609" s="40"/>
      <c r="AA2609" s="40"/>
      <c r="AB2609" s="40"/>
      <c r="AC2609" s="40"/>
      <c r="AD2609" s="40"/>
      <c r="AE2609" s="40"/>
      <c r="AR2609" s="225" t="s">
        <v>368</v>
      </c>
      <c r="AT2609" s="225" t="s">
        <v>242</v>
      </c>
      <c r="AU2609" s="225" t="s">
        <v>83</v>
      </c>
      <c r="AY2609" s="19" t="s">
        <v>160</v>
      </c>
      <c r="BE2609" s="226">
        <f>IF(N2609="základní",J2609,0)</f>
        <v>0</v>
      </c>
      <c r="BF2609" s="226">
        <f>IF(N2609="snížená",J2609,0)</f>
        <v>0</v>
      </c>
      <c r="BG2609" s="226">
        <f>IF(N2609="zákl. přenesená",J2609,0)</f>
        <v>0</v>
      </c>
      <c r="BH2609" s="226">
        <f>IF(N2609="sníž. přenesená",J2609,0)</f>
        <v>0</v>
      </c>
      <c r="BI2609" s="226">
        <f>IF(N2609="nulová",J2609,0)</f>
        <v>0</v>
      </c>
      <c r="BJ2609" s="19" t="s">
        <v>81</v>
      </c>
      <c r="BK2609" s="226">
        <f>ROUND(I2609*H2609,2)</f>
        <v>0</v>
      </c>
      <c r="BL2609" s="19" t="s">
        <v>263</v>
      </c>
      <c r="BM2609" s="225" t="s">
        <v>3271</v>
      </c>
    </row>
    <row r="2610" s="2" customFormat="1">
      <c r="A2610" s="40"/>
      <c r="B2610" s="41"/>
      <c r="C2610" s="42"/>
      <c r="D2610" s="234" t="s">
        <v>449</v>
      </c>
      <c r="E2610" s="42"/>
      <c r="F2610" s="276" t="s">
        <v>3272</v>
      </c>
      <c r="G2610" s="42"/>
      <c r="H2610" s="42"/>
      <c r="I2610" s="229"/>
      <c r="J2610" s="42"/>
      <c r="K2610" s="42"/>
      <c r="L2610" s="46"/>
      <c r="M2610" s="230"/>
      <c r="N2610" s="231"/>
      <c r="O2610" s="86"/>
      <c r="P2610" s="86"/>
      <c r="Q2610" s="86"/>
      <c r="R2610" s="86"/>
      <c r="S2610" s="86"/>
      <c r="T2610" s="87"/>
      <c r="U2610" s="40"/>
      <c r="V2610" s="40"/>
      <c r="W2610" s="40"/>
      <c r="X2610" s="40"/>
      <c r="Y2610" s="40"/>
      <c r="Z2610" s="40"/>
      <c r="AA2610" s="40"/>
      <c r="AB2610" s="40"/>
      <c r="AC2610" s="40"/>
      <c r="AD2610" s="40"/>
      <c r="AE2610" s="40"/>
      <c r="AT2610" s="19" t="s">
        <v>449</v>
      </c>
      <c r="AU2610" s="19" t="s">
        <v>83</v>
      </c>
    </row>
    <row r="2611" s="13" customFormat="1">
      <c r="A2611" s="13"/>
      <c r="B2611" s="232"/>
      <c r="C2611" s="233"/>
      <c r="D2611" s="234" t="s">
        <v>171</v>
      </c>
      <c r="E2611" s="235" t="s">
        <v>19</v>
      </c>
      <c r="F2611" s="236" t="s">
        <v>3273</v>
      </c>
      <c r="G2611" s="233"/>
      <c r="H2611" s="237">
        <v>193.67500000000001</v>
      </c>
      <c r="I2611" s="238"/>
      <c r="J2611" s="233"/>
      <c r="K2611" s="233"/>
      <c r="L2611" s="239"/>
      <c r="M2611" s="240"/>
      <c r="N2611" s="241"/>
      <c r="O2611" s="241"/>
      <c r="P2611" s="241"/>
      <c r="Q2611" s="241"/>
      <c r="R2611" s="241"/>
      <c r="S2611" s="241"/>
      <c r="T2611" s="242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T2611" s="243" t="s">
        <v>171</v>
      </c>
      <c r="AU2611" s="243" t="s">
        <v>83</v>
      </c>
      <c r="AV2611" s="13" t="s">
        <v>83</v>
      </c>
      <c r="AW2611" s="13" t="s">
        <v>35</v>
      </c>
      <c r="AX2611" s="13" t="s">
        <v>73</v>
      </c>
      <c r="AY2611" s="243" t="s">
        <v>160</v>
      </c>
    </row>
    <row r="2612" s="13" customFormat="1">
      <c r="A2612" s="13"/>
      <c r="B2612" s="232"/>
      <c r="C2612" s="233"/>
      <c r="D2612" s="234" t="s">
        <v>171</v>
      </c>
      <c r="E2612" s="235" t="s">
        <v>19</v>
      </c>
      <c r="F2612" s="236" t="s">
        <v>3274</v>
      </c>
      <c r="G2612" s="233"/>
      <c r="H2612" s="237">
        <v>369.26400000000001</v>
      </c>
      <c r="I2612" s="238"/>
      <c r="J2612" s="233"/>
      <c r="K2612" s="233"/>
      <c r="L2612" s="239"/>
      <c r="M2612" s="240"/>
      <c r="N2612" s="241"/>
      <c r="O2612" s="241"/>
      <c r="P2612" s="241"/>
      <c r="Q2612" s="241"/>
      <c r="R2612" s="241"/>
      <c r="S2612" s="241"/>
      <c r="T2612" s="242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T2612" s="243" t="s">
        <v>171</v>
      </c>
      <c r="AU2612" s="243" t="s">
        <v>83</v>
      </c>
      <c r="AV2612" s="13" t="s">
        <v>83</v>
      </c>
      <c r="AW2612" s="13" t="s">
        <v>35</v>
      </c>
      <c r="AX2612" s="13" t="s">
        <v>73</v>
      </c>
      <c r="AY2612" s="243" t="s">
        <v>160</v>
      </c>
    </row>
    <row r="2613" s="13" customFormat="1">
      <c r="A2613" s="13"/>
      <c r="B2613" s="232"/>
      <c r="C2613" s="233"/>
      <c r="D2613" s="234" t="s">
        <v>171</v>
      </c>
      <c r="E2613" s="235" t="s">
        <v>19</v>
      </c>
      <c r="F2613" s="236" t="s">
        <v>3275</v>
      </c>
      <c r="G2613" s="233"/>
      <c r="H2613" s="237">
        <v>254.71700000000001</v>
      </c>
      <c r="I2613" s="238"/>
      <c r="J2613" s="233"/>
      <c r="K2613" s="233"/>
      <c r="L2613" s="239"/>
      <c r="M2613" s="240"/>
      <c r="N2613" s="241"/>
      <c r="O2613" s="241"/>
      <c r="P2613" s="241"/>
      <c r="Q2613" s="241"/>
      <c r="R2613" s="241"/>
      <c r="S2613" s="241"/>
      <c r="T2613" s="242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T2613" s="243" t="s">
        <v>171</v>
      </c>
      <c r="AU2613" s="243" t="s">
        <v>83</v>
      </c>
      <c r="AV2613" s="13" t="s">
        <v>83</v>
      </c>
      <c r="AW2613" s="13" t="s">
        <v>35</v>
      </c>
      <c r="AX2613" s="13" t="s">
        <v>73</v>
      </c>
      <c r="AY2613" s="243" t="s">
        <v>160</v>
      </c>
    </row>
    <row r="2614" s="15" customFormat="1">
      <c r="A2614" s="15"/>
      <c r="B2614" s="265"/>
      <c r="C2614" s="266"/>
      <c r="D2614" s="234" t="s">
        <v>171</v>
      </c>
      <c r="E2614" s="267" t="s">
        <v>19</v>
      </c>
      <c r="F2614" s="268" t="s">
        <v>3276</v>
      </c>
      <c r="G2614" s="266"/>
      <c r="H2614" s="269">
        <v>817.65599999999995</v>
      </c>
      <c r="I2614" s="270"/>
      <c r="J2614" s="266"/>
      <c r="K2614" s="266"/>
      <c r="L2614" s="271"/>
      <c r="M2614" s="272"/>
      <c r="N2614" s="273"/>
      <c r="O2614" s="273"/>
      <c r="P2614" s="273"/>
      <c r="Q2614" s="273"/>
      <c r="R2614" s="273"/>
      <c r="S2614" s="273"/>
      <c r="T2614" s="274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15"/>
      <c r="AT2614" s="275" t="s">
        <v>171</v>
      </c>
      <c r="AU2614" s="275" t="s">
        <v>83</v>
      </c>
      <c r="AV2614" s="15" t="s">
        <v>181</v>
      </c>
      <c r="AW2614" s="15" t="s">
        <v>35</v>
      </c>
      <c r="AX2614" s="15" t="s">
        <v>73</v>
      </c>
      <c r="AY2614" s="275" t="s">
        <v>160</v>
      </c>
    </row>
    <row r="2615" s="13" customFormat="1">
      <c r="A2615" s="13"/>
      <c r="B2615" s="232"/>
      <c r="C2615" s="233"/>
      <c r="D2615" s="234" t="s">
        <v>171</v>
      </c>
      <c r="E2615" s="235" t="s">
        <v>19</v>
      </c>
      <c r="F2615" s="236" t="s">
        <v>3277</v>
      </c>
      <c r="G2615" s="233"/>
      <c r="H2615" s="237">
        <v>1022.0700000000001</v>
      </c>
      <c r="I2615" s="238"/>
      <c r="J2615" s="233"/>
      <c r="K2615" s="233"/>
      <c r="L2615" s="239"/>
      <c r="M2615" s="240"/>
      <c r="N2615" s="241"/>
      <c r="O2615" s="241"/>
      <c r="P2615" s="241"/>
      <c r="Q2615" s="241"/>
      <c r="R2615" s="241"/>
      <c r="S2615" s="241"/>
      <c r="T2615" s="242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T2615" s="243" t="s">
        <v>171</v>
      </c>
      <c r="AU2615" s="243" t="s">
        <v>83</v>
      </c>
      <c r="AV2615" s="13" t="s">
        <v>83</v>
      </c>
      <c r="AW2615" s="13" t="s">
        <v>35</v>
      </c>
      <c r="AX2615" s="13" t="s">
        <v>73</v>
      </c>
      <c r="AY2615" s="243" t="s">
        <v>160</v>
      </c>
    </row>
    <row r="2616" s="15" customFormat="1">
      <c r="A2616" s="15"/>
      <c r="B2616" s="265"/>
      <c r="C2616" s="266"/>
      <c r="D2616" s="234" t="s">
        <v>171</v>
      </c>
      <c r="E2616" s="267" t="s">
        <v>19</v>
      </c>
      <c r="F2616" s="268" t="s">
        <v>3278</v>
      </c>
      <c r="G2616" s="266"/>
      <c r="H2616" s="269">
        <v>1022.0700000000001</v>
      </c>
      <c r="I2616" s="270"/>
      <c r="J2616" s="266"/>
      <c r="K2616" s="266"/>
      <c r="L2616" s="271"/>
      <c r="M2616" s="272"/>
      <c r="N2616" s="273"/>
      <c r="O2616" s="273"/>
      <c r="P2616" s="273"/>
      <c r="Q2616" s="273"/>
      <c r="R2616" s="273"/>
      <c r="S2616" s="273"/>
      <c r="T2616" s="274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15"/>
      <c r="AT2616" s="275" t="s">
        <v>171</v>
      </c>
      <c r="AU2616" s="275" t="s">
        <v>83</v>
      </c>
      <c r="AV2616" s="15" t="s">
        <v>181</v>
      </c>
      <c r="AW2616" s="15" t="s">
        <v>35</v>
      </c>
      <c r="AX2616" s="15" t="s">
        <v>73</v>
      </c>
      <c r="AY2616" s="275" t="s">
        <v>160</v>
      </c>
    </row>
    <row r="2617" s="14" customFormat="1">
      <c r="A2617" s="14"/>
      <c r="B2617" s="244"/>
      <c r="C2617" s="245"/>
      <c r="D2617" s="234" t="s">
        <v>171</v>
      </c>
      <c r="E2617" s="246" t="s">
        <v>19</v>
      </c>
      <c r="F2617" s="247" t="s">
        <v>180</v>
      </c>
      <c r="G2617" s="245"/>
      <c r="H2617" s="248">
        <v>1839.7260000000001</v>
      </c>
      <c r="I2617" s="249"/>
      <c r="J2617" s="245"/>
      <c r="K2617" s="245"/>
      <c r="L2617" s="250"/>
      <c r="M2617" s="251"/>
      <c r="N2617" s="252"/>
      <c r="O2617" s="252"/>
      <c r="P2617" s="252"/>
      <c r="Q2617" s="252"/>
      <c r="R2617" s="252"/>
      <c r="S2617" s="252"/>
      <c r="T2617" s="253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T2617" s="254" t="s">
        <v>171</v>
      </c>
      <c r="AU2617" s="254" t="s">
        <v>83</v>
      </c>
      <c r="AV2617" s="14" t="s">
        <v>167</v>
      </c>
      <c r="AW2617" s="14" t="s">
        <v>35</v>
      </c>
      <c r="AX2617" s="14" t="s">
        <v>81</v>
      </c>
      <c r="AY2617" s="254" t="s">
        <v>160</v>
      </c>
    </row>
    <row r="2618" s="13" customFormat="1">
      <c r="A2618" s="13"/>
      <c r="B2618" s="232"/>
      <c r="C2618" s="233"/>
      <c r="D2618" s="234" t="s">
        <v>171</v>
      </c>
      <c r="E2618" s="233"/>
      <c r="F2618" s="236" t="s">
        <v>3279</v>
      </c>
      <c r="G2618" s="233"/>
      <c r="H2618" s="237">
        <v>2023.6990000000001</v>
      </c>
      <c r="I2618" s="238"/>
      <c r="J2618" s="233"/>
      <c r="K2618" s="233"/>
      <c r="L2618" s="239"/>
      <c r="M2618" s="240"/>
      <c r="N2618" s="241"/>
      <c r="O2618" s="241"/>
      <c r="P2618" s="241"/>
      <c r="Q2618" s="241"/>
      <c r="R2618" s="241"/>
      <c r="S2618" s="241"/>
      <c r="T2618" s="242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T2618" s="243" t="s">
        <v>171</v>
      </c>
      <c r="AU2618" s="243" t="s">
        <v>83</v>
      </c>
      <c r="AV2618" s="13" t="s">
        <v>83</v>
      </c>
      <c r="AW2618" s="13" t="s">
        <v>4</v>
      </c>
      <c r="AX2618" s="13" t="s">
        <v>81</v>
      </c>
      <c r="AY2618" s="243" t="s">
        <v>160</v>
      </c>
    </row>
    <row r="2619" s="2" customFormat="1" ht="16.5" customHeight="1">
      <c r="A2619" s="40"/>
      <c r="B2619" s="41"/>
      <c r="C2619" s="214" t="s">
        <v>3280</v>
      </c>
      <c r="D2619" s="214" t="s">
        <v>162</v>
      </c>
      <c r="E2619" s="215" t="s">
        <v>3281</v>
      </c>
      <c r="F2619" s="216" t="s">
        <v>3282</v>
      </c>
      <c r="G2619" s="217" t="s">
        <v>165</v>
      </c>
      <c r="H2619" s="218">
        <v>17.306999999999999</v>
      </c>
      <c r="I2619" s="219"/>
      <c r="J2619" s="220">
        <f>ROUND(I2619*H2619,2)</f>
        <v>0</v>
      </c>
      <c r="K2619" s="216" t="s">
        <v>166</v>
      </c>
      <c r="L2619" s="46"/>
      <c r="M2619" s="221" t="s">
        <v>19</v>
      </c>
      <c r="N2619" s="222" t="s">
        <v>44</v>
      </c>
      <c r="O2619" s="86"/>
      <c r="P2619" s="223">
        <f>O2619*H2619</f>
        <v>0</v>
      </c>
      <c r="Q2619" s="223">
        <v>5.0000000000000002E-05</v>
      </c>
      <c r="R2619" s="223">
        <f>Q2619*H2619</f>
        <v>0.00086534999999999997</v>
      </c>
      <c r="S2619" s="223">
        <v>0</v>
      </c>
      <c r="T2619" s="224">
        <f>S2619*H2619</f>
        <v>0</v>
      </c>
      <c r="U2619" s="40"/>
      <c r="V2619" s="40"/>
      <c r="W2619" s="40"/>
      <c r="X2619" s="40"/>
      <c r="Y2619" s="40"/>
      <c r="Z2619" s="40"/>
      <c r="AA2619" s="40"/>
      <c r="AB2619" s="40"/>
      <c r="AC2619" s="40"/>
      <c r="AD2619" s="40"/>
      <c r="AE2619" s="40"/>
      <c r="AR2619" s="225" t="s">
        <v>263</v>
      </c>
      <c r="AT2619" s="225" t="s">
        <v>162</v>
      </c>
      <c r="AU2619" s="225" t="s">
        <v>83</v>
      </c>
      <c r="AY2619" s="19" t="s">
        <v>160</v>
      </c>
      <c r="BE2619" s="226">
        <f>IF(N2619="základní",J2619,0)</f>
        <v>0</v>
      </c>
      <c r="BF2619" s="226">
        <f>IF(N2619="snížená",J2619,0)</f>
        <v>0</v>
      </c>
      <c r="BG2619" s="226">
        <f>IF(N2619="zákl. přenesená",J2619,0)</f>
        <v>0</v>
      </c>
      <c r="BH2619" s="226">
        <f>IF(N2619="sníž. přenesená",J2619,0)</f>
        <v>0</v>
      </c>
      <c r="BI2619" s="226">
        <f>IF(N2619="nulová",J2619,0)</f>
        <v>0</v>
      </c>
      <c r="BJ2619" s="19" t="s">
        <v>81</v>
      </c>
      <c r="BK2619" s="226">
        <f>ROUND(I2619*H2619,2)</f>
        <v>0</v>
      </c>
      <c r="BL2619" s="19" t="s">
        <v>263</v>
      </c>
      <c r="BM2619" s="225" t="s">
        <v>3283</v>
      </c>
    </row>
    <row r="2620" s="2" customFormat="1">
      <c r="A2620" s="40"/>
      <c r="B2620" s="41"/>
      <c r="C2620" s="42"/>
      <c r="D2620" s="227" t="s">
        <v>169</v>
      </c>
      <c r="E2620" s="42"/>
      <c r="F2620" s="228" t="s">
        <v>3284</v>
      </c>
      <c r="G2620" s="42"/>
      <c r="H2620" s="42"/>
      <c r="I2620" s="229"/>
      <c r="J2620" s="42"/>
      <c r="K2620" s="42"/>
      <c r="L2620" s="46"/>
      <c r="M2620" s="230"/>
      <c r="N2620" s="231"/>
      <c r="O2620" s="86"/>
      <c r="P2620" s="86"/>
      <c r="Q2620" s="86"/>
      <c r="R2620" s="86"/>
      <c r="S2620" s="86"/>
      <c r="T2620" s="87"/>
      <c r="U2620" s="40"/>
      <c r="V2620" s="40"/>
      <c r="W2620" s="40"/>
      <c r="X2620" s="40"/>
      <c r="Y2620" s="40"/>
      <c r="Z2620" s="40"/>
      <c r="AA2620" s="40"/>
      <c r="AB2620" s="40"/>
      <c r="AC2620" s="40"/>
      <c r="AD2620" s="40"/>
      <c r="AE2620" s="40"/>
      <c r="AT2620" s="19" t="s">
        <v>169</v>
      </c>
      <c r="AU2620" s="19" t="s">
        <v>83</v>
      </c>
    </row>
    <row r="2621" s="13" customFormat="1">
      <c r="A2621" s="13"/>
      <c r="B2621" s="232"/>
      <c r="C2621" s="233"/>
      <c r="D2621" s="234" t="s">
        <v>171</v>
      </c>
      <c r="E2621" s="235" t="s">
        <v>19</v>
      </c>
      <c r="F2621" s="236" t="s">
        <v>3285</v>
      </c>
      <c r="G2621" s="233"/>
      <c r="H2621" s="237">
        <v>17.306999999999999</v>
      </c>
      <c r="I2621" s="238"/>
      <c r="J2621" s="233"/>
      <c r="K2621" s="233"/>
      <c r="L2621" s="239"/>
      <c r="M2621" s="240"/>
      <c r="N2621" s="241"/>
      <c r="O2621" s="241"/>
      <c r="P2621" s="241"/>
      <c r="Q2621" s="241"/>
      <c r="R2621" s="241"/>
      <c r="S2621" s="241"/>
      <c r="T2621" s="242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T2621" s="243" t="s">
        <v>171</v>
      </c>
      <c r="AU2621" s="243" t="s">
        <v>83</v>
      </c>
      <c r="AV2621" s="13" t="s">
        <v>83</v>
      </c>
      <c r="AW2621" s="13" t="s">
        <v>35</v>
      </c>
      <c r="AX2621" s="13" t="s">
        <v>81</v>
      </c>
      <c r="AY2621" s="243" t="s">
        <v>160</v>
      </c>
    </row>
    <row r="2622" s="2" customFormat="1" ht="33" customHeight="1">
      <c r="A2622" s="40"/>
      <c r="B2622" s="41"/>
      <c r="C2622" s="255" t="s">
        <v>3286</v>
      </c>
      <c r="D2622" s="255" t="s">
        <v>242</v>
      </c>
      <c r="E2622" s="256" t="s">
        <v>3287</v>
      </c>
      <c r="F2622" s="257" t="s">
        <v>3288</v>
      </c>
      <c r="G2622" s="258" t="s">
        <v>287</v>
      </c>
      <c r="H2622" s="259">
        <v>2</v>
      </c>
      <c r="I2622" s="260"/>
      <c r="J2622" s="261">
        <f>ROUND(I2622*H2622,2)</f>
        <v>0</v>
      </c>
      <c r="K2622" s="257" t="s">
        <v>19</v>
      </c>
      <c r="L2622" s="262"/>
      <c r="M2622" s="263" t="s">
        <v>19</v>
      </c>
      <c r="N2622" s="264" t="s">
        <v>44</v>
      </c>
      <c r="O2622" s="86"/>
      <c r="P2622" s="223">
        <f>O2622*H2622</f>
        <v>0</v>
      </c>
      <c r="Q2622" s="223">
        <v>0.12</v>
      </c>
      <c r="R2622" s="223">
        <f>Q2622*H2622</f>
        <v>0.23999999999999999</v>
      </c>
      <c r="S2622" s="223">
        <v>0</v>
      </c>
      <c r="T2622" s="224">
        <f>S2622*H2622</f>
        <v>0</v>
      </c>
      <c r="U2622" s="40"/>
      <c r="V2622" s="40"/>
      <c r="W2622" s="40"/>
      <c r="X2622" s="40"/>
      <c r="Y2622" s="40"/>
      <c r="Z2622" s="40"/>
      <c r="AA2622" s="40"/>
      <c r="AB2622" s="40"/>
      <c r="AC2622" s="40"/>
      <c r="AD2622" s="40"/>
      <c r="AE2622" s="40"/>
      <c r="AR2622" s="225" t="s">
        <v>368</v>
      </c>
      <c r="AT2622" s="225" t="s">
        <v>242</v>
      </c>
      <c r="AU2622" s="225" t="s">
        <v>83</v>
      </c>
      <c r="AY2622" s="19" t="s">
        <v>160</v>
      </c>
      <c r="BE2622" s="226">
        <f>IF(N2622="základní",J2622,0)</f>
        <v>0</v>
      </c>
      <c r="BF2622" s="226">
        <f>IF(N2622="snížená",J2622,0)</f>
        <v>0</v>
      </c>
      <c r="BG2622" s="226">
        <f>IF(N2622="zákl. přenesená",J2622,0)</f>
        <v>0</v>
      </c>
      <c r="BH2622" s="226">
        <f>IF(N2622="sníž. přenesená",J2622,0)</f>
        <v>0</v>
      </c>
      <c r="BI2622" s="226">
        <f>IF(N2622="nulová",J2622,0)</f>
        <v>0</v>
      </c>
      <c r="BJ2622" s="19" t="s">
        <v>81</v>
      </c>
      <c r="BK2622" s="226">
        <f>ROUND(I2622*H2622,2)</f>
        <v>0</v>
      </c>
      <c r="BL2622" s="19" t="s">
        <v>263</v>
      </c>
      <c r="BM2622" s="225" t="s">
        <v>3289</v>
      </c>
    </row>
    <row r="2623" s="2" customFormat="1" ht="33" customHeight="1">
      <c r="A2623" s="40"/>
      <c r="B2623" s="41"/>
      <c r="C2623" s="255" t="s">
        <v>3290</v>
      </c>
      <c r="D2623" s="255" t="s">
        <v>242</v>
      </c>
      <c r="E2623" s="256" t="s">
        <v>3291</v>
      </c>
      <c r="F2623" s="257" t="s">
        <v>3292</v>
      </c>
      <c r="G2623" s="258" t="s">
        <v>287</v>
      </c>
      <c r="H2623" s="259">
        <v>2</v>
      </c>
      <c r="I2623" s="260"/>
      <c r="J2623" s="261">
        <f>ROUND(I2623*H2623,2)</f>
        <v>0</v>
      </c>
      <c r="K2623" s="257" t="s">
        <v>19</v>
      </c>
      <c r="L2623" s="262"/>
      <c r="M2623" s="263" t="s">
        <v>19</v>
      </c>
      <c r="N2623" s="264" t="s">
        <v>44</v>
      </c>
      <c r="O2623" s="86"/>
      <c r="P2623" s="223">
        <f>O2623*H2623</f>
        <v>0</v>
      </c>
      <c r="Q2623" s="223">
        <v>0.095000000000000001</v>
      </c>
      <c r="R2623" s="223">
        <f>Q2623*H2623</f>
        <v>0.19</v>
      </c>
      <c r="S2623" s="223">
        <v>0</v>
      </c>
      <c r="T2623" s="224">
        <f>S2623*H2623</f>
        <v>0</v>
      </c>
      <c r="U2623" s="40"/>
      <c r="V2623" s="40"/>
      <c r="W2623" s="40"/>
      <c r="X2623" s="40"/>
      <c r="Y2623" s="40"/>
      <c r="Z2623" s="40"/>
      <c r="AA2623" s="40"/>
      <c r="AB2623" s="40"/>
      <c r="AC2623" s="40"/>
      <c r="AD2623" s="40"/>
      <c r="AE2623" s="40"/>
      <c r="AR2623" s="225" t="s">
        <v>368</v>
      </c>
      <c r="AT2623" s="225" t="s">
        <v>242</v>
      </c>
      <c r="AU2623" s="225" t="s">
        <v>83</v>
      </c>
      <c r="AY2623" s="19" t="s">
        <v>160</v>
      </c>
      <c r="BE2623" s="226">
        <f>IF(N2623="základní",J2623,0)</f>
        <v>0</v>
      </c>
      <c r="BF2623" s="226">
        <f>IF(N2623="snížená",J2623,0)</f>
        <v>0</v>
      </c>
      <c r="BG2623" s="226">
        <f>IF(N2623="zákl. přenesená",J2623,0)</f>
        <v>0</v>
      </c>
      <c r="BH2623" s="226">
        <f>IF(N2623="sníž. přenesená",J2623,0)</f>
        <v>0</v>
      </c>
      <c r="BI2623" s="226">
        <f>IF(N2623="nulová",J2623,0)</f>
        <v>0</v>
      </c>
      <c r="BJ2623" s="19" t="s">
        <v>81</v>
      </c>
      <c r="BK2623" s="226">
        <f>ROUND(I2623*H2623,2)</f>
        <v>0</v>
      </c>
      <c r="BL2623" s="19" t="s">
        <v>263</v>
      </c>
      <c r="BM2623" s="225" t="s">
        <v>3293</v>
      </c>
    </row>
    <row r="2624" s="2" customFormat="1" ht="33" customHeight="1">
      <c r="A2624" s="40"/>
      <c r="B2624" s="41"/>
      <c r="C2624" s="255" t="s">
        <v>3294</v>
      </c>
      <c r="D2624" s="255" t="s">
        <v>242</v>
      </c>
      <c r="E2624" s="256" t="s">
        <v>3295</v>
      </c>
      <c r="F2624" s="257" t="s">
        <v>3296</v>
      </c>
      <c r="G2624" s="258" t="s">
        <v>287</v>
      </c>
      <c r="H2624" s="259">
        <v>36</v>
      </c>
      <c r="I2624" s="260"/>
      <c r="J2624" s="261">
        <f>ROUND(I2624*H2624,2)</f>
        <v>0</v>
      </c>
      <c r="K2624" s="257" t="s">
        <v>19</v>
      </c>
      <c r="L2624" s="262"/>
      <c r="M2624" s="263" t="s">
        <v>19</v>
      </c>
      <c r="N2624" s="264" t="s">
        <v>44</v>
      </c>
      <c r="O2624" s="86"/>
      <c r="P2624" s="223">
        <f>O2624*H2624</f>
        <v>0</v>
      </c>
      <c r="Q2624" s="223">
        <v>0.074999999999999997</v>
      </c>
      <c r="R2624" s="223">
        <f>Q2624*H2624</f>
        <v>2.6999999999999997</v>
      </c>
      <c r="S2624" s="223">
        <v>0</v>
      </c>
      <c r="T2624" s="224">
        <f>S2624*H2624</f>
        <v>0</v>
      </c>
      <c r="U2624" s="40"/>
      <c r="V2624" s="40"/>
      <c r="W2624" s="40"/>
      <c r="X2624" s="40"/>
      <c r="Y2624" s="40"/>
      <c r="Z2624" s="40"/>
      <c r="AA2624" s="40"/>
      <c r="AB2624" s="40"/>
      <c r="AC2624" s="40"/>
      <c r="AD2624" s="40"/>
      <c r="AE2624" s="40"/>
      <c r="AR2624" s="225" t="s">
        <v>368</v>
      </c>
      <c r="AT2624" s="225" t="s">
        <v>242</v>
      </c>
      <c r="AU2624" s="225" t="s">
        <v>83</v>
      </c>
      <c r="AY2624" s="19" t="s">
        <v>160</v>
      </c>
      <c r="BE2624" s="226">
        <f>IF(N2624="základní",J2624,0)</f>
        <v>0</v>
      </c>
      <c r="BF2624" s="226">
        <f>IF(N2624="snížená",J2624,0)</f>
        <v>0</v>
      </c>
      <c r="BG2624" s="226">
        <f>IF(N2624="zákl. přenesená",J2624,0)</f>
        <v>0</v>
      </c>
      <c r="BH2624" s="226">
        <f>IF(N2624="sníž. přenesená",J2624,0)</f>
        <v>0</v>
      </c>
      <c r="BI2624" s="226">
        <f>IF(N2624="nulová",J2624,0)</f>
        <v>0</v>
      </c>
      <c r="BJ2624" s="19" t="s">
        <v>81</v>
      </c>
      <c r="BK2624" s="226">
        <f>ROUND(I2624*H2624,2)</f>
        <v>0</v>
      </c>
      <c r="BL2624" s="19" t="s">
        <v>263</v>
      </c>
      <c r="BM2624" s="225" t="s">
        <v>3297</v>
      </c>
    </row>
    <row r="2625" s="13" customFormat="1">
      <c r="A2625" s="13"/>
      <c r="B2625" s="232"/>
      <c r="C2625" s="233"/>
      <c r="D2625" s="234" t="s">
        <v>171</v>
      </c>
      <c r="E2625" s="235" t="s">
        <v>19</v>
      </c>
      <c r="F2625" s="236" t="s">
        <v>3298</v>
      </c>
      <c r="G2625" s="233"/>
      <c r="H2625" s="237">
        <v>36</v>
      </c>
      <c r="I2625" s="238"/>
      <c r="J2625" s="233"/>
      <c r="K2625" s="233"/>
      <c r="L2625" s="239"/>
      <c r="M2625" s="240"/>
      <c r="N2625" s="241"/>
      <c r="O2625" s="241"/>
      <c r="P2625" s="241"/>
      <c r="Q2625" s="241"/>
      <c r="R2625" s="241"/>
      <c r="S2625" s="241"/>
      <c r="T2625" s="242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T2625" s="243" t="s">
        <v>171</v>
      </c>
      <c r="AU2625" s="243" t="s">
        <v>83</v>
      </c>
      <c r="AV2625" s="13" t="s">
        <v>83</v>
      </c>
      <c r="AW2625" s="13" t="s">
        <v>35</v>
      </c>
      <c r="AX2625" s="13" t="s">
        <v>81</v>
      </c>
      <c r="AY2625" s="243" t="s">
        <v>160</v>
      </c>
    </row>
    <row r="2626" s="2" customFormat="1" ht="21.75" customHeight="1">
      <c r="A2626" s="40"/>
      <c r="B2626" s="41"/>
      <c r="C2626" s="214" t="s">
        <v>3299</v>
      </c>
      <c r="D2626" s="214" t="s">
        <v>162</v>
      </c>
      <c r="E2626" s="215" t="s">
        <v>3300</v>
      </c>
      <c r="F2626" s="216" t="s">
        <v>3301</v>
      </c>
      <c r="G2626" s="217" t="s">
        <v>287</v>
      </c>
      <c r="H2626" s="218">
        <v>9</v>
      </c>
      <c r="I2626" s="219"/>
      <c r="J2626" s="220">
        <f>ROUND(I2626*H2626,2)</f>
        <v>0</v>
      </c>
      <c r="K2626" s="216" t="s">
        <v>166</v>
      </c>
      <c r="L2626" s="46"/>
      <c r="M2626" s="221" t="s">
        <v>19</v>
      </c>
      <c r="N2626" s="222" t="s">
        <v>44</v>
      </c>
      <c r="O2626" s="86"/>
      <c r="P2626" s="223">
        <f>O2626*H2626</f>
        <v>0</v>
      </c>
      <c r="Q2626" s="223">
        <v>0</v>
      </c>
      <c r="R2626" s="223">
        <f>Q2626*H2626</f>
        <v>0</v>
      </c>
      <c r="S2626" s="223">
        <v>0</v>
      </c>
      <c r="T2626" s="224">
        <f>S2626*H2626</f>
        <v>0</v>
      </c>
      <c r="U2626" s="40"/>
      <c r="V2626" s="40"/>
      <c r="W2626" s="40"/>
      <c r="X2626" s="40"/>
      <c r="Y2626" s="40"/>
      <c r="Z2626" s="40"/>
      <c r="AA2626" s="40"/>
      <c r="AB2626" s="40"/>
      <c r="AC2626" s="40"/>
      <c r="AD2626" s="40"/>
      <c r="AE2626" s="40"/>
      <c r="AR2626" s="225" t="s">
        <v>263</v>
      </c>
      <c r="AT2626" s="225" t="s">
        <v>162</v>
      </c>
      <c r="AU2626" s="225" t="s">
        <v>83</v>
      </c>
      <c r="AY2626" s="19" t="s">
        <v>160</v>
      </c>
      <c r="BE2626" s="226">
        <f>IF(N2626="základní",J2626,0)</f>
        <v>0</v>
      </c>
      <c r="BF2626" s="226">
        <f>IF(N2626="snížená",J2626,0)</f>
        <v>0</v>
      </c>
      <c r="BG2626" s="226">
        <f>IF(N2626="zákl. přenesená",J2626,0)</f>
        <v>0</v>
      </c>
      <c r="BH2626" s="226">
        <f>IF(N2626="sníž. přenesená",J2626,0)</f>
        <v>0</v>
      </c>
      <c r="BI2626" s="226">
        <f>IF(N2626="nulová",J2626,0)</f>
        <v>0</v>
      </c>
      <c r="BJ2626" s="19" t="s">
        <v>81</v>
      </c>
      <c r="BK2626" s="226">
        <f>ROUND(I2626*H2626,2)</f>
        <v>0</v>
      </c>
      <c r="BL2626" s="19" t="s">
        <v>263</v>
      </c>
      <c r="BM2626" s="225" t="s">
        <v>3302</v>
      </c>
    </row>
    <row r="2627" s="2" customFormat="1">
      <c r="A2627" s="40"/>
      <c r="B2627" s="41"/>
      <c r="C2627" s="42"/>
      <c r="D2627" s="227" t="s">
        <v>169</v>
      </c>
      <c r="E2627" s="42"/>
      <c r="F2627" s="228" t="s">
        <v>3303</v>
      </c>
      <c r="G2627" s="42"/>
      <c r="H2627" s="42"/>
      <c r="I2627" s="229"/>
      <c r="J2627" s="42"/>
      <c r="K2627" s="42"/>
      <c r="L2627" s="46"/>
      <c r="M2627" s="230"/>
      <c r="N2627" s="231"/>
      <c r="O2627" s="86"/>
      <c r="P2627" s="86"/>
      <c r="Q2627" s="86"/>
      <c r="R2627" s="86"/>
      <c r="S2627" s="86"/>
      <c r="T2627" s="87"/>
      <c r="U2627" s="40"/>
      <c r="V2627" s="40"/>
      <c r="W2627" s="40"/>
      <c r="X2627" s="40"/>
      <c r="Y2627" s="40"/>
      <c r="Z2627" s="40"/>
      <c r="AA2627" s="40"/>
      <c r="AB2627" s="40"/>
      <c r="AC2627" s="40"/>
      <c r="AD2627" s="40"/>
      <c r="AE2627" s="40"/>
      <c r="AT2627" s="19" t="s">
        <v>169</v>
      </c>
      <c r="AU2627" s="19" t="s">
        <v>83</v>
      </c>
    </row>
    <row r="2628" s="13" customFormat="1">
      <c r="A2628" s="13"/>
      <c r="B2628" s="232"/>
      <c r="C2628" s="233"/>
      <c r="D2628" s="234" t="s">
        <v>171</v>
      </c>
      <c r="E2628" s="235" t="s">
        <v>19</v>
      </c>
      <c r="F2628" s="236" t="s">
        <v>3304</v>
      </c>
      <c r="G2628" s="233"/>
      <c r="H2628" s="237">
        <v>8</v>
      </c>
      <c r="I2628" s="238"/>
      <c r="J2628" s="233"/>
      <c r="K2628" s="233"/>
      <c r="L2628" s="239"/>
      <c r="M2628" s="240"/>
      <c r="N2628" s="241"/>
      <c r="O2628" s="241"/>
      <c r="P2628" s="241"/>
      <c r="Q2628" s="241"/>
      <c r="R2628" s="241"/>
      <c r="S2628" s="241"/>
      <c r="T2628" s="242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T2628" s="243" t="s">
        <v>171</v>
      </c>
      <c r="AU2628" s="243" t="s">
        <v>83</v>
      </c>
      <c r="AV2628" s="13" t="s">
        <v>83</v>
      </c>
      <c r="AW2628" s="13" t="s">
        <v>35</v>
      </c>
      <c r="AX2628" s="13" t="s">
        <v>73</v>
      </c>
      <c r="AY2628" s="243" t="s">
        <v>160</v>
      </c>
    </row>
    <row r="2629" s="13" customFormat="1">
      <c r="A2629" s="13"/>
      <c r="B2629" s="232"/>
      <c r="C2629" s="233"/>
      <c r="D2629" s="234" t="s">
        <v>171</v>
      </c>
      <c r="E2629" s="235" t="s">
        <v>19</v>
      </c>
      <c r="F2629" s="236" t="s">
        <v>3305</v>
      </c>
      <c r="G2629" s="233"/>
      <c r="H2629" s="237">
        <v>1</v>
      </c>
      <c r="I2629" s="238"/>
      <c r="J2629" s="233"/>
      <c r="K2629" s="233"/>
      <c r="L2629" s="239"/>
      <c r="M2629" s="240"/>
      <c r="N2629" s="241"/>
      <c r="O2629" s="241"/>
      <c r="P2629" s="241"/>
      <c r="Q2629" s="241"/>
      <c r="R2629" s="241"/>
      <c r="S2629" s="241"/>
      <c r="T2629" s="242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T2629" s="243" t="s">
        <v>171</v>
      </c>
      <c r="AU2629" s="243" t="s">
        <v>83</v>
      </c>
      <c r="AV2629" s="13" t="s">
        <v>83</v>
      </c>
      <c r="AW2629" s="13" t="s">
        <v>35</v>
      </c>
      <c r="AX2629" s="13" t="s">
        <v>73</v>
      </c>
      <c r="AY2629" s="243" t="s">
        <v>160</v>
      </c>
    </row>
    <row r="2630" s="14" customFormat="1">
      <c r="A2630" s="14"/>
      <c r="B2630" s="244"/>
      <c r="C2630" s="245"/>
      <c r="D2630" s="234" t="s">
        <v>171</v>
      </c>
      <c r="E2630" s="246" t="s">
        <v>19</v>
      </c>
      <c r="F2630" s="247" t="s">
        <v>180</v>
      </c>
      <c r="G2630" s="245"/>
      <c r="H2630" s="248">
        <v>9</v>
      </c>
      <c r="I2630" s="249"/>
      <c r="J2630" s="245"/>
      <c r="K2630" s="245"/>
      <c r="L2630" s="250"/>
      <c r="M2630" s="251"/>
      <c r="N2630" s="252"/>
      <c r="O2630" s="252"/>
      <c r="P2630" s="252"/>
      <c r="Q2630" s="252"/>
      <c r="R2630" s="252"/>
      <c r="S2630" s="252"/>
      <c r="T2630" s="253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T2630" s="254" t="s">
        <v>171</v>
      </c>
      <c r="AU2630" s="254" t="s">
        <v>83</v>
      </c>
      <c r="AV2630" s="14" t="s">
        <v>167</v>
      </c>
      <c r="AW2630" s="14" t="s">
        <v>35</v>
      </c>
      <c r="AX2630" s="14" t="s">
        <v>81</v>
      </c>
      <c r="AY2630" s="254" t="s">
        <v>160</v>
      </c>
    </row>
    <row r="2631" s="2" customFormat="1" ht="24.15" customHeight="1">
      <c r="A2631" s="40"/>
      <c r="B2631" s="41"/>
      <c r="C2631" s="255" t="s">
        <v>3306</v>
      </c>
      <c r="D2631" s="255" t="s">
        <v>242</v>
      </c>
      <c r="E2631" s="256" t="s">
        <v>3307</v>
      </c>
      <c r="F2631" s="257" t="s">
        <v>3308</v>
      </c>
      <c r="G2631" s="258" t="s">
        <v>287</v>
      </c>
      <c r="H2631" s="259">
        <v>8</v>
      </c>
      <c r="I2631" s="260"/>
      <c r="J2631" s="261">
        <f>ROUND(I2631*H2631,2)</f>
        <v>0</v>
      </c>
      <c r="K2631" s="257" t="s">
        <v>19</v>
      </c>
      <c r="L2631" s="262"/>
      <c r="M2631" s="263" t="s">
        <v>19</v>
      </c>
      <c r="N2631" s="264" t="s">
        <v>44</v>
      </c>
      <c r="O2631" s="86"/>
      <c r="P2631" s="223">
        <f>O2631*H2631</f>
        <v>0</v>
      </c>
      <c r="Q2631" s="223">
        <v>0.014999999999999999</v>
      </c>
      <c r="R2631" s="223">
        <f>Q2631*H2631</f>
        <v>0.12</v>
      </c>
      <c r="S2631" s="223">
        <v>0</v>
      </c>
      <c r="T2631" s="224">
        <f>S2631*H2631</f>
        <v>0</v>
      </c>
      <c r="U2631" s="40"/>
      <c r="V2631" s="40"/>
      <c r="W2631" s="40"/>
      <c r="X2631" s="40"/>
      <c r="Y2631" s="40"/>
      <c r="Z2631" s="40"/>
      <c r="AA2631" s="40"/>
      <c r="AB2631" s="40"/>
      <c r="AC2631" s="40"/>
      <c r="AD2631" s="40"/>
      <c r="AE2631" s="40"/>
      <c r="AR2631" s="225" t="s">
        <v>368</v>
      </c>
      <c r="AT2631" s="225" t="s">
        <v>242</v>
      </c>
      <c r="AU2631" s="225" t="s">
        <v>83</v>
      </c>
      <c r="AY2631" s="19" t="s">
        <v>160</v>
      </c>
      <c r="BE2631" s="226">
        <f>IF(N2631="základní",J2631,0)</f>
        <v>0</v>
      </c>
      <c r="BF2631" s="226">
        <f>IF(N2631="snížená",J2631,0)</f>
        <v>0</v>
      </c>
      <c r="BG2631" s="226">
        <f>IF(N2631="zákl. přenesená",J2631,0)</f>
        <v>0</v>
      </c>
      <c r="BH2631" s="226">
        <f>IF(N2631="sníž. přenesená",J2631,0)</f>
        <v>0</v>
      </c>
      <c r="BI2631" s="226">
        <f>IF(N2631="nulová",J2631,0)</f>
        <v>0</v>
      </c>
      <c r="BJ2631" s="19" t="s">
        <v>81</v>
      </c>
      <c r="BK2631" s="226">
        <f>ROUND(I2631*H2631,2)</f>
        <v>0</v>
      </c>
      <c r="BL2631" s="19" t="s">
        <v>263</v>
      </c>
      <c r="BM2631" s="225" t="s">
        <v>3309</v>
      </c>
    </row>
    <row r="2632" s="2" customFormat="1">
      <c r="A2632" s="40"/>
      <c r="B2632" s="41"/>
      <c r="C2632" s="42"/>
      <c r="D2632" s="234" t="s">
        <v>449</v>
      </c>
      <c r="E2632" s="42"/>
      <c r="F2632" s="276" t="s">
        <v>3310</v>
      </c>
      <c r="G2632" s="42"/>
      <c r="H2632" s="42"/>
      <c r="I2632" s="229"/>
      <c r="J2632" s="42"/>
      <c r="K2632" s="42"/>
      <c r="L2632" s="46"/>
      <c r="M2632" s="230"/>
      <c r="N2632" s="231"/>
      <c r="O2632" s="86"/>
      <c r="P2632" s="86"/>
      <c r="Q2632" s="86"/>
      <c r="R2632" s="86"/>
      <c r="S2632" s="86"/>
      <c r="T2632" s="87"/>
      <c r="U2632" s="40"/>
      <c r="V2632" s="40"/>
      <c r="W2632" s="40"/>
      <c r="X2632" s="40"/>
      <c r="Y2632" s="40"/>
      <c r="Z2632" s="40"/>
      <c r="AA2632" s="40"/>
      <c r="AB2632" s="40"/>
      <c r="AC2632" s="40"/>
      <c r="AD2632" s="40"/>
      <c r="AE2632" s="40"/>
      <c r="AT2632" s="19" t="s">
        <v>449</v>
      </c>
      <c r="AU2632" s="19" t="s">
        <v>83</v>
      </c>
    </row>
    <row r="2633" s="2" customFormat="1" ht="24.15" customHeight="1">
      <c r="A2633" s="40"/>
      <c r="B2633" s="41"/>
      <c r="C2633" s="255" t="s">
        <v>3311</v>
      </c>
      <c r="D2633" s="255" t="s">
        <v>242</v>
      </c>
      <c r="E2633" s="256" t="s">
        <v>570</v>
      </c>
      <c r="F2633" s="257" t="s">
        <v>3312</v>
      </c>
      <c r="G2633" s="258" t="s">
        <v>287</v>
      </c>
      <c r="H2633" s="259">
        <v>1</v>
      </c>
      <c r="I2633" s="260"/>
      <c r="J2633" s="261">
        <f>ROUND(I2633*H2633,2)</f>
        <v>0</v>
      </c>
      <c r="K2633" s="257" t="s">
        <v>19</v>
      </c>
      <c r="L2633" s="262"/>
      <c r="M2633" s="263" t="s">
        <v>19</v>
      </c>
      <c r="N2633" s="264" t="s">
        <v>44</v>
      </c>
      <c r="O2633" s="86"/>
      <c r="P2633" s="223">
        <f>O2633*H2633</f>
        <v>0</v>
      </c>
      <c r="Q2633" s="223">
        <v>0.0094999999999999998</v>
      </c>
      <c r="R2633" s="223">
        <f>Q2633*H2633</f>
        <v>0.0094999999999999998</v>
      </c>
      <c r="S2633" s="223">
        <v>0</v>
      </c>
      <c r="T2633" s="224">
        <f>S2633*H2633</f>
        <v>0</v>
      </c>
      <c r="U2633" s="40"/>
      <c r="V2633" s="40"/>
      <c r="W2633" s="40"/>
      <c r="X2633" s="40"/>
      <c r="Y2633" s="40"/>
      <c r="Z2633" s="40"/>
      <c r="AA2633" s="40"/>
      <c r="AB2633" s="40"/>
      <c r="AC2633" s="40"/>
      <c r="AD2633" s="40"/>
      <c r="AE2633" s="40"/>
      <c r="AR2633" s="225" t="s">
        <v>368</v>
      </c>
      <c r="AT2633" s="225" t="s">
        <v>242</v>
      </c>
      <c r="AU2633" s="225" t="s">
        <v>83</v>
      </c>
      <c r="AY2633" s="19" t="s">
        <v>160</v>
      </c>
      <c r="BE2633" s="226">
        <f>IF(N2633="základní",J2633,0)</f>
        <v>0</v>
      </c>
      <c r="BF2633" s="226">
        <f>IF(N2633="snížená",J2633,0)</f>
        <v>0</v>
      </c>
      <c r="BG2633" s="226">
        <f>IF(N2633="zákl. přenesená",J2633,0)</f>
        <v>0</v>
      </c>
      <c r="BH2633" s="226">
        <f>IF(N2633="sníž. přenesená",J2633,0)</f>
        <v>0</v>
      </c>
      <c r="BI2633" s="226">
        <f>IF(N2633="nulová",J2633,0)</f>
        <v>0</v>
      </c>
      <c r="BJ2633" s="19" t="s">
        <v>81</v>
      </c>
      <c r="BK2633" s="226">
        <f>ROUND(I2633*H2633,2)</f>
        <v>0</v>
      </c>
      <c r="BL2633" s="19" t="s">
        <v>263</v>
      </c>
      <c r="BM2633" s="225" t="s">
        <v>3313</v>
      </c>
    </row>
    <row r="2634" s="2" customFormat="1">
      <c r="A2634" s="40"/>
      <c r="B2634" s="41"/>
      <c r="C2634" s="42"/>
      <c r="D2634" s="234" t="s">
        <v>449</v>
      </c>
      <c r="E2634" s="42"/>
      <c r="F2634" s="276" t="s">
        <v>3314</v>
      </c>
      <c r="G2634" s="42"/>
      <c r="H2634" s="42"/>
      <c r="I2634" s="229"/>
      <c r="J2634" s="42"/>
      <c r="K2634" s="42"/>
      <c r="L2634" s="46"/>
      <c r="M2634" s="230"/>
      <c r="N2634" s="231"/>
      <c r="O2634" s="86"/>
      <c r="P2634" s="86"/>
      <c r="Q2634" s="86"/>
      <c r="R2634" s="86"/>
      <c r="S2634" s="86"/>
      <c r="T2634" s="87"/>
      <c r="U2634" s="40"/>
      <c r="V2634" s="40"/>
      <c r="W2634" s="40"/>
      <c r="X2634" s="40"/>
      <c r="Y2634" s="40"/>
      <c r="Z2634" s="40"/>
      <c r="AA2634" s="40"/>
      <c r="AB2634" s="40"/>
      <c r="AC2634" s="40"/>
      <c r="AD2634" s="40"/>
      <c r="AE2634" s="40"/>
      <c r="AT2634" s="19" t="s">
        <v>449</v>
      </c>
      <c r="AU2634" s="19" t="s">
        <v>83</v>
      </c>
    </row>
    <row r="2635" s="13" customFormat="1">
      <c r="A2635" s="13"/>
      <c r="B2635" s="232"/>
      <c r="C2635" s="233"/>
      <c r="D2635" s="234" t="s">
        <v>171</v>
      </c>
      <c r="E2635" s="235" t="s">
        <v>19</v>
      </c>
      <c r="F2635" s="236" t="s">
        <v>3315</v>
      </c>
      <c r="G2635" s="233"/>
      <c r="H2635" s="237">
        <v>1</v>
      </c>
      <c r="I2635" s="238"/>
      <c r="J2635" s="233"/>
      <c r="K2635" s="233"/>
      <c r="L2635" s="239"/>
      <c r="M2635" s="240"/>
      <c r="N2635" s="241"/>
      <c r="O2635" s="241"/>
      <c r="P2635" s="241"/>
      <c r="Q2635" s="241"/>
      <c r="R2635" s="241"/>
      <c r="S2635" s="241"/>
      <c r="T2635" s="242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T2635" s="243" t="s">
        <v>171</v>
      </c>
      <c r="AU2635" s="243" t="s">
        <v>83</v>
      </c>
      <c r="AV2635" s="13" t="s">
        <v>83</v>
      </c>
      <c r="AW2635" s="13" t="s">
        <v>35</v>
      </c>
      <c r="AX2635" s="13" t="s">
        <v>81</v>
      </c>
      <c r="AY2635" s="243" t="s">
        <v>160</v>
      </c>
    </row>
    <row r="2636" s="2" customFormat="1" ht="21.75" customHeight="1">
      <c r="A2636" s="40"/>
      <c r="B2636" s="41"/>
      <c r="C2636" s="214" t="s">
        <v>3316</v>
      </c>
      <c r="D2636" s="214" t="s">
        <v>162</v>
      </c>
      <c r="E2636" s="215" t="s">
        <v>3317</v>
      </c>
      <c r="F2636" s="216" t="s">
        <v>3318</v>
      </c>
      <c r="G2636" s="217" t="s">
        <v>287</v>
      </c>
      <c r="H2636" s="218">
        <v>1</v>
      </c>
      <c r="I2636" s="219"/>
      <c r="J2636" s="220">
        <f>ROUND(I2636*H2636,2)</f>
        <v>0</v>
      </c>
      <c r="K2636" s="216" t="s">
        <v>166</v>
      </c>
      <c r="L2636" s="46"/>
      <c r="M2636" s="221" t="s">
        <v>19</v>
      </c>
      <c r="N2636" s="222" t="s">
        <v>44</v>
      </c>
      <c r="O2636" s="86"/>
      <c r="P2636" s="223">
        <f>O2636*H2636</f>
        <v>0</v>
      </c>
      <c r="Q2636" s="223">
        <v>0</v>
      </c>
      <c r="R2636" s="223">
        <f>Q2636*H2636</f>
        <v>0</v>
      </c>
      <c r="S2636" s="223">
        <v>0</v>
      </c>
      <c r="T2636" s="224">
        <f>S2636*H2636</f>
        <v>0</v>
      </c>
      <c r="U2636" s="40"/>
      <c r="V2636" s="40"/>
      <c r="W2636" s="40"/>
      <c r="X2636" s="40"/>
      <c r="Y2636" s="40"/>
      <c r="Z2636" s="40"/>
      <c r="AA2636" s="40"/>
      <c r="AB2636" s="40"/>
      <c r="AC2636" s="40"/>
      <c r="AD2636" s="40"/>
      <c r="AE2636" s="40"/>
      <c r="AR2636" s="225" t="s">
        <v>263</v>
      </c>
      <c r="AT2636" s="225" t="s">
        <v>162</v>
      </c>
      <c r="AU2636" s="225" t="s">
        <v>83</v>
      </c>
      <c r="AY2636" s="19" t="s">
        <v>160</v>
      </c>
      <c r="BE2636" s="226">
        <f>IF(N2636="základní",J2636,0)</f>
        <v>0</v>
      </c>
      <c r="BF2636" s="226">
        <f>IF(N2636="snížená",J2636,0)</f>
        <v>0</v>
      </c>
      <c r="BG2636" s="226">
        <f>IF(N2636="zákl. přenesená",J2636,0)</f>
        <v>0</v>
      </c>
      <c r="BH2636" s="226">
        <f>IF(N2636="sníž. přenesená",J2636,0)</f>
        <v>0</v>
      </c>
      <c r="BI2636" s="226">
        <f>IF(N2636="nulová",J2636,0)</f>
        <v>0</v>
      </c>
      <c r="BJ2636" s="19" t="s">
        <v>81</v>
      </c>
      <c r="BK2636" s="226">
        <f>ROUND(I2636*H2636,2)</f>
        <v>0</v>
      </c>
      <c r="BL2636" s="19" t="s">
        <v>263</v>
      </c>
      <c r="BM2636" s="225" t="s">
        <v>3319</v>
      </c>
    </row>
    <row r="2637" s="2" customFormat="1">
      <c r="A2637" s="40"/>
      <c r="B2637" s="41"/>
      <c r="C2637" s="42"/>
      <c r="D2637" s="227" t="s">
        <v>169</v>
      </c>
      <c r="E2637" s="42"/>
      <c r="F2637" s="228" t="s">
        <v>3320</v>
      </c>
      <c r="G2637" s="42"/>
      <c r="H2637" s="42"/>
      <c r="I2637" s="229"/>
      <c r="J2637" s="42"/>
      <c r="K2637" s="42"/>
      <c r="L2637" s="46"/>
      <c r="M2637" s="230"/>
      <c r="N2637" s="231"/>
      <c r="O2637" s="86"/>
      <c r="P2637" s="86"/>
      <c r="Q2637" s="86"/>
      <c r="R2637" s="86"/>
      <c r="S2637" s="86"/>
      <c r="T2637" s="87"/>
      <c r="U2637" s="40"/>
      <c r="V2637" s="40"/>
      <c r="W2637" s="40"/>
      <c r="X2637" s="40"/>
      <c r="Y2637" s="40"/>
      <c r="Z2637" s="40"/>
      <c r="AA2637" s="40"/>
      <c r="AB2637" s="40"/>
      <c r="AC2637" s="40"/>
      <c r="AD2637" s="40"/>
      <c r="AE2637" s="40"/>
      <c r="AT2637" s="19" t="s">
        <v>169</v>
      </c>
      <c r="AU2637" s="19" t="s">
        <v>83</v>
      </c>
    </row>
    <row r="2638" s="13" customFormat="1">
      <c r="A2638" s="13"/>
      <c r="B2638" s="232"/>
      <c r="C2638" s="233"/>
      <c r="D2638" s="234" t="s">
        <v>171</v>
      </c>
      <c r="E2638" s="235" t="s">
        <v>19</v>
      </c>
      <c r="F2638" s="236" t="s">
        <v>3321</v>
      </c>
      <c r="G2638" s="233"/>
      <c r="H2638" s="237">
        <v>1</v>
      </c>
      <c r="I2638" s="238"/>
      <c r="J2638" s="233"/>
      <c r="K2638" s="233"/>
      <c r="L2638" s="239"/>
      <c r="M2638" s="240"/>
      <c r="N2638" s="241"/>
      <c r="O2638" s="241"/>
      <c r="P2638" s="241"/>
      <c r="Q2638" s="241"/>
      <c r="R2638" s="241"/>
      <c r="S2638" s="241"/>
      <c r="T2638" s="242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T2638" s="243" t="s">
        <v>171</v>
      </c>
      <c r="AU2638" s="243" t="s">
        <v>83</v>
      </c>
      <c r="AV2638" s="13" t="s">
        <v>83</v>
      </c>
      <c r="AW2638" s="13" t="s">
        <v>35</v>
      </c>
      <c r="AX2638" s="13" t="s">
        <v>81</v>
      </c>
      <c r="AY2638" s="243" t="s">
        <v>160</v>
      </c>
    </row>
    <row r="2639" s="2" customFormat="1" ht="24.15" customHeight="1">
      <c r="A2639" s="40"/>
      <c r="B2639" s="41"/>
      <c r="C2639" s="255" t="s">
        <v>3322</v>
      </c>
      <c r="D2639" s="255" t="s">
        <v>242</v>
      </c>
      <c r="E2639" s="256" t="s">
        <v>3323</v>
      </c>
      <c r="F2639" s="257" t="s">
        <v>3324</v>
      </c>
      <c r="G2639" s="258" t="s">
        <v>287</v>
      </c>
      <c r="H2639" s="259">
        <v>1</v>
      </c>
      <c r="I2639" s="260"/>
      <c r="J2639" s="261">
        <f>ROUND(I2639*H2639,2)</f>
        <v>0</v>
      </c>
      <c r="K2639" s="257" t="s">
        <v>19</v>
      </c>
      <c r="L2639" s="262"/>
      <c r="M2639" s="263" t="s">
        <v>19</v>
      </c>
      <c r="N2639" s="264" t="s">
        <v>44</v>
      </c>
      <c r="O2639" s="86"/>
      <c r="P2639" s="223">
        <f>O2639*H2639</f>
        <v>0</v>
      </c>
      <c r="Q2639" s="223">
        <v>0.026499999999999999</v>
      </c>
      <c r="R2639" s="223">
        <f>Q2639*H2639</f>
        <v>0.026499999999999999</v>
      </c>
      <c r="S2639" s="223">
        <v>0</v>
      </c>
      <c r="T2639" s="224">
        <f>S2639*H2639</f>
        <v>0</v>
      </c>
      <c r="U2639" s="40"/>
      <c r="V2639" s="40"/>
      <c r="W2639" s="40"/>
      <c r="X2639" s="40"/>
      <c r="Y2639" s="40"/>
      <c r="Z2639" s="40"/>
      <c r="AA2639" s="40"/>
      <c r="AB2639" s="40"/>
      <c r="AC2639" s="40"/>
      <c r="AD2639" s="40"/>
      <c r="AE2639" s="40"/>
      <c r="AR2639" s="225" t="s">
        <v>368</v>
      </c>
      <c r="AT2639" s="225" t="s">
        <v>242</v>
      </c>
      <c r="AU2639" s="225" t="s">
        <v>83</v>
      </c>
      <c r="AY2639" s="19" t="s">
        <v>160</v>
      </c>
      <c r="BE2639" s="226">
        <f>IF(N2639="základní",J2639,0)</f>
        <v>0</v>
      </c>
      <c r="BF2639" s="226">
        <f>IF(N2639="snížená",J2639,0)</f>
        <v>0</v>
      </c>
      <c r="BG2639" s="226">
        <f>IF(N2639="zákl. přenesená",J2639,0)</f>
        <v>0</v>
      </c>
      <c r="BH2639" s="226">
        <f>IF(N2639="sníž. přenesená",J2639,0)</f>
        <v>0</v>
      </c>
      <c r="BI2639" s="226">
        <f>IF(N2639="nulová",J2639,0)</f>
        <v>0</v>
      </c>
      <c r="BJ2639" s="19" t="s">
        <v>81</v>
      </c>
      <c r="BK2639" s="226">
        <f>ROUND(I2639*H2639,2)</f>
        <v>0</v>
      </c>
      <c r="BL2639" s="19" t="s">
        <v>263</v>
      </c>
      <c r="BM2639" s="225" t="s">
        <v>3325</v>
      </c>
    </row>
    <row r="2640" s="2" customFormat="1">
      <c r="A2640" s="40"/>
      <c r="B2640" s="41"/>
      <c r="C2640" s="42"/>
      <c r="D2640" s="234" t="s">
        <v>449</v>
      </c>
      <c r="E2640" s="42"/>
      <c r="F2640" s="276" t="s">
        <v>3326</v>
      </c>
      <c r="G2640" s="42"/>
      <c r="H2640" s="42"/>
      <c r="I2640" s="229"/>
      <c r="J2640" s="42"/>
      <c r="K2640" s="42"/>
      <c r="L2640" s="46"/>
      <c r="M2640" s="230"/>
      <c r="N2640" s="231"/>
      <c r="O2640" s="86"/>
      <c r="P2640" s="86"/>
      <c r="Q2640" s="86"/>
      <c r="R2640" s="86"/>
      <c r="S2640" s="86"/>
      <c r="T2640" s="87"/>
      <c r="U2640" s="40"/>
      <c r="V2640" s="40"/>
      <c r="W2640" s="40"/>
      <c r="X2640" s="40"/>
      <c r="Y2640" s="40"/>
      <c r="Z2640" s="40"/>
      <c r="AA2640" s="40"/>
      <c r="AB2640" s="40"/>
      <c r="AC2640" s="40"/>
      <c r="AD2640" s="40"/>
      <c r="AE2640" s="40"/>
      <c r="AT2640" s="19" t="s">
        <v>449</v>
      </c>
      <c r="AU2640" s="19" t="s">
        <v>83</v>
      </c>
    </row>
    <row r="2641" s="13" customFormat="1">
      <c r="A2641" s="13"/>
      <c r="B2641" s="232"/>
      <c r="C2641" s="233"/>
      <c r="D2641" s="234" t="s">
        <v>171</v>
      </c>
      <c r="E2641" s="235" t="s">
        <v>19</v>
      </c>
      <c r="F2641" s="236" t="s">
        <v>3327</v>
      </c>
      <c r="G2641" s="233"/>
      <c r="H2641" s="237">
        <v>1</v>
      </c>
      <c r="I2641" s="238"/>
      <c r="J2641" s="233"/>
      <c r="K2641" s="233"/>
      <c r="L2641" s="239"/>
      <c r="M2641" s="240"/>
      <c r="N2641" s="241"/>
      <c r="O2641" s="241"/>
      <c r="P2641" s="241"/>
      <c r="Q2641" s="241"/>
      <c r="R2641" s="241"/>
      <c r="S2641" s="241"/>
      <c r="T2641" s="242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T2641" s="243" t="s">
        <v>171</v>
      </c>
      <c r="AU2641" s="243" t="s">
        <v>83</v>
      </c>
      <c r="AV2641" s="13" t="s">
        <v>83</v>
      </c>
      <c r="AW2641" s="13" t="s">
        <v>35</v>
      </c>
      <c r="AX2641" s="13" t="s">
        <v>81</v>
      </c>
      <c r="AY2641" s="243" t="s">
        <v>160</v>
      </c>
    </row>
    <row r="2642" s="2" customFormat="1" ht="24.15" customHeight="1">
      <c r="A2642" s="40"/>
      <c r="B2642" s="41"/>
      <c r="C2642" s="214" t="s">
        <v>3328</v>
      </c>
      <c r="D2642" s="214" t="s">
        <v>162</v>
      </c>
      <c r="E2642" s="215" t="s">
        <v>3329</v>
      </c>
      <c r="F2642" s="216" t="s">
        <v>3330</v>
      </c>
      <c r="G2642" s="217" t="s">
        <v>250</v>
      </c>
      <c r="H2642" s="218">
        <v>36.259999999999998</v>
      </c>
      <c r="I2642" s="219"/>
      <c r="J2642" s="220">
        <f>ROUND(I2642*H2642,2)</f>
        <v>0</v>
      </c>
      <c r="K2642" s="216" t="s">
        <v>166</v>
      </c>
      <c r="L2642" s="46"/>
      <c r="M2642" s="221" t="s">
        <v>19</v>
      </c>
      <c r="N2642" s="222" t="s">
        <v>44</v>
      </c>
      <c r="O2642" s="86"/>
      <c r="P2642" s="223">
        <f>O2642*H2642</f>
        <v>0</v>
      </c>
      <c r="Q2642" s="223">
        <v>0</v>
      </c>
      <c r="R2642" s="223">
        <f>Q2642*H2642</f>
        <v>0</v>
      </c>
      <c r="S2642" s="223">
        <v>0</v>
      </c>
      <c r="T2642" s="224">
        <f>S2642*H2642</f>
        <v>0</v>
      </c>
      <c r="U2642" s="40"/>
      <c r="V2642" s="40"/>
      <c r="W2642" s="40"/>
      <c r="X2642" s="40"/>
      <c r="Y2642" s="40"/>
      <c r="Z2642" s="40"/>
      <c r="AA2642" s="40"/>
      <c r="AB2642" s="40"/>
      <c r="AC2642" s="40"/>
      <c r="AD2642" s="40"/>
      <c r="AE2642" s="40"/>
      <c r="AR2642" s="225" t="s">
        <v>263</v>
      </c>
      <c r="AT2642" s="225" t="s">
        <v>162</v>
      </c>
      <c r="AU2642" s="225" t="s">
        <v>83</v>
      </c>
      <c r="AY2642" s="19" t="s">
        <v>160</v>
      </c>
      <c r="BE2642" s="226">
        <f>IF(N2642="základní",J2642,0)</f>
        <v>0</v>
      </c>
      <c r="BF2642" s="226">
        <f>IF(N2642="snížená",J2642,0)</f>
        <v>0</v>
      </c>
      <c r="BG2642" s="226">
        <f>IF(N2642="zákl. přenesená",J2642,0)</f>
        <v>0</v>
      </c>
      <c r="BH2642" s="226">
        <f>IF(N2642="sníž. přenesená",J2642,0)</f>
        <v>0</v>
      </c>
      <c r="BI2642" s="226">
        <f>IF(N2642="nulová",J2642,0)</f>
        <v>0</v>
      </c>
      <c r="BJ2642" s="19" t="s">
        <v>81</v>
      </c>
      <c r="BK2642" s="226">
        <f>ROUND(I2642*H2642,2)</f>
        <v>0</v>
      </c>
      <c r="BL2642" s="19" t="s">
        <v>263</v>
      </c>
      <c r="BM2642" s="225" t="s">
        <v>3331</v>
      </c>
    </row>
    <row r="2643" s="2" customFormat="1">
      <c r="A2643" s="40"/>
      <c r="B2643" s="41"/>
      <c r="C2643" s="42"/>
      <c r="D2643" s="227" t="s">
        <v>169</v>
      </c>
      <c r="E2643" s="42"/>
      <c r="F2643" s="228" t="s">
        <v>3332</v>
      </c>
      <c r="G2643" s="42"/>
      <c r="H2643" s="42"/>
      <c r="I2643" s="229"/>
      <c r="J2643" s="42"/>
      <c r="K2643" s="42"/>
      <c r="L2643" s="46"/>
      <c r="M2643" s="230"/>
      <c r="N2643" s="231"/>
      <c r="O2643" s="86"/>
      <c r="P2643" s="86"/>
      <c r="Q2643" s="86"/>
      <c r="R2643" s="86"/>
      <c r="S2643" s="86"/>
      <c r="T2643" s="87"/>
      <c r="U2643" s="40"/>
      <c r="V2643" s="40"/>
      <c r="W2643" s="40"/>
      <c r="X2643" s="40"/>
      <c r="Y2643" s="40"/>
      <c r="Z2643" s="40"/>
      <c r="AA2643" s="40"/>
      <c r="AB2643" s="40"/>
      <c r="AC2643" s="40"/>
      <c r="AD2643" s="40"/>
      <c r="AE2643" s="40"/>
      <c r="AT2643" s="19" t="s">
        <v>169</v>
      </c>
      <c r="AU2643" s="19" t="s">
        <v>83</v>
      </c>
    </row>
    <row r="2644" s="13" customFormat="1">
      <c r="A2644" s="13"/>
      <c r="B2644" s="232"/>
      <c r="C2644" s="233"/>
      <c r="D2644" s="234" t="s">
        <v>171</v>
      </c>
      <c r="E2644" s="235" t="s">
        <v>19</v>
      </c>
      <c r="F2644" s="236" t="s">
        <v>3333</v>
      </c>
      <c r="G2644" s="233"/>
      <c r="H2644" s="237">
        <v>5.2000000000000002</v>
      </c>
      <c r="I2644" s="238"/>
      <c r="J2644" s="233"/>
      <c r="K2644" s="233"/>
      <c r="L2644" s="239"/>
      <c r="M2644" s="240"/>
      <c r="N2644" s="241"/>
      <c r="O2644" s="241"/>
      <c r="P2644" s="241"/>
      <c r="Q2644" s="241"/>
      <c r="R2644" s="241"/>
      <c r="S2644" s="241"/>
      <c r="T2644" s="242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T2644" s="243" t="s">
        <v>171</v>
      </c>
      <c r="AU2644" s="243" t="s">
        <v>83</v>
      </c>
      <c r="AV2644" s="13" t="s">
        <v>83</v>
      </c>
      <c r="AW2644" s="13" t="s">
        <v>35</v>
      </c>
      <c r="AX2644" s="13" t="s">
        <v>73</v>
      </c>
      <c r="AY2644" s="243" t="s">
        <v>160</v>
      </c>
    </row>
    <row r="2645" s="13" customFormat="1">
      <c r="A2645" s="13"/>
      <c r="B2645" s="232"/>
      <c r="C2645" s="233"/>
      <c r="D2645" s="234" t="s">
        <v>171</v>
      </c>
      <c r="E2645" s="235" t="s">
        <v>19</v>
      </c>
      <c r="F2645" s="236" t="s">
        <v>3334</v>
      </c>
      <c r="G2645" s="233"/>
      <c r="H2645" s="237">
        <v>12.1</v>
      </c>
      <c r="I2645" s="238"/>
      <c r="J2645" s="233"/>
      <c r="K2645" s="233"/>
      <c r="L2645" s="239"/>
      <c r="M2645" s="240"/>
      <c r="N2645" s="241"/>
      <c r="O2645" s="241"/>
      <c r="P2645" s="241"/>
      <c r="Q2645" s="241"/>
      <c r="R2645" s="241"/>
      <c r="S2645" s="241"/>
      <c r="T2645" s="242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T2645" s="243" t="s">
        <v>171</v>
      </c>
      <c r="AU2645" s="243" t="s">
        <v>83</v>
      </c>
      <c r="AV2645" s="13" t="s">
        <v>83</v>
      </c>
      <c r="AW2645" s="13" t="s">
        <v>35</v>
      </c>
      <c r="AX2645" s="13" t="s">
        <v>73</v>
      </c>
      <c r="AY2645" s="243" t="s">
        <v>160</v>
      </c>
    </row>
    <row r="2646" s="13" customFormat="1">
      <c r="A2646" s="13"/>
      <c r="B2646" s="232"/>
      <c r="C2646" s="233"/>
      <c r="D2646" s="234" t="s">
        <v>171</v>
      </c>
      <c r="E2646" s="235" t="s">
        <v>19</v>
      </c>
      <c r="F2646" s="236" t="s">
        <v>3335</v>
      </c>
      <c r="G2646" s="233"/>
      <c r="H2646" s="237">
        <v>6.4000000000000004</v>
      </c>
      <c r="I2646" s="238"/>
      <c r="J2646" s="233"/>
      <c r="K2646" s="233"/>
      <c r="L2646" s="239"/>
      <c r="M2646" s="240"/>
      <c r="N2646" s="241"/>
      <c r="O2646" s="241"/>
      <c r="P2646" s="241"/>
      <c r="Q2646" s="241"/>
      <c r="R2646" s="241"/>
      <c r="S2646" s="241"/>
      <c r="T2646" s="242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T2646" s="243" t="s">
        <v>171</v>
      </c>
      <c r="AU2646" s="243" t="s">
        <v>83</v>
      </c>
      <c r="AV2646" s="13" t="s">
        <v>83</v>
      </c>
      <c r="AW2646" s="13" t="s">
        <v>35</v>
      </c>
      <c r="AX2646" s="13" t="s">
        <v>73</v>
      </c>
      <c r="AY2646" s="243" t="s">
        <v>160</v>
      </c>
    </row>
    <row r="2647" s="13" customFormat="1">
      <c r="A2647" s="13"/>
      <c r="B2647" s="232"/>
      <c r="C2647" s="233"/>
      <c r="D2647" s="234" t="s">
        <v>171</v>
      </c>
      <c r="E2647" s="235" t="s">
        <v>19</v>
      </c>
      <c r="F2647" s="236" t="s">
        <v>3336</v>
      </c>
      <c r="G2647" s="233"/>
      <c r="H2647" s="237">
        <v>12.560000000000001</v>
      </c>
      <c r="I2647" s="238"/>
      <c r="J2647" s="233"/>
      <c r="K2647" s="233"/>
      <c r="L2647" s="239"/>
      <c r="M2647" s="240"/>
      <c r="N2647" s="241"/>
      <c r="O2647" s="241"/>
      <c r="P2647" s="241"/>
      <c r="Q2647" s="241"/>
      <c r="R2647" s="241"/>
      <c r="S2647" s="241"/>
      <c r="T2647" s="242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T2647" s="243" t="s">
        <v>171</v>
      </c>
      <c r="AU2647" s="243" t="s">
        <v>83</v>
      </c>
      <c r="AV2647" s="13" t="s">
        <v>83</v>
      </c>
      <c r="AW2647" s="13" t="s">
        <v>35</v>
      </c>
      <c r="AX2647" s="13" t="s">
        <v>73</v>
      </c>
      <c r="AY2647" s="243" t="s">
        <v>160</v>
      </c>
    </row>
    <row r="2648" s="14" customFormat="1">
      <c r="A2648" s="14"/>
      <c r="B2648" s="244"/>
      <c r="C2648" s="245"/>
      <c r="D2648" s="234" t="s">
        <v>171</v>
      </c>
      <c r="E2648" s="246" t="s">
        <v>19</v>
      </c>
      <c r="F2648" s="247" t="s">
        <v>180</v>
      </c>
      <c r="G2648" s="245"/>
      <c r="H2648" s="248">
        <v>36.259999999999998</v>
      </c>
      <c r="I2648" s="249"/>
      <c r="J2648" s="245"/>
      <c r="K2648" s="245"/>
      <c r="L2648" s="250"/>
      <c r="M2648" s="251"/>
      <c r="N2648" s="252"/>
      <c r="O2648" s="252"/>
      <c r="P2648" s="252"/>
      <c r="Q2648" s="252"/>
      <c r="R2648" s="252"/>
      <c r="S2648" s="252"/>
      <c r="T2648" s="253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T2648" s="254" t="s">
        <v>171</v>
      </c>
      <c r="AU2648" s="254" t="s">
        <v>83</v>
      </c>
      <c r="AV2648" s="14" t="s">
        <v>167</v>
      </c>
      <c r="AW2648" s="14" t="s">
        <v>35</v>
      </c>
      <c r="AX2648" s="14" t="s">
        <v>81</v>
      </c>
      <c r="AY2648" s="254" t="s">
        <v>160</v>
      </c>
    </row>
    <row r="2649" s="2" customFormat="1" ht="24.15" customHeight="1">
      <c r="A2649" s="40"/>
      <c r="B2649" s="41"/>
      <c r="C2649" s="255" t="s">
        <v>3337</v>
      </c>
      <c r="D2649" s="255" t="s">
        <v>242</v>
      </c>
      <c r="E2649" s="256" t="s">
        <v>3338</v>
      </c>
      <c r="F2649" s="257" t="s">
        <v>3339</v>
      </c>
      <c r="G2649" s="258" t="s">
        <v>250</v>
      </c>
      <c r="H2649" s="259">
        <v>39.886000000000003</v>
      </c>
      <c r="I2649" s="260"/>
      <c r="J2649" s="261">
        <f>ROUND(I2649*H2649,2)</f>
        <v>0</v>
      </c>
      <c r="K2649" s="257" t="s">
        <v>19</v>
      </c>
      <c r="L2649" s="262"/>
      <c r="M2649" s="263" t="s">
        <v>19</v>
      </c>
      <c r="N2649" s="264" t="s">
        <v>44</v>
      </c>
      <c r="O2649" s="86"/>
      <c r="P2649" s="223">
        <f>O2649*H2649</f>
        <v>0</v>
      </c>
      <c r="Q2649" s="223">
        <v>0.00020000000000000001</v>
      </c>
      <c r="R2649" s="223">
        <f>Q2649*H2649</f>
        <v>0.0079772000000000003</v>
      </c>
      <c r="S2649" s="223">
        <v>0</v>
      </c>
      <c r="T2649" s="224">
        <f>S2649*H2649</f>
        <v>0</v>
      </c>
      <c r="U2649" s="40"/>
      <c r="V2649" s="40"/>
      <c r="W2649" s="40"/>
      <c r="X2649" s="40"/>
      <c r="Y2649" s="40"/>
      <c r="Z2649" s="40"/>
      <c r="AA2649" s="40"/>
      <c r="AB2649" s="40"/>
      <c r="AC2649" s="40"/>
      <c r="AD2649" s="40"/>
      <c r="AE2649" s="40"/>
      <c r="AR2649" s="225" t="s">
        <v>368</v>
      </c>
      <c r="AT2649" s="225" t="s">
        <v>242</v>
      </c>
      <c r="AU2649" s="225" t="s">
        <v>83</v>
      </c>
      <c r="AY2649" s="19" t="s">
        <v>160</v>
      </c>
      <c r="BE2649" s="226">
        <f>IF(N2649="základní",J2649,0)</f>
        <v>0</v>
      </c>
      <c r="BF2649" s="226">
        <f>IF(N2649="snížená",J2649,0)</f>
        <v>0</v>
      </c>
      <c r="BG2649" s="226">
        <f>IF(N2649="zákl. přenesená",J2649,0)</f>
        <v>0</v>
      </c>
      <c r="BH2649" s="226">
        <f>IF(N2649="sníž. přenesená",J2649,0)</f>
        <v>0</v>
      </c>
      <c r="BI2649" s="226">
        <f>IF(N2649="nulová",J2649,0)</f>
        <v>0</v>
      </c>
      <c r="BJ2649" s="19" t="s">
        <v>81</v>
      </c>
      <c r="BK2649" s="226">
        <f>ROUND(I2649*H2649,2)</f>
        <v>0</v>
      </c>
      <c r="BL2649" s="19" t="s">
        <v>263</v>
      </c>
      <c r="BM2649" s="225" t="s">
        <v>3340</v>
      </c>
    </row>
    <row r="2650" s="13" customFormat="1">
      <c r="A2650" s="13"/>
      <c r="B2650" s="232"/>
      <c r="C2650" s="233"/>
      <c r="D2650" s="234" t="s">
        <v>171</v>
      </c>
      <c r="E2650" s="235" t="s">
        <v>19</v>
      </c>
      <c r="F2650" s="236" t="s">
        <v>3333</v>
      </c>
      <c r="G2650" s="233"/>
      <c r="H2650" s="237">
        <v>5.2000000000000002</v>
      </c>
      <c r="I2650" s="238"/>
      <c r="J2650" s="233"/>
      <c r="K2650" s="233"/>
      <c r="L2650" s="239"/>
      <c r="M2650" s="240"/>
      <c r="N2650" s="241"/>
      <c r="O2650" s="241"/>
      <c r="P2650" s="241"/>
      <c r="Q2650" s="241"/>
      <c r="R2650" s="241"/>
      <c r="S2650" s="241"/>
      <c r="T2650" s="242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T2650" s="243" t="s">
        <v>171</v>
      </c>
      <c r="AU2650" s="243" t="s">
        <v>83</v>
      </c>
      <c r="AV2650" s="13" t="s">
        <v>83</v>
      </c>
      <c r="AW2650" s="13" t="s">
        <v>35</v>
      </c>
      <c r="AX2650" s="13" t="s">
        <v>73</v>
      </c>
      <c r="AY2650" s="243" t="s">
        <v>160</v>
      </c>
    </row>
    <row r="2651" s="13" customFormat="1">
      <c r="A2651" s="13"/>
      <c r="B2651" s="232"/>
      <c r="C2651" s="233"/>
      <c r="D2651" s="234" t="s">
        <v>171</v>
      </c>
      <c r="E2651" s="235" t="s">
        <v>19</v>
      </c>
      <c r="F2651" s="236" t="s">
        <v>3334</v>
      </c>
      <c r="G2651" s="233"/>
      <c r="H2651" s="237">
        <v>12.1</v>
      </c>
      <c r="I2651" s="238"/>
      <c r="J2651" s="233"/>
      <c r="K2651" s="233"/>
      <c r="L2651" s="239"/>
      <c r="M2651" s="240"/>
      <c r="N2651" s="241"/>
      <c r="O2651" s="241"/>
      <c r="P2651" s="241"/>
      <c r="Q2651" s="241"/>
      <c r="R2651" s="241"/>
      <c r="S2651" s="241"/>
      <c r="T2651" s="242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T2651" s="243" t="s">
        <v>171</v>
      </c>
      <c r="AU2651" s="243" t="s">
        <v>83</v>
      </c>
      <c r="AV2651" s="13" t="s">
        <v>83</v>
      </c>
      <c r="AW2651" s="13" t="s">
        <v>35</v>
      </c>
      <c r="AX2651" s="13" t="s">
        <v>73</v>
      </c>
      <c r="AY2651" s="243" t="s">
        <v>160</v>
      </c>
    </row>
    <row r="2652" s="13" customFormat="1">
      <c r="A2652" s="13"/>
      <c r="B2652" s="232"/>
      <c r="C2652" s="233"/>
      <c r="D2652" s="234" t="s">
        <v>171</v>
      </c>
      <c r="E2652" s="235" t="s">
        <v>19</v>
      </c>
      <c r="F2652" s="236" t="s">
        <v>3335</v>
      </c>
      <c r="G2652" s="233"/>
      <c r="H2652" s="237">
        <v>6.4000000000000004</v>
      </c>
      <c r="I2652" s="238"/>
      <c r="J2652" s="233"/>
      <c r="K2652" s="233"/>
      <c r="L2652" s="239"/>
      <c r="M2652" s="240"/>
      <c r="N2652" s="241"/>
      <c r="O2652" s="241"/>
      <c r="P2652" s="241"/>
      <c r="Q2652" s="241"/>
      <c r="R2652" s="241"/>
      <c r="S2652" s="241"/>
      <c r="T2652" s="242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T2652" s="243" t="s">
        <v>171</v>
      </c>
      <c r="AU2652" s="243" t="s">
        <v>83</v>
      </c>
      <c r="AV2652" s="13" t="s">
        <v>83</v>
      </c>
      <c r="AW2652" s="13" t="s">
        <v>35</v>
      </c>
      <c r="AX2652" s="13" t="s">
        <v>73</v>
      </c>
      <c r="AY2652" s="243" t="s">
        <v>160</v>
      </c>
    </row>
    <row r="2653" s="13" customFormat="1">
      <c r="A2653" s="13"/>
      <c r="B2653" s="232"/>
      <c r="C2653" s="233"/>
      <c r="D2653" s="234" t="s">
        <v>171</v>
      </c>
      <c r="E2653" s="235" t="s">
        <v>19</v>
      </c>
      <c r="F2653" s="236" t="s">
        <v>3336</v>
      </c>
      <c r="G2653" s="233"/>
      <c r="H2653" s="237">
        <v>12.560000000000001</v>
      </c>
      <c r="I2653" s="238"/>
      <c r="J2653" s="233"/>
      <c r="K2653" s="233"/>
      <c r="L2653" s="239"/>
      <c r="M2653" s="240"/>
      <c r="N2653" s="241"/>
      <c r="O2653" s="241"/>
      <c r="P2653" s="241"/>
      <c r="Q2653" s="241"/>
      <c r="R2653" s="241"/>
      <c r="S2653" s="241"/>
      <c r="T2653" s="242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T2653" s="243" t="s">
        <v>171</v>
      </c>
      <c r="AU2653" s="243" t="s">
        <v>83</v>
      </c>
      <c r="AV2653" s="13" t="s">
        <v>83</v>
      </c>
      <c r="AW2653" s="13" t="s">
        <v>35</v>
      </c>
      <c r="AX2653" s="13" t="s">
        <v>73</v>
      </c>
      <c r="AY2653" s="243" t="s">
        <v>160</v>
      </c>
    </row>
    <row r="2654" s="14" customFormat="1">
      <c r="A2654" s="14"/>
      <c r="B2654" s="244"/>
      <c r="C2654" s="245"/>
      <c r="D2654" s="234" t="s">
        <v>171</v>
      </c>
      <c r="E2654" s="246" t="s">
        <v>19</v>
      </c>
      <c r="F2654" s="247" t="s">
        <v>180</v>
      </c>
      <c r="G2654" s="245"/>
      <c r="H2654" s="248">
        <v>36.259999999999998</v>
      </c>
      <c r="I2654" s="249"/>
      <c r="J2654" s="245"/>
      <c r="K2654" s="245"/>
      <c r="L2654" s="250"/>
      <c r="M2654" s="251"/>
      <c r="N2654" s="252"/>
      <c r="O2654" s="252"/>
      <c r="P2654" s="252"/>
      <c r="Q2654" s="252"/>
      <c r="R2654" s="252"/>
      <c r="S2654" s="252"/>
      <c r="T2654" s="253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T2654" s="254" t="s">
        <v>171</v>
      </c>
      <c r="AU2654" s="254" t="s">
        <v>83</v>
      </c>
      <c r="AV2654" s="14" t="s">
        <v>167</v>
      </c>
      <c r="AW2654" s="14" t="s">
        <v>35</v>
      </c>
      <c r="AX2654" s="14" t="s">
        <v>81</v>
      </c>
      <c r="AY2654" s="254" t="s">
        <v>160</v>
      </c>
    </row>
    <row r="2655" s="13" customFormat="1">
      <c r="A2655" s="13"/>
      <c r="B2655" s="232"/>
      <c r="C2655" s="233"/>
      <c r="D2655" s="234" t="s">
        <v>171</v>
      </c>
      <c r="E2655" s="233"/>
      <c r="F2655" s="236" t="s">
        <v>3341</v>
      </c>
      <c r="G2655" s="233"/>
      <c r="H2655" s="237">
        <v>39.886000000000003</v>
      </c>
      <c r="I2655" s="238"/>
      <c r="J2655" s="233"/>
      <c r="K2655" s="233"/>
      <c r="L2655" s="239"/>
      <c r="M2655" s="240"/>
      <c r="N2655" s="241"/>
      <c r="O2655" s="241"/>
      <c r="P2655" s="241"/>
      <c r="Q2655" s="241"/>
      <c r="R2655" s="241"/>
      <c r="S2655" s="241"/>
      <c r="T2655" s="242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T2655" s="243" t="s">
        <v>171</v>
      </c>
      <c r="AU2655" s="243" t="s">
        <v>83</v>
      </c>
      <c r="AV2655" s="13" t="s">
        <v>83</v>
      </c>
      <c r="AW2655" s="13" t="s">
        <v>4</v>
      </c>
      <c r="AX2655" s="13" t="s">
        <v>81</v>
      </c>
      <c r="AY2655" s="243" t="s">
        <v>160</v>
      </c>
    </row>
    <row r="2656" s="2" customFormat="1" ht="24.15" customHeight="1">
      <c r="A2656" s="40"/>
      <c r="B2656" s="41"/>
      <c r="C2656" s="214" t="s">
        <v>3342</v>
      </c>
      <c r="D2656" s="214" t="s">
        <v>162</v>
      </c>
      <c r="E2656" s="215" t="s">
        <v>3343</v>
      </c>
      <c r="F2656" s="216" t="s">
        <v>3344</v>
      </c>
      <c r="G2656" s="217" t="s">
        <v>287</v>
      </c>
      <c r="H2656" s="218">
        <v>1</v>
      </c>
      <c r="I2656" s="219"/>
      <c r="J2656" s="220">
        <f>ROUND(I2656*H2656,2)</f>
        <v>0</v>
      </c>
      <c r="K2656" s="216" t="s">
        <v>166</v>
      </c>
      <c r="L2656" s="46"/>
      <c r="M2656" s="221" t="s">
        <v>19</v>
      </c>
      <c r="N2656" s="222" t="s">
        <v>44</v>
      </c>
      <c r="O2656" s="86"/>
      <c r="P2656" s="223">
        <f>O2656*H2656</f>
        <v>0</v>
      </c>
      <c r="Q2656" s="223">
        <v>0</v>
      </c>
      <c r="R2656" s="223">
        <f>Q2656*H2656</f>
        <v>0</v>
      </c>
      <c r="S2656" s="223">
        <v>0</v>
      </c>
      <c r="T2656" s="224">
        <f>S2656*H2656</f>
        <v>0</v>
      </c>
      <c r="U2656" s="40"/>
      <c r="V2656" s="40"/>
      <c r="W2656" s="40"/>
      <c r="X2656" s="40"/>
      <c r="Y2656" s="40"/>
      <c r="Z2656" s="40"/>
      <c r="AA2656" s="40"/>
      <c r="AB2656" s="40"/>
      <c r="AC2656" s="40"/>
      <c r="AD2656" s="40"/>
      <c r="AE2656" s="40"/>
      <c r="AR2656" s="225" t="s">
        <v>263</v>
      </c>
      <c r="AT2656" s="225" t="s">
        <v>162</v>
      </c>
      <c r="AU2656" s="225" t="s">
        <v>83</v>
      </c>
      <c r="AY2656" s="19" t="s">
        <v>160</v>
      </c>
      <c r="BE2656" s="226">
        <f>IF(N2656="základní",J2656,0)</f>
        <v>0</v>
      </c>
      <c r="BF2656" s="226">
        <f>IF(N2656="snížená",J2656,0)</f>
        <v>0</v>
      </c>
      <c r="BG2656" s="226">
        <f>IF(N2656="zákl. přenesená",J2656,0)</f>
        <v>0</v>
      </c>
      <c r="BH2656" s="226">
        <f>IF(N2656="sníž. přenesená",J2656,0)</f>
        <v>0</v>
      </c>
      <c r="BI2656" s="226">
        <f>IF(N2656="nulová",J2656,0)</f>
        <v>0</v>
      </c>
      <c r="BJ2656" s="19" t="s">
        <v>81</v>
      </c>
      <c r="BK2656" s="226">
        <f>ROUND(I2656*H2656,2)</f>
        <v>0</v>
      </c>
      <c r="BL2656" s="19" t="s">
        <v>263</v>
      </c>
      <c r="BM2656" s="225" t="s">
        <v>3345</v>
      </c>
    </row>
    <row r="2657" s="2" customFormat="1">
      <c r="A2657" s="40"/>
      <c r="B2657" s="41"/>
      <c r="C2657" s="42"/>
      <c r="D2657" s="227" t="s">
        <v>169</v>
      </c>
      <c r="E2657" s="42"/>
      <c r="F2657" s="228" t="s">
        <v>3346</v>
      </c>
      <c r="G2657" s="42"/>
      <c r="H2657" s="42"/>
      <c r="I2657" s="229"/>
      <c r="J2657" s="42"/>
      <c r="K2657" s="42"/>
      <c r="L2657" s="46"/>
      <c r="M2657" s="230"/>
      <c r="N2657" s="231"/>
      <c r="O2657" s="86"/>
      <c r="P2657" s="86"/>
      <c r="Q2657" s="86"/>
      <c r="R2657" s="86"/>
      <c r="S2657" s="86"/>
      <c r="T2657" s="87"/>
      <c r="U2657" s="40"/>
      <c r="V2657" s="40"/>
      <c r="W2657" s="40"/>
      <c r="X2657" s="40"/>
      <c r="Y2657" s="40"/>
      <c r="Z2657" s="40"/>
      <c r="AA2657" s="40"/>
      <c r="AB2657" s="40"/>
      <c r="AC2657" s="40"/>
      <c r="AD2657" s="40"/>
      <c r="AE2657" s="40"/>
      <c r="AT2657" s="19" t="s">
        <v>169</v>
      </c>
      <c r="AU2657" s="19" t="s">
        <v>83</v>
      </c>
    </row>
    <row r="2658" s="13" customFormat="1">
      <c r="A2658" s="13"/>
      <c r="B2658" s="232"/>
      <c r="C2658" s="233"/>
      <c r="D2658" s="234" t="s">
        <v>171</v>
      </c>
      <c r="E2658" s="235" t="s">
        <v>19</v>
      </c>
      <c r="F2658" s="236" t="s">
        <v>3347</v>
      </c>
      <c r="G2658" s="233"/>
      <c r="H2658" s="237">
        <v>1</v>
      </c>
      <c r="I2658" s="238"/>
      <c r="J2658" s="233"/>
      <c r="K2658" s="233"/>
      <c r="L2658" s="239"/>
      <c r="M2658" s="240"/>
      <c r="N2658" s="241"/>
      <c r="O2658" s="241"/>
      <c r="P2658" s="241"/>
      <c r="Q2658" s="241"/>
      <c r="R2658" s="241"/>
      <c r="S2658" s="241"/>
      <c r="T2658" s="242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T2658" s="243" t="s">
        <v>171</v>
      </c>
      <c r="AU2658" s="243" t="s">
        <v>83</v>
      </c>
      <c r="AV2658" s="13" t="s">
        <v>83</v>
      </c>
      <c r="AW2658" s="13" t="s">
        <v>35</v>
      </c>
      <c r="AX2658" s="13" t="s">
        <v>81</v>
      </c>
      <c r="AY2658" s="243" t="s">
        <v>160</v>
      </c>
    </row>
    <row r="2659" s="2" customFormat="1" ht="24.15" customHeight="1">
      <c r="A2659" s="40"/>
      <c r="B2659" s="41"/>
      <c r="C2659" s="255" t="s">
        <v>3348</v>
      </c>
      <c r="D2659" s="255" t="s">
        <v>242</v>
      </c>
      <c r="E2659" s="256" t="s">
        <v>3349</v>
      </c>
      <c r="F2659" s="257" t="s">
        <v>3350</v>
      </c>
      <c r="G2659" s="258" t="s">
        <v>165</v>
      </c>
      <c r="H2659" s="259">
        <v>1.815</v>
      </c>
      <c r="I2659" s="260"/>
      <c r="J2659" s="261">
        <f>ROUND(I2659*H2659,2)</f>
        <v>0</v>
      </c>
      <c r="K2659" s="257" t="s">
        <v>166</v>
      </c>
      <c r="L2659" s="262"/>
      <c r="M2659" s="263" t="s">
        <v>19</v>
      </c>
      <c r="N2659" s="264" t="s">
        <v>44</v>
      </c>
      <c r="O2659" s="86"/>
      <c r="P2659" s="223">
        <f>O2659*H2659</f>
        <v>0</v>
      </c>
      <c r="Q2659" s="223">
        <v>0.01</v>
      </c>
      <c r="R2659" s="223">
        <f>Q2659*H2659</f>
        <v>0.018149999999999999</v>
      </c>
      <c r="S2659" s="223">
        <v>0</v>
      </c>
      <c r="T2659" s="224">
        <f>S2659*H2659</f>
        <v>0</v>
      </c>
      <c r="U2659" s="40"/>
      <c r="V2659" s="40"/>
      <c r="W2659" s="40"/>
      <c r="X2659" s="40"/>
      <c r="Y2659" s="40"/>
      <c r="Z2659" s="40"/>
      <c r="AA2659" s="40"/>
      <c r="AB2659" s="40"/>
      <c r="AC2659" s="40"/>
      <c r="AD2659" s="40"/>
      <c r="AE2659" s="40"/>
      <c r="AR2659" s="225" t="s">
        <v>368</v>
      </c>
      <c r="AT2659" s="225" t="s">
        <v>242</v>
      </c>
      <c r="AU2659" s="225" t="s">
        <v>83</v>
      </c>
      <c r="AY2659" s="19" t="s">
        <v>160</v>
      </c>
      <c r="BE2659" s="226">
        <f>IF(N2659="základní",J2659,0)</f>
        <v>0</v>
      </c>
      <c r="BF2659" s="226">
        <f>IF(N2659="snížená",J2659,0)</f>
        <v>0</v>
      </c>
      <c r="BG2659" s="226">
        <f>IF(N2659="zákl. přenesená",J2659,0)</f>
        <v>0</v>
      </c>
      <c r="BH2659" s="226">
        <f>IF(N2659="sníž. přenesená",J2659,0)</f>
        <v>0</v>
      </c>
      <c r="BI2659" s="226">
        <f>IF(N2659="nulová",J2659,0)</f>
        <v>0</v>
      </c>
      <c r="BJ2659" s="19" t="s">
        <v>81</v>
      </c>
      <c r="BK2659" s="226">
        <f>ROUND(I2659*H2659,2)</f>
        <v>0</v>
      </c>
      <c r="BL2659" s="19" t="s">
        <v>263</v>
      </c>
      <c r="BM2659" s="225" t="s">
        <v>3351</v>
      </c>
    </row>
    <row r="2660" s="13" customFormat="1">
      <c r="A2660" s="13"/>
      <c r="B2660" s="232"/>
      <c r="C2660" s="233"/>
      <c r="D2660" s="234" t="s">
        <v>171</v>
      </c>
      <c r="E2660" s="235" t="s">
        <v>19</v>
      </c>
      <c r="F2660" s="236" t="s">
        <v>3352</v>
      </c>
      <c r="G2660" s="233"/>
      <c r="H2660" s="237">
        <v>1.6499999999999999</v>
      </c>
      <c r="I2660" s="238"/>
      <c r="J2660" s="233"/>
      <c r="K2660" s="233"/>
      <c r="L2660" s="239"/>
      <c r="M2660" s="240"/>
      <c r="N2660" s="241"/>
      <c r="O2660" s="241"/>
      <c r="P2660" s="241"/>
      <c r="Q2660" s="241"/>
      <c r="R2660" s="241"/>
      <c r="S2660" s="241"/>
      <c r="T2660" s="242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T2660" s="243" t="s">
        <v>171</v>
      </c>
      <c r="AU2660" s="243" t="s">
        <v>83</v>
      </c>
      <c r="AV2660" s="13" t="s">
        <v>83</v>
      </c>
      <c r="AW2660" s="13" t="s">
        <v>35</v>
      </c>
      <c r="AX2660" s="13" t="s">
        <v>81</v>
      </c>
      <c r="AY2660" s="243" t="s">
        <v>160</v>
      </c>
    </row>
    <row r="2661" s="13" customFormat="1">
      <c r="A2661" s="13"/>
      <c r="B2661" s="232"/>
      <c r="C2661" s="233"/>
      <c r="D2661" s="234" t="s">
        <v>171</v>
      </c>
      <c r="E2661" s="233"/>
      <c r="F2661" s="236" t="s">
        <v>3353</v>
      </c>
      <c r="G2661" s="233"/>
      <c r="H2661" s="237">
        <v>1.815</v>
      </c>
      <c r="I2661" s="238"/>
      <c r="J2661" s="233"/>
      <c r="K2661" s="233"/>
      <c r="L2661" s="239"/>
      <c r="M2661" s="240"/>
      <c r="N2661" s="241"/>
      <c r="O2661" s="241"/>
      <c r="P2661" s="241"/>
      <c r="Q2661" s="241"/>
      <c r="R2661" s="241"/>
      <c r="S2661" s="241"/>
      <c r="T2661" s="242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T2661" s="243" t="s">
        <v>171</v>
      </c>
      <c r="AU2661" s="243" t="s">
        <v>83</v>
      </c>
      <c r="AV2661" s="13" t="s">
        <v>83</v>
      </c>
      <c r="AW2661" s="13" t="s">
        <v>4</v>
      </c>
      <c r="AX2661" s="13" t="s">
        <v>81</v>
      </c>
      <c r="AY2661" s="243" t="s">
        <v>160</v>
      </c>
    </row>
    <row r="2662" s="2" customFormat="1" ht="24.15" customHeight="1">
      <c r="A2662" s="40"/>
      <c r="B2662" s="41"/>
      <c r="C2662" s="214" t="s">
        <v>3354</v>
      </c>
      <c r="D2662" s="214" t="s">
        <v>162</v>
      </c>
      <c r="E2662" s="215" t="s">
        <v>3355</v>
      </c>
      <c r="F2662" s="216" t="s">
        <v>3356</v>
      </c>
      <c r="G2662" s="217" t="s">
        <v>165</v>
      </c>
      <c r="H2662" s="218">
        <v>18.577999999999999</v>
      </c>
      <c r="I2662" s="219"/>
      <c r="J2662" s="220">
        <f>ROUND(I2662*H2662,2)</f>
        <v>0</v>
      </c>
      <c r="K2662" s="216" t="s">
        <v>166</v>
      </c>
      <c r="L2662" s="46"/>
      <c r="M2662" s="221" t="s">
        <v>19</v>
      </c>
      <c r="N2662" s="222" t="s">
        <v>44</v>
      </c>
      <c r="O2662" s="86"/>
      <c r="P2662" s="223">
        <f>O2662*H2662</f>
        <v>0</v>
      </c>
      <c r="Q2662" s="223">
        <v>0</v>
      </c>
      <c r="R2662" s="223">
        <f>Q2662*H2662</f>
        <v>0</v>
      </c>
      <c r="S2662" s="223">
        <v>0</v>
      </c>
      <c r="T2662" s="224">
        <f>S2662*H2662</f>
        <v>0</v>
      </c>
      <c r="U2662" s="40"/>
      <c r="V2662" s="40"/>
      <c r="W2662" s="40"/>
      <c r="X2662" s="40"/>
      <c r="Y2662" s="40"/>
      <c r="Z2662" s="40"/>
      <c r="AA2662" s="40"/>
      <c r="AB2662" s="40"/>
      <c r="AC2662" s="40"/>
      <c r="AD2662" s="40"/>
      <c r="AE2662" s="40"/>
      <c r="AR2662" s="225" t="s">
        <v>263</v>
      </c>
      <c r="AT2662" s="225" t="s">
        <v>162</v>
      </c>
      <c r="AU2662" s="225" t="s">
        <v>83</v>
      </c>
      <c r="AY2662" s="19" t="s">
        <v>160</v>
      </c>
      <c r="BE2662" s="226">
        <f>IF(N2662="základní",J2662,0)</f>
        <v>0</v>
      </c>
      <c r="BF2662" s="226">
        <f>IF(N2662="snížená",J2662,0)</f>
        <v>0</v>
      </c>
      <c r="BG2662" s="226">
        <f>IF(N2662="zákl. přenesená",J2662,0)</f>
        <v>0</v>
      </c>
      <c r="BH2662" s="226">
        <f>IF(N2662="sníž. přenesená",J2662,0)</f>
        <v>0</v>
      </c>
      <c r="BI2662" s="226">
        <f>IF(N2662="nulová",J2662,0)</f>
        <v>0</v>
      </c>
      <c r="BJ2662" s="19" t="s">
        <v>81</v>
      </c>
      <c r="BK2662" s="226">
        <f>ROUND(I2662*H2662,2)</f>
        <v>0</v>
      </c>
      <c r="BL2662" s="19" t="s">
        <v>263</v>
      </c>
      <c r="BM2662" s="225" t="s">
        <v>3357</v>
      </c>
    </row>
    <row r="2663" s="2" customFormat="1">
      <c r="A2663" s="40"/>
      <c r="B2663" s="41"/>
      <c r="C2663" s="42"/>
      <c r="D2663" s="227" t="s">
        <v>169</v>
      </c>
      <c r="E2663" s="42"/>
      <c r="F2663" s="228" t="s">
        <v>3358</v>
      </c>
      <c r="G2663" s="42"/>
      <c r="H2663" s="42"/>
      <c r="I2663" s="229"/>
      <c r="J2663" s="42"/>
      <c r="K2663" s="42"/>
      <c r="L2663" s="46"/>
      <c r="M2663" s="230"/>
      <c r="N2663" s="231"/>
      <c r="O2663" s="86"/>
      <c r="P2663" s="86"/>
      <c r="Q2663" s="86"/>
      <c r="R2663" s="86"/>
      <c r="S2663" s="86"/>
      <c r="T2663" s="87"/>
      <c r="U2663" s="40"/>
      <c r="V2663" s="40"/>
      <c r="W2663" s="40"/>
      <c r="X2663" s="40"/>
      <c r="Y2663" s="40"/>
      <c r="Z2663" s="40"/>
      <c r="AA2663" s="40"/>
      <c r="AB2663" s="40"/>
      <c r="AC2663" s="40"/>
      <c r="AD2663" s="40"/>
      <c r="AE2663" s="40"/>
      <c r="AT2663" s="19" t="s">
        <v>169</v>
      </c>
      <c r="AU2663" s="19" t="s">
        <v>83</v>
      </c>
    </row>
    <row r="2664" s="13" customFormat="1">
      <c r="A2664" s="13"/>
      <c r="B2664" s="232"/>
      <c r="C2664" s="233"/>
      <c r="D2664" s="234" t="s">
        <v>171</v>
      </c>
      <c r="E2664" s="235" t="s">
        <v>19</v>
      </c>
      <c r="F2664" s="236" t="s">
        <v>3359</v>
      </c>
      <c r="G2664" s="233"/>
      <c r="H2664" s="237">
        <v>7.7229999999999999</v>
      </c>
      <c r="I2664" s="238"/>
      <c r="J2664" s="233"/>
      <c r="K2664" s="233"/>
      <c r="L2664" s="239"/>
      <c r="M2664" s="240"/>
      <c r="N2664" s="241"/>
      <c r="O2664" s="241"/>
      <c r="P2664" s="241"/>
      <c r="Q2664" s="241"/>
      <c r="R2664" s="241"/>
      <c r="S2664" s="241"/>
      <c r="T2664" s="242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T2664" s="243" t="s">
        <v>171</v>
      </c>
      <c r="AU2664" s="243" t="s">
        <v>83</v>
      </c>
      <c r="AV2664" s="13" t="s">
        <v>83</v>
      </c>
      <c r="AW2664" s="13" t="s">
        <v>35</v>
      </c>
      <c r="AX2664" s="13" t="s">
        <v>73</v>
      </c>
      <c r="AY2664" s="243" t="s">
        <v>160</v>
      </c>
    </row>
    <row r="2665" s="13" customFormat="1">
      <c r="A2665" s="13"/>
      <c r="B2665" s="232"/>
      <c r="C2665" s="233"/>
      <c r="D2665" s="234" t="s">
        <v>171</v>
      </c>
      <c r="E2665" s="235" t="s">
        <v>19</v>
      </c>
      <c r="F2665" s="236" t="s">
        <v>3360</v>
      </c>
      <c r="G2665" s="233"/>
      <c r="H2665" s="237">
        <v>2.3999999999999999</v>
      </c>
      <c r="I2665" s="238"/>
      <c r="J2665" s="233"/>
      <c r="K2665" s="233"/>
      <c r="L2665" s="239"/>
      <c r="M2665" s="240"/>
      <c r="N2665" s="241"/>
      <c r="O2665" s="241"/>
      <c r="P2665" s="241"/>
      <c r="Q2665" s="241"/>
      <c r="R2665" s="241"/>
      <c r="S2665" s="241"/>
      <c r="T2665" s="242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T2665" s="243" t="s">
        <v>171</v>
      </c>
      <c r="AU2665" s="243" t="s">
        <v>83</v>
      </c>
      <c r="AV2665" s="13" t="s">
        <v>83</v>
      </c>
      <c r="AW2665" s="13" t="s">
        <v>35</v>
      </c>
      <c r="AX2665" s="13" t="s">
        <v>73</v>
      </c>
      <c r="AY2665" s="243" t="s">
        <v>160</v>
      </c>
    </row>
    <row r="2666" s="13" customFormat="1">
      <c r="A2666" s="13"/>
      <c r="B2666" s="232"/>
      <c r="C2666" s="233"/>
      <c r="D2666" s="234" t="s">
        <v>171</v>
      </c>
      <c r="E2666" s="235" t="s">
        <v>19</v>
      </c>
      <c r="F2666" s="236" t="s">
        <v>3361</v>
      </c>
      <c r="G2666" s="233"/>
      <c r="H2666" s="237">
        <v>8.4550000000000001</v>
      </c>
      <c r="I2666" s="238"/>
      <c r="J2666" s="233"/>
      <c r="K2666" s="233"/>
      <c r="L2666" s="239"/>
      <c r="M2666" s="240"/>
      <c r="N2666" s="241"/>
      <c r="O2666" s="241"/>
      <c r="P2666" s="241"/>
      <c r="Q2666" s="241"/>
      <c r="R2666" s="241"/>
      <c r="S2666" s="241"/>
      <c r="T2666" s="242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T2666" s="243" t="s">
        <v>171</v>
      </c>
      <c r="AU2666" s="243" t="s">
        <v>83</v>
      </c>
      <c r="AV2666" s="13" t="s">
        <v>83</v>
      </c>
      <c r="AW2666" s="13" t="s">
        <v>35</v>
      </c>
      <c r="AX2666" s="13" t="s">
        <v>73</v>
      </c>
      <c r="AY2666" s="243" t="s">
        <v>160</v>
      </c>
    </row>
    <row r="2667" s="14" customFormat="1">
      <c r="A2667" s="14"/>
      <c r="B2667" s="244"/>
      <c r="C2667" s="245"/>
      <c r="D2667" s="234" t="s">
        <v>171</v>
      </c>
      <c r="E2667" s="246" t="s">
        <v>19</v>
      </c>
      <c r="F2667" s="247" t="s">
        <v>180</v>
      </c>
      <c r="G2667" s="245"/>
      <c r="H2667" s="248">
        <v>18.577999999999999</v>
      </c>
      <c r="I2667" s="249"/>
      <c r="J2667" s="245"/>
      <c r="K2667" s="245"/>
      <c r="L2667" s="250"/>
      <c r="M2667" s="251"/>
      <c r="N2667" s="252"/>
      <c r="O2667" s="252"/>
      <c r="P2667" s="252"/>
      <c r="Q2667" s="252"/>
      <c r="R2667" s="252"/>
      <c r="S2667" s="252"/>
      <c r="T2667" s="253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T2667" s="254" t="s">
        <v>171</v>
      </c>
      <c r="AU2667" s="254" t="s">
        <v>83</v>
      </c>
      <c r="AV2667" s="14" t="s">
        <v>167</v>
      </c>
      <c r="AW2667" s="14" t="s">
        <v>35</v>
      </c>
      <c r="AX2667" s="14" t="s">
        <v>81</v>
      </c>
      <c r="AY2667" s="254" t="s">
        <v>160</v>
      </c>
    </row>
    <row r="2668" s="2" customFormat="1" ht="24.15" customHeight="1">
      <c r="A2668" s="40"/>
      <c r="B2668" s="41"/>
      <c r="C2668" s="255" t="s">
        <v>3362</v>
      </c>
      <c r="D2668" s="255" t="s">
        <v>242</v>
      </c>
      <c r="E2668" s="256" t="s">
        <v>3363</v>
      </c>
      <c r="F2668" s="257" t="s">
        <v>3364</v>
      </c>
      <c r="G2668" s="258" t="s">
        <v>165</v>
      </c>
      <c r="H2668" s="259">
        <v>8.4949999999999992</v>
      </c>
      <c r="I2668" s="260"/>
      <c r="J2668" s="261">
        <f>ROUND(I2668*H2668,2)</f>
        <v>0</v>
      </c>
      <c r="K2668" s="257" t="s">
        <v>166</v>
      </c>
      <c r="L2668" s="262"/>
      <c r="M2668" s="263" t="s">
        <v>19</v>
      </c>
      <c r="N2668" s="264" t="s">
        <v>44</v>
      </c>
      <c r="O2668" s="86"/>
      <c r="P2668" s="223">
        <f>O2668*H2668</f>
        <v>0</v>
      </c>
      <c r="Q2668" s="223">
        <v>0.012</v>
      </c>
      <c r="R2668" s="223">
        <f>Q2668*H2668</f>
        <v>0.10193999999999999</v>
      </c>
      <c r="S2668" s="223">
        <v>0</v>
      </c>
      <c r="T2668" s="224">
        <f>S2668*H2668</f>
        <v>0</v>
      </c>
      <c r="U2668" s="40"/>
      <c r="V2668" s="40"/>
      <c r="W2668" s="40"/>
      <c r="X2668" s="40"/>
      <c r="Y2668" s="40"/>
      <c r="Z2668" s="40"/>
      <c r="AA2668" s="40"/>
      <c r="AB2668" s="40"/>
      <c r="AC2668" s="40"/>
      <c r="AD2668" s="40"/>
      <c r="AE2668" s="40"/>
      <c r="AR2668" s="225" t="s">
        <v>368</v>
      </c>
      <c r="AT2668" s="225" t="s">
        <v>242</v>
      </c>
      <c r="AU2668" s="225" t="s">
        <v>83</v>
      </c>
      <c r="AY2668" s="19" t="s">
        <v>160</v>
      </c>
      <c r="BE2668" s="226">
        <f>IF(N2668="základní",J2668,0)</f>
        <v>0</v>
      </c>
      <c r="BF2668" s="226">
        <f>IF(N2668="snížená",J2668,0)</f>
        <v>0</v>
      </c>
      <c r="BG2668" s="226">
        <f>IF(N2668="zákl. přenesená",J2668,0)</f>
        <v>0</v>
      </c>
      <c r="BH2668" s="226">
        <f>IF(N2668="sníž. přenesená",J2668,0)</f>
        <v>0</v>
      </c>
      <c r="BI2668" s="226">
        <f>IF(N2668="nulová",J2668,0)</f>
        <v>0</v>
      </c>
      <c r="BJ2668" s="19" t="s">
        <v>81</v>
      </c>
      <c r="BK2668" s="226">
        <f>ROUND(I2668*H2668,2)</f>
        <v>0</v>
      </c>
      <c r="BL2668" s="19" t="s">
        <v>263</v>
      </c>
      <c r="BM2668" s="225" t="s">
        <v>3365</v>
      </c>
    </row>
    <row r="2669" s="13" customFormat="1">
      <c r="A2669" s="13"/>
      <c r="B2669" s="232"/>
      <c r="C2669" s="233"/>
      <c r="D2669" s="234" t="s">
        <v>171</v>
      </c>
      <c r="E2669" s="235" t="s">
        <v>19</v>
      </c>
      <c r="F2669" s="236" t="s">
        <v>3359</v>
      </c>
      <c r="G2669" s="233"/>
      <c r="H2669" s="237">
        <v>7.7229999999999999</v>
      </c>
      <c r="I2669" s="238"/>
      <c r="J2669" s="233"/>
      <c r="K2669" s="233"/>
      <c r="L2669" s="239"/>
      <c r="M2669" s="240"/>
      <c r="N2669" s="241"/>
      <c r="O2669" s="241"/>
      <c r="P2669" s="241"/>
      <c r="Q2669" s="241"/>
      <c r="R2669" s="241"/>
      <c r="S2669" s="241"/>
      <c r="T2669" s="242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T2669" s="243" t="s">
        <v>171</v>
      </c>
      <c r="AU2669" s="243" t="s">
        <v>83</v>
      </c>
      <c r="AV2669" s="13" t="s">
        <v>83</v>
      </c>
      <c r="AW2669" s="13" t="s">
        <v>35</v>
      </c>
      <c r="AX2669" s="13" t="s">
        <v>81</v>
      </c>
      <c r="AY2669" s="243" t="s">
        <v>160</v>
      </c>
    </row>
    <row r="2670" s="13" customFormat="1">
      <c r="A2670" s="13"/>
      <c r="B2670" s="232"/>
      <c r="C2670" s="233"/>
      <c r="D2670" s="234" t="s">
        <v>171</v>
      </c>
      <c r="E2670" s="233"/>
      <c r="F2670" s="236" t="s">
        <v>3366</v>
      </c>
      <c r="G2670" s="233"/>
      <c r="H2670" s="237">
        <v>8.4949999999999992</v>
      </c>
      <c r="I2670" s="238"/>
      <c r="J2670" s="233"/>
      <c r="K2670" s="233"/>
      <c r="L2670" s="239"/>
      <c r="M2670" s="240"/>
      <c r="N2670" s="241"/>
      <c r="O2670" s="241"/>
      <c r="P2670" s="241"/>
      <c r="Q2670" s="241"/>
      <c r="R2670" s="241"/>
      <c r="S2670" s="241"/>
      <c r="T2670" s="242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T2670" s="243" t="s">
        <v>171</v>
      </c>
      <c r="AU2670" s="243" t="s">
        <v>83</v>
      </c>
      <c r="AV2670" s="13" t="s">
        <v>83</v>
      </c>
      <c r="AW2670" s="13" t="s">
        <v>4</v>
      </c>
      <c r="AX2670" s="13" t="s">
        <v>81</v>
      </c>
      <c r="AY2670" s="243" t="s">
        <v>160</v>
      </c>
    </row>
    <row r="2671" s="2" customFormat="1" ht="24.15" customHeight="1">
      <c r="A2671" s="40"/>
      <c r="B2671" s="41"/>
      <c r="C2671" s="255" t="s">
        <v>3367</v>
      </c>
      <c r="D2671" s="255" t="s">
        <v>242</v>
      </c>
      <c r="E2671" s="256" t="s">
        <v>3349</v>
      </c>
      <c r="F2671" s="257" t="s">
        <v>3350</v>
      </c>
      <c r="G2671" s="258" t="s">
        <v>165</v>
      </c>
      <c r="H2671" s="259">
        <v>11.941000000000001</v>
      </c>
      <c r="I2671" s="260"/>
      <c r="J2671" s="261">
        <f>ROUND(I2671*H2671,2)</f>
        <v>0</v>
      </c>
      <c r="K2671" s="257" t="s">
        <v>166</v>
      </c>
      <c r="L2671" s="262"/>
      <c r="M2671" s="263" t="s">
        <v>19</v>
      </c>
      <c r="N2671" s="264" t="s">
        <v>44</v>
      </c>
      <c r="O2671" s="86"/>
      <c r="P2671" s="223">
        <f>O2671*H2671</f>
        <v>0</v>
      </c>
      <c r="Q2671" s="223">
        <v>0.01</v>
      </c>
      <c r="R2671" s="223">
        <f>Q2671*H2671</f>
        <v>0.11941000000000002</v>
      </c>
      <c r="S2671" s="223">
        <v>0</v>
      </c>
      <c r="T2671" s="224">
        <f>S2671*H2671</f>
        <v>0</v>
      </c>
      <c r="U2671" s="40"/>
      <c r="V2671" s="40"/>
      <c r="W2671" s="40"/>
      <c r="X2671" s="40"/>
      <c r="Y2671" s="40"/>
      <c r="Z2671" s="40"/>
      <c r="AA2671" s="40"/>
      <c r="AB2671" s="40"/>
      <c r="AC2671" s="40"/>
      <c r="AD2671" s="40"/>
      <c r="AE2671" s="40"/>
      <c r="AR2671" s="225" t="s">
        <v>368</v>
      </c>
      <c r="AT2671" s="225" t="s">
        <v>242</v>
      </c>
      <c r="AU2671" s="225" t="s">
        <v>83</v>
      </c>
      <c r="AY2671" s="19" t="s">
        <v>160</v>
      </c>
      <c r="BE2671" s="226">
        <f>IF(N2671="základní",J2671,0)</f>
        <v>0</v>
      </c>
      <c r="BF2671" s="226">
        <f>IF(N2671="snížená",J2671,0)</f>
        <v>0</v>
      </c>
      <c r="BG2671" s="226">
        <f>IF(N2671="zákl. přenesená",J2671,0)</f>
        <v>0</v>
      </c>
      <c r="BH2671" s="226">
        <f>IF(N2671="sníž. přenesená",J2671,0)</f>
        <v>0</v>
      </c>
      <c r="BI2671" s="226">
        <f>IF(N2671="nulová",J2671,0)</f>
        <v>0</v>
      </c>
      <c r="BJ2671" s="19" t="s">
        <v>81</v>
      </c>
      <c r="BK2671" s="226">
        <f>ROUND(I2671*H2671,2)</f>
        <v>0</v>
      </c>
      <c r="BL2671" s="19" t="s">
        <v>263</v>
      </c>
      <c r="BM2671" s="225" t="s">
        <v>3368</v>
      </c>
    </row>
    <row r="2672" s="13" customFormat="1">
      <c r="A2672" s="13"/>
      <c r="B2672" s="232"/>
      <c r="C2672" s="233"/>
      <c r="D2672" s="234" t="s">
        <v>171</v>
      </c>
      <c r="E2672" s="235" t="s">
        <v>19</v>
      </c>
      <c r="F2672" s="236" t="s">
        <v>3360</v>
      </c>
      <c r="G2672" s="233"/>
      <c r="H2672" s="237">
        <v>2.3999999999999999</v>
      </c>
      <c r="I2672" s="238"/>
      <c r="J2672" s="233"/>
      <c r="K2672" s="233"/>
      <c r="L2672" s="239"/>
      <c r="M2672" s="240"/>
      <c r="N2672" s="241"/>
      <c r="O2672" s="241"/>
      <c r="P2672" s="241"/>
      <c r="Q2672" s="241"/>
      <c r="R2672" s="241"/>
      <c r="S2672" s="241"/>
      <c r="T2672" s="242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T2672" s="243" t="s">
        <v>171</v>
      </c>
      <c r="AU2672" s="243" t="s">
        <v>83</v>
      </c>
      <c r="AV2672" s="13" t="s">
        <v>83</v>
      </c>
      <c r="AW2672" s="13" t="s">
        <v>35</v>
      </c>
      <c r="AX2672" s="13" t="s">
        <v>73</v>
      </c>
      <c r="AY2672" s="243" t="s">
        <v>160</v>
      </c>
    </row>
    <row r="2673" s="13" customFormat="1">
      <c r="A2673" s="13"/>
      <c r="B2673" s="232"/>
      <c r="C2673" s="233"/>
      <c r="D2673" s="234" t="s">
        <v>171</v>
      </c>
      <c r="E2673" s="235" t="s">
        <v>19</v>
      </c>
      <c r="F2673" s="236" t="s">
        <v>3361</v>
      </c>
      <c r="G2673" s="233"/>
      <c r="H2673" s="237">
        <v>8.4550000000000001</v>
      </c>
      <c r="I2673" s="238"/>
      <c r="J2673" s="233"/>
      <c r="K2673" s="233"/>
      <c r="L2673" s="239"/>
      <c r="M2673" s="240"/>
      <c r="N2673" s="241"/>
      <c r="O2673" s="241"/>
      <c r="P2673" s="241"/>
      <c r="Q2673" s="241"/>
      <c r="R2673" s="241"/>
      <c r="S2673" s="241"/>
      <c r="T2673" s="242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T2673" s="243" t="s">
        <v>171</v>
      </c>
      <c r="AU2673" s="243" t="s">
        <v>83</v>
      </c>
      <c r="AV2673" s="13" t="s">
        <v>83</v>
      </c>
      <c r="AW2673" s="13" t="s">
        <v>35</v>
      </c>
      <c r="AX2673" s="13" t="s">
        <v>73</v>
      </c>
      <c r="AY2673" s="243" t="s">
        <v>160</v>
      </c>
    </row>
    <row r="2674" s="14" customFormat="1">
      <c r="A2674" s="14"/>
      <c r="B2674" s="244"/>
      <c r="C2674" s="245"/>
      <c r="D2674" s="234" t="s">
        <v>171</v>
      </c>
      <c r="E2674" s="246" t="s">
        <v>19</v>
      </c>
      <c r="F2674" s="247" t="s">
        <v>180</v>
      </c>
      <c r="G2674" s="245"/>
      <c r="H2674" s="248">
        <v>10.855</v>
      </c>
      <c r="I2674" s="249"/>
      <c r="J2674" s="245"/>
      <c r="K2674" s="245"/>
      <c r="L2674" s="250"/>
      <c r="M2674" s="251"/>
      <c r="N2674" s="252"/>
      <c r="O2674" s="252"/>
      <c r="P2674" s="252"/>
      <c r="Q2674" s="252"/>
      <c r="R2674" s="252"/>
      <c r="S2674" s="252"/>
      <c r="T2674" s="253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T2674" s="254" t="s">
        <v>171</v>
      </c>
      <c r="AU2674" s="254" t="s">
        <v>83</v>
      </c>
      <c r="AV2674" s="14" t="s">
        <v>167</v>
      </c>
      <c r="AW2674" s="14" t="s">
        <v>35</v>
      </c>
      <c r="AX2674" s="14" t="s">
        <v>81</v>
      </c>
      <c r="AY2674" s="254" t="s">
        <v>160</v>
      </c>
    </row>
    <row r="2675" s="13" customFormat="1">
      <c r="A2675" s="13"/>
      <c r="B2675" s="232"/>
      <c r="C2675" s="233"/>
      <c r="D2675" s="234" t="s">
        <v>171</v>
      </c>
      <c r="E2675" s="233"/>
      <c r="F2675" s="236" t="s">
        <v>3369</v>
      </c>
      <c r="G2675" s="233"/>
      <c r="H2675" s="237">
        <v>11.941000000000001</v>
      </c>
      <c r="I2675" s="238"/>
      <c r="J2675" s="233"/>
      <c r="K2675" s="233"/>
      <c r="L2675" s="239"/>
      <c r="M2675" s="240"/>
      <c r="N2675" s="241"/>
      <c r="O2675" s="241"/>
      <c r="P2675" s="241"/>
      <c r="Q2675" s="241"/>
      <c r="R2675" s="241"/>
      <c r="S2675" s="241"/>
      <c r="T2675" s="242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T2675" s="243" t="s">
        <v>171</v>
      </c>
      <c r="AU2675" s="243" t="s">
        <v>83</v>
      </c>
      <c r="AV2675" s="13" t="s">
        <v>83</v>
      </c>
      <c r="AW2675" s="13" t="s">
        <v>4</v>
      </c>
      <c r="AX2675" s="13" t="s">
        <v>81</v>
      </c>
      <c r="AY2675" s="243" t="s">
        <v>160</v>
      </c>
    </row>
    <row r="2676" s="2" customFormat="1" ht="24.15" customHeight="1">
      <c r="A2676" s="40"/>
      <c r="B2676" s="41"/>
      <c r="C2676" s="214" t="s">
        <v>3370</v>
      </c>
      <c r="D2676" s="214" t="s">
        <v>162</v>
      </c>
      <c r="E2676" s="215" t="s">
        <v>3371</v>
      </c>
      <c r="F2676" s="216" t="s">
        <v>3372</v>
      </c>
      <c r="G2676" s="217" t="s">
        <v>165</v>
      </c>
      <c r="H2676" s="218">
        <v>95.358000000000004</v>
      </c>
      <c r="I2676" s="219"/>
      <c r="J2676" s="220">
        <f>ROUND(I2676*H2676,2)</f>
        <v>0</v>
      </c>
      <c r="K2676" s="216" t="s">
        <v>166</v>
      </c>
      <c r="L2676" s="46"/>
      <c r="M2676" s="221" t="s">
        <v>19</v>
      </c>
      <c r="N2676" s="222" t="s">
        <v>44</v>
      </c>
      <c r="O2676" s="86"/>
      <c r="P2676" s="223">
        <f>O2676*H2676</f>
        <v>0</v>
      </c>
      <c r="Q2676" s="223">
        <v>0.00025000000000000001</v>
      </c>
      <c r="R2676" s="223">
        <f>Q2676*H2676</f>
        <v>0.023839500000000003</v>
      </c>
      <c r="S2676" s="223">
        <v>0</v>
      </c>
      <c r="T2676" s="224">
        <f>S2676*H2676</f>
        <v>0</v>
      </c>
      <c r="U2676" s="40"/>
      <c r="V2676" s="40"/>
      <c r="W2676" s="40"/>
      <c r="X2676" s="40"/>
      <c r="Y2676" s="40"/>
      <c r="Z2676" s="40"/>
      <c r="AA2676" s="40"/>
      <c r="AB2676" s="40"/>
      <c r="AC2676" s="40"/>
      <c r="AD2676" s="40"/>
      <c r="AE2676" s="40"/>
      <c r="AR2676" s="225" t="s">
        <v>263</v>
      </c>
      <c r="AT2676" s="225" t="s">
        <v>162</v>
      </c>
      <c r="AU2676" s="225" t="s">
        <v>83</v>
      </c>
      <c r="AY2676" s="19" t="s">
        <v>160</v>
      </c>
      <c r="BE2676" s="226">
        <f>IF(N2676="základní",J2676,0)</f>
        <v>0</v>
      </c>
      <c r="BF2676" s="226">
        <f>IF(N2676="snížená",J2676,0)</f>
        <v>0</v>
      </c>
      <c r="BG2676" s="226">
        <f>IF(N2676="zákl. přenesená",J2676,0)</f>
        <v>0</v>
      </c>
      <c r="BH2676" s="226">
        <f>IF(N2676="sníž. přenesená",J2676,0)</f>
        <v>0</v>
      </c>
      <c r="BI2676" s="226">
        <f>IF(N2676="nulová",J2676,0)</f>
        <v>0</v>
      </c>
      <c r="BJ2676" s="19" t="s">
        <v>81</v>
      </c>
      <c r="BK2676" s="226">
        <f>ROUND(I2676*H2676,2)</f>
        <v>0</v>
      </c>
      <c r="BL2676" s="19" t="s">
        <v>263</v>
      </c>
      <c r="BM2676" s="225" t="s">
        <v>3373</v>
      </c>
    </row>
    <row r="2677" s="2" customFormat="1">
      <c r="A2677" s="40"/>
      <c r="B2677" s="41"/>
      <c r="C2677" s="42"/>
      <c r="D2677" s="227" t="s">
        <v>169</v>
      </c>
      <c r="E2677" s="42"/>
      <c r="F2677" s="228" t="s">
        <v>3374</v>
      </c>
      <c r="G2677" s="42"/>
      <c r="H2677" s="42"/>
      <c r="I2677" s="229"/>
      <c r="J2677" s="42"/>
      <c r="K2677" s="42"/>
      <c r="L2677" s="46"/>
      <c r="M2677" s="230"/>
      <c r="N2677" s="231"/>
      <c r="O2677" s="86"/>
      <c r="P2677" s="86"/>
      <c r="Q2677" s="86"/>
      <c r="R2677" s="86"/>
      <c r="S2677" s="86"/>
      <c r="T2677" s="87"/>
      <c r="U2677" s="40"/>
      <c r="V2677" s="40"/>
      <c r="W2677" s="40"/>
      <c r="X2677" s="40"/>
      <c r="Y2677" s="40"/>
      <c r="Z2677" s="40"/>
      <c r="AA2677" s="40"/>
      <c r="AB2677" s="40"/>
      <c r="AC2677" s="40"/>
      <c r="AD2677" s="40"/>
      <c r="AE2677" s="40"/>
      <c r="AT2677" s="19" t="s">
        <v>169</v>
      </c>
      <c r="AU2677" s="19" t="s">
        <v>83</v>
      </c>
    </row>
    <row r="2678" s="13" customFormat="1">
      <c r="A2678" s="13"/>
      <c r="B2678" s="232"/>
      <c r="C2678" s="233"/>
      <c r="D2678" s="234" t="s">
        <v>171</v>
      </c>
      <c r="E2678" s="235" t="s">
        <v>19</v>
      </c>
      <c r="F2678" s="236" t="s">
        <v>1523</v>
      </c>
      <c r="G2678" s="233"/>
      <c r="H2678" s="237">
        <v>52.25</v>
      </c>
      <c r="I2678" s="238"/>
      <c r="J2678" s="233"/>
      <c r="K2678" s="233"/>
      <c r="L2678" s="239"/>
      <c r="M2678" s="240"/>
      <c r="N2678" s="241"/>
      <c r="O2678" s="241"/>
      <c r="P2678" s="241"/>
      <c r="Q2678" s="241"/>
      <c r="R2678" s="241"/>
      <c r="S2678" s="241"/>
      <c r="T2678" s="242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T2678" s="243" t="s">
        <v>171</v>
      </c>
      <c r="AU2678" s="243" t="s">
        <v>83</v>
      </c>
      <c r="AV2678" s="13" t="s">
        <v>83</v>
      </c>
      <c r="AW2678" s="13" t="s">
        <v>35</v>
      </c>
      <c r="AX2678" s="13" t="s">
        <v>73</v>
      </c>
      <c r="AY2678" s="243" t="s">
        <v>160</v>
      </c>
    </row>
    <row r="2679" s="13" customFormat="1">
      <c r="A2679" s="13"/>
      <c r="B2679" s="232"/>
      <c r="C2679" s="233"/>
      <c r="D2679" s="234" t="s">
        <v>171</v>
      </c>
      <c r="E2679" s="235" t="s">
        <v>19</v>
      </c>
      <c r="F2679" s="236" t="s">
        <v>1524</v>
      </c>
      <c r="G2679" s="233"/>
      <c r="H2679" s="237">
        <v>17.657</v>
      </c>
      <c r="I2679" s="238"/>
      <c r="J2679" s="233"/>
      <c r="K2679" s="233"/>
      <c r="L2679" s="239"/>
      <c r="M2679" s="240"/>
      <c r="N2679" s="241"/>
      <c r="O2679" s="241"/>
      <c r="P2679" s="241"/>
      <c r="Q2679" s="241"/>
      <c r="R2679" s="241"/>
      <c r="S2679" s="241"/>
      <c r="T2679" s="242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T2679" s="243" t="s">
        <v>171</v>
      </c>
      <c r="AU2679" s="243" t="s">
        <v>83</v>
      </c>
      <c r="AV2679" s="13" t="s">
        <v>83</v>
      </c>
      <c r="AW2679" s="13" t="s">
        <v>35</v>
      </c>
      <c r="AX2679" s="13" t="s">
        <v>73</v>
      </c>
      <c r="AY2679" s="243" t="s">
        <v>160</v>
      </c>
    </row>
    <row r="2680" s="13" customFormat="1">
      <c r="A2680" s="13"/>
      <c r="B2680" s="232"/>
      <c r="C2680" s="233"/>
      <c r="D2680" s="234" t="s">
        <v>171</v>
      </c>
      <c r="E2680" s="235" t="s">
        <v>19</v>
      </c>
      <c r="F2680" s="236" t="s">
        <v>1525</v>
      </c>
      <c r="G2680" s="233"/>
      <c r="H2680" s="237">
        <v>25.451000000000001</v>
      </c>
      <c r="I2680" s="238"/>
      <c r="J2680" s="233"/>
      <c r="K2680" s="233"/>
      <c r="L2680" s="239"/>
      <c r="M2680" s="240"/>
      <c r="N2680" s="241"/>
      <c r="O2680" s="241"/>
      <c r="P2680" s="241"/>
      <c r="Q2680" s="241"/>
      <c r="R2680" s="241"/>
      <c r="S2680" s="241"/>
      <c r="T2680" s="242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T2680" s="243" t="s">
        <v>171</v>
      </c>
      <c r="AU2680" s="243" t="s">
        <v>83</v>
      </c>
      <c r="AV2680" s="13" t="s">
        <v>83</v>
      </c>
      <c r="AW2680" s="13" t="s">
        <v>35</v>
      </c>
      <c r="AX2680" s="13" t="s">
        <v>73</v>
      </c>
      <c r="AY2680" s="243" t="s">
        <v>160</v>
      </c>
    </row>
    <row r="2681" s="14" customFormat="1">
      <c r="A2681" s="14"/>
      <c r="B2681" s="244"/>
      <c r="C2681" s="245"/>
      <c r="D2681" s="234" t="s">
        <v>171</v>
      </c>
      <c r="E2681" s="246" t="s">
        <v>19</v>
      </c>
      <c r="F2681" s="247" t="s">
        <v>180</v>
      </c>
      <c r="G2681" s="245"/>
      <c r="H2681" s="248">
        <v>95.358000000000004</v>
      </c>
      <c r="I2681" s="249"/>
      <c r="J2681" s="245"/>
      <c r="K2681" s="245"/>
      <c r="L2681" s="250"/>
      <c r="M2681" s="251"/>
      <c r="N2681" s="252"/>
      <c r="O2681" s="252"/>
      <c r="P2681" s="252"/>
      <c r="Q2681" s="252"/>
      <c r="R2681" s="252"/>
      <c r="S2681" s="252"/>
      <c r="T2681" s="253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T2681" s="254" t="s">
        <v>171</v>
      </c>
      <c r="AU2681" s="254" t="s">
        <v>83</v>
      </c>
      <c r="AV2681" s="14" t="s">
        <v>167</v>
      </c>
      <c r="AW2681" s="14" t="s">
        <v>35</v>
      </c>
      <c r="AX2681" s="14" t="s">
        <v>81</v>
      </c>
      <c r="AY2681" s="254" t="s">
        <v>160</v>
      </c>
    </row>
    <row r="2682" s="2" customFormat="1" ht="16.5" customHeight="1">
      <c r="A2682" s="40"/>
      <c r="B2682" s="41"/>
      <c r="C2682" s="255" t="s">
        <v>3375</v>
      </c>
      <c r="D2682" s="255" t="s">
        <v>242</v>
      </c>
      <c r="E2682" s="256" t="s">
        <v>3376</v>
      </c>
      <c r="F2682" s="257" t="s">
        <v>3377</v>
      </c>
      <c r="G2682" s="258" t="s">
        <v>447</v>
      </c>
      <c r="H2682" s="259">
        <v>777.16800000000001</v>
      </c>
      <c r="I2682" s="260"/>
      <c r="J2682" s="261">
        <f>ROUND(I2682*H2682,2)</f>
        <v>0</v>
      </c>
      <c r="K2682" s="257" t="s">
        <v>166</v>
      </c>
      <c r="L2682" s="262"/>
      <c r="M2682" s="263" t="s">
        <v>19</v>
      </c>
      <c r="N2682" s="264" t="s">
        <v>44</v>
      </c>
      <c r="O2682" s="86"/>
      <c r="P2682" s="223">
        <f>O2682*H2682</f>
        <v>0</v>
      </c>
      <c r="Q2682" s="223">
        <v>0.001</v>
      </c>
      <c r="R2682" s="223">
        <f>Q2682*H2682</f>
        <v>0.77716799999999997</v>
      </c>
      <c r="S2682" s="223">
        <v>0</v>
      </c>
      <c r="T2682" s="224">
        <f>S2682*H2682</f>
        <v>0</v>
      </c>
      <c r="U2682" s="40"/>
      <c r="V2682" s="40"/>
      <c r="W2682" s="40"/>
      <c r="X2682" s="40"/>
      <c r="Y2682" s="40"/>
      <c r="Z2682" s="40"/>
      <c r="AA2682" s="40"/>
      <c r="AB2682" s="40"/>
      <c r="AC2682" s="40"/>
      <c r="AD2682" s="40"/>
      <c r="AE2682" s="40"/>
      <c r="AR2682" s="225" t="s">
        <v>368</v>
      </c>
      <c r="AT2682" s="225" t="s">
        <v>242</v>
      </c>
      <c r="AU2682" s="225" t="s">
        <v>83</v>
      </c>
      <c r="AY2682" s="19" t="s">
        <v>160</v>
      </c>
      <c r="BE2682" s="226">
        <f>IF(N2682="základní",J2682,0)</f>
        <v>0</v>
      </c>
      <c r="BF2682" s="226">
        <f>IF(N2682="snížená",J2682,0)</f>
        <v>0</v>
      </c>
      <c r="BG2682" s="226">
        <f>IF(N2682="zákl. přenesená",J2682,0)</f>
        <v>0</v>
      </c>
      <c r="BH2682" s="226">
        <f>IF(N2682="sníž. přenesená",J2682,0)</f>
        <v>0</v>
      </c>
      <c r="BI2682" s="226">
        <f>IF(N2682="nulová",J2682,0)</f>
        <v>0</v>
      </c>
      <c r="BJ2682" s="19" t="s">
        <v>81</v>
      </c>
      <c r="BK2682" s="226">
        <f>ROUND(I2682*H2682,2)</f>
        <v>0</v>
      </c>
      <c r="BL2682" s="19" t="s">
        <v>263</v>
      </c>
      <c r="BM2682" s="225" t="s">
        <v>3378</v>
      </c>
    </row>
    <row r="2683" s="13" customFormat="1">
      <c r="A2683" s="13"/>
      <c r="B2683" s="232"/>
      <c r="C2683" s="233"/>
      <c r="D2683" s="234" t="s">
        <v>171</v>
      </c>
      <c r="E2683" s="233"/>
      <c r="F2683" s="236" t="s">
        <v>3379</v>
      </c>
      <c r="G2683" s="233"/>
      <c r="H2683" s="237">
        <v>777.16800000000001</v>
      </c>
      <c r="I2683" s="238"/>
      <c r="J2683" s="233"/>
      <c r="K2683" s="233"/>
      <c r="L2683" s="239"/>
      <c r="M2683" s="240"/>
      <c r="N2683" s="241"/>
      <c r="O2683" s="241"/>
      <c r="P2683" s="241"/>
      <c r="Q2683" s="241"/>
      <c r="R2683" s="241"/>
      <c r="S2683" s="241"/>
      <c r="T2683" s="242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T2683" s="243" t="s">
        <v>171</v>
      </c>
      <c r="AU2683" s="243" t="s">
        <v>83</v>
      </c>
      <c r="AV2683" s="13" t="s">
        <v>83</v>
      </c>
      <c r="AW2683" s="13" t="s">
        <v>4</v>
      </c>
      <c r="AX2683" s="13" t="s">
        <v>81</v>
      </c>
      <c r="AY2683" s="243" t="s">
        <v>160</v>
      </c>
    </row>
    <row r="2684" s="2" customFormat="1" ht="24.15" customHeight="1">
      <c r="A2684" s="40"/>
      <c r="B2684" s="41"/>
      <c r="C2684" s="214" t="s">
        <v>3380</v>
      </c>
      <c r="D2684" s="214" t="s">
        <v>162</v>
      </c>
      <c r="E2684" s="215" t="s">
        <v>3381</v>
      </c>
      <c r="F2684" s="216" t="s">
        <v>3382</v>
      </c>
      <c r="G2684" s="217" t="s">
        <v>165</v>
      </c>
      <c r="H2684" s="218">
        <v>1.5</v>
      </c>
      <c r="I2684" s="219"/>
      <c r="J2684" s="220">
        <f>ROUND(I2684*H2684,2)</f>
        <v>0</v>
      </c>
      <c r="K2684" s="216" t="s">
        <v>166</v>
      </c>
      <c r="L2684" s="46"/>
      <c r="M2684" s="221" t="s">
        <v>19</v>
      </c>
      <c r="N2684" s="222" t="s">
        <v>44</v>
      </c>
      <c r="O2684" s="86"/>
      <c r="P2684" s="223">
        <f>O2684*H2684</f>
        <v>0</v>
      </c>
      <c r="Q2684" s="223">
        <v>0.00024000000000000001</v>
      </c>
      <c r="R2684" s="223">
        <f>Q2684*H2684</f>
        <v>0.00036000000000000002</v>
      </c>
      <c r="S2684" s="223">
        <v>0</v>
      </c>
      <c r="T2684" s="224">
        <f>S2684*H2684</f>
        <v>0</v>
      </c>
      <c r="U2684" s="40"/>
      <c r="V2684" s="40"/>
      <c r="W2684" s="40"/>
      <c r="X2684" s="40"/>
      <c r="Y2684" s="40"/>
      <c r="Z2684" s="40"/>
      <c r="AA2684" s="40"/>
      <c r="AB2684" s="40"/>
      <c r="AC2684" s="40"/>
      <c r="AD2684" s="40"/>
      <c r="AE2684" s="40"/>
      <c r="AR2684" s="225" t="s">
        <v>263</v>
      </c>
      <c r="AT2684" s="225" t="s">
        <v>162</v>
      </c>
      <c r="AU2684" s="225" t="s">
        <v>83</v>
      </c>
      <c r="AY2684" s="19" t="s">
        <v>160</v>
      </c>
      <c r="BE2684" s="226">
        <f>IF(N2684="základní",J2684,0)</f>
        <v>0</v>
      </c>
      <c r="BF2684" s="226">
        <f>IF(N2684="snížená",J2684,0)</f>
        <v>0</v>
      </c>
      <c r="BG2684" s="226">
        <f>IF(N2684="zákl. přenesená",J2684,0)</f>
        <v>0</v>
      </c>
      <c r="BH2684" s="226">
        <f>IF(N2684="sníž. přenesená",J2684,0)</f>
        <v>0</v>
      </c>
      <c r="BI2684" s="226">
        <f>IF(N2684="nulová",J2684,0)</f>
        <v>0</v>
      </c>
      <c r="BJ2684" s="19" t="s">
        <v>81</v>
      </c>
      <c r="BK2684" s="226">
        <f>ROUND(I2684*H2684,2)</f>
        <v>0</v>
      </c>
      <c r="BL2684" s="19" t="s">
        <v>263</v>
      </c>
      <c r="BM2684" s="225" t="s">
        <v>3383</v>
      </c>
    </row>
    <row r="2685" s="2" customFormat="1">
      <c r="A2685" s="40"/>
      <c r="B2685" s="41"/>
      <c r="C2685" s="42"/>
      <c r="D2685" s="227" t="s">
        <v>169</v>
      </c>
      <c r="E2685" s="42"/>
      <c r="F2685" s="228" t="s">
        <v>3384</v>
      </c>
      <c r="G2685" s="42"/>
      <c r="H2685" s="42"/>
      <c r="I2685" s="229"/>
      <c r="J2685" s="42"/>
      <c r="K2685" s="42"/>
      <c r="L2685" s="46"/>
      <c r="M2685" s="230"/>
      <c r="N2685" s="231"/>
      <c r="O2685" s="86"/>
      <c r="P2685" s="86"/>
      <c r="Q2685" s="86"/>
      <c r="R2685" s="86"/>
      <c r="S2685" s="86"/>
      <c r="T2685" s="87"/>
      <c r="U2685" s="40"/>
      <c r="V2685" s="40"/>
      <c r="W2685" s="40"/>
      <c r="X2685" s="40"/>
      <c r="Y2685" s="40"/>
      <c r="Z2685" s="40"/>
      <c r="AA2685" s="40"/>
      <c r="AB2685" s="40"/>
      <c r="AC2685" s="40"/>
      <c r="AD2685" s="40"/>
      <c r="AE2685" s="40"/>
      <c r="AT2685" s="19" t="s">
        <v>169</v>
      </c>
      <c r="AU2685" s="19" t="s">
        <v>83</v>
      </c>
    </row>
    <row r="2686" s="13" customFormat="1">
      <c r="A2686" s="13"/>
      <c r="B2686" s="232"/>
      <c r="C2686" s="233"/>
      <c r="D2686" s="234" t="s">
        <v>171</v>
      </c>
      <c r="E2686" s="235" t="s">
        <v>19</v>
      </c>
      <c r="F2686" s="236" t="s">
        <v>3385</v>
      </c>
      <c r="G2686" s="233"/>
      <c r="H2686" s="237">
        <v>1.5</v>
      </c>
      <c r="I2686" s="238"/>
      <c r="J2686" s="233"/>
      <c r="K2686" s="233"/>
      <c r="L2686" s="239"/>
      <c r="M2686" s="240"/>
      <c r="N2686" s="241"/>
      <c r="O2686" s="241"/>
      <c r="P2686" s="241"/>
      <c r="Q2686" s="241"/>
      <c r="R2686" s="241"/>
      <c r="S2686" s="241"/>
      <c r="T2686" s="242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T2686" s="243" t="s">
        <v>171</v>
      </c>
      <c r="AU2686" s="243" t="s">
        <v>83</v>
      </c>
      <c r="AV2686" s="13" t="s">
        <v>83</v>
      </c>
      <c r="AW2686" s="13" t="s">
        <v>35</v>
      </c>
      <c r="AX2686" s="13" t="s">
        <v>81</v>
      </c>
      <c r="AY2686" s="243" t="s">
        <v>160</v>
      </c>
    </row>
    <row r="2687" s="2" customFormat="1" ht="33" customHeight="1">
      <c r="A2687" s="40"/>
      <c r="B2687" s="41"/>
      <c r="C2687" s="255" t="s">
        <v>3386</v>
      </c>
      <c r="D2687" s="255" t="s">
        <v>242</v>
      </c>
      <c r="E2687" s="256" t="s">
        <v>567</v>
      </c>
      <c r="F2687" s="257" t="s">
        <v>3387</v>
      </c>
      <c r="G2687" s="258" t="s">
        <v>287</v>
      </c>
      <c r="H2687" s="259">
        <v>1</v>
      </c>
      <c r="I2687" s="260"/>
      <c r="J2687" s="261">
        <f>ROUND(I2687*H2687,2)</f>
        <v>0</v>
      </c>
      <c r="K2687" s="257" t="s">
        <v>19</v>
      </c>
      <c r="L2687" s="262"/>
      <c r="M2687" s="263" t="s">
        <v>19</v>
      </c>
      <c r="N2687" s="264" t="s">
        <v>44</v>
      </c>
      <c r="O2687" s="86"/>
      <c r="P2687" s="223">
        <f>O2687*H2687</f>
        <v>0</v>
      </c>
      <c r="Q2687" s="223">
        <v>0.0315</v>
      </c>
      <c r="R2687" s="223">
        <f>Q2687*H2687</f>
        <v>0.0315</v>
      </c>
      <c r="S2687" s="223">
        <v>0</v>
      </c>
      <c r="T2687" s="224">
        <f>S2687*H2687</f>
        <v>0</v>
      </c>
      <c r="U2687" s="40"/>
      <c r="V2687" s="40"/>
      <c r="W2687" s="40"/>
      <c r="X2687" s="40"/>
      <c r="Y2687" s="40"/>
      <c r="Z2687" s="40"/>
      <c r="AA2687" s="40"/>
      <c r="AB2687" s="40"/>
      <c r="AC2687" s="40"/>
      <c r="AD2687" s="40"/>
      <c r="AE2687" s="40"/>
      <c r="AR2687" s="225" t="s">
        <v>368</v>
      </c>
      <c r="AT2687" s="225" t="s">
        <v>242</v>
      </c>
      <c r="AU2687" s="225" t="s">
        <v>83</v>
      </c>
      <c r="AY2687" s="19" t="s">
        <v>160</v>
      </c>
      <c r="BE2687" s="226">
        <f>IF(N2687="základní",J2687,0)</f>
        <v>0</v>
      </c>
      <c r="BF2687" s="226">
        <f>IF(N2687="snížená",J2687,0)</f>
        <v>0</v>
      </c>
      <c r="BG2687" s="226">
        <f>IF(N2687="zákl. přenesená",J2687,0)</f>
        <v>0</v>
      </c>
      <c r="BH2687" s="226">
        <f>IF(N2687="sníž. přenesená",J2687,0)</f>
        <v>0</v>
      </c>
      <c r="BI2687" s="226">
        <f>IF(N2687="nulová",J2687,0)</f>
        <v>0</v>
      </c>
      <c r="BJ2687" s="19" t="s">
        <v>81</v>
      </c>
      <c r="BK2687" s="226">
        <f>ROUND(I2687*H2687,2)</f>
        <v>0</v>
      </c>
      <c r="BL2687" s="19" t="s">
        <v>263</v>
      </c>
      <c r="BM2687" s="225" t="s">
        <v>3388</v>
      </c>
    </row>
    <row r="2688" s="2" customFormat="1">
      <c r="A2688" s="40"/>
      <c r="B2688" s="41"/>
      <c r="C2688" s="42"/>
      <c r="D2688" s="234" t="s">
        <v>449</v>
      </c>
      <c r="E2688" s="42"/>
      <c r="F2688" s="276" t="s">
        <v>3389</v>
      </c>
      <c r="G2688" s="42"/>
      <c r="H2688" s="42"/>
      <c r="I2688" s="229"/>
      <c r="J2688" s="42"/>
      <c r="K2688" s="42"/>
      <c r="L2688" s="46"/>
      <c r="M2688" s="230"/>
      <c r="N2688" s="231"/>
      <c r="O2688" s="86"/>
      <c r="P2688" s="86"/>
      <c r="Q2688" s="86"/>
      <c r="R2688" s="86"/>
      <c r="S2688" s="86"/>
      <c r="T2688" s="87"/>
      <c r="U2688" s="40"/>
      <c r="V2688" s="40"/>
      <c r="W2688" s="40"/>
      <c r="X2688" s="40"/>
      <c r="Y2688" s="40"/>
      <c r="Z2688" s="40"/>
      <c r="AA2688" s="40"/>
      <c r="AB2688" s="40"/>
      <c r="AC2688" s="40"/>
      <c r="AD2688" s="40"/>
      <c r="AE2688" s="40"/>
      <c r="AT2688" s="19" t="s">
        <v>449</v>
      </c>
      <c r="AU2688" s="19" t="s">
        <v>83</v>
      </c>
    </row>
    <row r="2689" s="2" customFormat="1" ht="37.8" customHeight="1">
      <c r="A2689" s="40"/>
      <c r="B2689" s="41"/>
      <c r="C2689" s="214" t="s">
        <v>3390</v>
      </c>
      <c r="D2689" s="214" t="s">
        <v>162</v>
      </c>
      <c r="E2689" s="215" t="s">
        <v>3391</v>
      </c>
      <c r="F2689" s="216" t="s">
        <v>3392</v>
      </c>
      <c r="G2689" s="217" t="s">
        <v>165</v>
      </c>
      <c r="H2689" s="218">
        <v>3.75</v>
      </c>
      <c r="I2689" s="219"/>
      <c r="J2689" s="220">
        <f>ROUND(I2689*H2689,2)</f>
        <v>0</v>
      </c>
      <c r="K2689" s="216" t="s">
        <v>166</v>
      </c>
      <c r="L2689" s="46"/>
      <c r="M2689" s="221" t="s">
        <v>19</v>
      </c>
      <c r="N2689" s="222" t="s">
        <v>44</v>
      </c>
      <c r="O2689" s="86"/>
      <c r="P2689" s="223">
        <f>O2689*H2689</f>
        <v>0</v>
      </c>
      <c r="Q2689" s="223">
        <v>0.00012999999999999999</v>
      </c>
      <c r="R2689" s="223">
        <f>Q2689*H2689</f>
        <v>0.00048749999999999998</v>
      </c>
      <c r="S2689" s="223">
        <v>0</v>
      </c>
      <c r="T2689" s="224">
        <f>S2689*H2689</f>
        <v>0</v>
      </c>
      <c r="U2689" s="40"/>
      <c r="V2689" s="40"/>
      <c r="W2689" s="40"/>
      <c r="X2689" s="40"/>
      <c r="Y2689" s="40"/>
      <c r="Z2689" s="40"/>
      <c r="AA2689" s="40"/>
      <c r="AB2689" s="40"/>
      <c r="AC2689" s="40"/>
      <c r="AD2689" s="40"/>
      <c r="AE2689" s="40"/>
      <c r="AR2689" s="225" t="s">
        <v>263</v>
      </c>
      <c r="AT2689" s="225" t="s">
        <v>162</v>
      </c>
      <c r="AU2689" s="225" t="s">
        <v>83</v>
      </c>
      <c r="AY2689" s="19" t="s">
        <v>160</v>
      </c>
      <c r="BE2689" s="226">
        <f>IF(N2689="základní",J2689,0)</f>
        <v>0</v>
      </c>
      <c r="BF2689" s="226">
        <f>IF(N2689="snížená",J2689,0)</f>
        <v>0</v>
      </c>
      <c r="BG2689" s="226">
        <f>IF(N2689="zákl. přenesená",J2689,0)</f>
        <v>0</v>
      </c>
      <c r="BH2689" s="226">
        <f>IF(N2689="sníž. přenesená",J2689,0)</f>
        <v>0</v>
      </c>
      <c r="BI2689" s="226">
        <f>IF(N2689="nulová",J2689,0)</f>
        <v>0</v>
      </c>
      <c r="BJ2689" s="19" t="s">
        <v>81</v>
      </c>
      <c r="BK2689" s="226">
        <f>ROUND(I2689*H2689,2)</f>
        <v>0</v>
      </c>
      <c r="BL2689" s="19" t="s">
        <v>263</v>
      </c>
      <c r="BM2689" s="225" t="s">
        <v>3393</v>
      </c>
    </row>
    <row r="2690" s="2" customFormat="1">
      <c r="A2690" s="40"/>
      <c r="B2690" s="41"/>
      <c r="C2690" s="42"/>
      <c r="D2690" s="227" t="s">
        <v>169</v>
      </c>
      <c r="E2690" s="42"/>
      <c r="F2690" s="228" t="s">
        <v>3394</v>
      </c>
      <c r="G2690" s="42"/>
      <c r="H2690" s="42"/>
      <c r="I2690" s="229"/>
      <c r="J2690" s="42"/>
      <c r="K2690" s="42"/>
      <c r="L2690" s="46"/>
      <c r="M2690" s="230"/>
      <c r="N2690" s="231"/>
      <c r="O2690" s="86"/>
      <c r="P2690" s="86"/>
      <c r="Q2690" s="86"/>
      <c r="R2690" s="86"/>
      <c r="S2690" s="86"/>
      <c r="T2690" s="87"/>
      <c r="U2690" s="40"/>
      <c r="V2690" s="40"/>
      <c r="W2690" s="40"/>
      <c r="X2690" s="40"/>
      <c r="Y2690" s="40"/>
      <c r="Z2690" s="40"/>
      <c r="AA2690" s="40"/>
      <c r="AB2690" s="40"/>
      <c r="AC2690" s="40"/>
      <c r="AD2690" s="40"/>
      <c r="AE2690" s="40"/>
      <c r="AT2690" s="19" t="s">
        <v>169</v>
      </c>
      <c r="AU2690" s="19" t="s">
        <v>83</v>
      </c>
    </row>
    <row r="2691" s="13" customFormat="1">
      <c r="A2691" s="13"/>
      <c r="B2691" s="232"/>
      <c r="C2691" s="233"/>
      <c r="D2691" s="234" t="s">
        <v>171</v>
      </c>
      <c r="E2691" s="235" t="s">
        <v>19</v>
      </c>
      <c r="F2691" s="236" t="s">
        <v>3395</v>
      </c>
      <c r="G2691" s="233"/>
      <c r="H2691" s="237">
        <v>3.75</v>
      </c>
      <c r="I2691" s="238"/>
      <c r="J2691" s="233"/>
      <c r="K2691" s="233"/>
      <c r="L2691" s="239"/>
      <c r="M2691" s="240"/>
      <c r="N2691" s="241"/>
      <c r="O2691" s="241"/>
      <c r="P2691" s="241"/>
      <c r="Q2691" s="241"/>
      <c r="R2691" s="241"/>
      <c r="S2691" s="241"/>
      <c r="T2691" s="242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T2691" s="243" t="s">
        <v>171</v>
      </c>
      <c r="AU2691" s="243" t="s">
        <v>83</v>
      </c>
      <c r="AV2691" s="13" t="s">
        <v>83</v>
      </c>
      <c r="AW2691" s="13" t="s">
        <v>35</v>
      </c>
      <c r="AX2691" s="13" t="s">
        <v>73</v>
      </c>
      <c r="AY2691" s="243" t="s">
        <v>160</v>
      </c>
    </row>
    <row r="2692" s="14" customFormat="1">
      <c r="A2692" s="14"/>
      <c r="B2692" s="244"/>
      <c r="C2692" s="245"/>
      <c r="D2692" s="234" t="s">
        <v>171</v>
      </c>
      <c r="E2692" s="246" t="s">
        <v>19</v>
      </c>
      <c r="F2692" s="247" t="s">
        <v>180</v>
      </c>
      <c r="G2692" s="245"/>
      <c r="H2692" s="248">
        <v>3.75</v>
      </c>
      <c r="I2692" s="249"/>
      <c r="J2692" s="245"/>
      <c r="K2692" s="245"/>
      <c r="L2692" s="250"/>
      <c r="M2692" s="251"/>
      <c r="N2692" s="252"/>
      <c r="O2692" s="252"/>
      <c r="P2692" s="252"/>
      <c r="Q2692" s="252"/>
      <c r="R2692" s="252"/>
      <c r="S2692" s="252"/>
      <c r="T2692" s="253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T2692" s="254" t="s">
        <v>171</v>
      </c>
      <c r="AU2692" s="254" t="s">
        <v>83</v>
      </c>
      <c r="AV2692" s="14" t="s">
        <v>167</v>
      </c>
      <c r="AW2692" s="14" t="s">
        <v>35</v>
      </c>
      <c r="AX2692" s="14" t="s">
        <v>81</v>
      </c>
      <c r="AY2692" s="254" t="s">
        <v>160</v>
      </c>
    </row>
    <row r="2693" s="2" customFormat="1" ht="16.5" customHeight="1">
      <c r="A2693" s="40"/>
      <c r="B2693" s="41"/>
      <c r="C2693" s="255" t="s">
        <v>3396</v>
      </c>
      <c r="D2693" s="255" t="s">
        <v>242</v>
      </c>
      <c r="E2693" s="256" t="s">
        <v>3397</v>
      </c>
      <c r="F2693" s="257" t="s">
        <v>3398</v>
      </c>
      <c r="G2693" s="258" t="s">
        <v>287</v>
      </c>
      <c r="H2693" s="259">
        <v>1</v>
      </c>
      <c r="I2693" s="260"/>
      <c r="J2693" s="261">
        <f>ROUND(I2693*H2693,2)</f>
        <v>0</v>
      </c>
      <c r="K2693" s="257" t="s">
        <v>19</v>
      </c>
      <c r="L2693" s="262"/>
      <c r="M2693" s="263" t="s">
        <v>19</v>
      </c>
      <c r="N2693" s="264" t="s">
        <v>44</v>
      </c>
      <c r="O2693" s="86"/>
      <c r="P2693" s="223">
        <f>O2693*H2693</f>
        <v>0</v>
      </c>
      <c r="Q2693" s="223">
        <v>0.063</v>
      </c>
      <c r="R2693" s="223">
        <f>Q2693*H2693</f>
        <v>0.063</v>
      </c>
      <c r="S2693" s="223">
        <v>0</v>
      </c>
      <c r="T2693" s="224">
        <f>S2693*H2693</f>
        <v>0</v>
      </c>
      <c r="U2693" s="40"/>
      <c r="V2693" s="40"/>
      <c r="W2693" s="40"/>
      <c r="X2693" s="40"/>
      <c r="Y2693" s="40"/>
      <c r="Z2693" s="40"/>
      <c r="AA2693" s="40"/>
      <c r="AB2693" s="40"/>
      <c r="AC2693" s="40"/>
      <c r="AD2693" s="40"/>
      <c r="AE2693" s="40"/>
      <c r="AR2693" s="225" t="s">
        <v>368</v>
      </c>
      <c r="AT2693" s="225" t="s">
        <v>242</v>
      </c>
      <c r="AU2693" s="225" t="s">
        <v>83</v>
      </c>
      <c r="AY2693" s="19" t="s">
        <v>160</v>
      </c>
      <c r="BE2693" s="226">
        <f>IF(N2693="základní",J2693,0)</f>
        <v>0</v>
      </c>
      <c r="BF2693" s="226">
        <f>IF(N2693="snížená",J2693,0)</f>
        <v>0</v>
      </c>
      <c r="BG2693" s="226">
        <f>IF(N2693="zákl. přenesená",J2693,0)</f>
        <v>0</v>
      </c>
      <c r="BH2693" s="226">
        <f>IF(N2693="sníž. přenesená",J2693,0)</f>
        <v>0</v>
      </c>
      <c r="BI2693" s="226">
        <f>IF(N2693="nulová",J2693,0)</f>
        <v>0</v>
      </c>
      <c r="BJ2693" s="19" t="s">
        <v>81</v>
      </c>
      <c r="BK2693" s="226">
        <f>ROUND(I2693*H2693,2)</f>
        <v>0</v>
      </c>
      <c r="BL2693" s="19" t="s">
        <v>263</v>
      </c>
      <c r="BM2693" s="225" t="s">
        <v>3399</v>
      </c>
    </row>
    <row r="2694" s="2" customFormat="1">
      <c r="A2694" s="40"/>
      <c r="B2694" s="41"/>
      <c r="C2694" s="42"/>
      <c r="D2694" s="234" t="s">
        <v>449</v>
      </c>
      <c r="E2694" s="42"/>
      <c r="F2694" s="276" t="s">
        <v>3400</v>
      </c>
      <c r="G2694" s="42"/>
      <c r="H2694" s="42"/>
      <c r="I2694" s="229"/>
      <c r="J2694" s="42"/>
      <c r="K2694" s="42"/>
      <c r="L2694" s="46"/>
      <c r="M2694" s="230"/>
      <c r="N2694" s="231"/>
      <c r="O2694" s="86"/>
      <c r="P2694" s="86"/>
      <c r="Q2694" s="86"/>
      <c r="R2694" s="86"/>
      <c r="S2694" s="86"/>
      <c r="T2694" s="87"/>
      <c r="U2694" s="40"/>
      <c r="V2694" s="40"/>
      <c r="W2694" s="40"/>
      <c r="X2694" s="40"/>
      <c r="Y2694" s="40"/>
      <c r="Z2694" s="40"/>
      <c r="AA2694" s="40"/>
      <c r="AB2694" s="40"/>
      <c r="AC2694" s="40"/>
      <c r="AD2694" s="40"/>
      <c r="AE2694" s="40"/>
      <c r="AT2694" s="19" t="s">
        <v>449</v>
      </c>
      <c r="AU2694" s="19" t="s">
        <v>83</v>
      </c>
    </row>
    <row r="2695" s="13" customFormat="1">
      <c r="A2695" s="13"/>
      <c r="B2695" s="232"/>
      <c r="C2695" s="233"/>
      <c r="D2695" s="234" t="s">
        <v>171</v>
      </c>
      <c r="E2695" s="235" t="s">
        <v>19</v>
      </c>
      <c r="F2695" s="236" t="s">
        <v>3401</v>
      </c>
      <c r="G2695" s="233"/>
      <c r="H2695" s="237">
        <v>1</v>
      </c>
      <c r="I2695" s="238"/>
      <c r="J2695" s="233"/>
      <c r="K2695" s="233"/>
      <c r="L2695" s="239"/>
      <c r="M2695" s="240"/>
      <c r="N2695" s="241"/>
      <c r="O2695" s="241"/>
      <c r="P2695" s="241"/>
      <c r="Q2695" s="241"/>
      <c r="R2695" s="241"/>
      <c r="S2695" s="241"/>
      <c r="T2695" s="242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T2695" s="243" t="s">
        <v>171</v>
      </c>
      <c r="AU2695" s="243" t="s">
        <v>83</v>
      </c>
      <c r="AV2695" s="13" t="s">
        <v>83</v>
      </c>
      <c r="AW2695" s="13" t="s">
        <v>35</v>
      </c>
      <c r="AX2695" s="13" t="s">
        <v>81</v>
      </c>
      <c r="AY2695" s="243" t="s">
        <v>160</v>
      </c>
    </row>
    <row r="2696" s="2" customFormat="1" ht="37.8" customHeight="1">
      <c r="A2696" s="40"/>
      <c r="B2696" s="41"/>
      <c r="C2696" s="214" t="s">
        <v>3402</v>
      </c>
      <c r="D2696" s="214" t="s">
        <v>162</v>
      </c>
      <c r="E2696" s="215" t="s">
        <v>3403</v>
      </c>
      <c r="F2696" s="216" t="s">
        <v>3404</v>
      </c>
      <c r="G2696" s="217" t="s">
        <v>165</v>
      </c>
      <c r="H2696" s="218">
        <v>3</v>
      </c>
      <c r="I2696" s="219"/>
      <c r="J2696" s="220">
        <f>ROUND(I2696*H2696,2)</f>
        <v>0</v>
      </c>
      <c r="K2696" s="216" t="s">
        <v>166</v>
      </c>
      <c r="L2696" s="46"/>
      <c r="M2696" s="221" t="s">
        <v>19</v>
      </c>
      <c r="N2696" s="222" t="s">
        <v>44</v>
      </c>
      <c r="O2696" s="86"/>
      <c r="P2696" s="223">
        <f>O2696*H2696</f>
        <v>0</v>
      </c>
      <c r="Q2696" s="223">
        <v>0.00059999999999999995</v>
      </c>
      <c r="R2696" s="223">
        <f>Q2696*H2696</f>
        <v>0.0018</v>
      </c>
      <c r="S2696" s="223">
        <v>0</v>
      </c>
      <c r="T2696" s="224">
        <f>S2696*H2696</f>
        <v>0</v>
      </c>
      <c r="U2696" s="40"/>
      <c r="V2696" s="40"/>
      <c r="W2696" s="40"/>
      <c r="X2696" s="40"/>
      <c r="Y2696" s="40"/>
      <c r="Z2696" s="40"/>
      <c r="AA2696" s="40"/>
      <c r="AB2696" s="40"/>
      <c r="AC2696" s="40"/>
      <c r="AD2696" s="40"/>
      <c r="AE2696" s="40"/>
      <c r="AR2696" s="225" t="s">
        <v>263</v>
      </c>
      <c r="AT2696" s="225" t="s">
        <v>162</v>
      </c>
      <c r="AU2696" s="225" t="s">
        <v>83</v>
      </c>
      <c r="AY2696" s="19" t="s">
        <v>160</v>
      </c>
      <c r="BE2696" s="226">
        <f>IF(N2696="základní",J2696,0)</f>
        <v>0</v>
      </c>
      <c r="BF2696" s="226">
        <f>IF(N2696="snížená",J2696,0)</f>
        <v>0</v>
      </c>
      <c r="BG2696" s="226">
        <f>IF(N2696="zákl. přenesená",J2696,0)</f>
        <v>0</v>
      </c>
      <c r="BH2696" s="226">
        <f>IF(N2696="sníž. přenesená",J2696,0)</f>
        <v>0</v>
      </c>
      <c r="BI2696" s="226">
        <f>IF(N2696="nulová",J2696,0)</f>
        <v>0</v>
      </c>
      <c r="BJ2696" s="19" t="s">
        <v>81</v>
      </c>
      <c r="BK2696" s="226">
        <f>ROUND(I2696*H2696,2)</f>
        <v>0</v>
      </c>
      <c r="BL2696" s="19" t="s">
        <v>263</v>
      </c>
      <c r="BM2696" s="225" t="s">
        <v>3405</v>
      </c>
    </row>
    <row r="2697" s="2" customFormat="1">
      <c r="A2697" s="40"/>
      <c r="B2697" s="41"/>
      <c r="C2697" s="42"/>
      <c r="D2697" s="227" t="s">
        <v>169</v>
      </c>
      <c r="E2697" s="42"/>
      <c r="F2697" s="228" t="s">
        <v>3406</v>
      </c>
      <c r="G2697" s="42"/>
      <c r="H2697" s="42"/>
      <c r="I2697" s="229"/>
      <c r="J2697" s="42"/>
      <c r="K2697" s="42"/>
      <c r="L2697" s="46"/>
      <c r="M2697" s="230"/>
      <c r="N2697" s="231"/>
      <c r="O2697" s="86"/>
      <c r="P2697" s="86"/>
      <c r="Q2697" s="86"/>
      <c r="R2697" s="86"/>
      <c r="S2697" s="86"/>
      <c r="T2697" s="87"/>
      <c r="U2697" s="40"/>
      <c r="V2697" s="40"/>
      <c r="W2697" s="40"/>
      <c r="X2697" s="40"/>
      <c r="Y2697" s="40"/>
      <c r="Z2697" s="40"/>
      <c r="AA2697" s="40"/>
      <c r="AB2697" s="40"/>
      <c r="AC2697" s="40"/>
      <c r="AD2697" s="40"/>
      <c r="AE2697" s="40"/>
      <c r="AT2697" s="19" t="s">
        <v>169</v>
      </c>
      <c r="AU2697" s="19" t="s">
        <v>83</v>
      </c>
    </row>
    <row r="2698" s="13" customFormat="1">
      <c r="A2698" s="13"/>
      <c r="B2698" s="232"/>
      <c r="C2698" s="233"/>
      <c r="D2698" s="234" t="s">
        <v>171</v>
      </c>
      <c r="E2698" s="235" t="s">
        <v>19</v>
      </c>
      <c r="F2698" s="236" t="s">
        <v>3407</v>
      </c>
      <c r="G2698" s="233"/>
      <c r="H2698" s="237">
        <v>3</v>
      </c>
      <c r="I2698" s="238"/>
      <c r="J2698" s="233"/>
      <c r="K2698" s="233"/>
      <c r="L2698" s="239"/>
      <c r="M2698" s="240"/>
      <c r="N2698" s="241"/>
      <c r="O2698" s="241"/>
      <c r="P2698" s="241"/>
      <c r="Q2698" s="241"/>
      <c r="R2698" s="241"/>
      <c r="S2698" s="241"/>
      <c r="T2698" s="242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T2698" s="243" t="s">
        <v>171</v>
      </c>
      <c r="AU2698" s="243" t="s">
        <v>83</v>
      </c>
      <c r="AV2698" s="13" t="s">
        <v>83</v>
      </c>
      <c r="AW2698" s="13" t="s">
        <v>35</v>
      </c>
      <c r="AX2698" s="13" t="s">
        <v>81</v>
      </c>
      <c r="AY2698" s="243" t="s">
        <v>160</v>
      </c>
    </row>
    <row r="2699" s="2" customFormat="1" ht="24.15" customHeight="1">
      <c r="A2699" s="40"/>
      <c r="B2699" s="41"/>
      <c r="C2699" s="255" t="s">
        <v>3408</v>
      </c>
      <c r="D2699" s="255" t="s">
        <v>242</v>
      </c>
      <c r="E2699" s="256" t="s">
        <v>3409</v>
      </c>
      <c r="F2699" s="257" t="s">
        <v>3410</v>
      </c>
      <c r="G2699" s="258" t="s">
        <v>287</v>
      </c>
      <c r="H2699" s="259">
        <v>2</v>
      </c>
      <c r="I2699" s="260"/>
      <c r="J2699" s="261">
        <f>ROUND(I2699*H2699,2)</f>
        <v>0</v>
      </c>
      <c r="K2699" s="257" t="s">
        <v>19</v>
      </c>
      <c r="L2699" s="262"/>
      <c r="M2699" s="263" t="s">
        <v>19</v>
      </c>
      <c r="N2699" s="264" t="s">
        <v>44</v>
      </c>
      <c r="O2699" s="86"/>
      <c r="P2699" s="223">
        <f>O2699*H2699</f>
        <v>0</v>
      </c>
      <c r="Q2699" s="223">
        <v>0.035000000000000003</v>
      </c>
      <c r="R2699" s="223">
        <f>Q2699*H2699</f>
        <v>0.070000000000000007</v>
      </c>
      <c r="S2699" s="223">
        <v>0</v>
      </c>
      <c r="T2699" s="224">
        <f>S2699*H2699</f>
        <v>0</v>
      </c>
      <c r="U2699" s="40"/>
      <c r="V2699" s="40"/>
      <c r="W2699" s="40"/>
      <c r="X2699" s="40"/>
      <c r="Y2699" s="40"/>
      <c r="Z2699" s="40"/>
      <c r="AA2699" s="40"/>
      <c r="AB2699" s="40"/>
      <c r="AC2699" s="40"/>
      <c r="AD2699" s="40"/>
      <c r="AE2699" s="40"/>
      <c r="AR2699" s="225" t="s">
        <v>368</v>
      </c>
      <c r="AT2699" s="225" t="s">
        <v>242</v>
      </c>
      <c r="AU2699" s="225" t="s">
        <v>83</v>
      </c>
      <c r="AY2699" s="19" t="s">
        <v>160</v>
      </c>
      <c r="BE2699" s="226">
        <f>IF(N2699="základní",J2699,0)</f>
        <v>0</v>
      </c>
      <c r="BF2699" s="226">
        <f>IF(N2699="snížená",J2699,0)</f>
        <v>0</v>
      </c>
      <c r="BG2699" s="226">
        <f>IF(N2699="zákl. přenesená",J2699,0)</f>
        <v>0</v>
      </c>
      <c r="BH2699" s="226">
        <f>IF(N2699="sníž. přenesená",J2699,0)</f>
        <v>0</v>
      </c>
      <c r="BI2699" s="226">
        <f>IF(N2699="nulová",J2699,0)</f>
        <v>0</v>
      </c>
      <c r="BJ2699" s="19" t="s">
        <v>81</v>
      </c>
      <c r="BK2699" s="226">
        <f>ROUND(I2699*H2699,2)</f>
        <v>0</v>
      </c>
      <c r="BL2699" s="19" t="s">
        <v>263</v>
      </c>
      <c r="BM2699" s="225" t="s">
        <v>3411</v>
      </c>
    </row>
    <row r="2700" s="2" customFormat="1">
      <c r="A2700" s="40"/>
      <c r="B2700" s="41"/>
      <c r="C2700" s="42"/>
      <c r="D2700" s="234" t="s">
        <v>449</v>
      </c>
      <c r="E2700" s="42"/>
      <c r="F2700" s="276" t="s">
        <v>3412</v>
      </c>
      <c r="G2700" s="42"/>
      <c r="H2700" s="42"/>
      <c r="I2700" s="229"/>
      <c r="J2700" s="42"/>
      <c r="K2700" s="42"/>
      <c r="L2700" s="46"/>
      <c r="M2700" s="230"/>
      <c r="N2700" s="231"/>
      <c r="O2700" s="86"/>
      <c r="P2700" s="86"/>
      <c r="Q2700" s="86"/>
      <c r="R2700" s="86"/>
      <c r="S2700" s="86"/>
      <c r="T2700" s="87"/>
      <c r="U2700" s="40"/>
      <c r="V2700" s="40"/>
      <c r="W2700" s="40"/>
      <c r="X2700" s="40"/>
      <c r="Y2700" s="40"/>
      <c r="Z2700" s="40"/>
      <c r="AA2700" s="40"/>
      <c r="AB2700" s="40"/>
      <c r="AC2700" s="40"/>
      <c r="AD2700" s="40"/>
      <c r="AE2700" s="40"/>
      <c r="AT2700" s="19" t="s">
        <v>449</v>
      </c>
      <c r="AU2700" s="19" t="s">
        <v>83</v>
      </c>
    </row>
    <row r="2701" s="13" customFormat="1">
      <c r="A2701" s="13"/>
      <c r="B2701" s="232"/>
      <c r="C2701" s="233"/>
      <c r="D2701" s="234" t="s">
        <v>171</v>
      </c>
      <c r="E2701" s="235" t="s">
        <v>19</v>
      </c>
      <c r="F2701" s="236" t="s">
        <v>3413</v>
      </c>
      <c r="G2701" s="233"/>
      <c r="H2701" s="237">
        <v>2</v>
      </c>
      <c r="I2701" s="238"/>
      <c r="J2701" s="233"/>
      <c r="K2701" s="233"/>
      <c r="L2701" s="239"/>
      <c r="M2701" s="240"/>
      <c r="N2701" s="241"/>
      <c r="O2701" s="241"/>
      <c r="P2701" s="241"/>
      <c r="Q2701" s="241"/>
      <c r="R2701" s="241"/>
      <c r="S2701" s="241"/>
      <c r="T2701" s="242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T2701" s="243" t="s">
        <v>171</v>
      </c>
      <c r="AU2701" s="243" t="s">
        <v>83</v>
      </c>
      <c r="AV2701" s="13" t="s">
        <v>83</v>
      </c>
      <c r="AW2701" s="13" t="s">
        <v>35</v>
      </c>
      <c r="AX2701" s="13" t="s">
        <v>81</v>
      </c>
      <c r="AY2701" s="243" t="s">
        <v>160</v>
      </c>
    </row>
    <row r="2702" s="2" customFormat="1" ht="37.8" customHeight="1">
      <c r="A2702" s="40"/>
      <c r="B2702" s="41"/>
      <c r="C2702" s="214" t="s">
        <v>3414</v>
      </c>
      <c r="D2702" s="214" t="s">
        <v>162</v>
      </c>
      <c r="E2702" s="215" t="s">
        <v>3415</v>
      </c>
      <c r="F2702" s="216" t="s">
        <v>3416</v>
      </c>
      <c r="G2702" s="217" t="s">
        <v>165</v>
      </c>
      <c r="H2702" s="218">
        <v>7.5</v>
      </c>
      <c r="I2702" s="219"/>
      <c r="J2702" s="220">
        <f>ROUND(I2702*H2702,2)</f>
        <v>0</v>
      </c>
      <c r="K2702" s="216" t="s">
        <v>166</v>
      </c>
      <c r="L2702" s="46"/>
      <c r="M2702" s="221" t="s">
        <v>19</v>
      </c>
      <c r="N2702" s="222" t="s">
        <v>44</v>
      </c>
      <c r="O2702" s="86"/>
      <c r="P2702" s="223">
        <f>O2702*H2702</f>
        <v>0</v>
      </c>
      <c r="Q2702" s="223">
        <v>0.00040999999999999999</v>
      </c>
      <c r="R2702" s="223">
        <f>Q2702*H2702</f>
        <v>0.003075</v>
      </c>
      <c r="S2702" s="223">
        <v>0</v>
      </c>
      <c r="T2702" s="224">
        <f>S2702*H2702</f>
        <v>0</v>
      </c>
      <c r="U2702" s="40"/>
      <c r="V2702" s="40"/>
      <c r="W2702" s="40"/>
      <c r="X2702" s="40"/>
      <c r="Y2702" s="40"/>
      <c r="Z2702" s="40"/>
      <c r="AA2702" s="40"/>
      <c r="AB2702" s="40"/>
      <c r="AC2702" s="40"/>
      <c r="AD2702" s="40"/>
      <c r="AE2702" s="40"/>
      <c r="AR2702" s="225" t="s">
        <v>263</v>
      </c>
      <c r="AT2702" s="225" t="s">
        <v>162</v>
      </c>
      <c r="AU2702" s="225" t="s">
        <v>83</v>
      </c>
      <c r="AY2702" s="19" t="s">
        <v>160</v>
      </c>
      <c r="BE2702" s="226">
        <f>IF(N2702="základní",J2702,0)</f>
        <v>0</v>
      </c>
      <c r="BF2702" s="226">
        <f>IF(N2702="snížená",J2702,0)</f>
        <v>0</v>
      </c>
      <c r="BG2702" s="226">
        <f>IF(N2702="zákl. přenesená",J2702,0)</f>
        <v>0</v>
      </c>
      <c r="BH2702" s="226">
        <f>IF(N2702="sníž. přenesená",J2702,0)</f>
        <v>0</v>
      </c>
      <c r="BI2702" s="226">
        <f>IF(N2702="nulová",J2702,0)</f>
        <v>0</v>
      </c>
      <c r="BJ2702" s="19" t="s">
        <v>81</v>
      </c>
      <c r="BK2702" s="226">
        <f>ROUND(I2702*H2702,2)</f>
        <v>0</v>
      </c>
      <c r="BL2702" s="19" t="s">
        <v>263</v>
      </c>
      <c r="BM2702" s="225" t="s">
        <v>3417</v>
      </c>
    </row>
    <row r="2703" s="2" customFormat="1">
      <c r="A2703" s="40"/>
      <c r="B2703" s="41"/>
      <c r="C2703" s="42"/>
      <c r="D2703" s="227" t="s">
        <v>169</v>
      </c>
      <c r="E2703" s="42"/>
      <c r="F2703" s="228" t="s">
        <v>3418</v>
      </c>
      <c r="G2703" s="42"/>
      <c r="H2703" s="42"/>
      <c r="I2703" s="229"/>
      <c r="J2703" s="42"/>
      <c r="K2703" s="42"/>
      <c r="L2703" s="46"/>
      <c r="M2703" s="230"/>
      <c r="N2703" s="231"/>
      <c r="O2703" s="86"/>
      <c r="P2703" s="86"/>
      <c r="Q2703" s="86"/>
      <c r="R2703" s="86"/>
      <c r="S2703" s="86"/>
      <c r="T2703" s="87"/>
      <c r="U2703" s="40"/>
      <c r="V2703" s="40"/>
      <c r="W2703" s="40"/>
      <c r="X2703" s="40"/>
      <c r="Y2703" s="40"/>
      <c r="Z2703" s="40"/>
      <c r="AA2703" s="40"/>
      <c r="AB2703" s="40"/>
      <c r="AC2703" s="40"/>
      <c r="AD2703" s="40"/>
      <c r="AE2703" s="40"/>
      <c r="AT2703" s="19" t="s">
        <v>169</v>
      </c>
      <c r="AU2703" s="19" t="s">
        <v>83</v>
      </c>
    </row>
    <row r="2704" s="13" customFormat="1">
      <c r="A2704" s="13"/>
      <c r="B2704" s="232"/>
      <c r="C2704" s="233"/>
      <c r="D2704" s="234" t="s">
        <v>171</v>
      </c>
      <c r="E2704" s="235" t="s">
        <v>19</v>
      </c>
      <c r="F2704" s="236" t="s">
        <v>3419</v>
      </c>
      <c r="G2704" s="233"/>
      <c r="H2704" s="237">
        <v>5</v>
      </c>
      <c r="I2704" s="238"/>
      <c r="J2704" s="233"/>
      <c r="K2704" s="233"/>
      <c r="L2704" s="239"/>
      <c r="M2704" s="240"/>
      <c r="N2704" s="241"/>
      <c r="O2704" s="241"/>
      <c r="P2704" s="241"/>
      <c r="Q2704" s="241"/>
      <c r="R2704" s="241"/>
      <c r="S2704" s="241"/>
      <c r="T2704" s="242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T2704" s="243" t="s">
        <v>171</v>
      </c>
      <c r="AU2704" s="243" t="s">
        <v>83</v>
      </c>
      <c r="AV2704" s="13" t="s">
        <v>83</v>
      </c>
      <c r="AW2704" s="13" t="s">
        <v>35</v>
      </c>
      <c r="AX2704" s="13" t="s">
        <v>73</v>
      </c>
      <c r="AY2704" s="243" t="s">
        <v>160</v>
      </c>
    </row>
    <row r="2705" s="13" customFormat="1">
      <c r="A2705" s="13"/>
      <c r="B2705" s="232"/>
      <c r="C2705" s="233"/>
      <c r="D2705" s="234" t="s">
        <v>171</v>
      </c>
      <c r="E2705" s="235" t="s">
        <v>19</v>
      </c>
      <c r="F2705" s="236" t="s">
        <v>3420</v>
      </c>
      <c r="G2705" s="233"/>
      <c r="H2705" s="237">
        <v>2.5</v>
      </c>
      <c r="I2705" s="238"/>
      <c r="J2705" s="233"/>
      <c r="K2705" s="233"/>
      <c r="L2705" s="239"/>
      <c r="M2705" s="240"/>
      <c r="N2705" s="241"/>
      <c r="O2705" s="241"/>
      <c r="P2705" s="241"/>
      <c r="Q2705" s="241"/>
      <c r="R2705" s="241"/>
      <c r="S2705" s="241"/>
      <c r="T2705" s="242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T2705" s="243" t="s">
        <v>171</v>
      </c>
      <c r="AU2705" s="243" t="s">
        <v>83</v>
      </c>
      <c r="AV2705" s="13" t="s">
        <v>83</v>
      </c>
      <c r="AW2705" s="13" t="s">
        <v>35</v>
      </c>
      <c r="AX2705" s="13" t="s">
        <v>73</v>
      </c>
      <c r="AY2705" s="243" t="s">
        <v>160</v>
      </c>
    </row>
    <row r="2706" s="14" customFormat="1">
      <c r="A2706" s="14"/>
      <c r="B2706" s="244"/>
      <c r="C2706" s="245"/>
      <c r="D2706" s="234" t="s">
        <v>171</v>
      </c>
      <c r="E2706" s="246" t="s">
        <v>19</v>
      </c>
      <c r="F2706" s="247" t="s">
        <v>180</v>
      </c>
      <c r="G2706" s="245"/>
      <c r="H2706" s="248">
        <v>7.5</v>
      </c>
      <c r="I2706" s="249"/>
      <c r="J2706" s="245"/>
      <c r="K2706" s="245"/>
      <c r="L2706" s="250"/>
      <c r="M2706" s="251"/>
      <c r="N2706" s="252"/>
      <c r="O2706" s="252"/>
      <c r="P2706" s="252"/>
      <c r="Q2706" s="252"/>
      <c r="R2706" s="252"/>
      <c r="S2706" s="252"/>
      <c r="T2706" s="253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T2706" s="254" t="s">
        <v>171</v>
      </c>
      <c r="AU2706" s="254" t="s">
        <v>83</v>
      </c>
      <c r="AV2706" s="14" t="s">
        <v>167</v>
      </c>
      <c r="AW2706" s="14" t="s">
        <v>35</v>
      </c>
      <c r="AX2706" s="14" t="s">
        <v>81</v>
      </c>
      <c r="AY2706" s="254" t="s">
        <v>160</v>
      </c>
    </row>
    <row r="2707" s="2" customFormat="1" ht="33" customHeight="1">
      <c r="A2707" s="40"/>
      <c r="B2707" s="41"/>
      <c r="C2707" s="255" t="s">
        <v>3421</v>
      </c>
      <c r="D2707" s="255" t="s">
        <v>242</v>
      </c>
      <c r="E2707" s="256" t="s">
        <v>602</v>
      </c>
      <c r="F2707" s="257" t="s">
        <v>3422</v>
      </c>
      <c r="G2707" s="258" t="s">
        <v>287</v>
      </c>
      <c r="H2707" s="259">
        <v>3</v>
      </c>
      <c r="I2707" s="260"/>
      <c r="J2707" s="261">
        <f>ROUND(I2707*H2707,2)</f>
        <v>0</v>
      </c>
      <c r="K2707" s="257" t="s">
        <v>19</v>
      </c>
      <c r="L2707" s="262"/>
      <c r="M2707" s="263" t="s">
        <v>19</v>
      </c>
      <c r="N2707" s="264" t="s">
        <v>44</v>
      </c>
      <c r="O2707" s="86"/>
      <c r="P2707" s="223">
        <f>O2707*H2707</f>
        <v>0</v>
      </c>
      <c r="Q2707" s="223">
        <v>0.044999999999999998</v>
      </c>
      <c r="R2707" s="223">
        <f>Q2707*H2707</f>
        <v>0.13500000000000001</v>
      </c>
      <c r="S2707" s="223">
        <v>0</v>
      </c>
      <c r="T2707" s="224">
        <f>S2707*H2707</f>
        <v>0</v>
      </c>
      <c r="U2707" s="40"/>
      <c r="V2707" s="40"/>
      <c r="W2707" s="40"/>
      <c r="X2707" s="40"/>
      <c r="Y2707" s="40"/>
      <c r="Z2707" s="40"/>
      <c r="AA2707" s="40"/>
      <c r="AB2707" s="40"/>
      <c r="AC2707" s="40"/>
      <c r="AD2707" s="40"/>
      <c r="AE2707" s="40"/>
      <c r="AR2707" s="225" t="s">
        <v>368</v>
      </c>
      <c r="AT2707" s="225" t="s">
        <v>242</v>
      </c>
      <c r="AU2707" s="225" t="s">
        <v>83</v>
      </c>
      <c r="AY2707" s="19" t="s">
        <v>160</v>
      </c>
      <c r="BE2707" s="226">
        <f>IF(N2707="základní",J2707,0)</f>
        <v>0</v>
      </c>
      <c r="BF2707" s="226">
        <f>IF(N2707="snížená",J2707,0)</f>
        <v>0</v>
      </c>
      <c r="BG2707" s="226">
        <f>IF(N2707="zákl. přenesená",J2707,0)</f>
        <v>0</v>
      </c>
      <c r="BH2707" s="226">
        <f>IF(N2707="sníž. přenesená",J2707,0)</f>
        <v>0</v>
      </c>
      <c r="BI2707" s="226">
        <f>IF(N2707="nulová",J2707,0)</f>
        <v>0</v>
      </c>
      <c r="BJ2707" s="19" t="s">
        <v>81</v>
      </c>
      <c r="BK2707" s="226">
        <f>ROUND(I2707*H2707,2)</f>
        <v>0</v>
      </c>
      <c r="BL2707" s="19" t="s">
        <v>263</v>
      </c>
      <c r="BM2707" s="225" t="s">
        <v>3423</v>
      </c>
    </row>
    <row r="2708" s="2" customFormat="1">
      <c r="A2708" s="40"/>
      <c r="B2708" s="41"/>
      <c r="C2708" s="42"/>
      <c r="D2708" s="234" t="s">
        <v>449</v>
      </c>
      <c r="E2708" s="42"/>
      <c r="F2708" s="276" t="s">
        <v>3424</v>
      </c>
      <c r="G2708" s="42"/>
      <c r="H2708" s="42"/>
      <c r="I2708" s="229"/>
      <c r="J2708" s="42"/>
      <c r="K2708" s="42"/>
      <c r="L2708" s="46"/>
      <c r="M2708" s="230"/>
      <c r="N2708" s="231"/>
      <c r="O2708" s="86"/>
      <c r="P2708" s="86"/>
      <c r="Q2708" s="86"/>
      <c r="R2708" s="86"/>
      <c r="S2708" s="86"/>
      <c r="T2708" s="87"/>
      <c r="U2708" s="40"/>
      <c r="V2708" s="40"/>
      <c r="W2708" s="40"/>
      <c r="X2708" s="40"/>
      <c r="Y2708" s="40"/>
      <c r="Z2708" s="40"/>
      <c r="AA2708" s="40"/>
      <c r="AB2708" s="40"/>
      <c r="AC2708" s="40"/>
      <c r="AD2708" s="40"/>
      <c r="AE2708" s="40"/>
      <c r="AT2708" s="19" t="s">
        <v>449</v>
      </c>
      <c r="AU2708" s="19" t="s">
        <v>83</v>
      </c>
    </row>
    <row r="2709" s="13" customFormat="1">
      <c r="A2709" s="13"/>
      <c r="B2709" s="232"/>
      <c r="C2709" s="233"/>
      <c r="D2709" s="234" t="s">
        <v>171</v>
      </c>
      <c r="E2709" s="235" t="s">
        <v>19</v>
      </c>
      <c r="F2709" s="236" t="s">
        <v>3425</v>
      </c>
      <c r="G2709" s="233"/>
      <c r="H2709" s="237">
        <v>2</v>
      </c>
      <c r="I2709" s="238"/>
      <c r="J2709" s="233"/>
      <c r="K2709" s="233"/>
      <c r="L2709" s="239"/>
      <c r="M2709" s="240"/>
      <c r="N2709" s="241"/>
      <c r="O2709" s="241"/>
      <c r="P2709" s="241"/>
      <c r="Q2709" s="241"/>
      <c r="R2709" s="241"/>
      <c r="S2709" s="241"/>
      <c r="T2709" s="242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T2709" s="243" t="s">
        <v>171</v>
      </c>
      <c r="AU2709" s="243" t="s">
        <v>83</v>
      </c>
      <c r="AV2709" s="13" t="s">
        <v>83</v>
      </c>
      <c r="AW2709" s="13" t="s">
        <v>35</v>
      </c>
      <c r="AX2709" s="13" t="s">
        <v>73</v>
      </c>
      <c r="AY2709" s="243" t="s">
        <v>160</v>
      </c>
    </row>
    <row r="2710" s="13" customFormat="1">
      <c r="A2710" s="13"/>
      <c r="B2710" s="232"/>
      <c r="C2710" s="233"/>
      <c r="D2710" s="234" t="s">
        <v>171</v>
      </c>
      <c r="E2710" s="235" t="s">
        <v>19</v>
      </c>
      <c r="F2710" s="236" t="s">
        <v>3426</v>
      </c>
      <c r="G2710" s="233"/>
      <c r="H2710" s="237">
        <v>1</v>
      </c>
      <c r="I2710" s="238"/>
      <c r="J2710" s="233"/>
      <c r="K2710" s="233"/>
      <c r="L2710" s="239"/>
      <c r="M2710" s="240"/>
      <c r="N2710" s="241"/>
      <c r="O2710" s="241"/>
      <c r="P2710" s="241"/>
      <c r="Q2710" s="241"/>
      <c r="R2710" s="241"/>
      <c r="S2710" s="241"/>
      <c r="T2710" s="242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T2710" s="243" t="s">
        <v>171</v>
      </c>
      <c r="AU2710" s="243" t="s">
        <v>83</v>
      </c>
      <c r="AV2710" s="13" t="s">
        <v>83</v>
      </c>
      <c r="AW2710" s="13" t="s">
        <v>35</v>
      </c>
      <c r="AX2710" s="13" t="s">
        <v>73</v>
      </c>
      <c r="AY2710" s="243" t="s">
        <v>160</v>
      </c>
    </row>
    <row r="2711" s="14" customFormat="1">
      <c r="A2711" s="14"/>
      <c r="B2711" s="244"/>
      <c r="C2711" s="245"/>
      <c r="D2711" s="234" t="s">
        <v>171</v>
      </c>
      <c r="E2711" s="246" t="s">
        <v>19</v>
      </c>
      <c r="F2711" s="247" t="s">
        <v>180</v>
      </c>
      <c r="G2711" s="245"/>
      <c r="H2711" s="248">
        <v>3</v>
      </c>
      <c r="I2711" s="249"/>
      <c r="J2711" s="245"/>
      <c r="K2711" s="245"/>
      <c r="L2711" s="250"/>
      <c r="M2711" s="251"/>
      <c r="N2711" s="252"/>
      <c r="O2711" s="252"/>
      <c r="P2711" s="252"/>
      <c r="Q2711" s="252"/>
      <c r="R2711" s="252"/>
      <c r="S2711" s="252"/>
      <c r="T2711" s="253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T2711" s="254" t="s">
        <v>171</v>
      </c>
      <c r="AU2711" s="254" t="s">
        <v>83</v>
      </c>
      <c r="AV2711" s="14" t="s">
        <v>167</v>
      </c>
      <c r="AW2711" s="14" t="s">
        <v>35</v>
      </c>
      <c r="AX2711" s="14" t="s">
        <v>81</v>
      </c>
      <c r="AY2711" s="254" t="s">
        <v>160</v>
      </c>
    </row>
    <row r="2712" s="2" customFormat="1" ht="37.8" customHeight="1">
      <c r="A2712" s="40"/>
      <c r="B2712" s="41"/>
      <c r="C2712" s="214" t="s">
        <v>3427</v>
      </c>
      <c r="D2712" s="214" t="s">
        <v>162</v>
      </c>
      <c r="E2712" s="215" t="s">
        <v>3428</v>
      </c>
      <c r="F2712" s="216" t="s">
        <v>3429</v>
      </c>
      <c r="G2712" s="217" t="s">
        <v>165</v>
      </c>
      <c r="H2712" s="218">
        <v>180</v>
      </c>
      <c r="I2712" s="219"/>
      <c r="J2712" s="220">
        <f>ROUND(I2712*H2712,2)</f>
        <v>0</v>
      </c>
      <c r="K2712" s="216" t="s">
        <v>166</v>
      </c>
      <c r="L2712" s="46"/>
      <c r="M2712" s="221" t="s">
        <v>19</v>
      </c>
      <c r="N2712" s="222" t="s">
        <v>44</v>
      </c>
      <c r="O2712" s="86"/>
      <c r="P2712" s="223">
        <f>O2712*H2712</f>
        <v>0</v>
      </c>
      <c r="Q2712" s="223">
        <v>0.00014999999999999999</v>
      </c>
      <c r="R2712" s="223">
        <f>Q2712*H2712</f>
        <v>0.026999999999999996</v>
      </c>
      <c r="S2712" s="223">
        <v>0</v>
      </c>
      <c r="T2712" s="224">
        <f>S2712*H2712</f>
        <v>0</v>
      </c>
      <c r="U2712" s="40"/>
      <c r="V2712" s="40"/>
      <c r="W2712" s="40"/>
      <c r="X2712" s="40"/>
      <c r="Y2712" s="40"/>
      <c r="Z2712" s="40"/>
      <c r="AA2712" s="40"/>
      <c r="AB2712" s="40"/>
      <c r="AC2712" s="40"/>
      <c r="AD2712" s="40"/>
      <c r="AE2712" s="40"/>
      <c r="AR2712" s="225" t="s">
        <v>263</v>
      </c>
      <c r="AT2712" s="225" t="s">
        <v>162</v>
      </c>
      <c r="AU2712" s="225" t="s">
        <v>83</v>
      </c>
      <c r="AY2712" s="19" t="s">
        <v>160</v>
      </c>
      <c r="BE2712" s="226">
        <f>IF(N2712="základní",J2712,0)</f>
        <v>0</v>
      </c>
      <c r="BF2712" s="226">
        <f>IF(N2712="snížená",J2712,0)</f>
        <v>0</v>
      </c>
      <c r="BG2712" s="226">
        <f>IF(N2712="zákl. přenesená",J2712,0)</f>
        <v>0</v>
      </c>
      <c r="BH2712" s="226">
        <f>IF(N2712="sníž. přenesená",J2712,0)</f>
        <v>0</v>
      </c>
      <c r="BI2712" s="226">
        <f>IF(N2712="nulová",J2712,0)</f>
        <v>0</v>
      </c>
      <c r="BJ2712" s="19" t="s">
        <v>81</v>
      </c>
      <c r="BK2712" s="226">
        <f>ROUND(I2712*H2712,2)</f>
        <v>0</v>
      </c>
      <c r="BL2712" s="19" t="s">
        <v>263</v>
      </c>
      <c r="BM2712" s="225" t="s">
        <v>3430</v>
      </c>
    </row>
    <row r="2713" s="2" customFormat="1">
      <c r="A2713" s="40"/>
      <c r="B2713" s="41"/>
      <c r="C2713" s="42"/>
      <c r="D2713" s="227" t="s">
        <v>169</v>
      </c>
      <c r="E2713" s="42"/>
      <c r="F2713" s="228" t="s">
        <v>3431</v>
      </c>
      <c r="G2713" s="42"/>
      <c r="H2713" s="42"/>
      <c r="I2713" s="229"/>
      <c r="J2713" s="42"/>
      <c r="K2713" s="42"/>
      <c r="L2713" s="46"/>
      <c r="M2713" s="230"/>
      <c r="N2713" s="231"/>
      <c r="O2713" s="86"/>
      <c r="P2713" s="86"/>
      <c r="Q2713" s="86"/>
      <c r="R2713" s="86"/>
      <c r="S2713" s="86"/>
      <c r="T2713" s="87"/>
      <c r="U2713" s="40"/>
      <c r="V2713" s="40"/>
      <c r="W2713" s="40"/>
      <c r="X2713" s="40"/>
      <c r="Y2713" s="40"/>
      <c r="Z2713" s="40"/>
      <c r="AA2713" s="40"/>
      <c r="AB2713" s="40"/>
      <c r="AC2713" s="40"/>
      <c r="AD2713" s="40"/>
      <c r="AE2713" s="40"/>
      <c r="AT2713" s="19" t="s">
        <v>169</v>
      </c>
      <c r="AU2713" s="19" t="s">
        <v>83</v>
      </c>
    </row>
    <row r="2714" s="13" customFormat="1">
      <c r="A2714" s="13"/>
      <c r="B2714" s="232"/>
      <c r="C2714" s="233"/>
      <c r="D2714" s="234" t="s">
        <v>171</v>
      </c>
      <c r="E2714" s="235" t="s">
        <v>19</v>
      </c>
      <c r="F2714" s="236" t="s">
        <v>3432</v>
      </c>
      <c r="G2714" s="233"/>
      <c r="H2714" s="237">
        <v>137.5</v>
      </c>
      <c r="I2714" s="238"/>
      <c r="J2714" s="233"/>
      <c r="K2714" s="233"/>
      <c r="L2714" s="239"/>
      <c r="M2714" s="240"/>
      <c r="N2714" s="241"/>
      <c r="O2714" s="241"/>
      <c r="P2714" s="241"/>
      <c r="Q2714" s="241"/>
      <c r="R2714" s="241"/>
      <c r="S2714" s="241"/>
      <c r="T2714" s="242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T2714" s="243" t="s">
        <v>171</v>
      </c>
      <c r="AU2714" s="243" t="s">
        <v>83</v>
      </c>
      <c r="AV2714" s="13" t="s">
        <v>83</v>
      </c>
      <c r="AW2714" s="13" t="s">
        <v>35</v>
      </c>
      <c r="AX2714" s="13" t="s">
        <v>73</v>
      </c>
      <c r="AY2714" s="243" t="s">
        <v>160</v>
      </c>
    </row>
    <row r="2715" s="13" customFormat="1">
      <c r="A2715" s="13"/>
      <c r="B2715" s="232"/>
      <c r="C2715" s="233"/>
      <c r="D2715" s="234" t="s">
        <v>171</v>
      </c>
      <c r="E2715" s="235" t="s">
        <v>19</v>
      </c>
      <c r="F2715" s="236" t="s">
        <v>3433</v>
      </c>
      <c r="G2715" s="233"/>
      <c r="H2715" s="237">
        <v>22</v>
      </c>
      <c r="I2715" s="238"/>
      <c r="J2715" s="233"/>
      <c r="K2715" s="233"/>
      <c r="L2715" s="239"/>
      <c r="M2715" s="240"/>
      <c r="N2715" s="241"/>
      <c r="O2715" s="241"/>
      <c r="P2715" s="241"/>
      <c r="Q2715" s="241"/>
      <c r="R2715" s="241"/>
      <c r="S2715" s="241"/>
      <c r="T2715" s="242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T2715" s="243" t="s">
        <v>171</v>
      </c>
      <c r="AU2715" s="243" t="s">
        <v>83</v>
      </c>
      <c r="AV2715" s="13" t="s">
        <v>83</v>
      </c>
      <c r="AW2715" s="13" t="s">
        <v>35</v>
      </c>
      <c r="AX2715" s="13" t="s">
        <v>73</v>
      </c>
      <c r="AY2715" s="243" t="s">
        <v>160</v>
      </c>
    </row>
    <row r="2716" s="13" customFormat="1">
      <c r="A2716" s="13"/>
      <c r="B2716" s="232"/>
      <c r="C2716" s="233"/>
      <c r="D2716" s="234" t="s">
        <v>171</v>
      </c>
      <c r="E2716" s="235" t="s">
        <v>19</v>
      </c>
      <c r="F2716" s="236" t="s">
        <v>3434</v>
      </c>
      <c r="G2716" s="233"/>
      <c r="H2716" s="237">
        <v>10</v>
      </c>
      <c r="I2716" s="238"/>
      <c r="J2716" s="233"/>
      <c r="K2716" s="233"/>
      <c r="L2716" s="239"/>
      <c r="M2716" s="240"/>
      <c r="N2716" s="241"/>
      <c r="O2716" s="241"/>
      <c r="P2716" s="241"/>
      <c r="Q2716" s="241"/>
      <c r="R2716" s="241"/>
      <c r="S2716" s="241"/>
      <c r="T2716" s="242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T2716" s="243" t="s">
        <v>171</v>
      </c>
      <c r="AU2716" s="243" t="s">
        <v>83</v>
      </c>
      <c r="AV2716" s="13" t="s">
        <v>83</v>
      </c>
      <c r="AW2716" s="13" t="s">
        <v>35</v>
      </c>
      <c r="AX2716" s="13" t="s">
        <v>73</v>
      </c>
      <c r="AY2716" s="243" t="s">
        <v>160</v>
      </c>
    </row>
    <row r="2717" s="13" customFormat="1">
      <c r="A2717" s="13"/>
      <c r="B2717" s="232"/>
      <c r="C2717" s="233"/>
      <c r="D2717" s="234" t="s">
        <v>171</v>
      </c>
      <c r="E2717" s="235" t="s">
        <v>19</v>
      </c>
      <c r="F2717" s="236" t="s">
        <v>3435</v>
      </c>
      <c r="G2717" s="233"/>
      <c r="H2717" s="237">
        <v>4.5</v>
      </c>
      <c r="I2717" s="238"/>
      <c r="J2717" s="233"/>
      <c r="K2717" s="233"/>
      <c r="L2717" s="239"/>
      <c r="M2717" s="240"/>
      <c r="N2717" s="241"/>
      <c r="O2717" s="241"/>
      <c r="P2717" s="241"/>
      <c r="Q2717" s="241"/>
      <c r="R2717" s="241"/>
      <c r="S2717" s="241"/>
      <c r="T2717" s="242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T2717" s="243" t="s">
        <v>171</v>
      </c>
      <c r="AU2717" s="243" t="s">
        <v>83</v>
      </c>
      <c r="AV2717" s="13" t="s">
        <v>83</v>
      </c>
      <c r="AW2717" s="13" t="s">
        <v>35</v>
      </c>
      <c r="AX2717" s="13" t="s">
        <v>73</v>
      </c>
      <c r="AY2717" s="243" t="s">
        <v>160</v>
      </c>
    </row>
    <row r="2718" s="13" customFormat="1">
      <c r="A2718" s="13"/>
      <c r="B2718" s="232"/>
      <c r="C2718" s="233"/>
      <c r="D2718" s="234" t="s">
        <v>171</v>
      </c>
      <c r="E2718" s="235" t="s">
        <v>19</v>
      </c>
      <c r="F2718" s="236" t="s">
        <v>3436</v>
      </c>
      <c r="G2718" s="233"/>
      <c r="H2718" s="237">
        <v>6</v>
      </c>
      <c r="I2718" s="238"/>
      <c r="J2718" s="233"/>
      <c r="K2718" s="233"/>
      <c r="L2718" s="239"/>
      <c r="M2718" s="240"/>
      <c r="N2718" s="241"/>
      <c r="O2718" s="241"/>
      <c r="P2718" s="241"/>
      <c r="Q2718" s="241"/>
      <c r="R2718" s="241"/>
      <c r="S2718" s="241"/>
      <c r="T2718" s="242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T2718" s="243" t="s">
        <v>171</v>
      </c>
      <c r="AU2718" s="243" t="s">
        <v>83</v>
      </c>
      <c r="AV2718" s="13" t="s">
        <v>83</v>
      </c>
      <c r="AW2718" s="13" t="s">
        <v>35</v>
      </c>
      <c r="AX2718" s="13" t="s">
        <v>73</v>
      </c>
      <c r="AY2718" s="243" t="s">
        <v>160</v>
      </c>
    </row>
    <row r="2719" s="14" customFormat="1">
      <c r="A2719" s="14"/>
      <c r="B2719" s="244"/>
      <c r="C2719" s="245"/>
      <c r="D2719" s="234" t="s">
        <v>171</v>
      </c>
      <c r="E2719" s="246" t="s">
        <v>19</v>
      </c>
      <c r="F2719" s="247" t="s">
        <v>180</v>
      </c>
      <c r="G2719" s="245"/>
      <c r="H2719" s="248">
        <v>180</v>
      </c>
      <c r="I2719" s="249"/>
      <c r="J2719" s="245"/>
      <c r="K2719" s="245"/>
      <c r="L2719" s="250"/>
      <c r="M2719" s="251"/>
      <c r="N2719" s="252"/>
      <c r="O2719" s="252"/>
      <c r="P2719" s="252"/>
      <c r="Q2719" s="252"/>
      <c r="R2719" s="252"/>
      <c r="S2719" s="252"/>
      <c r="T2719" s="253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T2719" s="254" t="s">
        <v>171</v>
      </c>
      <c r="AU2719" s="254" t="s">
        <v>83</v>
      </c>
      <c r="AV2719" s="14" t="s">
        <v>167</v>
      </c>
      <c r="AW2719" s="14" t="s">
        <v>35</v>
      </c>
      <c r="AX2719" s="14" t="s">
        <v>81</v>
      </c>
      <c r="AY2719" s="254" t="s">
        <v>160</v>
      </c>
    </row>
    <row r="2720" s="2" customFormat="1" ht="37.8" customHeight="1">
      <c r="A2720" s="40"/>
      <c r="B2720" s="41"/>
      <c r="C2720" s="255" t="s">
        <v>3437</v>
      </c>
      <c r="D2720" s="255" t="s">
        <v>242</v>
      </c>
      <c r="E2720" s="256" t="s">
        <v>3438</v>
      </c>
      <c r="F2720" s="257" t="s">
        <v>3439</v>
      </c>
      <c r="G2720" s="258" t="s">
        <v>287</v>
      </c>
      <c r="H2720" s="259">
        <v>25</v>
      </c>
      <c r="I2720" s="260"/>
      <c r="J2720" s="261">
        <f>ROUND(I2720*H2720,2)</f>
        <v>0</v>
      </c>
      <c r="K2720" s="257" t="s">
        <v>19</v>
      </c>
      <c r="L2720" s="262"/>
      <c r="M2720" s="263" t="s">
        <v>19</v>
      </c>
      <c r="N2720" s="264" t="s">
        <v>44</v>
      </c>
      <c r="O2720" s="86"/>
      <c r="P2720" s="223">
        <f>O2720*H2720</f>
        <v>0</v>
      </c>
      <c r="Q2720" s="223">
        <v>0.125</v>
      </c>
      <c r="R2720" s="223">
        <f>Q2720*H2720</f>
        <v>3.125</v>
      </c>
      <c r="S2720" s="223">
        <v>0</v>
      </c>
      <c r="T2720" s="224">
        <f>S2720*H2720</f>
        <v>0</v>
      </c>
      <c r="U2720" s="40"/>
      <c r="V2720" s="40"/>
      <c r="W2720" s="40"/>
      <c r="X2720" s="40"/>
      <c r="Y2720" s="40"/>
      <c r="Z2720" s="40"/>
      <c r="AA2720" s="40"/>
      <c r="AB2720" s="40"/>
      <c r="AC2720" s="40"/>
      <c r="AD2720" s="40"/>
      <c r="AE2720" s="40"/>
      <c r="AR2720" s="225" t="s">
        <v>368</v>
      </c>
      <c r="AT2720" s="225" t="s">
        <v>242</v>
      </c>
      <c r="AU2720" s="225" t="s">
        <v>83</v>
      </c>
      <c r="AY2720" s="19" t="s">
        <v>160</v>
      </c>
      <c r="BE2720" s="226">
        <f>IF(N2720="základní",J2720,0)</f>
        <v>0</v>
      </c>
      <c r="BF2720" s="226">
        <f>IF(N2720="snížená",J2720,0)</f>
        <v>0</v>
      </c>
      <c r="BG2720" s="226">
        <f>IF(N2720="zákl. přenesená",J2720,0)</f>
        <v>0</v>
      </c>
      <c r="BH2720" s="226">
        <f>IF(N2720="sníž. přenesená",J2720,0)</f>
        <v>0</v>
      </c>
      <c r="BI2720" s="226">
        <f>IF(N2720="nulová",J2720,0)</f>
        <v>0</v>
      </c>
      <c r="BJ2720" s="19" t="s">
        <v>81</v>
      </c>
      <c r="BK2720" s="226">
        <f>ROUND(I2720*H2720,2)</f>
        <v>0</v>
      </c>
      <c r="BL2720" s="19" t="s">
        <v>263</v>
      </c>
      <c r="BM2720" s="225" t="s">
        <v>3440</v>
      </c>
    </row>
    <row r="2721" s="2" customFormat="1">
      <c r="A2721" s="40"/>
      <c r="B2721" s="41"/>
      <c r="C2721" s="42"/>
      <c r="D2721" s="234" t="s">
        <v>449</v>
      </c>
      <c r="E2721" s="42"/>
      <c r="F2721" s="276" t="s">
        <v>3441</v>
      </c>
      <c r="G2721" s="42"/>
      <c r="H2721" s="42"/>
      <c r="I2721" s="229"/>
      <c r="J2721" s="42"/>
      <c r="K2721" s="42"/>
      <c r="L2721" s="46"/>
      <c r="M2721" s="230"/>
      <c r="N2721" s="231"/>
      <c r="O2721" s="86"/>
      <c r="P2721" s="86"/>
      <c r="Q2721" s="86"/>
      <c r="R2721" s="86"/>
      <c r="S2721" s="86"/>
      <c r="T2721" s="87"/>
      <c r="U2721" s="40"/>
      <c r="V2721" s="40"/>
      <c r="W2721" s="40"/>
      <c r="X2721" s="40"/>
      <c r="Y2721" s="40"/>
      <c r="Z2721" s="40"/>
      <c r="AA2721" s="40"/>
      <c r="AB2721" s="40"/>
      <c r="AC2721" s="40"/>
      <c r="AD2721" s="40"/>
      <c r="AE2721" s="40"/>
      <c r="AT2721" s="19" t="s">
        <v>449</v>
      </c>
      <c r="AU2721" s="19" t="s">
        <v>83</v>
      </c>
    </row>
    <row r="2722" s="13" customFormat="1">
      <c r="A2722" s="13"/>
      <c r="B2722" s="232"/>
      <c r="C2722" s="233"/>
      <c r="D2722" s="234" t="s">
        <v>171</v>
      </c>
      <c r="E2722" s="235" t="s">
        <v>19</v>
      </c>
      <c r="F2722" s="236" t="s">
        <v>3442</v>
      </c>
      <c r="G2722" s="233"/>
      <c r="H2722" s="237">
        <v>7</v>
      </c>
      <c r="I2722" s="238"/>
      <c r="J2722" s="233"/>
      <c r="K2722" s="233"/>
      <c r="L2722" s="239"/>
      <c r="M2722" s="240"/>
      <c r="N2722" s="241"/>
      <c r="O2722" s="241"/>
      <c r="P2722" s="241"/>
      <c r="Q2722" s="241"/>
      <c r="R2722" s="241"/>
      <c r="S2722" s="241"/>
      <c r="T2722" s="242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T2722" s="243" t="s">
        <v>171</v>
      </c>
      <c r="AU2722" s="243" t="s">
        <v>83</v>
      </c>
      <c r="AV2722" s="13" t="s">
        <v>83</v>
      </c>
      <c r="AW2722" s="13" t="s">
        <v>35</v>
      </c>
      <c r="AX2722" s="13" t="s">
        <v>73</v>
      </c>
      <c r="AY2722" s="243" t="s">
        <v>160</v>
      </c>
    </row>
    <row r="2723" s="13" customFormat="1">
      <c r="A2723" s="13"/>
      <c r="B2723" s="232"/>
      <c r="C2723" s="233"/>
      <c r="D2723" s="234" t="s">
        <v>171</v>
      </c>
      <c r="E2723" s="235" t="s">
        <v>19</v>
      </c>
      <c r="F2723" s="236" t="s">
        <v>3443</v>
      </c>
      <c r="G2723" s="233"/>
      <c r="H2723" s="237">
        <v>18</v>
      </c>
      <c r="I2723" s="238"/>
      <c r="J2723" s="233"/>
      <c r="K2723" s="233"/>
      <c r="L2723" s="239"/>
      <c r="M2723" s="240"/>
      <c r="N2723" s="241"/>
      <c r="O2723" s="241"/>
      <c r="P2723" s="241"/>
      <c r="Q2723" s="241"/>
      <c r="R2723" s="241"/>
      <c r="S2723" s="241"/>
      <c r="T2723" s="242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T2723" s="243" t="s">
        <v>171</v>
      </c>
      <c r="AU2723" s="243" t="s">
        <v>83</v>
      </c>
      <c r="AV2723" s="13" t="s">
        <v>83</v>
      </c>
      <c r="AW2723" s="13" t="s">
        <v>35</v>
      </c>
      <c r="AX2723" s="13" t="s">
        <v>73</v>
      </c>
      <c r="AY2723" s="243" t="s">
        <v>160</v>
      </c>
    </row>
    <row r="2724" s="14" customFormat="1">
      <c r="A2724" s="14"/>
      <c r="B2724" s="244"/>
      <c r="C2724" s="245"/>
      <c r="D2724" s="234" t="s">
        <v>171</v>
      </c>
      <c r="E2724" s="246" t="s">
        <v>19</v>
      </c>
      <c r="F2724" s="247" t="s">
        <v>180</v>
      </c>
      <c r="G2724" s="245"/>
      <c r="H2724" s="248">
        <v>25</v>
      </c>
      <c r="I2724" s="249"/>
      <c r="J2724" s="245"/>
      <c r="K2724" s="245"/>
      <c r="L2724" s="250"/>
      <c r="M2724" s="251"/>
      <c r="N2724" s="252"/>
      <c r="O2724" s="252"/>
      <c r="P2724" s="252"/>
      <c r="Q2724" s="252"/>
      <c r="R2724" s="252"/>
      <c r="S2724" s="252"/>
      <c r="T2724" s="253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T2724" s="254" t="s">
        <v>171</v>
      </c>
      <c r="AU2724" s="254" t="s">
        <v>83</v>
      </c>
      <c r="AV2724" s="14" t="s">
        <v>167</v>
      </c>
      <c r="AW2724" s="14" t="s">
        <v>35</v>
      </c>
      <c r="AX2724" s="14" t="s">
        <v>81</v>
      </c>
      <c r="AY2724" s="254" t="s">
        <v>160</v>
      </c>
    </row>
    <row r="2725" s="2" customFormat="1" ht="24.15" customHeight="1">
      <c r="A2725" s="40"/>
      <c r="B2725" s="41"/>
      <c r="C2725" s="255" t="s">
        <v>3444</v>
      </c>
      <c r="D2725" s="255" t="s">
        <v>242</v>
      </c>
      <c r="E2725" s="256" t="s">
        <v>3445</v>
      </c>
      <c r="F2725" s="257" t="s">
        <v>3446</v>
      </c>
      <c r="G2725" s="258" t="s">
        <v>287</v>
      </c>
      <c r="H2725" s="259">
        <v>4</v>
      </c>
      <c r="I2725" s="260"/>
      <c r="J2725" s="261">
        <f>ROUND(I2725*H2725,2)</f>
        <v>0</v>
      </c>
      <c r="K2725" s="257" t="s">
        <v>19</v>
      </c>
      <c r="L2725" s="262"/>
      <c r="M2725" s="263" t="s">
        <v>19</v>
      </c>
      <c r="N2725" s="264" t="s">
        <v>44</v>
      </c>
      <c r="O2725" s="86"/>
      <c r="P2725" s="223">
        <f>O2725*H2725</f>
        <v>0</v>
      </c>
      <c r="Q2725" s="223">
        <v>0.125</v>
      </c>
      <c r="R2725" s="223">
        <f>Q2725*H2725</f>
        <v>0.5</v>
      </c>
      <c r="S2725" s="223">
        <v>0</v>
      </c>
      <c r="T2725" s="224">
        <f>S2725*H2725</f>
        <v>0</v>
      </c>
      <c r="U2725" s="40"/>
      <c r="V2725" s="40"/>
      <c r="W2725" s="40"/>
      <c r="X2725" s="40"/>
      <c r="Y2725" s="40"/>
      <c r="Z2725" s="40"/>
      <c r="AA2725" s="40"/>
      <c r="AB2725" s="40"/>
      <c r="AC2725" s="40"/>
      <c r="AD2725" s="40"/>
      <c r="AE2725" s="40"/>
      <c r="AR2725" s="225" t="s">
        <v>368</v>
      </c>
      <c r="AT2725" s="225" t="s">
        <v>242</v>
      </c>
      <c r="AU2725" s="225" t="s">
        <v>83</v>
      </c>
      <c r="AY2725" s="19" t="s">
        <v>160</v>
      </c>
      <c r="BE2725" s="226">
        <f>IF(N2725="základní",J2725,0)</f>
        <v>0</v>
      </c>
      <c r="BF2725" s="226">
        <f>IF(N2725="snížená",J2725,0)</f>
        <v>0</v>
      </c>
      <c r="BG2725" s="226">
        <f>IF(N2725="zákl. přenesená",J2725,0)</f>
        <v>0</v>
      </c>
      <c r="BH2725" s="226">
        <f>IF(N2725="sníž. přenesená",J2725,0)</f>
        <v>0</v>
      </c>
      <c r="BI2725" s="226">
        <f>IF(N2725="nulová",J2725,0)</f>
        <v>0</v>
      </c>
      <c r="BJ2725" s="19" t="s">
        <v>81</v>
      </c>
      <c r="BK2725" s="226">
        <f>ROUND(I2725*H2725,2)</f>
        <v>0</v>
      </c>
      <c r="BL2725" s="19" t="s">
        <v>263</v>
      </c>
      <c r="BM2725" s="225" t="s">
        <v>3447</v>
      </c>
    </row>
    <row r="2726" s="2" customFormat="1">
      <c r="A2726" s="40"/>
      <c r="B2726" s="41"/>
      <c r="C2726" s="42"/>
      <c r="D2726" s="234" t="s">
        <v>449</v>
      </c>
      <c r="E2726" s="42"/>
      <c r="F2726" s="276" t="s">
        <v>3448</v>
      </c>
      <c r="G2726" s="42"/>
      <c r="H2726" s="42"/>
      <c r="I2726" s="229"/>
      <c r="J2726" s="42"/>
      <c r="K2726" s="42"/>
      <c r="L2726" s="46"/>
      <c r="M2726" s="230"/>
      <c r="N2726" s="231"/>
      <c r="O2726" s="86"/>
      <c r="P2726" s="86"/>
      <c r="Q2726" s="86"/>
      <c r="R2726" s="86"/>
      <c r="S2726" s="86"/>
      <c r="T2726" s="87"/>
      <c r="U2726" s="40"/>
      <c r="V2726" s="40"/>
      <c r="W2726" s="40"/>
      <c r="X2726" s="40"/>
      <c r="Y2726" s="40"/>
      <c r="Z2726" s="40"/>
      <c r="AA2726" s="40"/>
      <c r="AB2726" s="40"/>
      <c r="AC2726" s="40"/>
      <c r="AD2726" s="40"/>
      <c r="AE2726" s="40"/>
      <c r="AT2726" s="19" t="s">
        <v>449</v>
      </c>
      <c r="AU2726" s="19" t="s">
        <v>83</v>
      </c>
    </row>
    <row r="2727" s="13" customFormat="1">
      <c r="A2727" s="13"/>
      <c r="B2727" s="232"/>
      <c r="C2727" s="233"/>
      <c r="D2727" s="234" t="s">
        <v>171</v>
      </c>
      <c r="E2727" s="235" t="s">
        <v>19</v>
      </c>
      <c r="F2727" s="236" t="s">
        <v>3449</v>
      </c>
      <c r="G2727" s="233"/>
      <c r="H2727" s="237">
        <v>1</v>
      </c>
      <c r="I2727" s="238"/>
      <c r="J2727" s="233"/>
      <c r="K2727" s="233"/>
      <c r="L2727" s="239"/>
      <c r="M2727" s="240"/>
      <c r="N2727" s="241"/>
      <c r="O2727" s="241"/>
      <c r="P2727" s="241"/>
      <c r="Q2727" s="241"/>
      <c r="R2727" s="241"/>
      <c r="S2727" s="241"/>
      <c r="T2727" s="242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T2727" s="243" t="s">
        <v>171</v>
      </c>
      <c r="AU2727" s="243" t="s">
        <v>83</v>
      </c>
      <c r="AV2727" s="13" t="s">
        <v>83</v>
      </c>
      <c r="AW2727" s="13" t="s">
        <v>35</v>
      </c>
      <c r="AX2727" s="13" t="s">
        <v>73</v>
      </c>
      <c r="AY2727" s="243" t="s">
        <v>160</v>
      </c>
    </row>
    <row r="2728" s="13" customFormat="1">
      <c r="A2728" s="13"/>
      <c r="B2728" s="232"/>
      <c r="C2728" s="233"/>
      <c r="D2728" s="234" t="s">
        <v>171</v>
      </c>
      <c r="E2728" s="235" t="s">
        <v>19</v>
      </c>
      <c r="F2728" s="236" t="s">
        <v>3450</v>
      </c>
      <c r="G2728" s="233"/>
      <c r="H2728" s="237">
        <v>3</v>
      </c>
      <c r="I2728" s="238"/>
      <c r="J2728" s="233"/>
      <c r="K2728" s="233"/>
      <c r="L2728" s="239"/>
      <c r="M2728" s="240"/>
      <c r="N2728" s="241"/>
      <c r="O2728" s="241"/>
      <c r="P2728" s="241"/>
      <c r="Q2728" s="241"/>
      <c r="R2728" s="241"/>
      <c r="S2728" s="241"/>
      <c r="T2728" s="242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T2728" s="243" t="s">
        <v>171</v>
      </c>
      <c r="AU2728" s="243" t="s">
        <v>83</v>
      </c>
      <c r="AV2728" s="13" t="s">
        <v>83</v>
      </c>
      <c r="AW2728" s="13" t="s">
        <v>35</v>
      </c>
      <c r="AX2728" s="13" t="s">
        <v>73</v>
      </c>
      <c r="AY2728" s="243" t="s">
        <v>160</v>
      </c>
    </row>
    <row r="2729" s="14" customFormat="1">
      <c r="A2729" s="14"/>
      <c r="B2729" s="244"/>
      <c r="C2729" s="245"/>
      <c r="D2729" s="234" t="s">
        <v>171</v>
      </c>
      <c r="E2729" s="246" t="s">
        <v>19</v>
      </c>
      <c r="F2729" s="247" t="s">
        <v>180</v>
      </c>
      <c r="G2729" s="245"/>
      <c r="H2729" s="248">
        <v>4</v>
      </c>
      <c r="I2729" s="249"/>
      <c r="J2729" s="245"/>
      <c r="K2729" s="245"/>
      <c r="L2729" s="250"/>
      <c r="M2729" s="251"/>
      <c r="N2729" s="252"/>
      <c r="O2729" s="252"/>
      <c r="P2729" s="252"/>
      <c r="Q2729" s="252"/>
      <c r="R2729" s="252"/>
      <c r="S2729" s="252"/>
      <c r="T2729" s="253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T2729" s="254" t="s">
        <v>171</v>
      </c>
      <c r="AU2729" s="254" t="s">
        <v>83</v>
      </c>
      <c r="AV2729" s="14" t="s">
        <v>167</v>
      </c>
      <c r="AW2729" s="14" t="s">
        <v>35</v>
      </c>
      <c r="AX2729" s="14" t="s">
        <v>81</v>
      </c>
      <c r="AY2729" s="254" t="s">
        <v>160</v>
      </c>
    </row>
    <row r="2730" s="2" customFormat="1" ht="33" customHeight="1">
      <c r="A2730" s="40"/>
      <c r="B2730" s="41"/>
      <c r="C2730" s="255" t="s">
        <v>3451</v>
      </c>
      <c r="D2730" s="255" t="s">
        <v>242</v>
      </c>
      <c r="E2730" s="256" t="s">
        <v>3452</v>
      </c>
      <c r="F2730" s="257" t="s">
        <v>3453</v>
      </c>
      <c r="G2730" s="258" t="s">
        <v>287</v>
      </c>
      <c r="H2730" s="259">
        <v>2</v>
      </c>
      <c r="I2730" s="260"/>
      <c r="J2730" s="261">
        <f>ROUND(I2730*H2730,2)</f>
        <v>0</v>
      </c>
      <c r="K2730" s="257" t="s">
        <v>19</v>
      </c>
      <c r="L2730" s="262"/>
      <c r="M2730" s="263" t="s">
        <v>19</v>
      </c>
      <c r="N2730" s="264" t="s">
        <v>44</v>
      </c>
      <c r="O2730" s="86"/>
      <c r="P2730" s="223">
        <f>O2730*H2730</f>
        <v>0</v>
      </c>
      <c r="Q2730" s="223">
        <v>0.095000000000000001</v>
      </c>
      <c r="R2730" s="223">
        <f>Q2730*H2730</f>
        <v>0.19</v>
      </c>
      <c r="S2730" s="223">
        <v>0</v>
      </c>
      <c r="T2730" s="224">
        <f>S2730*H2730</f>
        <v>0</v>
      </c>
      <c r="U2730" s="40"/>
      <c r="V2730" s="40"/>
      <c r="W2730" s="40"/>
      <c r="X2730" s="40"/>
      <c r="Y2730" s="40"/>
      <c r="Z2730" s="40"/>
      <c r="AA2730" s="40"/>
      <c r="AB2730" s="40"/>
      <c r="AC2730" s="40"/>
      <c r="AD2730" s="40"/>
      <c r="AE2730" s="40"/>
      <c r="AR2730" s="225" t="s">
        <v>368</v>
      </c>
      <c r="AT2730" s="225" t="s">
        <v>242</v>
      </c>
      <c r="AU2730" s="225" t="s">
        <v>83</v>
      </c>
      <c r="AY2730" s="19" t="s">
        <v>160</v>
      </c>
      <c r="BE2730" s="226">
        <f>IF(N2730="základní",J2730,0)</f>
        <v>0</v>
      </c>
      <c r="BF2730" s="226">
        <f>IF(N2730="snížená",J2730,0)</f>
        <v>0</v>
      </c>
      <c r="BG2730" s="226">
        <f>IF(N2730="zákl. přenesená",J2730,0)</f>
        <v>0</v>
      </c>
      <c r="BH2730" s="226">
        <f>IF(N2730="sníž. přenesená",J2730,0)</f>
        <v>0</v>
      </c>
      <c r="BI2730" s="226">
        <f>IF(N2730="nulová",J2730,0)</f>
        <v>0</v>
      </c>
      <c r="BJ2730" s="19" t="s">
        <v>81</v>
      </c>
      <c r="BK2730" s="226">
        <f>ROUND(I2730*H2730,2)</f>
        <v>0</v>
      </c>
      <c r="BL2730" s="19" t="s">
        <v>263</v>
      </c>
      <c r="BM2730" s="225" t="s">
        <v>3454</v>
      </c>
    </row>
    <row r="2731" s="2" customFormat="1">
      <c r="A2731" s="40"/>
      <c r="B2731" s="41"/>
      <c r="C2731" s="42"/>
      <c r="D2731" s="234" t="s">
        <v>449</v>
      </c>
      <c r="E2731" s="42"/>
      <c r="F2731" s="276" t="s">
        <v>3455</v>
      </c>
      <c r="G2731" s="42"/>
      <c r="H2731" s="42"/>
      <c r="I2731" s="229"/>
      <c r="J2731" s="42"/>
      <c r="K2731" s="42"/>
      <c r="L2731" s="46"/>
      <c r="M2731" s="230"/>
      <c r="N2731" s="231"/>
      <c r="O2731" s="86"/>
      <c r="P2731" s="86"/>
      <c r="Q2731" s="86"/>
      <c r="R2731" s="86"/>
      <c r="S2731" s="86"/>
      <c r="T2731" s="87"/>
      <c r="U2731" s="40"/>
      <c r="V2731" s="40"/>
      <c r="W2731" s="40"/>
      <c r="X2731" s="40"/>
      <c r="Y2731" s="40"/>
      <c r="Z2731" s="40"/>
      <c r="AA2731" s="40"/>
      <c r="AB2731" s="40"/>
      <c r="AC2731" s="40"/>
      <c r="AD2731" s="40"/>
      <c r="AE2731" s="40"/>
      <c r="AT2731" s="19" t="s">
        <v>449</v>
      </c>
      <c r="AU2731" s="19" t="s">
        <v>83</v>
      </c>
    </row>
    <row r="2732" s="13" customFormat="1">
      <c r="A2732" s="13"/>
      <c r="B2732" s="232"/>
      <c r="C2732" s="233"/>
      <c r="D2732" s="234" t="s">
        <v>171</v>
      </c>
      <c r="E2732" s="235" t="s">
        <v>19</v>
      </c>
      <c r="F2732" s="236" t="s">
        <v>3456</v>
      </c>
      <c r="G2732" s="233"/>
      <c r="H2732" s="237">
        <v>1</v>
      </c>
      <c r="I2732" s="238"/>
      <c r="J2732" s="233"/>
      <c r="K2732" s="233"/>
      <c r="L2732" s="239"/>
      <c r="M2732" s="240"/>
      <c r="N2732" s="241"/>
      <c r="O2732" s="241"/>
      <c r="P2732" s="241"/>
      <c r="Q2732" s="241"/>
      <c r="R2732" s="241"/>
      <c r="S2732" s="241"/>
      <c r="T2732" s="242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T2732" s="243" t="s">
        <v>171</v>
      </c>
      <c r="AU2732" s="243" t="s">
        <v>83</v>
      </c>
      <c r="AV2732" s="13" t="s">
        <v>83</v>
      </c>
      <c r="AW2732" s="13" t="s">
        <v>35</v>
      </c>
      <c r="AX2732" s="13" t="s">
        <v>73</v>
      </c>
      <c r="AY2732" s="243" t="s">
        <v>160</v>
      </c>
    </row>
    <row r="2733" s="13" customFormat="1">
      <c r="A2733" s="13"/>
      <c r="B2733" s="232"/>
      <c r="C2733" s="233"/>
      <c r="D2733" s="234" t="s">
        <v>171</v>
      </c>
      <c r="E2733" s="235" t="s">
        <v>19</v>
      </c>
      <c r="F2733" s="236" t="s">
        <v>3457</v>
      </c>
      <c r="G2733" s="233"/>
      <c r="H2733" s="237">
        <v>1</v>
      </c>
      <c r="I2733" s="238"/>
      <c r="J2733" s="233"/>
      <c r="K2733" s="233"/>
      <c r="L2733" s="239"/>
      <c r="M2733" s="240"/>
      <c r="N2733" s="241"/>
      <c r="O2733" s="241"/>
      <c r="P2733" s="241"/>
      <c r="Q2733" s="241"/>
      <c r="R2733" s="241"/>
      <c r="S2733" s="241"/>
      <c r="T2733" s="242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T2733" s="243" t="s">
        <v>171</v>
      </c>
      <c r="AU2733" s="243" t="s">
        <v>83</v>
      </c>
      <c r="AV2733" s="13" t="s">
        <v>83</v>
      </c>
      <c r="AW2733" s="13" t="s">
        <v>35</v>
      </c>
      <c r="AX2733" s="13" t="s">
        <v>73</v>
      </c>
      <c r="AY2733" s="243" t="s">
        <v>160</v>
      </c>
    </row>
    <row r="2734" s="14" customFormat="1">
      <c r="A2734" s="14"/>
      <c r="B2734" s="244"/>
      <c r="C2734" s="245"/>
      <c r="D2734" s="234" t="s">
        <v>171</v>
      </c>
      <c r="E2734" s="246" t="s">
        <v>19</v>
      </c>
      <c r="F2734" s="247" t="s">
        <v>180</v>
      </c>
      <c r="G2734" s="245"/>
      <c r="H2734" s="248">
        <v>2</v>
      </c>
      <c r="I2734" s="249"/>
      <c r="J2734" s="245"/>
      <c r="K2734" s="245"/>
      <c r="L2734" s="250"/>
      <c r="M2734" s="251"/>
      <c r="N2734" s="252"/>
      <c r="O2734" s="252"/>
      <c r="P2734" s="252"/>
      <c r="Q2734" s="252"/>
      <c r="R2734" s="252"/>
      <c r="S2734" s="252"/>
      <c r="T2734" s="253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T2734" s="254" t="s">
        <v>171</v>
      </c>
      <c r="AU2734" s="254" t="s">
        <v>83</v>
      </c>
      <c r="AV2734" s="14" t="s">
        <v>167</v>
      </c>
      <c r="AW2734" s="14" t="s">
        <v>35</v>
      </c>
      <c r="AX2734" s="14" t="s">
        <v>81</v>
      </c>
      <c r="AY2734" s="254" t="s">
        <v>160</v>
      </c>
    </row>
    <row r="2735" s="2" customFormat="1" ht="37.8" customHeight="1">
      <c r="A2735" s="40"/>
      <c r="B2735" s="41"/>
      <c r="C2735" s="255" t="s">
        <v>3458</v>
      </c>
      <c r="D2735" s="255" t="s">
        <v>242</v>
      </c>
      <c r="E2735" s="256" t="s">
        <v>3459</v>
      </c>
      <c r="F2735" s="257" t="s">
        <v>3460</v>
      </c>
      <c r="G2735" s="258" t="s">
        <v>287</v>
      </c>
      <c r="H2735" s="259">
        <v>1</v>
      </c>
      <c r="I2735" s="260"/>
      <c r="J2735" s="261">
        <f>ROUND(I2735*H2735,2)</f>
        <v>0</v>
      </c>
      <c r="K2735" s="257" t="s">
        <v>19</v>
      </c>
      <c r="L2735" s="262"/>
      <c r="M2735" s="263" t="s">
        <v>19</v>
      </c>
      <c r="N2735" s="264" t="s">
        <v>44</v>
      </c>
      <c r="O2735" s="86"/>
      <c r="P2735" s="223">
        <f>O2735*H2735</f>
        <v>0</v>
      </c>
      <c r="Q2735" s="223">
        <v>0.087999999999999995</v>
      </c>
      <c r="R2735" s="223">
        <f>Q2735*H2735</f>
        <v>0.087999999999999995</v>
      </c>
      <c r="S2735" s="223">
        <v>0</v>
      </c>
      <c r="T2735" s="224">
        <f>S2735*H2735</f>
        <v>0</v>
      </c>
      <c r="U2735" s="40"/>
      <c r="V2735" s="40"/>
      <c r="W2735" s="40"/>
      <c r="X2735" s="40"/>
      <c r="Y2735" s="40"/>
      <c r="Z2735" s="40"/>
      <c r="AA2735" s="40"/>
      <c r="AB2735" s="40"/>
      <c r="AC2735" s="40"/>
      <c r="AD2735" s="40"/>
      <c r="AE2735" s="40"/>
      <c r="AR2735" s="225" t="s">
        <v>368</v>
      </c>
      <c r="AT2735" s="225" t="s">
        <v>242</v>
      </c>
      <c r="AU2735" s="225" t="s">
        <v>83</v>
      </c>
      <c r="AY2735" s="19" t="s">
        <v>160</v>
      </c>
      <c r="BE2735" s="226">
        <f>IF(N2735="základní",J2735,0)</f>
        <v>0</v>
      </c>
      <c r="BF2735" s="226">
        <f>IF(N2735="snížená",J2735,0)</f>
        <v>0</v>
      </c>
      <c r="BG2735" s="226">
        <f>IF(N2735="zákl. přenesená",J2735,0)</f>
        <v>0</v>
      </c>
      <c r="BH2735" s="226">
        <f>IF(N2735="sníž. přenesená",J2735,0)</f>
        <v>0</v>
      </c>
      <c r="BI2735" s="226">
        <f>IF(N2735="nulová",J2735,0)</f>
        <v>0</v>
      </c>
      <c r="BJ2735" s="19" t="s">
        <v>81</v>
      </c>
      <c r="BK2735" s="226">
        <f>ROUND(I2735*H2735,2)</f>
        <v>0</v>
      </c>
      <c r="BL2735" s="19" t="s">
        <v>263</v>
      </c>
      <c r="BM2735" s="225" t="s">
        <v>3461</v>
      </c>
    </row>
    <row r="2736" s="2" customFormat="1">
      <c r="A2736" s="40"/>
      <c r="B2736" s="41"/>
      <c r="C2736" s="42"/>
      <c r="D2736" s="234" t="s">
        <v>449</v>
      </c>
      <c r="E2736" s="42"/>
      <c r="F2736" s="276" t="s">
        <v>3462</v>
      </c>
      <c r="G2736" s="42"/>
      <c r="H2736" s="42"/>
      <c r="I2736" s="229"/>
      <c r="J2736" s="42"/>
      <c r="K2736" s="42"/>
      <c r="L2736" s="46"/>
      <c r="M2736" s="230"/>
      <c r="N2736" s="231"/>
      <c r="O2736" s="86"/>
      <c r="P2736" s="86"/>
      <c r="Q2736" s="86"/>
      <c r="R2736" s="86"/>
      <c r="S2736" s="86"/>
      <c r="T2736" s="87"/>
      <c r="U2736" s="40"/>
      <c r="V2736" s="40"/>
      <c r="W2736" s="40"/>
      <c r="X2736" s="40"/>
      <c r="Y2736" s="40"/>
      <c r="Z2736" s="40"/>
      <c r="AA2736" s="40"/>
      <c r="AB2736" s="40"/>
      <c r="AC2736" s="40"/>
      <c r="AD2736" s="40"/>
      <c r="AE2736" s="40"/>
      <c r="AT2736" s="19" t="s">
        <v>449</v>
      </c>
      <c r="AU2736" s="19" t="s">
        <v>83</v>
      </c>
    </row>
    <row r="2737" s="13" customFormat="1">
      <c r="A2737" s="13"/>
      <c r="B2737" s="232"/>
      <c r="C2737" s="233"/>
      <c r="D2737" s="234" t="s">
        <v>171</v>
      </c>
      <c r="E2737" s="235" t="s">
        <v>19</v>
      </c>
      <c r="F2737" s="236" t="s">
        <v>3463</v>
      </c>
      <c r="G2737" s="233"/>
      <c r="H2737" s="237">
        <v>1</v>
      </c>
      <c r="I2737" s="238"/>
      <c r="J2737" s="233"/>
      <c r="K2737" s="233"/>
      <c r="L2737" s="239"/>
      <c r="M2737" s="240"/>
      <c r="N2737" s="241"/>
      <c r="O2737" s="241"/>
      <c r="P2737" s="241"/>
      <c r="Q2737" s="241"/>
      <c r="R2737" s="241"/>
      <c r="S2737" s="241"/>
      <c r="T2737" s="242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T2737" s="243" t="s">
        <v>171</v>
      </c>
      <c r="AU2737" s="243" t="s">
        <v>83</v>
      </c>
      <c r="AV2737" s="13" t="s">
        <v>83</v>
      </c>
      <c r="AW2737" s="13" t="s">
        <v>35</v>
      </c>
      <c r="AX2737" s="13" t="s">
        <v>81</v>
      </c>
      <c r="AY2737" s="243" t="s">
        <v>160</v>
      </c>
    </row>
    <row r="2738" s="2" customFormat="1" ht="37.8" customHeight="1">
      <c r="A2738" s="40"/>
      <c r="B2738" s="41"/>
      <c r="C2738" s="255" t="s">
        <v>3464</v>
      </c>
      <c r="D2738" s="255" t="s">
        <v>242</v>
      </c>
      <c r="E2738" s="256" t="s">
        <v>3465</v>
      </c>
      <c r="F2738" s="257" t="s">
        <v>3466</v>
      </c>
      <c r="G2738" s="258" t="s">
        <v>287</v>
      </c>
      <c r="H2738" s="259">
        <v>1</v>
      </c>
      <c r="I2738" s="260"/>
      <c r="J2738" s="261">
        <f>ROUND(I2738*H2738,2)</f>
        <v>0</v>
      </c>
      <c r="K2738" s="257" t="s">
        <v>19</v>
      </c>
      <c r="L2738" s="262"/>
      <c r="M2738" s="263" t="s">
        <v>19</v>
      </c>
      <c r="N2738" s="264" t="s">
        <v>44</v>
      </c>
      <c r="O2738" s="86"/>
      <c r="P2738" s="223">
        <f>O2738*H2738</f>
        <v>0</v>
      </c>
      <c r="Q2738" s="223">
        <v>0.13200000000000001</v>
      </c>
      <c r="R2738" s="223">
        <f>Q2738*H2738</f>
        <v>0.13200000000000001</v>
      </c>
      <c r="S2738" s="223">
        <v>0</v>
      </c>
      <c r="T2738" s="224">
        <f>S2738*H2738</f>
        <v>0</v>
      </c>
      <c r="U2738" s="40"/>
      <c r="V2738" s="40"/>
      <c r="W2738" s="40"/>
      <c r="X2738" s="40"/>
      <c r="Y2738" s="40"/>
      <c r="Z2738" s="40"/>
      <c r="AA2738" s="40"/>
      <c r="AB2738" s="40"/>
      <c r="AC2738" s="40"/>
      <c r="AD2738" s="40"/>
      <c r="AE2738" s="40"/>
      <c r="AR2738" s="225" t="s">
        <v>368</v>
      </c>
      <c r="AT2738" s="225" t="s">
        <v>242</v>
      </c>
      <c r="AU2738" s="225" t="s">
        <v>83</v>
      </c>
      <c r="AY2738" s="19" t="s">
        <v>160</v>
      </c>
      <c r="BE2738" s="226">
        <f>IF(N2738="základní",J2738,0)</f>
        <v>0</v>
      </c>
      <c r="BF2738" s="226">
        <f>IF(N2738="snížená",J2738,0)</f>
        <v>0</v>
      </c>
      <c r="BG2738" s="226">
        <f>IF(N2738="zákl. přenesená",J2738,0)</f>
        <v>0</v>
      </c>
      <c r="BH2738" s="226">
        <f>IF(N2738="sníž. přenesená",J2738,0)</f>
        <v>0</v>
      </c>
      <c r="BI2738" s="226">
        <f>IF(N2738="nulová",J2738,0)</f>
        <v>0</v>
      </c>
      <c r="BJ2738" s="19" t="s">
        <v>81</v>
      </c>
      <c r="BK2738" s="226">
        <f>ROUND(I2738*H2738,2)</f>
        <v>0</v>
      </c>
      <c r="BL2738" s="19" t="s">
        <v>263</v>
      </c>
      <c r="BM2738" s="225" t="s">
        <v>3467</v>
      </c>
    </row>
    <row r="2739" s="2" customFormat="1">
      <c r="A2739" s="40"/>
      <c r="B2739" s="41"/>
      <c r="C2739" s="42"/>
      <c r="D2739" s="234" t="s">
        <v>449</v>
      </c>
      <c r="E2739" s="42"/>
      <c r="F2739" s="276" t="s">
        <v>3468</v>
      </c>
      <c r="G2739" s="42"/>
      <c r="H2739" s="42"/>
      <c r="I2739" s="229"/>
      <c r="J2739" s="42"/>
      <c r="K2739" s="42"/>
      <c r="L2739" s="46"/>
      <c r="M2739" s="230"/>
      <c r="N2739" s="231"/>
      <c r="O2739" s="86"/>
      <c r="P2739" s="86"/>
      <c r="Q2739" s="86"/>
      <c r="R2739" s="86"/>
      <c r="S2739" s="86"/>
      <c r="T2739" s="87"/>
      <c r="U2739" s="40"/>
      <c r="V2739" s="40"/>
      <c r="W2739" s="40"/>
      <c r="X2739" s="40"/>
      <c r="Y2739" s="40"/>
      <c r="Z2739" s="40"/>
      <c r="AA2739" s="40"/>
      <c r="AB2739" s="40"/>
      <c r="AC2739" s="40"/>
      <c r="AD2739" s="40"/>
      <c r="AE2739" s="40"/>
      <c r="AT2739" s="19" t="s">
        <v>449</v>
      </c>
      <c r="AU2739" s="19" t="s">
        <v>83</v>
      </c>
    </row>
    <row r="2740" s="13" customFormat="1">
      <c r="A2740" s="13"/>
      <c r="B2740" s="232"/>
      <c r="C2740" s="233"/>
      <c r="D2740" s="234" t="s">
        <v>171</v>
      </c>
      <c r="E2740" s="235" t="s">
        <v>19</v>
      </c>
      <c r="F2740" s="236" t="s">
        <v>3469</v>
      </c>
      <c r="G2740" s="233"/>
      <c r="H2740" s="237">
        <v>1</v>
      </c>
      <c r="I2740" s="238"/>
      <c r="J2740" s="233"/>
      <c r="K2740" s="233"/>
      <c r="L2740" s="239"/>
      <c r="M2740" s="240"/>
      <c r="N2740" s="241"/>
      <c r="O2740" s="241"/>
      <c r="P2740" s="241"/>
      <c r="Q2740" s="241"/>
      <c r="R2740" s="241"/>
      <c r="S2740" s="241"/>
      <c r="T2740" s="242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T2740" s="243" t="s">
        <v>171</v>
      </c>
      <c r="AU2740" s="243" t="s">
        <v>83</v>
      </c>
      <c r="AV2740" s="13" t="s">
        <v>83</v>
      </c>
      <c r="AW2740" s="13" t="s">
        <v>35</v>
      </c>
      <c r="AX2740" s="13" t="s">
        <v>81</v>
      </c>
      <c r="AY2740" s="243" t="s">
        <v>160</v>
      </c>
    </row>
    <row r="2741" s="2" customFormat="1" ht="24.15" customHeight="1">
      <c r="A2741" s="40"/>
      <c r="B2741" s="41"/>
      <c r="C2741" s="214" t="s">
        <v>3470</v>
      </c>
      <c r="D2741" s="214" t="s">
        <v>162</v>
      </c>
      <c r="E2741" s="215" t="s">
        <v>3471</v>
      </c>
      <c r="F2741" s="216" t="s">
        <v>3472</v>
      </c>
      <c r="G2741" s="217" t="s">
        <v>250</v>
      </c>
      <c r="H2741" s="218">
        <v>383.16000000000002</v>
      </c>
      <c r="I2741" s="219"/>
      <c r="J2741" s="220">
        <f>ROUND(I2741*H2741,2)</f>
        <v>0</v>
      </c>
      <c r="K2741" s="216" t="s">
        <v>166</v>
      </c>
      <c r="L2741" s="46"/>
      <c r="M2741" s="221" t="s">
        <v>19</v>
      </c>
      <c r="N2741" s="222" t="s">
        <v>44</v>
      </c>
      <c r="O2741" s="86"/>
      <c r="P2741" s="223">
        <f>O2741*H2741</f>
        <v>0</v>
      </c>
      <c r="Q2741" s="223">
        <v>0.00029</v>
      </c>
      <c r="R2741" s="223">
        <f>Q2741*H2741</f>
        <v>0.1111164</v>
      </c>
      <c r="S2741" s="223">
        <v>0</v>
      </c>
      <c r="T2741" s="224">
        <f>S2741*H2741</f>
        <v>0</v>
      </c>
      <c r="U2741" s="40"/>
      <c r="V2741" s="40"/>
      <c r="W2741" s="40"/>
      <c r="X2741" s="40"/>
      <c r="Y2741" s="40"/>
      <c r="Z2741" s="40"/>
      <c r="AA2741" s="40"/>
      <c r="AB2741" s="40"/>
      <c r="AC2741" s="40"/>
      <c r="AD2741" s="40"/>
      <c r="AE2741" s="40"/>
      <c r="AR2741" s="225" t="s">
        <v>263</v>
      </c>
      <c r="AT2741" s="225" t="s">
        <v>162</v>
      </c>
      <c r="AU2741" s="225" t="s">
        <v>83</v>
      </c>
      <c r="AY2741" s="19" t="s">
        <v>160</v>
      </c>
      <c r="BE2741" s="226">
        <f>IF(N2741="základní",J2741,0)</f>
        <v>0</v>
      </c>
      <c r="BF2741" s="226">
        <f>IF(N2741="snížená",J2741,0)</f>
        <v>0</v>
      </c>
      <c r="BG2741" s="226">
        <f>IF(N2741="zákl. přenesená",J2741,0)</f>
        <v>0</v>
      </c>
      <c r="BH2741" s="226">
        <f>IF(N2741="sníž. přenesená",J2741,0)</f>
        <v>0</v>
      </c>
      <c r="BI2741" s="226">
        <f>IF(N2741="nulová",J2741,0)</f>
        <v>0</v>
      </c>
      <c r="BJ2741" s="19" t="s">
        <v>81</v>
      </c>
      <c r="BK2741" s="226">
        <f>ROUND(I2741*H2741,2)</f>
        <v>0</v>
      </c>
      <c r="BL2741" s="19" t="s">
        <v>263</v>
      </c>
      <c r="BM2741" s="225" t="s">
        <v>3473</v>
      </c>
    </row>
    <row r="2742" s="2" customFormat="1">
      <c r="A2742" s="40"/>
      <c r="B2742" s="41"/>
      <c r="C2742" s="42"/>
      <c r="D2742" s="227" t="s">
        <v>169</v>
      </c>
      <c r="E2742" s="42"/>
      <c r="F2742" s="228" t="s">
        <v>3474</v>
      </c>
      <c r="G2742" s="42"/>
      <c r="H2742" s="42"/>
      <c r="I2742" s="229"/>
      <c r="J2742" s="42"/>
      <c r="K2742" s="42"/>
      <c r="L2742" s="46"/>
      <c r="M2742" s="230"/>
      <c r="N2742" s="231"/>
      <c r="O2742" s="86"/>
      <c r="P2742" s="86"/>
      <c r="Q2742" s="86"/>
      <c r="R2742" s="86"/>
      <c r="S2742" s="86"/>
      <c r="T2742" s="87"/>
      <c r="U2742" s="40"/>
      <c r="V2742" s="40"/>
      <c r="W2742" s="40"/>
      <c r="X2742" s="40"/>
      <c r="Y2742" s="40"/>
      <c r="Z2742" s="40"/>
      <c r="AA2742" s="40"/>
      <c r="AB2742" s="40"/>
      <c r="AC2742" s="40"/>
      <c r="AD2742" s="40"/>
      <c r="AE2742" s="40"/>
      <c r="AT2742" s="19" t="s">
        <v>169</v>
      </c>
      <c r="AU2742" s="19" t="s">
        <v>83</v>
      </c>
    </row>
    <row r="2743" s="13" customFormat="1">
      <c r="A2743" s="13"/>
      <c r="B2743" s="232"/>
      <c r="C2743" s="233"/>
      <c r="D2743" s="234" t="s">
        <v>171</v>
      </c>
      <c r="E2743" s="235" t="s">
        <v>19</v>
      </c>
      <c r="F2743" s="236" t="s">
        <v>3475</v>
      </c>
      <c r="G2743" s="233"/>
      <c r="H2743" s="237">
        <v>21</v>
      </c>
      <c r="I2743" s="238"/>
      <c r="J2743" s="233"/>
      <c r="K2743" s="233"/>
      <c r="L2743" s="239"/>
      <c r="M2743" s="240"/>
      <c r="N2743" s="241"/>
      <c r="O2743" s="241"/>
      <c r="P2743" s="241"/>
      <c r="Q2743" s="241"/>
      <c r="R2743" s="241"/>
      <c r="S2743" s="241"/>
      <c r="T2743" s="242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T2743" s="243" t="s">
        <v>171</v>
      </c>
      <c r="AU2743" s="243" t="s">
        <v>83</v>
      </c>
      <c r="AV2743" s="13" t="s">
        <v>83</v>
      </c>
      <c r="AW2743" s="13" t="s">
        <v>35</v>
      </c>
      <c r="AX2743" s="13" t="s">
        <v>73</v>
      </c>
      <c r="AY2743" s="243" t="s">
        <v>160</v>
      </c>
    </row>
    <row r="2744" s="13" customFormat="1">
      <c r="A2744" s="13"/>
      <c r="B2744" s="232"/>
      <c r="C2744" s="233"/>
      <c r="D2744" s="234" t="s">
        <v>171</v>
      </c>
      <c r="E2744" s="235" t="s">
        <v>19</v>
      </c>
      <c r="F2744" s="236" t="s">
        <v>3476</v>
      </c>
      <c r="G2744" s="233"/>
      <c r="H2744" s="237">
        <v>35</v>
      </c>
      <c r="I2744" s="238"/>
      <c r="J2744" s="233"/>
      <c r="K2744" s="233"/>
      <c r="L2744" s="239"/>
      <c r="M2744" s="240"/>
      <c r="N2744" s="241"/>
      <c r="O2744" s="241"/>
      <c r="P2744" s="241"/>
      <c r="Q2744" s="241"/>
      <c r="R2744" s="241"/>
      <c r="S2744" s="241"/>
      <c r="T2744" s="242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T2744" s="243" t="s">
        <v>171</v>
      </c>
      <c r="AU2744" s="243" t="s">
        <v>83</v>
      </c>
      <c r="AV2744" s="13" t="s">
        <v>83</v>
      </c>
      <c r="AW2744" s="13" t="s">
        <v>35</v>
      </c>
      <c r="AX2744" s="13" t="s">
        <v>73</v>
      </c>
      <c r="AY2744" s="243" t="s">
        <v>160</v>
      </c>
    </row>
    <row r="2745" s="13" customFormat="1">
      <c r="A2745" s="13"/>
      <c r="B2745" s="232"/>
      <c r="C2745" s="233"/>
      <c r="D2745" s="234" t="s">
        <v>171</v>
      </c>
      <c r="E2745" s="235" t="s">
        <v>19</v>
      </c>
      <c r="F2745" s="236" t="s">
        <v>3477</v>
      </c>
      <c r="G2745" s="233"/>
      <c r="H2745" s="237">
        <v>10</v>
      </c>
      <c r="I2745" s="238"/>
      <c r="J2745" s="233"/>
      <c r="K2745" s="233"/>
      <c r="L2745" s="239"/>
      <c r="M2745" s="240"/>
      <c r="N2745" s="241"/>
      <c r="O2745" s="241"/>
      <c r="P2745" s="241"/>
      <c r="Q2745" s="241"/>
      <c r="R2745" s="241"/>
      <c r="S2745" s="241"/>
      <c r="T2745" s="242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T2745" s="243" t="s">
        <v>171</v>
      </c>
      <c r="AU2745" s="243" t="s">
        <v>83</v>
      </c>
      <c r="AV2745" s="13" t="s">
        <v>83</v>
      </c>
      <c r="AW2745" s="13" t="s">
        <v>35</v>
      </c>
      <c r="AX2745" s="13" t="s">
        <v>73</v>
      </c>
      <c r="AY2745" s="243" t="s">
        <v>160</v>
      </c>
    </row>
    <row r="2746" s="13" customFormat="1">
      <c r="A2746" s="13"/>
      <c r="B2746" s="232"/>
      <c r="C2746" s="233"/>
      <c r="D2746" s="234" t="s">
        <v>171</v>
      </c>
      <c r="E2746" s="235" t="s">
        <v>19</v>
      </c>
      <c r="F2746" s="236" t="s">
        <v>3478</v>
      </c>
      <c r="G2746" s="233"/>
      <c r="H2746" s="237">
        <v>8</v>
      </c>
      <c r="I2746" s="238"/>
      <c r="J2746" s="233"/>
      <c r="K2746" s="233"/>
      <c r="L2746" s="239"/>
      <c r="M2746" s="240"/>
      <c r="N2746" s="241"/>
      <c r="O2746" s="241"/>
      <c r="P2746" s="241"/>
      <c r="Q2746" s="241"/>
      <c r="R2746" s="241"/>
      <c r="S2746" s="241"/>
      <c r="T2746" s="242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T2746" s="243" t="s">
        <v>171</v>
      </c>
      <c r="AU2746" s="243" t="s">
        <v>83</v>
      </c>
      <c r="AV2746" s="13" t="s">
        <v>83</v>
      </c>
      <c r="AW2746" s="13" t="s">
        <v>35</v>
      </c>
      <c r="AX2746" s="13" t="s">
        <v>73</v>
      </c>
      <c r="AY2746" s="243" t="s">
        <v>160</v>
      </c>
    </row>
    <row r="2747" s="13" customFormat="1">
      <c r="A2747" s="13"/>
      <c r="B2747" s="232"/>
      <c r="C2747" s="233"/>
      <c r="D2747" s="234" t="s">
        <v>171</v>
      </c>
      <c r="E2747" s="235" t="s">
        <v>19</v>
      </c>
      <c r="F2747" s="236" t="s">
        <v>3479</v>
      </c>
      <c r="G2747" s="233"/>
      <c r="H2747" s="237">
        <v>235</v>
      </c>
      <c r="I2747" s="238"/>
      <c r="J2747" s="233"/>
      <c r="K2747" s="233"/>
      <c r="L2747" s="239"/>
      <c r="M2747" s="240"/>
      <c r="N2747" s="241"/>
      <c r="O2747" s="241"/>
      <c r="P2747" s="241"/>
      <c r="Q2747" s="241"/>
      <c r="R2747" s="241"/>
      <c r="S2747" s="241"/>
      <c r="T2747" s="242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T2747" s="243" t="s">
        <v>171</v>
      </c>
      <c r="AU2747" s="243" t="s">
        <v>83</v>
      </c>
      <c r="AV2747" s="13" t="s">
        <v>83</v>
      </c>
      <c r="AW2747" s="13" t="s">
        <v>35</v>
      </c>
      <c r="AX2747" s="13" t="s">
        <v>73</v>
      </c>
      <c r="AY2747" s="243" t="s">
        <v>160</v>
      </c>
    </row>
    <row r="2748" s="13" customFormat="1">
      <c r="A2748" s="13"/>
      <c r="B2748" s="232"/>
      <c r="C2748" s="233"/>
      <c r="D2748" s="234" t="s">
        <v>171</v>
      </c>
      <c r="E2748" s="235" t="s">
        <v>19</v>
      </c>
      <c r="F2748" s="236" t="s">
        <v>3480</v>
      </c>
      <c r="G2748" s="233"/>
      <c r="H2748" s="237">
        <v>37.600000000000001</v>
      </c>
      <c r="I2748" s="238"/>
      <c r="J2748" s="233"/>
      <c r="K2748" s="233"/>
      <c r="L2748" s="239"/>
      <c r="M2748" s="240"/>
      <c r="N2748" s="241"/>
      <c r="O2748" s="241"/>
      <c r="P2748" s="241"/>
      <c r="Q2748" s="241"/>
      <c r="R2748" s="241"/>
      <c r="S2748" s="241"/>
      <c r="T2748" s="242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T2748" s="243" t="s">
        <v>171</v>
      </c>
      <c r="AU2748" s="243" t="s">
        <v>83</v>
      </c>
      <c r="AV2748" s="13" t="s">
        <v>83</v>
      </c>
      <c r="AW2748" s="13" t="s">
        <v>35</v>
      </c>
      <c r="AX2748" s="13" t="s">
        <v>73</v>
      </c>
      <c r="AY2748" s="243" t="s">
        <v>160</v>
      </c>
    </row>
    <row r="2749" s="13" customFormat="1">
      <c r="A2749" s="13"/>
      <c r="B2749" s="232"/>
      <c r="C2749" s="233"/>
      <c r="D2749" s="234" t="s">
        <v>171</v>
      </c>
      <c r="E2749" s="235" t="s">
        <v>19</v>
      </c>
      <c r="F2749" s="236" t="s">
        <v>3481</v>
      </c>
      <c r="G2749" s="233"/>
      <c r="H2749" s="237">
        <v>18</v>
      </c>
      <c r="I2749" s="238"/>
      <c r="J2749" s="233"/>
      <c r="K2749" s="233"/>
      <c r="L2749" s="239"/>
      <c r="M2749" s="240"/>
      <c r="N2749" s="241"/>
      <c r="O2749" s="241"/>
      <c r="P2749" s="241"/>
      <c r="Q2749" s="241"/>
      <c r="R2749" s="241"/>
      <c r="S2749" s="241"/>
      <c r="T2749" s="242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T2749" s="243" t="s">
        <v>171</v>
      </c>
      <c r="AU2749" s="243" t="s">
        <v>83</v>
      </c>
      <c r="AV2749" s="13" t="s">
        <v>83</v>
      </c>
      <c r="AW2749" s="13" t="s">
        <v>35</v>
      </c>
      <c r="AX2749" s="13" t="s">
        <v>73</v>
      </c>
      <c r="AY2749" s="243" t="s">
        <v>160</v>
      </c>
    </row>
    <row r="2750" s="13" customFormat="1">
      <c r="A2750" s="13"/>
      <c r="B2750" s="232"/>
      <c r="C2750" s="233"/>
      <c r="D2750" s="234" t="s">
        <v>171</v>
      </c>
      <c r="E2750" s="235" t="s">
        <v>19</v>
      </c>
      <c r="F2750" s="236" t="s">
        <v>3482</v>
      </c>
      <c r="G2750" s="233"/>
      <c r="H2750" s="237">
        <v>8.7599999999999998</v>
      </c>
      <c r="I2750" s="238"/>
      <c r="J2750" s="233"/>
      <c r="K2750" s="233"/>
      <c r="L2750" s="239"/>
      <c r="M2750" s="240"/>
      <c r="N2750" s="241"/>
      <c r="O2750" s="241"/>
      <c r="P2750" s="241"/>
      <c r="Q2750" s="241"/>
      <c r="R2750" s="241"/>
      <c r="S2750" s="241"/>
      <c r="T2750" s="242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T2750" s="243" t="s">
        <v>171</v>
      </c>
      <c r="AU2750" s="243" t="s">
        <v>83</v>
      </c>
      <c r="AV2750" s="13" t="s">
        <v>83</v>
      </c>
      <c r="AW2750" s="13" t="s">
        <v>35</v>
      </c>
      <c r="AX2750" s="13" t="s">
        <v>73</v>
      </c>
      <c r="AY2750" s="243" t="s">
        <v>160</v>
      </c>
    </row>
    <row r="2751" s="13" customFormat="1">
      <c r="A2751" s="13"/>
      <c r="B2751" s="232"/>
      <c r="C2751" s="233"/>
      <c r="D2751" s="234" t="s">
        <v>171</v>
      </c>
      <c r="E2751" s="235" t="s">
        <v>19</v>
      </c>
      <c r="F2751" s="236" t="s">
        <v>3483</v>
      </c>
      <c r="G2751" s="233"/>
      <c r="H2751" s="237">
        <v>9.8000000000000007</v>
      </c>
      <c r="I2751" s="238"/>
      <c r="J2751" s="233"/>
      <c r="K2751" s="233"/>
      <c r="L2751" s="239"/>
      <c r="M2751" s="240"/>
      <c r="N2751" s="241"/>
      <c r="O2751" s="241"/>
      <c r="P2751" s="241"/>
      <c r="Q2751" s="241"/>
      <c r="R2751" s="241"/>
      <c r="S2751" s="241"/>
      <c r="T2751" s="242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T2751" s="243" t="s">
        <v>171</v>
      </c>
      <c r="AU2751" s="243" t="s">
        <v>83</v>
      </c>
      <c r="AV2751" s="13" t="s">
        <v>83</v>
      </c>
      <c r="AW2751" s="13" t="s">
        <v>35</v>
      </c>
      <c r="AX2751" s="13" t="s">
        <v>73</v>
      </c>
      <c r="AY2751" s="243" t="s">
        <v>160</v>
      </c>
    </row>
    <row r="2752" s="14" customFormat="1">
      <c r="A2752" s="14"/>
      <c r="B2752" s="244"/>
      <c r="C2752" s="245"/>
      <c r="D2752" s="234" t="s">
        <v>171</v>
      </c>
      <c r="E2752" s="246" t="s">
        <v>19</v>
      </c>
      <c r="F2752" s="247" t="s">
        <v>180</v>
      </c>
      <c r="G2752" s="245"/>
      <c r="H2752" s="248">
        <v>383.16000000000002</v>
      </c>
      <c r="I2752" s="249"/>
      <c r="J2752" s="245"/>
      <c r="K2752" s="245"/>
      <c r="L2752" s="250"/>
      <c r="M2752" s="251"/>
      <c r="N2752" s="252"/>
      <c r="O2752" s="252"/>
      <c r="P2752" s="252"/>
      <c r="Q2752" s="252"/>
      <c r="R2752" s="252"/>
      <c r="S2752" s="252"/>
      <c r="T2752" s="253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T2752" s="254" t="s">
        <v>171</v>
      </c>
      <c r="AU2752" s="254" t="s">
        <v>83</v>
      </c>
      <c r="AV2752" s="14" t="s">
        <v>167</v>
      </c>
      <c r="AW2752" s="14" t="s">
        <v>35</v>
      </c>
      <c r="AX2752" s="14" t="s">
        <v>81</v>
      </c>
      <c r="AY2752" s="254" t="s">
        <v>160</v>
      </c>
    </row>
    <row r="2753" s="2" customFormat="1" ht="24.15" customHeight="1">
      <c r="A2753" s="40"/>
      <c r="B2753" s="41"/>
      <c r="C2753" s="214" t="s">
        <v>3484</v>
      </c>
      <c r="D2753" s="214" t="s">
        <v>162</v>
      </c>
      <c r="E2753" s="215" t="s">
        <v>3485</v>
      </c>
      <c r="F2753" s="216" t="s">
        <v>3486</v>
      </c>
      <c r="G2753" s="217" t="s">
        <v>287</v>
      </c>
      <c r="H2753" s="218">
        <v>1</v>
      </c>
      <c r="I2753" s="219"/>
      <c r="J2753" s="220">
        <f>ROUND(I2753*H2753,2)</f>
        <v>0</v>
      </c>
      <c r="K2753" s="216" t="s">
        <v>166</v>
      </c>
      <c r="L2753" s="46"/>
      <c r="M2753" s="221" t="s">
        <v>19</v>
      </c>
      <c r="N2753" s="222" t="s">
        <v>44</v>
      </c>
      <c r="O2753" s="86"/>
      <c r="P2753" s="223">
        <f>O2753*H2753</f>
        <v>0</v>
      </c>
      <c r="Q2753" s="223">
        <v>0</v>
      </c>
      <c r="R2753" s="223">
        <f>Q2753*H2753</f>
        <v>0</v>
      </c>
      <c r="S2753" s="223">
        <v>0</v>
      </c>
      <c r="T2753" s="224">
        <f>S2753*H2753</f>
        <v>0</v>
      </c>
      <c r="U2753" s="40"/>
      <c r="V2753" s="40"/>
      <c r="W2753" s="40"/>
      <c r="X2753" s="40"/>
      <c r="Y2753" s="40"/>
      <c r="Z2753" s="40"/>
      <c r="AA2753" s="40"/>
      <c r="AB2753" s="40"/>
      <c r="AC2753" s="40"/>
      <c r="AD2753" s="40"/>
      <c r="AE2753" s="40"/>
      <c r="AR2753" s="225" t="s">
        <v>263</v>
      </c>
      <c r="AT2753" s="225" t="s">
        <v>162</v>
      </c>
      <c r="AU2753" s="225" t="s">
        <v>83</v>
      </c>
      <c r="AY2753" s="19" t="s">
        <v>160</v>
      </c>
      <c r="BE2753" s="226">
        <f>IF(N2753="základní",J2753,0)</f>
        <v>0</v>
      </c>
      <c r="BF2753" s="226">
        <f>IF(N2753="snížená",J2753,0)</f>
        <v>0</v>
      </c>
      <c r="BG2753" s="226">
        <f>IF(N2753="zákl. přenesená",J2753,0)</f>
        <v>0</v>
      </c>
      <c r="BH2753" s="226">
        <f>IF(N2753="sníž. přenesená",J2753,0)</f>
        <v>0</v>
      </c>
      <c r="BI2753" s="226">
        <f>IF(N2753="nulová",J2753,0)</f>
        <v>0</v>
      </c>
      <c r="BJ2753" s="19" t="s">
        <v>81</v>
      </c>
      <c r="BK2753" s="226">
        <f>ROUND(I2753*H2753,2)</f>
        <v>0</v>
      </c>
      <c r="BL2753" s="19" t="s">
        <v>263</v>
      </c>
      <c r="BM2753" s="225" t="s">
        <v>3487</v>
      </c>
    </row>
    <row r="2754" s="2" customFormat="1">
      <c r="A2754" s="40"/>
      <c r="B2754" s="41"/>
      <c r="C2754" s="42"/>
      <c r="D2754" s="227" t="s">
        <v>169</v>
      </c>
      <c r="E2754" s="42"/>
      <c r="F2754" s="228" t="s">
        <v>3488</v>
      </c>
      <c r="G2754" s="42"/>
      <c r="H2754" s="42"/>
      <c r="I2754" s="229"/>
      <c r="J2754" s="42"/>
      <c r="K2754" s="42"/>
      <c r="L2754" s="46"/>
      <c r="M2754" s="230"/>
      <c r="N2754" s="231"/>
      <c r="O2754" s="86"/>
      <c r="P2754" s="86"/>
      <c r="Q2754" s="86"/>
      <c r="R2754" s="86"/>
      <c r="S2754" s="86"/>
      <c r="T2754" s="87"/>
      <c r="U2754" s="40"/>
      <c r="V2754" s="40"/>
      <c r="W2754" s="40"/>
      <c r="X2754" s="40"/>
      <c r="Y2754" s="40"/>
      <c r="Z2754" s="40"/>
      <c r="AA2754" s="40"/>
      <c r="AB2754" s="40"/>
      <c r="AC2754" s="40"/>
      <c r="AD2754" s="40"/>
      <c r="AE2754" s="40"/>
      <c r="AT2754" s="19" t="s">
        <v>169</v>
      </c>
      <c r="AU2754" s="19" t="s">
        <v>83</v>
      </c>
    </row>
    <row r="2755" s="13" customFormat="1">
      <c r="A2755" s="13"/>
      <c r="B2755" s="232"/>
      <c r="C2755" s="233"/>
      <c r="D2755" s="234" t="s">
        <v>171</v>
      </c>
      <c r="E2755" s="235" t="s">
        <v>19</v>
      </c>
      <c r="F2755" s="236" t="s">
        <v>3489</v>
      </c>
      <c r="G2755" s="233"/>
      <c r="H2755" s="237">
        <v>1</v>
      </c>
      <c r="I2755" s="238"/>
      <c r="J2755" s="233"/>
      <c r="K2755" s="233"/>
      <c r="L2755" s="239"/>
      <c r="M2755" s="240"/>
      <c r="N2755" s="241"/>
      <c r="O2755" s="241"/>
      <c r="P2755" s="241"/>
      <c r="Q2755" s="241"/>
      <c r="R2755" s="241"/>
      <c r="S2755" s="241"/>
      <c r="T2755" s="242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T2755" s="243" t="s">
        <v>171</v>
      </c>
      <c r="AU2755" s="243" t="s">
        <v>83</v>
      </c>
      <c r="AV2755" s="13" t="s">
        <v>83</v>
      </c>
      <c r="AW2755" s="13" t="s">
        <v>35</v>
      </c>
      <c r="AX2755" s="13" t="s">
        <v>73</v>
      </c>
      <c r="AY2755" s="243" t="s">
        <v>160</v>
      </c>
    </row>
    <row r="2756" s="14" customFormat="1">
      <c r="A2756" s="14"/>
      <c r="B2756" s="244"/>
      <c r="C2756" s="245"/>
      <c r="D2756" s="234" t="s">
        <v>171</v>
      </c>
      <c r="E2756" s="246" t="s">
        <v>19</v>
      </c>
      <c r="F2756" s="247" t="s">
        <v>180</v>
      </c>
      <c r="G2756" s="245"/>
      <c r="H2756" s="248">
        <v>1</v>
      </c>
      <c r="I2756" s="249"/>
      <c r="J2756" s="245"/>
      <c r="K2756" s="245"/>
      <c r="L2756" s="250"/>
      <c r="M2756" s="251"/>
      <c r="N2756" s="252"/>
      <c r="O2756" s="252"/>
      <c r="P2756" s="252"/>
      <c r="Q2756" s="252"/>
      <c r="R2756" s="252"/>
      <c r="S2756" s="252"/>
      <c r="T2756" s="253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T2756" s="254" t="s">
        <v>171</v>
      </c>
      <c r="AU2756" s="254" t="s">
        <v>83</v>
      </c>
      <c r="AV2756" s="14" t="s">
        <v>167</v>
      </c>
      <c r="AW2756" s="14" t="s">
        <v>35</v>
      </c>
      <c r="AX2756" s="14" t="s">
        <v>81</v>
      </c>
      <c r="AY2756" s="254" t="s">
        <v>160</v>
      </c>
    </row>
    <row r="2757" s="2" customFormat="1" ht="24.15" customHeight="1">
      <c r="A2757" s="40"/>
      <c r="B2757" s="41"/>
      <c r="C2757" s="255" t="s">
        <v>3490</v>
      </c>
      <c r="D2757" s="255" t="s">
        <v>242</v>
      </c>
      <c r="E2757" s="256" t="s">
        <v>3491</v>
      </c>
      <c r="F2757" s="257" t="s">
        <v>3492</v>
      </c>
      <c r="G2757" s="258" t="s">
        <v>287</v>
      </c>
      <c r="H2757" s="259">
        <v>1</v>
      </c>
      <c r="I2757" s="260"/>
      <c r="J2757" s="261">
        <f>ROUND(I2757*H2757,2)</f>
        <v>0</v>
      </c>
      <c r="K2757" s="257" t="s">
        <v>19</v>
      </c>
      <c r="L2757" s="262"/>
      <c r="M2757" s="263" t="s">
        <v>19</v>
      </c>
      <c r="N2757" s="264" t="s">
        <v>44</v>
      </c>
      <c r="O2757" s="86"/>
      <c r="P2757" s="223">
        <f>O2757*H2757</f>
        <v>0</v>
      </c>
      <c r="Q2757" s="223">
        <v>0.044999999999999998</v>
      </c>
      <c r="R2757" s="223">
        <f>Q2757*H2757</f>
        <v>0.044999999999999998</v>
      </c>
      <c r="S2757" s="223">
        <v>0</v>
      </c>
      <c r="T2757" s="224">
        <f>S2757*H2757</f>
        <v>0</v>
      </c>
      <c r="U2757" s="40"/>
      <c r="V2757" s="40"/>
      <c r="W2757" s="40"/>
      <c r="X2757" s="40"/>
      <c r="Y2757" s="40"/>
      <c r="Z2757" s="40"/>
      <c r="AA2757" s="40"/>
      <c r="AB2757" s="40"/>
      <c r="AC2757" s="40"/>
      <c r="AD2757" s="40"/>
      <c r="AE2757" s="40"/>
      <c r="AR2757" s="225" t="s">
        <v>368</v>
      </c>
      <c r="AT2757" s="225" t="s">
        <v>242</v>
      </c>
      <c r="AU2757" s="225" t="s">
        <v>83</v>
      </c>
      <c r="AY2757" s="19" t="s">
        <v>160</v>
      </c>
      <c r="BE2757" s="226">
        <f>IF(N2757="základní",J2757,0)</f>
        <v>0</v>
      </c>
      <c r="BF2757" s="226">
        <f>IF(N2757="snížená",J2757,0)</f>
        <v>0</v>
      </c>
      <c r="BG2757" s="226">
        <f>IF(N2757="zákl. přenesená",J2757,0)</f>
        <v>0</v>
      </c>
      <c r="BH2757" s="226">
        <f>IF(N2757="sníž. přenesená",J2757,0)</f>
        <v>0</v>
      </c>
      <c r="BI2757" s="226">
        <f>IF(N2757="nulová",J2757,0)</f>
        <v>0</v>
      </c>
      <c r="BJ2757" s="19" t="s">
        <v>81</v>
      </c>
      <c r="BK2757" s="226">
        <f>ROUND(I2757*H2757,2)</f>
        <v>0</v>
      </c>
      <c r="BL2757" s="19" t="s">
        <v>263</v>
      </c>
      <c r="BM2757" s="225" t="s">
        <v>3493</v>
      </c>
    </row>
    <row r="2758" s="2" customFormat="1">
      <c r="A2758" s="40"/>
      <c r="B2758" s="41"/>
      <c r="C2758" s="42"/>
      <c r="D2758" s="234" t="s">
        <v>449</v>
      </c>
      <c r="E2758" s="42"/>
      <c r="F2758" s="276" t="s">
        <v>3494</v>
      </c>
      <c r="G2758" s="42"/>
      <c r="H2758" s="42"/>
      <c r="I2758" s="229"/>
      <c r="J2758" s="42"/>
      <c r="K2758" s="42"/>
      <c r="L2758" s="46"/>
      <c r="M2758" s="230"/>
      <c r="N2758" s="231"/>
      <c r="O2758" s="86"/>
      <c r="P2758" s="86"/>
      <c r="Q2758" s="86"/>
      <c r="R2758" s="86"/>
      <c r="S2758" s="86"/>
      <c r="T2758" s="87"/>
      <c r="U2758" s="40"/>
      <c r="V2758" s="40"/>
      <c r="W2758" s="40"/>
      <c r="X2758" s="40"/>
      <c r="Y2758" s="40"/>
      <c r="Z2758" s="40"/>
      <c r="AA2758" s="40"/>
      <c r="AB2758" s="40"/>
      <c r="AC2758" s="40"/>
      <c r="AD2758" s="40"/>
      <c r="AE2758" s="40"/>
      <c r="AT2758" s="19" t="s">
        <v>449</v>
      </c>
      <c r="AU2758" s="19" t="s">
        <v>83</v>
      </c>
    </row>
    <row r="2759" s="13" customFormat="1">
      <c r="A2759" s="13"/>
      <c r="B2759" s="232"/>
      <c r="C2759" s="233"/>
      <c r="D2759" s="234" t="s">
        <v>171</v>
      </c>
      <c r="E2759" s="235" t="s">
        <v>19</v>
      </c>
      <c r="F2759" s="236" t="s">
        <v>3495</v>
      </c>
      <c r="G2759" s="233"/>
      <c r="H2759" s="237">
        <v>1</v>
      </c>
      <c r="I2759" s="238"/>
      <c r="J2759" s="233"/>
      <c r="K2759" s="233"/>
      <c r="L2759" s="239"/>
      <c r="M2759" s="240"/>
      <c r="N2759" s="241"/>
      <c r="O2759" s="241"/>
      <c r="P2759" s="241"/>
      <c r="Q2759" s="241"/>
      <c r="R2759" s="241"/>
      <c r="S2759" s="241"/>
      <c r="T2759" s="242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T2759" s="243" t="s">
        <v>171</v>
      </c>
      <c r="AU2759" s="243" t="s">
        <v>83</v>
      </c>
      <c r="AV2759" s="13" t="s">
        <v>83</v>
      </c>
      <c r="AW2759" s="13" t="s">
        <v>35</v>
      </c>
      <c r="AX2759" s="13" t="s">
        <v>81</v>
      </c>
      <c r="AY2759" s="243" t="s">
        <v>160</v>
      </c>
    </row>
    <row r="2760" s="2" customFormat="1" ht="24.15" customHeight="1">
      <c r="A2760" s="40"/>
      <c r="B2760" s="41"/>
      <c r="C2760" s="214" t="s">
        <v>3496</v>
      </c>
      <c r="D2760" s="214" t="s">
        <v>162</v>
      </c>
      <c r="E2760" s="215" t="s">
        <v>3485</v>
      </c>
      <c r="F2760" s="216" t="s">
        <v>3486</v>
      </c>
      <c r="G2760" s="217" t="s">
        <v>287</v>
      </c>
      <c r="H2760" s="218">
        <v>5</v>
      </c>
      <c r="I2760" s="219"/>
      <c r="J2760" s="220">
        <f>ROUND(I2760*H2760,2)</f>
        <v>0</v>
      </c>
      <c r="K2760" s="216" t="s">
        <v>166</v>
      </c>
      <c r="L2760" s="46"/>
      <c r="M2760" s="221" t="s">
        <v>19</v>
      </c>
      <c r="N2760" s="222" t="s">
        <v>44</v>
      </c>
      <c r="O2760" s="86"/>
      <c r="P2760" s="223">
        <f>O2760*H2760</f>
        <v>0</v>
      </c>
      <c r="Q2760" s="223">
        <v>0</v>
      </c>
      <c r="R2760" s="223">
        <f>Q2760*H2760</f>
        <v>0</v>
      </c>
      <c r="S2760" s="223">
        <v>0</v>
      </c>
      <c r="T2760" s="224">
        <f>S2760*H2760</f>
        <v>0</v>
      </c>
      <c r="U2760" s="40"/>
      <c r="V2760" s="40"/>
      <c r="W2760" s="40"/>
      <c r="X2760" s="40"/>
      <c r="Y2760" s="40"/>
      <c r="Z2760" s="40"/>
      <c r="AA2760" s="40"/>
      <c r="AB2760" s="40"/>
      <c r="AC2760" s="40"/>
      <c r="AD2760" s="40"/>
      <c r="AE2760" s="40"/>
      <c r="AR2760" s="225" t="s">
        <v>263</v>
      </c>
      <c r="AT2760" s="225" t="s">
        <v>162</v>
      </c>
      <c r="AU2760" s="225" t="s">
        <v>83</v>
      </c>
      <c r="AY2760" s="19" t="s">
        <v>160</v>
      </c>
      <c r="BE2760" s="226">
        <f>IF(N2760="základní",J2760,0)</f>
        <v>0</v>
      </c>
      <c r="BF2760" s="226">
        <f>IF(N2760="snížená",J2760,0)</f>
        <v>0</v>
      </c>
      <c r="BG2760" s="226">
        <f>IF(N2760="zákl. přenesená",J2760,0)</f>
        <v>0</v>
      </c>
      <c r="BH2760" s="226">
        <f>IF(N2760="sníž. přenesená",J2760,0)</f>
        <v>0</v>
      </c>
      <c r="BI2760" s="226">
        <f>IF(N2760="nulová",J2760,0)</f>
        <v>0</v>
      </c>
      <c r="BJ2760" s="19" t="s">
        <v>81</v>
      </c>
      <c r="BK2760" s="226">
        <f>ROUND(I2760*H2760,2)</f>
        <v>0</v>
      </c>
      <c r="BL2760" s="19" t="s">
        <v>263</v>
      </c>
      <c r="BM2760" s="225" t="s">
        <v>3497</v>
      </c>
    </row>
    <row r="2761" s="2" customFormat="1">
      <c r="A2761" s="40"/>
      <c r="B2761" s="41"/>
      <c r="C2761" s="42"/>
      <c r="D2761" s="227" t="s">
        <v>169</v>
      </c>
      <c r="E2761" s="42"/>
      <c r="F2761" s="228" t="s">
        <v>3488</v>
      </c>
      <c r="G2761" s="42"/>
      <c r="H2761" s="42"/>
      <c r="I2761" s="229"/>
      <c r="J2761" s="42"/>
      <c r="K2761" s="42"/>
      <c r="L2761" s="46"/>
      <c r="M2761" s="230"/>
      <c r="N2761" s="231"/>
      <c r="O2761" s="86"/>
      <c r="P2761" s="86"/>
      <c r="Q2761" s="86"/>
      <c r="R2761" s="86"/>
      <c r="S2761" s="86"/>
      <c r="T2761" s="87"/>
      <c r="U2761" s="40"/>
      <c r="V2761" s="40"/>
      <c r="W2761" s="40"/>
      <c r="X2761" s="40"/>
      <c r="Y2761" s="40"/>
      <c r="Z2761" s="40"/>
      <c r="AA2761" s="40"/>
      <c r="AB2761" s="40"/>
      <c r="AC2761" s="40"/>
      <c r="AD2761" s="40"/>
      <c r="AE2761" s="40"/>
      <c r="AT2761" s="19" t="s">
        <v>169</v>
      </c>
      <c r="AU2761" s="19" t="s">
        <v>83</v>
      </c>
    </row>
    <row r="2762" s="13" customFormat="1">
      <c r="A2762" s="13"/>
      <c r="B2762" s="232"/>
      <c r="C2762" s="233"/>
      <c r="D2762" s="234" t="s">
        <v>171</v>
      </c>
      <c r="E2762" s="235" t="s">
        <v>19</v>
      </c>
      <c r="F2762" s="236" t="s">
        <v>3498</v>
      </c>
      <c r="G2762" s="233"/>
      <c r="H2762" s="237">
        <v>2</v>
      </c>
      <c r="I2762" s="238"/>
      <c r="J2762" s="233"/>
      <c r="K2762" s="233"/>
      <c r="L2762" s="239"/>
      <c r="M2762" s="240"/>
      <c r="N2762" s="241"/>
      <c r="O2762" s="241"/>
      <c r="P2762" s="241"/>
      <c r="Q2762" s="241"/>
      <c r="R2762" s="241"/>
      <c r="S2762" s="241"/>
      <c r="T2762" s="242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T2762" s="243" t="s">
        <v>171</v>
      </c>
      <c r="AU2762" s="243" t="s">
        <v>83</v>
      </c>
      <c r="AV2762" s="13" t="s">
        <v>83</v>
      </c>
      <c r="AW2762" s="13" t="s">
        <v>35</v>
      </c>
      <c r="AX2762" s="13" t="s">
        <v>73</v>
      </c>
      <c r="AY2762" s="243" t="s">
        <v>160</v>
      </c>
    </row>
    <row r="2763" s="13" customFormat="1">
      <c r="A2763" s="13"/>
      <c r="B2763" s="232"/>
      <c r="C2763" s="233"/>
      <c r="D2763" s="234" t="s">
        <v>171</v>
      </c>
      <c r="E2763" s="235" t="s">
        <v>19</v>
      </c>
      <c r="F2763" s="236" t="s">
        <v>3499</v>
      </c>
      <c r="G2763" s="233"/>
      <c r="H2763" s="237">
        <v>3</v>
      </c>
      <c r="I2763" s="238"/>
      <c r="J2763" s="233"/>
      <c r="K2763" s="233"/>
      <c r="L2763" s="239"/>
      <c r="M2763" s="240"/>
      <c r="N2763" s="241"/>
      <c r="O2763" s="241"/>
      <c r="P2763" s="241"/>
      <c r="Q2763" s="241"/>
      <c r="R2763" s="241"/>
      <c r="S2763" s="241"/>
      <c r="T2763" s="242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T2763" s="243" t="s">
        <v>171</v>
      </c>
      <c r="AU2763" s="243" t="s">
        <v>83</v>
      </c>
      <c r="AV2763" s="13" t="s">
        <v>83</v>
      </c>
      <c r="AW2763" s="13" t="s">
        <v>35</v>
      </c>
      <c r="AX2763" s="13" t="s">
        <v>73</v>
      </c>
      <c r="AY2763" s="243" t="s">
        <v>160</v>
      </c>
    </row>
    <row r="2764" s="14" customFormat="1">
      <c r="A2764" s="14"/>
      <c r="B2764" s="244"/>
      <c r="C2764" s="245"/>
      <c r="D2764" s="234" t="s">
        <v>171</v>
      </c>
      <c r="E2764" s="246" t="s">
        <v>19</v>
      </c>
      <c r="F2764" s="247" t="s">
        <v>180</v>
      </c>
      <c r="G2764" s="245"/>
      <c r="H2764" s="248">
        <v>5</v>
      </c>
      <c r="I2764" s="249"/>
      <c r="J2764" s="245"/>
      <c r="K2764" s="245"/>
      <c r="L2764" s="250"/>
      <c r="M2764" s="251"/>
      <c r="N2764" s="252"/>
      <c r="O2764" s="252"/>
      <c r="P2764" s="252"/>
      <c r="Q2764" s="252"/>
      <c r="R2764" s="252"/>
      <c r="S2764" s="252"/>
      <c r="T2764" s="253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T2764" s="254" t="s">
        <v>171</v>
      </c>
      <c r="AU2764" s="254" t="s">
        <v>83</v>
      </c>
      <c r="AV2764" s="14" t="s">
        <v>167</v>
      </c>
      <c r="AW2764" s="14" t="s">
        <v>35</v>
      </c>
      <c r="AX2764" s="14" t="s">
        <v>81</v>
      </c>
      <c r="AY2764" s="254" t="s">
        <v>160</v>
      </c>
    </row>
    <row r="2765" s="2" customFormat="1" ht="24.15" customHeight="1">
      <c r="A2765" s="40"/>
      <c r="B2765" s="41"/>
      <c r="C2765" s="255" t="s">
        <v>3500</v>
      </c>
      <c r="D2765" s="255" t="s">
        <v>242</v>
      </c>
      <c r="E2765" s="256" t="s">
        <v>876</v>
      </c>
      <c r="F2765" s="257" t="s">
        <v>3501</v>
      </c>
      <c r="G2765" s="258" t="s">
        <v>287</v>
      </c>
      <c r="H2765" s="259">
        <v>5</v>
      </c>
      <c r="I2765" s="260"/>
      <c r="J2765" s="261">
        <f>ROUND(I2765*H2765,2)</f>
        <v>0</v>
      </c>
      <c r="K2765" s="257" t="s">
        <v>19</v>
      </c>
      <c r="L2765" s="262"/>
      <c r="M2765" s="263" t="s">
        <v>19</v>
      </c>
      <c r="N2765" s="264" t="s">
        <v>44</v>
      </c>
      <c r="O2765" s="86"/>
      <c r="P2765" s="223">
        <f>O2765*H2765</f>
        <v>0</v>
      </c>
      <c r="Q2765" s="223">
        <v>0.044999999999999998</v>
      </c>
      <c r="R2765" s="223">
        <f>Q2765*H2765</f>
        <v>0.22499999999999998</v>
      </c>
      <c r="S2765" s="223">
        <v>0</v>
      </c>
      <c r="T2765" s="224">
        <f>S2765*H2765</f>
        <v>0</v>
      </c>
      <c r="U2765" s="40"/>
      <c r="V2765" s="40"/>
      <c r="W2765" s="40"/>
      <c r="X2765" s="40"/>
      <c r="Y2765" s="40"/>
      <c r="Z2765" s="40"/>
      <c r="AA2765" s="40"/>
      <c r="AB2765" s="40"/>
      <c r="AC2765" s="40"/>
      <c r="AD2765" s="40"/>
      <c r="AE2765" s="40"/>
      <c r="AR2765" s="225" t="s">
        <v>368</v>
      </c>
      <c r="AT2765" s="225" t="s">
        <v>242</v>
      </c>
      <c r="AU2765" s="225" t="s">
        <v>83</v>
      </c>
      <c r="AY2765" s="19" t="s">
        <v>160</v>
      </c>
      <c r="BE2765" s="226">
        <f>IF(N2765="základní",J2765,0)</f>
        <v>0</v>
      </c>
      <c r="BF2765" s="226">
        <f>IF(N2765="snížená",J2765,0)</f>
        <v>0</v>
      </c>
      <c r="BG2765" s="226">
        <f>IF(N2765="zákl. přenesená",J2765,0)</f>
        <v>0</v>
      </c>
      <c r="BH2765" s="226">
        <f>IF(N2765="sníž. přenesená",J2765,0)</f>
        <v>0</v>
      </c>
      <c r="BI2765" s="226">
        <f>IF(N2765="nulová",J2765,0)</f>
        <v>0</v>
      </c>
      <c r="BJ2765" s="19" t="s">
        <v>81</v>
      </c>
      <c r="BK2765" s="226">
        <f>ROUND(I2765*H2765,2)</f>
        <v>0</v>
      </c>
      <c r="BL2765" s="19" t="s">
        <v>263</v>
      </c>
      <c r="BM2765" s="225" t="s">
        <v>3502</v>
      </c>
    </row>
    <row r="2766" s="2" customFormat="1">
      <c r="A2766" s="40"/>
      <c r="B2766" s="41"/>
      <c r="C2766" s="42"/>
      <c r="D2766" s="234" t="s">
        <v>449</v>
      </c>
      <c r="E2766" s="42"/>
      <c r="F2766" s="276" t="s">
        <v>3503</v>
      </c>
      <c r="G2766" s="42"/>
      <c r="H2766" s="42"/>
      <c r="I2766" s="229"/>
      <c r="J2766" s="42"/>
      <c r="K2766" s="42"/>
      <c r="L2766" s="46"/>
      <c r="M2766" s="230"/>
      <c r="N2766" s="231"/>
      <c r="O2766" s="86"/>
      <c r="P2766" s="86"/>
      <c r="Q2766" s="86"/>
      <c r="R2766" s="86"/>
      <c r="S2766" s="86"/>
      <c r="T2766" s="87"/>
      <c r="U2766" s="40"/>
      <c r="V2766" s="40"/>
      <c r="W2766" s="40"/>
      <c r="X2766" s="40"/>
      <c r="Y2766" s="40"/>
      <c r="Z2766" s="40"/>
      <c r="AA2766" s="40"/>
      <c r="AB2766" s="40"/>
      <c r="AC2766" s="40"/>
      <c r="AD2766" s="40"/>
      <c r="AE2766" s="40"/>
      <c r="AT2766" s="19" t="s">
        <v>449</v>
      </c>
      <c r="AU2766" s="19" t="s">
        <v>83</v>
      </c>
    </row>
    <row r="2767" s="2" customFormat="1" ht="24.15" customHeight="1">
      <c r="A2767" s="40"/>
      <c r="B2767" s="41"/>
      <c r="C2767" s="214" t="s">
        <v>3504</v>
      </c>
      <c r="D2767" s="214" t="s">
        <v>162</v>
      </c>
      <c r="E2767" s="215" t="s">
        <v>3505</v>
      </c>
      <c r="F2767" s="216" t="s">
        <v>3506</v>
      </c>
      <c r="G2767" s="217" t="s">
        <v>287</v>
      </c>
      <c r="H2767" s="218">
        <v>4</v>
      </c>
      <c r="I2767" s="219"/>
      <c r="J2767" s="220">
        <f>ROUND(I2767*H2767,2)</f>
        <v>0</v>
      </c>
      <c r="K2767" s="216" t="s">
        <v>166</v>
      </c>
      <c r="L2767" s="46"/>
      <c r="M2767" s="221" t="s">
        <v>19</v>
      </c>
      <c r="N2767" s="222" t="s">
        <v>44</v>
      </c>
      <c r="O2767" s="86"/>
      <c r="P2767" s="223">
        <f>O2767*H2767</f>
        <v>0</v>
      </c>
      <c r="Q2767" s="223">
        <v>0</v>
      </c>
      <c r="R2767" s="223">
        <f>Q2767*H2767</f>
        <v>0</v>
      </c>
      <c r="S2767" s="223">
        <v>0</v>
      </c>
      <c r="T2767" s="224">
        <f>S2767*H2767</f>
        <v>0</v>
      </c>
      <c r="U2767" s="40"/>
      <c r="V2767" s="40"/>
      <c r="W2767" s="40"/>
      <c r="X2767" s="40"/>
      <c r="Y2767" s="40"/>
      <c r="Z2767" s="40"/>
      <c r="AA2767" s="40"/>
      <c r="AB2767" s="40"/>
      <c r="AC2767" s="40"/>
      <c r="AD2767" s="40"/>
      <c r="AE2767" s="40"/>
      <c r="AR2767" s="225" t="s">
        <v>263</v>
      </c>
      <c r="AT2767" s="225" t="s">
        <v>162</v>
      </c>
      <c r="AU2767" s="225" t="s">
        <v>83</v>
      </c>
      <c r="AY2767" s="19" t="s">
        <v>160</v>
      </c>
      <c r="BE2767" s="226">
        <f>IF(N2767="základní",J2767,0)</f>
        <v>0</v>
      </c>
      <c r="BF2767" s="226">
        <f>IF(N2767="snížená",J2767,0)</f>
        <v>0</v>
      </c>
      <c r="BG2767" s="226">
        <f>IF(N2767="zákl. přenesená",J2767,0)</f>
        <v>0</v>
      </c>
      <c r="BH2767" s="226">
        <f>IF(N2767="sníž. přenesená",J2767,0)</f>
        <v>0</v>
      </c>
      <c r="BI2767" s="226">
        <f>IF(N2767="nulová",J2767,0)</f>
        <v>0</v>
      </c>
      <c r="BJ2767" s="19" t="s">
        <v>81</v>
      </c>
      <c r="BK2767" s="226">
        <f>ROUND(I2767*H2767,2)</f>
        <v>0</v>
      </c>
      <c r="BL2767" s="19" t="s">
        <v>263</v>
      </c>
      <c r="BM2767" s="225" t="s">
        <v>3507</v>
      </c>
    </row>
    <row r="2768" s="2" customFormat="1">
      <c r="A2768" s="40"/>
      <c r="B2768" s="41"/>
      <c r="C2768" s="42"/>
      <c r="D2768" s="227" t="s">
        <v>169</v>
      </c>
      <c r="E2768" s="42"/>
      <c r="F2768" s="228" t="s">
        <v>3508</v>
      </c>
      <c r="G2768" s="42"/>
      <c r="H2768" s="42"/>
      <c r="I2768" s="229"/>
      <c r="J2768" s="42"/>
      <c r="K2768" s="42"/>
      <c r="L2768" s="46"/>
      <c r="M2768" s="230"/>
      <c r="N2768" s="231"/>
      <c r="O2768" s="86"/>
      <c r="P2768" s="86"/>
      <c r="Q2768" s="86"/>
      <c r="R2768" s="86"/>
      <c r="S2768" s="86"/>
      <c r="T2768" s="87"/>
      <c r="U2768" s="40"/>
      <c r="V2768" s="40"/>
      <c r="W2768" s="40"/>
      <c r="X2768" s="40"/>
      <c r="Y2768" s="40"/>
      <c r="Z2768" s="40"/>
      <c r="AA2768" s="40"/>
      <c r="AB2768" s="40"/>
      <c r="AC2768" s="40"/>
      <c r="AD2768" s="40"/>
      <c r="AE2768" s="40"/>
      <c r="AT2768" s="19" t="s">
        <v>169</v>
      </c>
      <c r="AU2768" s="19" t="s">
        <v>83</v>
      </c>
    </row>
    <row r="2769" s="13" customFormat="1">
      <c r="A2769" s="13"/>
      <c r="B2769" s="232"/>
      <c r="C2769" s="233"/>
      <c r="D2769" s="234" t="s">
        <v>171</v>
      </c>
      <c r="E2769" s="235" t="s">
        <v>19</v>
      </c>
      <c r="F2769" s="236" t="s">
        <v>3509</v>
      </c>
      <c r="G2769" s="233"/>
      <c r="H2769" s="237">
        <v>2</v>
      </c>
      <c r="I2769" s="238"/>
      <c r="J2769" s="233"/>
      <c r="K2769" s="233"/>
      <c r="L2769" s="239"/>
      <c r="M2769" s="240"/>
      <c r="N2769" s="241"/>
      <c r="O2769" s="241"/>
      <c r="P2769" s="241"/>
      <c r="Q2769" s="241"/>
      <c r="R2769" s="241"/>
      <c r="S2769" s="241"/>
      <c r="T2769" s="242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T2769" s="243" t="s">
        <v>171</v>
      </c>
      <c r="AU2769" s="243" t="s">
        <v>83</v>
      </c>
      <c r="AV2769" s="13" t="s">
        <v>83</v>
      </c>
      <c r="AW2769" s="13" t="s">
        <v>35</v>
      </c>
      <c r="AX2769" s="13" t="s">
        <v>73</v>
      </c>
      <c r="AY2769" s="243" t="s">
        <v>160</v>
      </c>
    </row>
    <row r="2770" s="13" customFormat="1">
      <c r="A2770" s="13"/>
      <c r="B2770" s="232"/>
      <c r="C2770" s="233"/>
      <c r="D2770" s="234" t="s">
        <v>171</v>
      </c>
      <c r="E2770" s="235" t="s">
        <v>19</v>
      </c>
      <c r="F2770" s="236" t="s">
        <v>3510</v>
      </c>
      <c r="G2770" s="233"/>
      <c r="H2770" s="237">
        <v>1</v>
      </c>
      <c r="I2770" s="238"/>
      <c r="J2770" s="233"/>
      <c r="K2770" s="233"/>
      <c r="L2770" s="239"/>
      <c r="M2770" s="240"/>
      <c r="N2770" s="241"/>
      <c r="O2770" s="241"/>
      <c r="P2770" s="241"/>
      <c r="Q2770" s="241"/>
      <c r="R2770" s="241"/>
      <c r="S2770" s="241"/>
      <c r="T2770" s="242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T2770" s="243" t="s">
        <v>171</v>
      </c>
      <c r="AU2770" s="243" t="s">
        <v>83</v>
      </c>
      <c r="AV2770" s="13" t="s">
        <v>83</v>
      </c>
      <c r="AW2770" s="13" t="s">
        <v>35</v>
      </c>
      <c r="AX2770" s="13" t="s">
        <v>73</v>
      </c>
      <c r="AY2770" s="243" t="s">
        <v>160</v>
      </c>
    </row>
    <row r="2771" s="13" customFormat="1">
      <c r="A2771" s="13"/>
      <c r="B2771" s="232"/>
      <c r="C2771" s="233"/>
      <c r="D2771" s="234" t="s">
        <v>171</v>
      </c>
      <c r="E2771" s="235" t="s">
        <v>19</v>
      </c>
      <c r="F2771" s="236" t="s">
        <v>3511</v>
      </c>
      <c r="G2771" s="233"/>
      <c r="H2771" s="237">
        <v>1</v>
      </c>
      <c r="I2771" s="238"/>
      <c r="J2771" s="233"/>
      <c r="K2771" s="233"/>
      <c r="L2771" s="239"/>
      <c r="M2771" s="240"/>
      <c r="N2771" s="241"/>
      <c r="O2771" s="241"/>
      <c r="P2771" s="241"/>
      <c r="Q2771" s="241"/>
      <c r="R2771" s="241"/>
      <c r="S2771" s="241"/>
      <c r="T2771" s="242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T2771" s="243" t="s">
        <v>171</v>
      </c>
      <c r="AU2771" s="243" t="s">
        <v>83</v>
      </c>
      <c r="AV2771" s="13" t="s">
        <v>83</v>
      </c>
      <c r="AW2771" s="13" t="s">
        <v>35</v>
      </c>
      <c r="AX2771" s="13" t="s">
        <v>73</v>
      </c>
      <c r="AY2771" s="243" t="s">
        <v>160</v>
      </c>
    </row>
    <row r="2772" s="14" customFormat="1">
      <c r="A2772" s="14"/>
      <c r="B2772" s="244"/>
      <c r="C2772" s="245"/>
      <c r="D2772" s="234" t="s">
        <v>171</v>
      </c>
      <c r="E2772" s="246" t="s">
        <v>19</v>
      </c>
      <c r="F2772" s="247" t="s">
        <v>180</v>
      </c>
      <c r="G2772" s="245"/>
      <c r="H2772" s="248">
        <v>4</v>
      </c>
      <c r="I2772" s="249"/>
      <c r="J2772" s="245"/>
      <c r="K2772" s="245"/>
      <c r="L2772" s="250"/>
      <c r="M2772" s="251"/>
      <c r="N2772" s="252"/>
      <c r="O2772" s="252"/>
      <c r="P2772" s="252"/>
      <c r="Q2772" s="252"/>
      <c r="R2772" s="252"/>
      <c r="S2772" s="252"/>
      <c r="T2772" s="253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T2772" s="254" t="s">
        <v>171</v>
      </c>
      <c r="AU2772" s="254" t="s">
        <v>83</v>
      </c>
      <c r="AV2772" s="14" t="s">
        <v>167</v>
      </c>
      <c r="AW2772" s="14" t="s">
        <v>35</v>
      </c>
      <c r="AX2772" s="14" t="s">
        <v>81</v>
      </c>
      <c r="AY2772" s="254" t="s">
        <v>160</v>
      </c>
    </row>
    <row r="2773" s="2" customFormat="1" ht="33" customHeight="1">
      <c r="A2773" s="40"/>
      <c r="B2773" s="41"/>
      <c r="C2773" s="255" t="s">
        <v>3512</v>
      </c>
      <c r="D2773" s="255" t="s">
        <v>242</v>
      </c>
      <c r="E2773" s="256" t="s">
        <v>3513</v>
      </c>
      <c r="F2773" s="257" t="s">
        <v>3514</v>
      </c>
      <c r="G2773" s="258" t="s">
        <v>287</v>
      </c>
      <c r="H2773" s="259">
        <v>2</v>
      </c>
      <c r="I2773" s="260"/>
      <c r="J2773" s="261">
        <f>ROUND(I2773*H2773,2)</f>
        <v>0</v>
      </c>
      <c r="K2773" s="257" t="s">
        <v>19</v>
      </c>
      <c r="L2773" s="262"/>
      <c r="M2773" s="263" t="s">
        <v>19</v>
      </c>
      <c r="N2773" s="264" t="s">
        <v>44</v>
      </c>
      <c r="O2773" s="86"/>
      <c r="P2773" s="223">
        <f>O2773*H2773</f>
        <v>0</v>
      </c>
      <c r="Q2773" s="223">
        <v>0.085000000000000006</v>
      </c>
      <c r="R2773" s="223">
        <f>Q2773*H2773</f>
        <v>0.17000000000000001</v>
      </c>
      <c r="S2773" s="223">
        <v>0</v>
      </c>
      <c r="T2773" s="224">
        <f>S2773*H2773</f>
        <v>0</v>
      </c>
      <c r="U2773" s="40"/>
      <c r="V2773" s="40"/>
      <c r="W2773" s="40"/>
      <c r="X2773" s="40"/>
      <c r="Y2773" s="40"/>
      <c r="Z2773" s="40"/>
      <c r="AA2773" s="40"/>
      <c r="AB2773" s="40"/>
      <c r="AC2773" s="40"/>
      <c r="AD2773" s="40"/>
      <c r="AE2773" s="40"/>
      <c r="AR2773" s="225" t="s">
        <v>368</v>
      </c>
      <c r="AT2773" s="225" t="s">
        <v>242</v>
      </c>
      <c r="AU2773" s="225" t="s">
        <v>83</v>
      </c>
      <c r="AY2773" s="19" t="s">
        <v>160</v>
      </c>
      <c r="BE2773" s="226">
        <f>IF(N2773="základní",J2773,0)</f>
        <v>0</v>
      </c>
      <c r="BF2773" s="226">
        <f>IF(N2773="snížená",J2773,0)</f>
        <v>0</v>
      </c>
      <c r="BG2773" s="226">
        <f>IF(N2773="zákl. přenesená",J2773,0)</f>
        <v>0</v>
      </c>
      <c r="BH2773" s="226">
        <f>IF(N2773="sníž. přenesená",J2773,0)</f>
        <v>0</v>
      </c>
      <c r="BI2773" s="226">
        <f>IF(N2773="nulová",J2773,0)</f>
        <v>0</v>
      </c>
      <c r="BJ2773" s="19" t="s">
        <v>81</v>
      </c>
      <c r="BK2773" s="226">
        <f>ROUND(I2773*H2773,2)</f>
        <v>0</v>
      </c>
      <c r="BL2773" s="19" t="s">
        <v>263</v>
      </c>
      <c r="BM2773" s="225" t="s">
        <v>3515</v>
      </c>
    </row>
    <row r="2774" s="2" customFormat="1">
      <c r="A2774" s="40"/>
      <c r="B2774" s="41"/>
      <c r="C2774" s="42"/>
      <c r="D2774" s="234" t="s">
        <v>449</v>
      </c>
      <c r="E2774" s="42"/>
      <c r="F2774" s="276" t="s">
        <v>3516</v>
      </c>
      <c r="G2774" s="42"/>
      <c r="H2774" s="42"/>
      <c r="I2774" s="229"/>
      <c r="J2774" s="42"/>
      <c r="K2774" s="42"/>
      <c r="L2774" s="46"/>
      <c r="M2774" s="230"/>
      <c r="N2774" s="231"/>
      <c r="O2774" s="86"/>
      <c r="P2774" s="86"/>
      <c r="Q2774" s="86"/>
      <c r="R2774" s="86"/>
      <c r="S2774" s="86"/>
      <c r="T2774" s="87"/>
      <c r="U2774" s="40"/>
      <c r="V2774" s="40"/>
      <c r="W2774" s="40"/>
      <c r="X2774" s="40"/>
      <c r="Y2774" s="40"/>
      <c r="Z2774" s="40"/>
      <c r="AA2774" s="40"/>
      <c r="AB2774" s="40"/>
      <c r="AC2774" s="40"/>
      <c r="AD2774" s="40"/>
      <c r="AE2774" s="40"/>
      <c r="AT2774" s="19" t="s">
        <v>449</v>
      </c>
      <c r="AU2774" s="19" t="s">
        <v>83</v>
      </c>
    </row>
    <row r="2775" s="13" customFormat="1">
      <c r="A2775" s="13"/>
      <c r="B2775" s="232"/>
      <c r="C2775" s="233"/>
      <c r="D2775" s="234" t="s">
        <v>171</v>
      </c>
      <c r="E2775" s="235" t="s">
        <v>19</v>
      </c>
      <c r="F2775" s="236" t="s">
        <v>3509</v>
      </c>
      <c r="G2775" s="233"/>
      <c r="H2775" s="237">
        <v>2</v>
      </c>
      <c r="I2775" s="238"/>
      <c r="J2775" s="233"/>
      <c r="K2775" s="233"/>
      <c r="L2775" s="239"/>
      <c r="M2775" s="240"/>
      <c r="N2775" s="241"/>
      <c r="O2775" s="241"/>
      <c r="P2775" s="241"/>
      <c r="Q2775" s="241"/>
      <c r="R2775" s="241"/>
      <c r="S2775" s="241"/>
      <c r="T2775" s="242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T2775" s="243" t="s">
        <v>171</v>
      </c>
      <c r="AU2775" s="243" t="s">
        <v>83</v>
      </c>
      <c r="AV2775" s="13" t="s">
        <v>83</v>
      </c>
      <c r="AW2775" s="13" t="s">
        <v>35</v>
      </c>
      <c r="AX2775" s="13" t="s">
        <v>81</v>
      </c>
      <c r="AY2775" s="243" t="s">
        <v>160</v>
      </c>
    </row>
    <row r="2776" s="2" customFormat="1" ht="37.8" customHeight="1">
      <c r="A2776" s="40"/>
      <c r="B2776" s="41"/>
      <c r="C2776" s="255" t="s">
        <v>3517</v>
      </c>
      <c r="D2776" s="255" t="s">
        <v>242</v>
      </c>
      <c r="E2776" s="256" t="s">
        <v>3518</v>
      </c>
      <c r="F2776" s="257" t="s">
        <v>3519</v>
      </c>
      <c r="G2776" s="258" t="s">
        <v>287</v>
      </c>
      <c r="H2776" s="259">
        <v>1</v>
      </c>
      <c r="I2776" s="260"/>
      <c r="J2776" s="261">
        <f>ROUND(I2776*H2776,2)</f>
        <v>0</v>
      </c>
      <c r="K2776" s="257" t="s">
        <v>19</v>
      </c>
      <c r="L2776" s="262"/>
      <c r="M2776" s="263" t="s">
        <v>19</v>
      </c>
      <c r="N2776" s="264" t="s">
        <v>44</v>
      </c>
      <c r="O2776" s="86"/>
      <c r="P2776" s="223">
        <f>O2776*H2776</f>
        <v>0</v>
      </c>
      <c r="Q2776" s="223">
        <v>0.091999999999999998</v>
      </c>
      <c r="R2776" s="223">
        <f>Q2776*H2776</f>
        <v>0.091999999999999998</v>
      </c>
      <c r="S2776" s="223">
        <v>0</v>
      </c>
      <c r="T2776" s="224">
        <f>S2776*H2776</f>
        <v>0</v>
      </c>
      <c r="U2776" s="40"/>
      <c r="V2776" s="40"/>
      <c r="W2776" s="40"/>
      <c r="X2776" s="40"/>
      <c r="Y2776" s="40"/>
      <c r="Z2776" s="40"/>
      <c r="AA2776" s="40"/>
      <c r="AB2776" s="40"/>
      <c r="AC2776" s="40"/>
      <c r="AD2776" s="40"/>
      <c r="AE2776" s="40"/>
      <c r="AR2776" s="225" t="s">
        <v>368</v>
      </c>
      <c r="AT2776" s="225" t="s">
        <v>242</v>
      </c>
      <c r="AU2776" s="225" t="s">
        <v>83</v>
      </c>
      <c r="AY2776" s="19" t="s">
        <v>160</v>
      </c>
      <c r="BE2776" s="226">
        <f>IF(N2776="základní",J2776,0)</f>
        <v>0</v>
      </c>
      <c r="BF2776" s="226">
        <f>IF(N2776="snížená",J2776,0)</f>
        <v>0</v>
      </c>
      <c r="BG2776" s="226">
        <f>IF(N2776="zákl. přenesená",J2776,0)</f>
        <v>0</v>
      </c>
      <c r="BH2776" s="226">
        <f>IF(N2776="sníž. přenesená",J2776,0)</f>
        <v>0</v>
      </c>
      <c r="BI2776" s="226">
        <f>IF(N2776="nulová",J2776,0)</f>
        <v>0</v>
      </c>
      <c r="BJ2776" s="19" t="s">
        <v>81</v>
      </c>
      <c r="BK2776" s="226">
        <f>ROUND(I2776*H2776,2)</f>
        <v>0</v>
      </c>
      <c r="BL2776" s="19" t="s">
        <v>263</v>
      </c>
      <c r="BM2776" s="225" t="s">
        <v>3520</v>
      </c>
    </row>
    <row r="2777" s="2" customFormat="1">
      <c r="A2777" s="40"/>
      <c r="B2777" s="41"/>
      <c r="C2777" s="42"/>
      <c r="D2777" s="234" t="s">
        <v>449</v>
      </c>
      <c r="E2777" s="42"/>
      <c r="F2777" s="276" t="s">
        <v>3521</v>
      </c>
      <c r="G2777" s="42"/>
      <c r="H2777" s="42"/>
      <c r="I2777" s="229"/>
      <c r="J2777" s="42"/>
      <c r="K2777" s="42"/>
      <c r="L2777" s="46"/>
      <c r="M2777" s="230"/>
      <c r="N2777" s="231"/>
      <c r="O2777" s="86"/>
      <c r="P2777" s="86"/>
      <c r="Q2777" s="86"/>
      <c r="R2777" s="86"/>
      <c r="S2777" s="86"/>
      <c r="T2777" s="87"/>
      <c r="U2777" s="40"/>
      <c r="V2777" s="40"/>
      <c r="W2777" s="40"/>
      <c r="X2777" s="40"/>
      <c r="Y2777" s="40"/>
      <c r="Z2777" s="40"/>
      <c r="AA2777" s="40"/>
      <c r="AB2777" s="40"/>
      <c r="AC2777" s="40"/>
      <c r="AD2777" s="40"/>
      <c r="AE2777" s="40"/>
      <c r="AT2777" s="19" t="s">
        <v>449</v>
      </c>
      <c r="AU2777" s="19" t="s">
        <v>83</v>
      </c>
    </row>
    <row r="2778" s="13" customFormat="1">
      <c r="A2778" s="13"/>
      <c r="B2778" s="232"/>
      <c r="C2778" s="233"/>
      <c r="D2778" s="234" t="s">
        <v>171</v>
      </c>
      <c r="E2778" s="235" t="s">
        <v>19</v>
      </c>
      <c r="F2778" s="236" t="s">
        <v>3522</v>
      </c>
      <c r="G2778" s="233"/>
      <c r="H2778" s="237">
        <v>1</v>
      </c>
      <c r="I2778" s="238"/>
      <c r="J2778" s="233"/>
      <c r="K2778" s="233"/>
      <c r="L2778" s="239"/>
      <c r="M2778" s="240"/>
      <c r="N2778" s="241"/>
      <c r="O2778" s="241"/>
      <c r="P2778" s="241"/>
      <c r="Q2778" s="241"/>
      <c r="R2778" s="241"/>
      <c r="S2778" s="241"/>
      <c r="T2778" s="242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T2778" s="243" t="s">
        <v>171</v>
      </c>
      <c r="AU2778" s="243" t="s">
        <v>83</v>
      </c>
      <c r="AV2778" s="13" t="s">
        <v>83</v>
      </c>
      <c r="AW2778" s="13" t="s">
        <v>35</v>
      </c>
      <c r="AX2778" s="13" t="s">
        <v>81</v>
      </c>
      <c r="AY2778" s="243" t="s">
        <v>160</v>
      </c>
    </row>
    <row r="2779" s="2" customFormat="1" ht="37.8" customHeight="1">
      <c r="A2779" s="40"/>
      <c r="B2779" s="41"/>
      <c r="C2779" s="255" t="s">
        <v>3523</v>
      </c>
      <c r="D2779" s="255" t="s">
        <v>242</v>
      </c>
      <c r="E2779" s="256" t="s">
        <v>3524</v>
      </c>
      <c r="F2779" s="257" t="s">
        <v>3525</v>
      </c>
      <c r="G2779" s="258" t="s">
        <v>165</v>
      </c>
      <c r="H2779" s="259">
        <v>1</v>
      </c>
      <c r="I2779" s="260"/>
      <c r="J2779" s="261">
        <f>ROUND(I2779*H2779,2)</f>
        <v>0</v>
      </c>
      <c r="K2779" s="257" t="s">
        <v>19</v>
      </c>
      <c r="L2779" s="262"/>
      <c r="M2779" s="263" t="s">
        <v>19</v>
      </c>
      <c r="N2779" s="264" t="s">
        <v>44</v>
      </c>
      <c r="O2779" s="86"/>
      <c r="P2779" s="223">
        <f>O2779*H2779</f>
        <v>0</v>
      </c>
      <c r="Q2779" s="223">
        <v>0.091999999999999998</v>
      </c>
      <c r="R2779" s="223">
        <f>Q2779*H2779</f>
        <v>0.091999999999999998</v>
      </c>
      <c r="S2779" s="223">
        <v>0</v>
      </c>
      <c r="T2779" s="224">
        <f>S2779*H2779</f>
        <v>0</v>
      </c>
      <c r="U2779" s="40"/>
      <c r="V2779" s="40"/>
      <c r="W2779" s="40"/>
      <c r="X2779" s="40"/>
      <c r="Y2779" s="40"/>
      <c r="Z2779" s="40"/>
      <c r="AA2779" s="40"/>
      <c r="AB2779" s="40"/>
      <c r="AC2779" s="40"/>
      <c r="AD2779" s="40"/>
      <c r="AE2779" s="40"/>
      <c r="AR2779" s="225" t="s">
        <v>368</v>
      </c>
      <c r="AT2779" s="225" t="s">
        <v>242</v>
      </c>
      <c r="AU2779" s="225" t="s">
        <v>83</v>
      </c>
      <c r="AY2779" s="19" t="s">
        <v>160</v>
      </c>
      <c r="BE2779" s="226">
        <f>IF(N2779="základní",J2779,0)</f>
        <v>0</v>
      </c>
      <c r="BF2779" s="226">
        <f>IF(N2779="snížená",J2779,0)</f>
        <v>0</v>
      </c>
      <c r="BG2779" s="226">
        <f>IF(N2779="zákl. přenesená",J2779,0)</f>
        <v>0</v>
      </c>
      <c r="BH2779" s="226">
        <f>IF(N2779="sníž. přenesená",J2779,0)</f>
        <v>0</v>
      </c>
      <c r="BI2779" s="226">
        <f>IF(N2779="nulová",J2779,0)</f>
        <v>0</v>
      </c>
      <c r="BJ2779" s="19" t="s">
        <v>81</v>
      </c>
      <c r="BK2779" s="226">
        <f>ROUND(I2779*H2779,2)</f>
        <v>0</v>
      </c>
      <c r="BL2779" s="19" t="s">
        <v>263</v>
      </c>
      <c r="BM2779" s="225" t="s">
        <v>3526</v>
      </c>
    </row>
    <row r="2780" s="2" customFormat="1">
      <c r="A2780" s="40"/>
      <c r="B2780" s="41"/>
      <c r="C2780" s="42"/>
      <c r="D2780" s="234" t="s">
        <v>449</v>
      </c>
      <c r="E2780" s="42"/>
      <c r="F2780" s="276" t="s">
        <v>3527</v>
      </c>
      <c r="G2780" s="42"/>
      <c r="H2780" s="42"/>
      <c r="I2780" s="229"/>
      <c r="J2780" s="42"/>
      <c r="K2780" s="42"/>
      <c r="L2780" s="46"/>
      <c r="M2780" s="230"/>
      <c r="N2780" s="231"/>
      <c r="O2780" s="86"/>
      <c r="P2780" s="86"/>
      <c r="Q2780" s="86"/>
      <c r="R2780" s="86"/>
      <c r="S2780" s="86"/>
      <c r="T2780" s="87"/>
      <c r="U2780" s="40"/>
      <c r="V2780" s="40"/>
      <c r="W2780" s="40"/>
      <c r="X2780" s="40"/>
      <c r="Y2780" s="40"/>
      <c r="Z2780" s="40"/>
      <c r="AA2780" s="40"/>
      <c r="AB2780" s="40"/>
      <c r="AC2780" s="40"/>
      <c r="AD2780" s="40"/>
      <c r="AE2780" s="40"/>
      <c r="AT2780" s="19" t="s">
        <v>449</v>
      </c>
      <c r="AU2780" s="19" t="s">
        <v>83</v>
      </c>
    </row>
    <row r="2781" s="13" customFormat="1">
      <c r="A2781" s="13"/>
      <c r="B2781" s="232"/>
      <c r="C2781" s="233"/>
      <c r="D2781" s="234" t="s">
        <v>171</v>
      </c>
      <c r="E2781" s="235" t="s">
        <v>19</v>
      </c>
      <c r="F2781" s="236" t="s">
        <v>3511</v>
      </c>
      <c r="G2781" s="233"/>
      <c r="H2781" s="237">
        <v>1</v>
      </c>
      <c r="I2781" s="238"/>
      <c r="J2781" s="233"/>
      <c r="K2781" s="233"/>
      <c r="L2781" s="239"/>
      <c r="M2781" s="240"/>
      <c r="N2781" s="241"/>
      <c r="O2781" s="241"/>
      <c r="P2781" s="241"/>
      <c r="Q2781" s="241"/>
      <c r="R2781" s="241"/>
      <c r="S2781" s="241"/>
      <c r="T2781" s="242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T2781" s="243" t="s">
        <v>171</v>
      </c>
      <c r="AU2781" s="243" t="s">
        <v>83</v>
      </c>
      <c r="AV2781" s="13" t="s">
        <v>83</v>
      </c>
      <c r="AW2781" s="13" t="s">
        <v>35</v>
      </c>
      <c r="AX2781" s="13" t="s">
        <v>81</v>
      </c>
      <c r="AY2781" s="243" t="s">
        <v>160</v>
      </c>
    </row>
    <row r="2782" s="2" customFormat="1" ht="33" customHeight="1">
      <c r="A2782" s="40"/>
      <c r="B2782" s="41"/>
      <c r="C2782" s="214" t="s">
        <v>3528</v>
      </c>
      <c r="D2782" s="214" t="s">
        <v>162</v>
      </c>
      <c r="E2782" s="215" t="s">
        <v>3529</v>
      </c>
      <c r="F2782" s="216" t="s">
        <v>3530</v>
      </c>
      <c r="G2782" s="217" t="s">
        <v>287</v>
      </c>
      <c r="H2782" s="218">
        <v>1</v>
      </c>
      <c r="I2782" s="219"/>
      <c r="J2782" s="220">
        <f>ROUND(I2782*H2782,2)</f>
        <v>0</v>
      </c>
      <c r="K2782" s="216" t="s">
        <v>166</v>
      </c>
      <c r="L2782" s="46"/>
      <c r="M2782" s="221" t="s">
        <v>19</v>
      </c>
      <c r="N2782" s="222" t="s">
        <v>44</v>
      </c>
      <c r="O2782" s="86"/>
      <c r="P2782" s="223">
        <f>O2782*H2782</f>
        <v>0</v>
      </c>
      <c r="Q2782" s="223">
        <v>0</v>
      </c>
      <c r="R2782" s="223">
        <f>Q2782*H2782</f>
        <v>0</v>
      </c>
      <c r="S2782" s="223">
        <v>0</v>
      </c>
      <c r="T2782" s="224">
        <f>S2782*H2782</f>
        <v>0</v>
      </c>
      <c r="U2782" s="40"/>
      <c r="V2782" s="40"/>
      <c r="W2782" s="40"/>
      <c r="X2782" s="40"/>
      <c r="Y2782" s="40"/>
      <c r="Z2782" s="40"/>
      <c r="AA2782" s="40"/>
      <c r="AB2782" s="40"/>
      <c r="AC2782" s="40"/>
      <c r="AD2782" s="40"/>
      <c r="AE2782" s="40"/>
      <c r="AR2782" s="225" t="s">
        <v>263</v>
      </c>
      <c r="AT2782" s="225" t="s">
        <v>162</v>
      </c>
      <c r="AU2782" s="225" t="s">
        <v>83</v>
      </c>
      <c r="AY2782" s="19" t="s">
        <v>160</v>
      </c>
      <c r="BE2782" s="226">
        <f>IF(N2782="základní",J2782,0)</f>
        <v>0</v>
      </c>
      <c r="BF2782" s="226">
        <f>IF(N2782="snížená",J2782,0)</f>
        <v>0</v>
      </c>
      <c r="BG2782" s="226">
        <f>IF(N2782="zákl. přenesená",J2782,0)</f>
        <v>0</v>
      </c>
      <c r="BH2782" s="226">
        <f>IF(N2782="sníž. přenesená",J2782,0)</f>
        <v>0</v>
      </c>
      <c r="BI2782" s="226">
        <f>IF(N2782="nulová",J2782,0)</f>
        <v>0</v>
      </c>
      <c r="BJ2782" s="19" t="s">
        <v>81</v>
      </c>
      <c r="BK2782" s="226">
        <f>ROUND(I2782*H2782,2)</f>
        <v>0</v>
      </c>
      <c r="BL2782" s="19" t="s">
        <v>263</v>
      </c>
      <c r="BM2782" s="225" t="s">
        <v>3531</v>
      </c>
    </row>
    <row r="2783" s="2" customFormat="1">
      <c r="A2783" s="40"/>
      <c r="B2783" s="41"/>
      <c r="C2783" s="42"/>
      <c r="D2783" s="227" t="s">
        <v>169</v>
      </c>
      <c r="E2783" s="42"/>
      <c r="F2783" s="228" t="s">
        <v>3532</v>
      </c>
      <c r="G2783" s="42"/>
      <c r="H2783" s="42"/>
      <c r="I2783" s="229"/>
      <c r="J2783" s="42"/>
      <c r="K2783" s="42"/>
      <c r="L2783" s="46"/>
      <c r="M2783" s="230"/>
      <c r="N2783" s="231"/>
      <c r="O2783" s="86"/>
      <c r="P2783" s="86"/>
      <c r="Q2783" s="86"/>
      <c r="R2783" s="86"/>
      <c r="S2783" s="86"/>
      <c r="T2783" s="87"/>
      <c r="U2783" s="40"/>
      <c r="V2783" s="40"/>
      <c r="W2783" s="40"/>
      <c r="X2783" s="40"/>
      <c r="Y2783" s="40"/>
      <c r="Z2783" s="40"/>
      <c r="AA2783" s="40"/>
      <c r="AB2783" s="40"/>
      <c r="AC2783" s="40"/>
      <c r="AD2783" s="40"/>
      <c r="AE2783" s="40"/>
      <c r="AT2783" s="19" t="s">
        <v>169</v>
      </c>
      <c r="AU2783" s="19" t="s">
        <v>83</v>
      </c>
    </row>
    <row r="2784" s="13" customFormat="1">
      <c r="A2784" s="13"/>
      <c r="B2784" s="232"/>
      <c r="C2784" s="233"/>
      <c r="D2784" s="234" t="s">
        <v>171</v>
      </c>
      <c r="E2784" s="235" t="s">
        <v>19</v>
      </c>
      <c r="F2784" s="236" t="s">
        <v>3533</v>
      </c>
      <c r="G2784" s="233"/>
      <c r="H2784" s="237">
        <v>1</v>
      </c>
      <c r="I2784" s="238"/>
      <c r="J2784" s="233"/>
      <c r="K2784" s="233"/>
      <c r="L2784" s="239"/>
      <c r="M2784" s="240"/>
      <c r="N2784" s="241"/>
      <c r="O2784" s="241"/>
      <c r="P2784" s="241"/>
      <c r="Q2784" s="241"/>
      <c r="R2784" s="241"/>
      <c r="S2784" s="241"/>
      <c r="T2784" s="242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T2784" s="243" t="s">
        <v>171</v>
      </c>
      <c r="AU2784" s="243" t="s">
        <v>83</v>
      </c>
      <c r="AV2784" s="13" t="s">
        <v>83</v>
      </c>
      <c r="AW2784" s="13" t="s">
        <v>35</v>
      </c>
      <c r="AX2784" s="13" t="s">
        <v>81</v>
      </c>
      <c r="AY2784" s="243" t="s">
        <v>160</v>
      </c>
    </row>
    <row r="2785" s="2" customFormat="1" ht="33" customHeight="1">
      <c r="A2785" s="40"/>
      <c r="B2785" s="41"/>
      <c r="C2785" s="255" t="s">
        <v>3534</v>
      </c>
      <c r="D2785" s="255" t="s">
        <v>242</v>
      </c>
      <c r="E2785" s="256" t="s">
        <v>3535</v>
      </c>
      <c r="F2785" s="257" t="s">
        <v>3536</v>
      </c>
      <c r="G2785" s="258" t="s">
        <v>287</v>
      </c>
      <c r="H2785" s="259">
        <v>1</v>
      </c>
      <c r="I2785" s="260"/>
      <c r="J2785" s="261">
        <f>ROUND(I2785*H2785,2)</f>
        <v>0</v>
      </c>
      <c r="K2785" s="257" t="s">
        <v>19</v>
      </c>
      <c r="L2785" s="262"/>
      <c r="M2785" s="263" t="s">
        <v>19</v>
      </c>
      <c r="N2785" s="264" t="s">
        <v>44</v>
      </c>
      <c r="O2785" s="86"/>
      <c r="P2785" s="223">
        <f>O2785*H2785</f>
        <v>0</v>
      </c>
      <c r="Q2785" s="223">
        <v>0.13200000000000001</v>
      </c>
      <c r="R2785" s="223">
        <f>Q2785*H2785</f>
        <v>0.13200000000000001</v>
      </c>
      <c r="S2785" s="223">
        <v>0</v>
      </c>
      <c r="T2785" s="224">
        <f>S2785*H2785</f>
        <v>0</v>
      </c>
      <c r="U2785" s="40"/>
      <c r="V2785" s="40"/>
      <c r="W2785" s="40"/>
      <c r="X2785" s="40"/>
      <c r="Y2785" s="40"/>
      <c r="Z2785" s="40"/>
      <c r="AA2785" s="40"/>
      <c r="AB2785" s="40"/>
      <c r="AC2785" s="40"/>
      <c r="AD2785" s="40"/>
      <c r="AE2785" s="40"/>
      <c r="AR2785" s="225" t="s">
        <v>368</v>
      </c>
      <c r="AT2785" s="225" t="s">
        <v>242</v>
      </c>
      <c r="AU2785" s="225" t="s">
        <v>83</v>
      </c>
      <c r="AY2785" s="19" t="s">
        <v>160</v>
      </c>
      <c r="BE2785" s="226">
        <f>IF(N2785="základní",J2785,0)</f>
        <v>0</v>
      </c>
      <c r="BF2785" s="226">
        <f>IF(N2785="snížená",J2785,0)</f>
        <v>0</v>
      </c>
      <c r="BG2785" s="226">
        <f>IF(N2785="zákl. přenesená",J2785,0)</f>
        <v>0</v>
      </c>
      <c r="BH2785" s="226">
        <f>IF(N2785="sníž. přenesená",J2785,0)</f>
        <v>0</v>
      </c>
      <c r="BI2785" s="226">
        <f>IF(N2785="nulová",J2785,0)</f>
        <v>0</v>
      </c>
      <c r="BJ2785" s="19" t="s">
        <v>81</v>
      </c>
      <c r="BK2785" s="226">
        <f>ROUND(I2785*H2785,2)</f>
        <v>0</v>
      </c>
      <c r="BL2785" s="19" t="s">
        <v>263</v>
      </c>
      <c r="BM2785" s="225" t="s">
        <v>3537</v>
      </c>
    </row>
    <row r="2786" s="2" customFormat="1">
      <c r="A2786" s="40"/>
      <c r="B2786" s="41"/>
      <c r="C2786" s="42"/>
      <c r="D2786" s="234" t="s">
        <v>449</v>
      </c>
      <c r="E2786" s="42"/>
      <c r="F2786" s="276" t="s">
        <v>3538</v>
      </c>
      <c r="G2786" s="42"/>
      <c r="H2786" s="42"/>
      <c r="I2786" s="229"/>
      <c r="J2786" s="42"/>
      <c r="K2786" s="42"/>
      <c r="L2786" s="46"/>
      <c r="M2786" s="230"/>
      <c r="N2786" s="231"/>
      <c r="O2786" s="86"/>
      <c r="P2786" s="86"/>
      <c r="Q2786" s="86"/>
      <c r="R2786" s="86"/>
      <c r="S2786" s="86"/>
      <c r="T2786" s="87"/>
      <c r="U2786" s="40"/>
      <c r="V2786" s="40"/>
      <c r="W2786" s="40"/>
      <c r="X2786" s="40"/>
      <c r="Y2786" s="40"/>
      <c r="Z2786" s="40"/>
      <c r="AA2786" s="40"/>
      <c r="AB2786" s="40"/>
      <c r="AC2786" s="40"/>
      <c r="AD2786" s="40"/>
      <c r="AE2786" s="40"/>
      <c r="AT2786" s="19" t="s">
        <v>449</v>
      </c>
      <c r="AU2786" s="19" t="s">
        <v>83</v>
      </c>
    </row>
    <row r="2787" s="13" customFormat="1">
      <c r="A2787" s="13"/>
      <c r="B2787" s="232"/>
      <c r="C2787" s="233"/>
      <c r="D2787" s="234" t="s">
        <v>171</v>
      </c>
      <c r="E2787" s="235" t="s">
        <v>19</v>
      </c>
      <c r="F2787" s="236" t="s">
        <v>3539</v>
      </c>
      <c r="G2787" s="233"/>
      <c r="H2787" s="237">
        <v>1</v>
      </c>
      <c r="I2787" s="238"/>
      <c r="J2787" s="233"/>
      <c r="K2787" s="233"/>
      <c r="L2787" s="239"/>
      <c r="M2787" s="240"/>
      <c r="N2787" s="241"/>
      <c r="O2787" s="241"/>
      <c r="P2787" s="241"/>
      <c r="Q2787" s="241"/>
      <c r="R2787" s="241"/>
      <c r="S2787" s="241"/>
      <c r="T2787" s="242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T2787" s="243" t="s">
        <v>171</v>
      </c>
      <c r="AU2787" s="243" t="s">
        <v>83</v>
      </c>
      <c r="AV2787" s="13" t="s">
        <v>83</v>
      </c>
      <c r="AW2787" s="13" t="s">
        <v>35</v>
      </c>
      <c r="AX2787" s="13" t="s">
        <v>81</v>
      </c>
      <c r="AY2787" s="243" t="s">
        <v>160</v>
      </c>
    </row>
    <row r="2788" s="2" customFormat="1" ht="24.15" customHeight="1">
      <c r="A2788" s="40"/>
      <c r="B2788" s="41"/>
      <c r="C2788" s="214" t="s">
        <v>3540</v>
      </c>
      <c r="D2788" s="214" t="s">
        <v>162</v>
      </c>
      <c r="E2788" s="215" t="s">
        <v>3541</v>
      </c>
      <c r="F2788" s="216" t="s">
        <v>3542</v>
      </c>
      <c r="G2788" s="217" t="s">
        <v>287</v>
      </c>
      <c r="H2788" s="218">
        <v>4</v>
      </c>
      <c r="I2788" s="219"/>
      <c r="J2788" s="220">
        <f>ROUND(I2788*H2788,2)</f>
        <v>0</v>
      </c>
      <c r="K2788" s="216" t="s">
        <v>166</v>
      </c>
      <c r="L2788" s="46"/>
      <c r="M2788" s="221" t="s">
        <v>19</v>
      </c>
      <c r="N2788" s="222" t="s">
        <v>44</v>
      </c>
      <c r="O2788" s="86"/>
      <c r="P2788" s="223">
        <f>O2788*H2788</f>
        <v>0</v>
      </c>
      <c r="Q2788" s="223">
        <v>0</v>
      </c>
      <c r="R2788" s="223">
        <f>Q2788*H2788</f>
        <v>0</v>
      </c>
      <c r="S2788" s="223">
        <v>0</v>
      </c>
      <c r="T2788" s="224">
        <f>S2788*H2788</f>
        <v>0</v>
      </c>
      <c r="U2788" s="40"/>
      <c r="V2788" s="40"/>
      <c r="W2788" s="40"/>
      <c r="X2788" s="40"/>
      <c r="Y2788" s="40"/>
      <c r="Z2788" s="40"/>
      <c r="AA2788" s="40"/>
      <c r="AB2788" s="40"/>
      <c r="AC2788" s="40"/>
      <c r="AD2788" s="40"/>
      <c r="AE2788" s="40"/>
      <c r="AR2788" s="225" t="s">
        <v>263</v>
      </c>
      <c r="AT2788" s="225" t="s">
        <v>162</v>
      </c>
      <c r="AU2788" s="225" t="s">
        <v>83</v>
      </c>
      <c r="AY2788" s="19" t="s">
        <v>160</v>
      </c>
      <c r="BE2788" s="226">
        <f>IF(N2788="základní",J2788,0)</f>
        <v>0</v>
      </c>
      <c r="BF2788" s="226">
        <f>IF(N2788="snížená",J2788,0)</f>
        <v>0</v>
      </c>
      <c r="BG2788" s="226">
        <f>IF(N2788="zákl. přenesená",J2788,0)</f>
        <v>0</v>
      </c>
      <c r="BH2788" s="226">
        <f>IF(N2788="sníž. přenesená",J2788,0)</f>
        <v>0</v>
      </c>
      <c r="BI2788" s="226">
        <f>IF(N2788="nulová",J2788,0)</f>
        <v>0</v>
      </c>
      <c r="BJ2788" s="19" t="s">
        <v>81</v>
      </c>
      <c r="BK2788" s="226">
        <f>ROUND(I2788*H2788,2)</f>
        <v>0</v>
      </c>
      <c r="BL2788" s="19" t="s">
        <v>263</v>
      </c>
      <c r="BM2788" s="225" t="s">
        <v>3543</v>
      </c>
    </row>
    <row r="2789" s="2" customFormat="1">
      <c r="A2789" s="40"/>
      <c r="B2789" s="41"/>
      <c r="C2789" s="42"/>
      <c r="D2789" s="227" t="s">
        <v>169</v>
      </c>
      <c r="E2789" s="42"/>
      <c r="F2789" s="228" t="s">
        <v>3544</v>
      </c>
      <c r="G2789" s="42"/>
      <c r="H2789" s="42"/>
      <c r="I2789" s="229"/>
      <c r="J2789" s="42"/>
      <c r="K2789" s="42"/>
      <c r="L2789" s="46"/>
      <c r="M2789" s="230"/>
      <c r="N2789" s="231"/>
      <c r="O2789" s="86"/>
      <c r="P2789" s="86"/>
      <c r="Q2789" s="86"/>
      <c r="R2789" s="86"/>
      <c r="S2789" s="86"/>
      <c r="T2789" s="87"/>
      <c r="U2789" s="40"/>
      <c r="V2789" s="40"/>
      <c r="W2789" s="40"/>
      <c r="X2789" s="40"/>
      <c r="Y2789" s="40"/>
      <c r="Z2789" s="40"/>
      <c r="AA2789" s="40"/>
      <c r="AB2789" s="40"/>
      <c r="AC2789" s="40"/>
      <c r="AD2789" s="40"/>
      <c r="AE2789" s="40"/>
      <c r="AT2789" s="19" t="s">
        <v>169</v>
      </c>
      <c r="AU2789" s="19" t="s">
        <v>83</v>
      </c>
    </row>
    <row r="2790" s="13" customFormat="1">
      <c r="A2790" s="13"/>
      <c r="B2790" s="232"/>
      <c r="C2790" s="233"/>
      <c r="D2790" s="234" t="s">
        <v>171</v>
      </c>
      <c r="E2790" s="235" t="s">
        <v>19</v>
      </c>
      <c r="F2790" s="236" t="s">
        <v>3545</v>
      </c>
      <c r="G2790" s="233"/>
      <c r="H2790" s="237">
        <v>1</v>
      </c>
      <c r="I2790" s="238"/>
      <c r="J2790" s="233"/>
      <c r="K2790" s="233"/>
      <c r="L2790" s="239"/>
      <c r="M2790" s="240"/>
      <c r="N2790" s="241"/>
      <c r="O2790" s="241"/>
      <c r="P2790" s="241"/>
      <c r="Q2790" s="241"/>
      <c r="R2790" s="241"/>
      <c r="S2790" s="241"/>
      <c r="T2790" s="242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T2790" s="243" t="s">
        <v>171</v>
      </c>
      <c r="AU2790" s="243" t="s">
        <v>83</v>
      </c>
      <c r="AV2790" s="13" t="s">
        <v>83</v>
      </c>
      <c r="AW2790" s="13" t="s">
        <v>35</v>
      </c>
      <c r="AX2790" s="13" t="s">
        <v>73</v>
      </c>
      <c r="AY2790" s="243" t="s">
        <v>160</v>
      </c>
    </row>
    <row r="2791" s="13" customFormat="1">
      <c r="A2791" s="13"/>
      <c r="B2791" s="232"/>
      <c r="C2791" s="233"/>
      <c r="D2791" s="234" t="s">
        <v>171</v>
      </c>
      <c r="E2791" s="235" t="s">
        <v>19</v>
      </c>
      <c r="F2791" s="236" t="s">
        <v>3546</v>
      </c>
      <c r="G2791" s="233"/>
      <c r="H2791" s="237">
        <v>1</v>
      </c>
      <c r="I2791" s="238"/>
      <c r="J2791" s="233"/>
      <c r="K2791" s="233"/>
      <c r="L2791" s="239"/>
      <c r="M2791" s="240"/>
      <c r="N2791" s="241"/>
      <c r="O2791" s="241"/>
      <c r="P2791" s="241"/>
      <c r="Q2791" s="241"/>
      <c r="R2791" s="241"/>
      <c r="S2791" s="241"/>
      <c r="T2791" s="242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T2791" s="243" t="s">
        <v>171</v>
      </c>
      <c r="AU2791" s="243" t="s">
        <v>83</v>
      </c>
      <c r="AV2791" s="13" t="s">
        <v>83</v>
      </c>
      <c r="AW2791" s="13" t="s">
        <v>35</v>
      </c>
      <c r="AX2791" s="13" t="s">
        <v>73</v>
      </c>
      <c r="AY2791" s="243" t="s">
        <v>160</v>
      </c>
    </row>
    <row r="2792" s="13" customFormat="1">
      <c r="A2792" s="13"/>
      <c r="B2792" s="232"/>
      <c r="C2792" s="233"/>
      <c r="D2792" s="234" t="s">
        <v>171</v>
      </c>
      <c r="E2792" s="235" t="s">
        <v>19</v>
      </c>
      <c r="F2792" s="236" t="s">
        <v>3547</v>
      </c>
      <c r="G2792" s="233"/>
      <c r="H2792" s="237">
        <v>1</v>
      </c>
      <c r="I2792" s="238"/>
      <c r="J2792" s="233"/>
      <c r="K2792" s="233"/>
      <c r="L2792" s="239"/>
      <c r="M2792" s="240"/>
      <c r="N2792" s="241"/>
      <c r="O2792" s="241"/>
      <c r="P2792" s="241"/>
      <c r="Q2792" s="241"/>
      <c r="R2792" s="241"/>
      <c r="S2792" s="241"/>
      <c r="T2792" s="242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T2792" s="243" t="s">
        <v>171</v>
      </c>
      <c r="AU2792" s="243" t="s">
        <v>83</v>
      </c>
      <c r="AV2792" s="13" t="s">
        <v>83</v>
      </c>
      <c r="AW2792" s="13" t="s">
        <v>35</v>
      </c>
      <c r="AX2792" s="13" t="s">
        <v>73</v>
      </c>
      <c r="AY2792" s="243" t="s">
        <v>160</v>
      </c>
    </row>
    <row r="2793" s="13" customFormat="1">
      <c r="A2793" s="13"/>
      <c r="B2793" s="232"/>
      <c r="C2793" s="233"/>
      <c r="D2793" s="234" t="s">
        <v>171</v>
      </c>
      <c r="E2793" s="235" t="s">
        <v>19</v>
      </c>
      <c r="F2793" s="236" t="s">
        <v>3548</v>
      </c>
      <c r="G2793" s="233"/>
      <c r="H2793" s="237">
        <v>1</v>
      </c>
      <c r="I2793" s="238"/>
      <c r="J2793" s="233"/>
      <c r="K2793" s="233"/>
      <c r="L2793" s="239"/>
      <c r="M2793" s="240"/>
      <c r="N2793" s="241"/>
      <c r="O2793" s="241"/>
      <c r="P2793" s="241"/>
      <c r="Q2793" s="241"/>
      <c r="R2793" s="241"/>
      <c r="S2793" s="241"/>
      <c r="T2793" s="242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T2793" s="243" t="s">
        <v>171</v>
      </c>
      <c r="AU2793" s="243" t="s">
        <v>83</v>
      </c>
      <c r="AV2793" s="13" t="s">
        <v>83</v>
      </c>
      <c r="AW2793" s="13" t="s">
        <v>35</v>
      </c>
      <c r="AX2793" s="13" t="s">
        <v>73</v>
      </c>
      <c r="AY2793" s="243" t="s">
        <v>160</v>
      </c>
    </row>
    <row r="2794" s="14" customFormat="1">
      <c r="A2794" s="14"/>
      <c r="B2794" s="244"/>
      <c r="C2794" s="245"/>
      <c r="D2794" s="234" t="s">
        <v>171</v>
      </c>
      <c r="E2794" s="246" t="s">
        <v>19</v>
      </c>
      <c r="F2794" s="247" t="s">
        <v>180</v>
      </c>
      <c r="G2794" s="245"/>
      <c r="H2794" s="248">
        <v>4</v>
      </c>
      <c r="I2794" s="249"/>
      <c r="J2794" s="245"/>
      <c r="K2794" s="245"/>
      <c r="L2794" s="250"/>
      <c r="M2794" s="251"/>
      <c r="N2794" s="252"/>
      <c r="O2794" s="252"/>
      <c r="P2794" s="252"/>
      <c r="Q2794" s="252"/>
      <c r="R2794" s="252"/>
      <c r="S2794" s="252"/>
      <c r="T2794" s="253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T2794" s="254" t="s">
        <v>171</v>
      </c>
      <c r="AU2794" s="254" t="s">
        <v>83</v>
      </c>
      <c r="AV2794" s="14" t="s">
        <v>167</v>
      </c>
      <c r="AW2794" s="14" t="s">
        <v>35</v>
      </c>
      <c r="AX2794" s="14" t="s">
        <v>81</v>
      </c>
      <c r="AY2794" s="254" t="s">
        <v>160</v>
      </c>
    </row>
    <row r="2795" s="2" customFormat="1" ht="37.8" customHeight="1">
      <c r="A2795" s="40"/>
      <c r="B2795" s="41"/>
      <c r="C2795" s="255" t="s">
        <v>3549</v>
      </c>
      <c r="D2795" s="255" t="s">
        <v>242</v>
      </c>
      <c r="E2795" s="256" t="s">
        <v>3550</v>
      </c>
      <c r="F2795" s="257" t="s">
        <v>3551</v>
      </c>
      <c r="G2795" s="258" t="s">
        <v>287</v>
      </c>
      <c r="H2795" s="259">
        <v>1</v>
      </c>
      <c r="I2795" s="260"/>
      <c r="J2795" s="261">
        <f>ROUND(I2795*H2795,2)</f>
        <v>0</v>
      </c>
      <c r="K2795" s="257" t="s">
        <v>19</v>
      </c>
      <c r="L2795" s="262"/>
      <c r="M2795" s="263" t="s">
        <v>19</v>
      </c>
      <c r="N2795" s="264" t="s">
        <v>44</v>
      </c>
      <c r="O2795" s="86"/>
      <c r="P2795" s="223">
        <f>O2795*H2795</f>
        <v>0</v>
      </c>
      <c r="Q2795" s="223">
        <v>0.126</v>
      </c>
      <c r="R2795" s="223">
        <f>Q2795*H2795</f>
        <v>0.126</v>
      </c>
      <c r="S2795" s="223">
        <v>0</v>
      </c>
      <c r="T2795" s="224">
        <f>S2795*H2795</f>
        <v>0</v>
      </c>
      <c r="U2795" s="40"/>
      <c r="V2795" s="40"/>
      <c r="W2795" s="40"/>
      <c r="X2795" s="40"/>
      <c r="Y2795" s="40"/>
      <c r="Z2795" s="40"/>
      <c r="AA2795" s="40"/>
      <c r="AB2795" s="40"/>
      <c r="AC2795" s="40"/>
      <c r="AD2795" s="40"/>
      <c r="AE2795" s="40"/>
      <c r="AR2795" s="225" t="s">
        <v>368</v>
      </c>
      <c r="AT2795" s="225" t="s">
        <v>242</v>
      </c>
      <c r="AU2795" s="225" t="s">
        <v>83</v>
      </c>
      <c r="AY2795" s="19" t="s">
        <v>160</v>
      </c>
      <c r="BE2795" s="226">
        <f>IF(N2795="základní",J2795,0)</f>
        <v>0</v>
      </c>
      <c r="BF2795" s="226">
        <f>IF(N2795="snížená",J2795,0)</f>
        <v>0</v>
      </c>
      <c r="BG2795" s="226">
        <f>IF(N2795="zákl. přenesená",J2795,0)</f>
        <v>0</v>
      </c>
      <c r="BH2795" s="226">
        <f>IF(N2795="sníž. přenesená",J2795,0)</f>
        <v>0</v>
      </c>
      <c r="BI2795" s="226">
        <f>IF(N2795="nulová",J2795,0)</f>
        <v>0</v>
      </c>
      <c r="BJ2795" s="19" t="s">
        <v>81</v>
      </c>
      <c r="BK2795" s="226">
        <f>ROUND(I2795*H2795,2)</f>
        <v>0</v>
      </c>
      <c r="BL2795" s="19" t="s">
        <v>263</v>
      </c>
      <c r="BM2795" s="225" t="s">
        <v>3552</v>
      </c>
    </row>
    <row r="2796" s="2" customFormat="1">
      <c r="A2796" s="40"/>
      <c r="B2796" s="41"/>
      <c r="C2796" s="42"/>
      <c r="D2796" s="234" t="s">
        <v>449</v>
      </c>
      <c r="E2796" s="42"/>
      <c r="F2796" s="276" t="s">
        <v>3553</v>
      </c>
      <c r="G2796" s="42"/>
      <c r="H2796" s="42"/>
      <c r="I2796" s="229"/>
      <c r="J2796" s="42"/>
      <c r="K2796" s="42"/>
      <c r="L2796" s="46"/>
      <c r="M2796" s="230"/>
      <c r="N2796" s="231"/>
      <c r="O2796" s="86"/>
      <c r="P2796" s="86"/>
      <c r="Q2796" s="86"/>
      <c r="R2796" s="86"/>
      <c r="S2796" s="86"/>
      <c r="T2796" s="87"/>
      <c r="U2796" s="40"/>
      <c r="V2796" s="40"/>
      <c r="W2796" s="40"/>
      <c r="X2796" s="40"/>
      <c r="Y2796" s="40"/>
      <c r="Z2796" s="40"/>
      <c r="AA2796" s="40"/>
      <c r="AB2796" s="40"/>
      <c r="AC2796" s="40"/>
      <c r="AD2796" s="40"/>
      <c r="AE2796" s="40"/>
      <c r="AT2796" s="19" t="s">
        <v>449</v>
      </c>
      <c r="AU2796" s="19" t="s">
        <v>83</v>
      </c>
    </row>
    <row r="2797" s="13" customFormat="1">
      <c r="A2797" s="13"/>
      <c r="B2797" s="232"/>
      <c r="C2797" s="233"/>
      <c r="D2797" s="234" t="s">
        <v>171</v>
      </c>
      <c r="E2797" s="235" t="s">
        <v>19</v>
      </c>
      <c r="F2797" s="236" t="s">
        <v>3554</v>
      </c>
      <c r="G2797" s="233"/>
      <c r="H2797" s="237">
        <v>1</v>
      </c>
      <c r="I2797" s="238"/>
      <c r="J2797" s="233"/>
      <c r="K2797" s="233"/>
      <c r="L2797" s="239"/>
      <c r="M2797" s="240"/>
      <c r="N2797" s="241"/>
      <c r="O2797" s="241"/>
      <c r="P2797" s="241"/>
      <c r="Q2797" s="241"/>
      <c r="R2797" s="241"/>
      <c r="S2797" s="241"/>
      <c r="T2797" s="242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T2797" s="243" t="s">
        <v>171</v>
      </c>
      <c r="AU2797" s="243" t="s">
        <v>83</v>
      </c>
      <c r="AV2797" s="13" t="s">
        <v>83</v>
      </c>
      <c r="AW2797" s="13" t="s">
        <v>35</v>
      </c>
      <c r="AX2797" s="13" t="s">
        <v>81</v>
      </c>
      <c r="AY2797" s="243" t="s">
        <v>160</v>
      </c>
    </row>
    <row r="2798" s="2" customFormat="1" ht="37.8" customHeight="1">
      <c r="A2798" s="40"/>
      <c r="B2798" s="41"/>
      <c r="C2798" s="255" t="s">
        <v>3555</v>
      </c>
      <c r="D2798" s="255" t="s">
        <v>242</v>
      </c>
      <c r="E2798" s="256" t="s">
        <v>3556</v>
      </c>
      <c r="F2798" s="257" t="s">
        <v>3557</v>
      </c>
      <c r="G2798" s="258" t="s">
        <v>287</v>
      </c>
      <c r="H2798" s="259">
        <v>1</v>
      </c>
      <c r="I2798" s="260"/>
      <c r="J2798" s="261">
        <f>ROUND(I2798*H2798,2)</f>
        <v>0</v>
      </c>
      <c r="K2798" s="257" t="s">
        <v>19</v>
      </c>
      <c r="L2798" s="262"/>
      <c r="M2798" s="263" t="s">
        <v>19</v>
      </c>
      <c r="N2798" s="264" t="s">
        <v>44</v>
      </c>
      <c r="O2798" s="86"/>
      <c r="P2798" s="223">
        <f>O2798*H2798</f>
        <v>0</v>
      </c>
      <c r="Q2798" s="223">
        <v>0.126</v>
      </c>
      <c r="R2798" s="223">
        <f>Q2798*H2798</f>
        <v>0.126</v>
      </c>
      <c r="S2798" s="223">
        <v>0</v>
      </c>
      <c r="T2798" s="224">
        <f>S2798*H2798</f>
        <v>0</v>
      </c>
      <c r="U2798" s="40"/>
      <c r="V2798" s="40"/>
      <c r="W2798" s="40"/>
      <c r="X2798" s="40"/>
      <c r="Y2798" s="40"/>
      <c r="Z2798" s="40"/>
      <c r="AA2798" s="40"/>
      <c r="AB2798" s="40"/>
      <c r="AC2798" s="40"/>
      <c r="AD2798" s="40"/>
      <c r="AE2798" s="40"/>
      <c r="AR2798" s="225" t="s">
        <v>368</v>
      </c>
      <c r="AT2798" s="225" t="s">
        <v>242</v>
      </c>
      <c r="AU2798" s="225" t="s">
        <v>83</v>
      </c>
      <c r="AY2798" s="19" t="s">
        <v>160</v>
      </c>
      <c r="BE2798" s="226">
        <f>IF(N2798="základní",J2798,0)</f>
        <v>0</v>
      </c>
      <c r="BF2798" s="226">
        <f>IF(N2798="snížená",J2798,0)</f>
        <v>0</v>
      </c>
      <c r="BG2798" s="226">
        <f>IF(N2798="zákl. přenesená",J2798,0)</f>
        <v>0</v>
      </c>
      <c r="BH2798" s="226">
        <f>IF(N2798="sníž. přenesená",J2798,0)</f>
        <v>0</v>
      </c>
      <c r="BI2798" s="226">
        <f>IF(N2798="nulová",J2798,0)</f>
        <v>0</v>
      </c>
      <c r="BJ2798" s="19" t="s">
        <v>81</v>
      </c>
      <c r="BK2798" s="226">
        <f>ROUND(I2798*H2798,2)</f>
        <v>0</v>
      </c>
      <c r="BL2798" s="19" t="s">
        <v>263</v>
      </c>
      <c r="BM2798" s="225" t="s">
        <v>3558</v>
      </c>
    </row>
    <row r="2799" s="2" customFormat="1">
      <c r="A2799" s="40"/>
      <c r="B2799" s="41"/>
      <c r="C2799" s="42"/>
      <c r="D2799" s="234" t="s">
        <v>449</v>
      </c>
      <c r="E2799" s="42"/>
      <c r="F2799" s="276" t="s">
        <v>3559</v>
      </c>
      <c r="G2799" s="42"/>
      <c r="H2799" s="42"/>
      <c r="I2799" s="229"/>
      <c r="J2799" s="42"/>
      <c r="K2799" s="42"/>
      <c r="L2799" s="46"/>
      <c r="M2799" s="230"/>
      <c r="N2799" s="231"/>
      <c r="O2799" s="86"/>
      <c r="P2799" s="86"/>
      <c r="Q2799" s="86"/>
      <c r="R2799" s="86"/>
      <c r="S2799" s="86"/>
      <c r="T2799" s="87"/>
      <c r="U2799" s="40"/>
      <c r="V2799" s="40"/>
      <c r="W2799" s="40"/>
      <c r="X2799" s="40"/>
      <c r="Y2799" s="40"/>
      <c r="Z2799" s="40"/>
      <c r="AA2799" s="40"/>
      <c r="AB2799" s="40"/>
      <c r="AC2799" s="40"/>
      <c r="AD2799" s="40"/>
      <c r="AE2799" s="40"/>
      <c r="AT2799" s="19" t="s">
        <v>449</v>
      </c>
      <c r="AU2799" s="19" t="s">
        <v>83</v>
      </c>
    </row>
    <row r="2800" s="13" customFormat="1">
      <c r="A2800" s="13"/>
      <c r="B2800" s="232"/>
      <c r="C2800" s="233"/>
      <c r="D2800" s="234" t="s">
        <v>171</v>
      </c>
      <c r="E2800" s="235" t="s">
        <v>19</v>
      </c>
      <c r="F2800" s="236" t="s">
        <v>3560</v>
      </c>
      <c r="G2800" s="233"/>
      <c r="H2800" s="237">
        <v>1</v>
      </c>
      <c r="I2800" s="238"/>
      <c r="J2800" s="233"/>
      <c r="K2800" s="233"/>
      <c r="L2800" s="239"/>
      <c r="M2800" s="240"/>
      <c r="N2800" s="241"/>
      <c r="O2800" s="241"/>
      <c r="P2800" s="241"/>
      <c r="Q2800" s="241"/>
      <c r="R2800" s="241"/>
      <c r="S2800" s="241"/>
      <c r="T2800" s="242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T2800" s="243" t="s">
        <v>171</v>
      </c>
      <c r="AU2800" s="243" t="s">
        <v>83</v>
      </c>
      <c r="AV2800" s="13" t="s">
        <v>83</v>
      </c>
      <c r="AW2800" s="13" t="s">
        <v>35</v>
      </c>
      <c r="AX2800" s="13" t="s">
        <v>81</v>
      </c>
      <c r="AY2800" s="243" t="s">
        <v>160</v>
      </c>
    </row>
    <row r="2801" s="2" customFormat="1" ht="37.8" customHeight="1">
      <c r="A2801" s="40"/>
      <c r="B2801" s="41"/>
      <c r="C2801" s="255" t="s">
        <v>3561</v>
      </c>
      <c r="D2801" s="255" t="s">
        <v>242</v>
      </c>
      <c r="E2801" s="256" t="s">
        <v>3562</v>
      </c>
      <c r="F2801" s="257" t="s">
        <v>3563</v>
      </c>
      <c r="G2801" s="258" t="s">
        <v>287</v>
      </c>
      <c r="H2801" s="259">
        <v>1</v>
      </c>
      <c r="I2801" s="260"/>
      <c r="J2801" s="261">
        <f>ROUND(I2801*H2801,2)</f>
        <v>0</v>
      </c>
      <c r="K2801" s="257" t="s">
        <v>19</v>
      </c>
      <c r="L2801" s="262"/>
      <c r="M2801" s="263" t="s">
        <v>19</v>
      </c>
      <c r="N2801" s="264" t="s">
        <v>44</v>
      </c>
      <c r="O2801" s="86"/>
      <c r="P2801" s="223">
        <f>O2801*H2801</f>
        <v>0</v>
      </c>
      <c r="Q2801" s="223">
        <v>0.105</v>
      </c>
      <c r="R2801" s="223">
        <f>Q2801*H2801</f>
        <v>0.105</v>
      </c>
      <c r="S2801" s="223">
        <v>0</v>
      </c>
      <c r="T2801" s="224">
        <f>S2801*H2801</f>
        <v>0</v>
      </c>
      <c r="U2801" s="40"/>
      <c r="V2801" s="40"/>
      <c r="W2801" s="40"/>
      <c r="X2801" s="40"/>
      <c r="Y2801" s="40"/>
      <c r="Z2801" s="40"/>
      <c r="AA2801" s="40"/>
      <c r="AB2801" s="40"/>
      <c r="AC2801" s="40"/>
      <c r="AD2801" s="40"/>
      <c r="AE2801" s="40"/>
      <c r="AR2801" s="225" t="s">
        <v>368</v>
      </c>
      <c r="AT2801" s="225" t="s">
        <v>242</v>
      </c>
      <c r="AU2801" s="225" t="s">
        <v>83</v>
      </c>
      <c r="AY2801" s="19" t="s">
        <v>160</v>
      </c>
      <c r="BE2801" s="226">
        <f>IF(N2801="základní",J2801,0)</f>
        <v>0</v>
      </c>
      <c r="BF2801" s="226">
        <f>IF(N2801="snížená",J2801,0)</f>
        <v>0</v>
      </c>
      <c r="BG2801" s="226">
        <f>IF(N2801="zákl. přenesená",J2801,0)</f>
        <v>0</v>
      </c>
      <c r="BH2801" s="226">
        <f>IF(N2801="sníž. přenesená",J2801,0)</f>
        <v>0</v>
      </c>
      <c r="BI2801" s="226">
        <f>IF(N2801="nulová",J2801,0)</f>
        <v>0</v>
      </c>
      <c r="BJ2801" s="19" t="s">
        <v>81</v>
      </c>
      <c r="BK2801" s="226">
        <f>ROUND(I2801*H2801,2)</f>
        <v>0</v>
      </c>
      <c r="BL2801" s="19" t="s">
        <v>263</v>
      </c>
      <c r="BM2801" s="225" t="s">
        <v>3564</v>
      </c>
    </row>
    <row r="2802" s="2" customFormat="1">
      <c r="A2802" s="40"/>
      <c r="B2802" s="41"/>
      <c r="C2802" s="42"/>
      <c r="D2802" s="234" t="s">
        <v>449</v>
      </c>
      <c r="E2802" s="42"/>
      <c r="F2802" s="276" t="s">
        <v>3565</v>
      </c>
      <c r="G2802" s="42"/>
      <c r="H2802" s="42"/>
      <c r="I2802" s="229"/>
      <c r="J2802" s="42"/>
      <c r="K2802" s="42"/>
      <c r="L2802" s="46"/>
      <c r="M2802" s="230"/>
      <c r="N2802" s="231"/>
      <c r="O2802" s="86"/>
      <c r="P2802" s="86"/>
      <c r="Q2802" s="86"/>
      <c r="R2802" s="86"/>
      <c r="S2802" s="86"/>
      <c r="T2802" s="87"/>
      <c r="U2802" s="40"/>
      <c r="V2802" s="40"/>
      <c r="W2802" s="40"/>
      <c r="X2802" s="40"/>
      <c r="Y2802" s="40"/>
      <c r="Z2802" s="40"/>
      <c r="AA2802" s="40"/>
      <c r="AB2802" s="40"/>
      <c r="AC2802" s="40"/>
      <c r="AD2802" s="40"/>
      <c r="AE2802" s="40"/>
      <c r="AT2802" s="19" t="s">
        <v>449</v>
      </c>
      <c r="AU2802" s="19" t="s">
        <v>83</v>
      </c>
    </row>
    <row r="2803" s="13" customFormat="1">
      <c r="A2803" s="13"/>
      <c r="B2803" s="232"/>
      <c r="C2803" s="233"/>
      <c r="D2803" s="234" t="s">
        <v>171</v>
      </c>
      <c r="E2803" s="235" t="s">
        <v>19</v>
      </c>
      <c r="F2803" s="236" t="s">
        <v>3547</v>
      </c>
      <c r="G2803" s="233"/>
      <c r="H2803" s="237">
        <v>1</v>
      </c>
      <c r="I2803" s="238"/>
      <c r="J2803" s="233"/>
      <c r="K2803" s="233"/>
      <c r="L2803" s="239"/>
      <c r="M2803" s="240"/>
      <c r="N2803" s="241"/>
      <c r="O2803" s="241"/>
      <c r="P2803" s="241"/>
      <c r="Q2803" s="241"/>
      <c r="R2803" s="241"/>
      <c r="S2803" s="241"/>
      <c r="T2803" s="242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T2803" s="243" t="s">
        <v>171</v>
      </c>
      <c r="AU2803" s="243" t="s">
        <v>83</v>
      </c>
      <c r="AV2803" s="13" t="s">
        <v>83</v>
      </c>
      <c r="AW2803" s="13" t="s">
        <v>35</v>
      </c>
      <c r="AX2803" s="13" t="s">
        <v>81</v>
      </c>
      <c r="AY2803" s="243" t="s">
        <v>160</v>
      </c>
    </row>
    <row r="2804" s="2" customFormat="1" ht="37.8" customHeight="1">
      <c r="A2804" s="40"/>
      <c r="B2804" s="41"/>
      <c r="C2804" s="255" t="s">
        <v>3566</v>
      </c>
      <c r="D2804" s="255" t="s">
        <v>242</v>
      </c>
      <c r="E2804" s="256" t="s">
        <v>3567</v>
      </c>
      <c r="F2804" s="257" t="s">
        <v>3568</v>
      </c>
      <c r="G2804" s="258" t="s">
        <v>287</v>
      </c>
      <c r="H2804" s="259">
        <v>1</v>
      </c>
      <c r="I2804" s="260"/>
      <c r="J2804" s="261">
        <f>ROUND(I2804*H2804,2)</f>
        <v>0</v>
      </c>
      <c r="K2804" s="257" t="s">
        <v>19</v>
      </c>
      <c r="L2804" s="262"/>
      <c r="M2804" s="263" t="s">
        <v>19</v>
      </c>
      <c r="N2804" s="264" t="s">
        <v>44</v>
      </c>
      <c r="O2804" s="86"/>
      <c r="P2804" s="223">
        <f>O2804*H2804</f>
        <v>0</v>
      </c>
      <c r="Q2804" s="223">
        <v>0.112</v>
      </c>
      <c r="R2804" s="223">
        <f>Q2804*H2804</f>
        <v>0.112</v>
      </c>
      <c r="S2804" s="223">
        <v>0</v>
      </c>
      <c r="T2804" s="224">
        <f>S2804*H2804</f>
        <v>0</v>
      </c>
      <c r="U2804" s="40"/>
      <c r="V2804" s="40"/>
      <c r="W2804" s="40"/>
      <c r="X2804" s="40"/>
      <c r="Y2804" s="40"/>
      <c r="Z2804" s="40"/>
      <c r="AA2804" s="40"/>
      <c r="AB2804" s="40"/>
      <c r="AC2804" s="40"/>
      <c r="AD2804" s="40"/>
      <c r="AE2804" s="40"/>
      <c r="AR2804" s="225" t="s">
        <v>368</v>
      </c>
      <c r="AT2804" s="225" t="s">
        <v>242</v>
      </c>
      <c r="AU2804" s="225" t="s">
        <v>83</v>
      </c>
      <c r="AY2804" s="19" t="s">
        <v>160</v>
      </c>
      <c r="BE2804" s="226">
        <f>IF(N2804="základní",J2804,0)</f>
        <v>0</v>
      </c>
      <c r="BF2804" s="226">
        <f>IF(N2804="snížená",J2804,0)</f>
        <v>0</v>
      </c>
      <c r="BG2804" s="226">
        <f>IF(N2804="zákl. přenesená",J2804,0)</f>
        <v>0</v>
      </c>
      <c r="BH2804" s="226">
        <f>IF(N2804="sníž. přenesená",J2804,0)</f>
        <v>0</v>
      </c>
      <c r="BI2804" s="226">
        <f>IF(N2804="nulová",J2804,0)</f>
        <v>0</v>
      </c>
      <c r="BJ2804" s="19" t="s">
        <v>81</v>
      </c>
      <c r="BK2804" s="226">
        <f>ROUND(I2804*H2804,2)</f>
        <v>0</v>
      </c>
      <c r="BL2804" s="19" t="s">
        <v>263</v>
      </c>
      <c r="BM2804" s="225" t="s">
        <v>3569</v>
      </c>
    </row>
    <row r="2805" s="2" customFormat="1">
      <c r="A2805" s="40"/>
      <c r="B2805" s="41"/>
      <c r="C2805" s="42"/>
      <c r="D2805" s="234" t="s">
        <v>449</v>
      </c>
      <c r="E2805" s="42"/>
      <c r="F2805" s="276" t="s">
        <v>3570</v>
      </c>
      <c r="G2805" s="42"/>
      <c r="H2805" s="42"/>
      <c r="I2805" s="229"/>
      <c r="J2805" s="42"/>
      <c r="K2805" s="42"/>
      <c r="L2805" s="46"/>
      <c r="M2805" s="230"/>
      <c r="N2805" s="231"/>
      <c r="O2805" s="86"/>
      <c r="P2805" s="86"/>
      <c r="Q2805" s="86"/>
      <c r="R2805" s="86"/>
      <c r="S2805" s="86"/>
      <c r="T2805" s="87"/>
      <c r="U2805" s="40"/>
      <c r="V2805" s="40"/>
      <c r="W2805" s="40"/>
      <c r="X2805" s="40"/>
      <c r="Y2805" s="40"/>
      <c r="Z2805" s="40"/>
      <c r="AA2805" s="40"/>
      <c r="AB2805" s="40"/>
      <c r="AC2805" s="40"/>
      <c r="AD2805" s="40"/>
      <c r="AE2805" s="40"/>
      <c r="AT2805" s="19" t="s">
        <v>449</v>
      </c>
      <c r="AU2805" s="19" t="s">
        <v>83</v>
      </c>
    </row>
    <row r="2806" s="13" customFormat="1">
      <c r="A2806" s="13"/>
      <c r="B2806" s="232"/>
      <c r="C2806" s="233"/>
      <c r="D2806" s="234" t="s">
        <v>171</v>
      </c>
      <c r="E2806" s="235" t="s">
        <v>19</v>
      </c>
      <c r="F2806" s="236" t="s">
        <v>3548</v>
      </c>
      <c r="G2806" s="233"/>
      <c r="H2806" s="237">
        <v>1</v>
      </c>
      <c r="I2806" s="238"/>
      <c r="J2806" s="233"/>
      <c r="K2806" s="233"/>
      <c r="L2806" s="239"/>
      <c r="M2806" s="240"/>
      <c r="N2806" s="241"/>
      <c r="O2806" s="241"/>
      <c r="P2806" s="241"/>
      <c r="Q2806" s="241"/>
      <c r="R2806" s="241"/>
      <c r="S2806" s="241"/>
      <c r="T2806" s="242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T2806" s="243" t="s">
        <v>171</v>
      </c>
      <c r="AU2806" s="243" t="s">
        <v>83</v>
      </c>
      <c r="AV2806" s="13" t="s">
        <v>83</v>
      </c>
      <c r="AW2806" s="13" t="s">
        <v>35</v>
      </c>
      <c r="AX2806" s="13" t="s">
        <v>81</v>
      </c>
      <c r="AY2806" s="243" t="s">
        <v>160</v>
      </c>
    </row>
    <row r="2807" s="2" customFormat="1" ht="21.75" customHeight="1">
      <c r="A2807" s="40"/>
      <c r="B2807" s="41"/>
      <c r="C2807" s="214" t="s">
        <v>3571</v>
      </c>
      <c r="D2807" s="214" t="s">
        <v>162</v>
      </c>
      <c r="E2807" s="215" t="s">
        <v>3572</v>
      </c>
      <c r="F2807" s="216" t="s">
        <v>3573</v>
      </c>
      <c r="G2807" s="217" t="s">
        <v>287</v>
      </c>
      <c r="H2807" s="218">
        <v>2</v>
      </c>
      <c r="I2807" s="219"/>
      <c r="J2807" s="220">
        <f>ROUND(I2807*H2807,2)</f>
        <v>0</v>
      </c>
      <c r="K2807" s="216" t="s">
        <v>166</v>
      </c>
      <c r="L2807" s="46"/>
      <c r="M2807" s="221" t="s">
        <v>19</v>
      </c>
      <c r="N2807" s="222" t="s">
        <v>44</v>
      </c>
      <c r="O2807" s="86"/>
      <c r="P2807" s="223">
        <f>O2807*H2807</f>
        <v>0</v>
      </c>
      <c r="Q2807" s="223">
        <v>0.00033</v>
      </c>
      <c r="R2807" s="223">
        <f>Q2807*H2807</f>
        <v>0.00066</v>
      </c>
      <c r="S2807" s="223">
        <v>0</v>
      </c>
      <c r="T2807" s="224">
        <f>S2807*H2807</f>
        <v>0</v>
      </c>
      <c r="U2807" s="40"/>
      <c r="V2807" s="40"/>
      <c r="W2807" s="40"/>
      <c r="X2807" s="40"/>
      <c r="Y2807" s="40"/>
      <c r="Z2807" s="40"/>
      <c r="AA2807" s="40"/>
      <c r="AB2807" s="40"/>
      <c r="AC2807" s="40"/>
      <c r="AD2807" s="40"/>
      <c r="AE2807" s="40"/>
      <c r="AR2807" s="225" t="s">
        <v>263</v>
      </c>
      <c r="AT2807" s="225" t="s">
        <v>162</v>
      </c>
      <c r="AU2807" s="225" t="s">
        <v>83</v>
      </c>
      <c r="AY2807" s="19" t="s">
        <v>160</v>
      </c>
      <c r="BE2807" s="226">
        <f>IF(N2807="základní",J2807,0)</f>
        <v>0</v>
      </c>
      <c r="BF2807" s="226">
        <f>IF(N2807="snížená",J2807,0)</f>
        <v>0</v>
      </c>
      <c r="BG2807" s="226">
        <f>IF(N2807="zákl. přenesená",J2807,0)</f>
        <v>0</v>
      </c>
      <c r="BH2807" s="226">
        <f>IF(N2807="sníž. přenesená",J2807,0)</f>
        <v>0</v>
      </c>
      <c r="BI2807" s="226">
        <f>IF(N2807="nulová",J2807,0)</f>
        <v>0</v>
      </c>
      <c r="BJ2807" s="19" t="s">
        <v>81</v>
      </c>
      <c r="BK2807" s="226">
        <f>ROUND(I2807*H2807,2)</f>
        <v>0</v>
      </c>
      <c r="BL2807" s="19" t="s">
        <v>263</v>
      </c>
      <c r="BM2807" s="225" t="s">
        <v>3574</v>
      </c>
    </row>
    <row r="2808" s="2" customFormat="1">
      <c r="A2808" s="40"/>
      <c r="B2808" s="41"/>
      <c r="C2808" s="42"/>
      <c r="D2808" s="227" t="s">
        <v>169</v>
      </c>
      <c r="E2808" s="42"/>
      <c r="F2808" s="228" t="s">
        <v>3575</v>
      </c>
      <c r="G2808" s="42"/>
      <c r="H2808" s="42"/>
      <c r="I2808" s="229"/>
      <c r="J2808" s="42"/>
      <c r="K2808" s="42"/>
      <c r="L2808" s="46"/>
      <c r="M2808" s="230"/>
      <c r="N2808" s="231"/>
      <c r="O2808" s="86"/>
      <c r="P2808" s="86"/>
      <c r="Q2808" s="86"/>
      <c r="R2808" s="86"/>
      <c r="S2808" s="86"/>
      <c r="T2808" s="87"/>
      <c r="U2808" s="40"/>
      <c r="V2808" s="40"/>
      <c r="W2808" s="40"/>
      <c r="X2808" s="40"/>
      <c r="Y2808" s="40"/>
      <c r="Z2808" s="40"/>
      <c r="AA2808" s="40"/>
      <c r="AB2808" s="40"/>
      <c r="AC2808" s="40"/>
      <c r="AD2808" s="40"/>
      <c r="AE2808" s="40"/>
      <c r="AT2808" s="19" t="s">
        <v>169</v>
      </c>
      <c r="AU2808" s="19" t="s">
        <v>83</v>
      </c>
    </row>
    <row r="2809" s="13" customFormat="1">
      <c r="A2809" s="13"/>
      <c r="B2809" s="232"/>
      <c r="C2809" s="233"/>
      <c r="D2809" s="234" t="s">
        <v>171</v>
      </c>
      <c r="E2809" s="235" t="s">
        <v>19</v>
      </c>
      <c r="F2809" s="236" t="s">
        <v>3576</v>
      </c>
      <c r="G2809" s="233"/>
      <c r="H2809" s="237">
        <v>2</v>
      </c>
      <c r="I2809" s="238"/>
      <c r="J2809" s="233"/>
      <c r="K2809" s="233"/>
      <c r="L2809" s="239"/>
      <c r="M2809" s="240"/>
      <c r="N2809" s="241"/>
      <c r="O2809" s="241"/>
      <c r="P2809" s="241"/>
      <c r="Q2809" s="241"/>
      <c r="R2809" s="241"/>
      <c r="S2809" s="241"/>
      <c r="T2809" s="242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T2809" s="243" t="s">
        <v>171</v>
      </c>
      <c r="AU2809" s="243" t="s">
        <v>83</v>
      </c>
      <c r="AV2809" s="13" t="s">
        <v>83</v>
      </c>
      <c r="AW2809" s="13" t="s">
        <v>35</v>
      </c>
      <c r="AX2809" s="13" t="s">
        <v>73</v>
      </c>
      <c r="AY2809" s="243" t="s">
        <v>160</v>
      </c>
    </row>
    <row r="2810" s="14" customFormat="1">
      <c r="A2810" s="14"/>
      <c r="B2810" s="244"/>
      <c r="C2810" s="245"/>
      <c r="D2810" s="234" t="s">
        <v>171</v>
      </c>
      <c r="E2810" s="246" t="s">
        <v>19</v>
      </c>
      <c r="F2810" s="247" t="s">
        <v>180</v>
      </c>
      <c r="G2810" s="245"/>
      <c r="H2810" s="248">
        <v>2</v>
      </c>
      <c r="I2810" s="249"/>
      <c r="J2810" s="245"/>
      <c r="K2810" s="245"/>
      <c r="L2810" s="250"/>
      <c r="M2810" s="251"/>
      <c r="N2810" s="252"/>
      <c r="O2810" s="252"/>
      <c r="P2810" s="252"/>
      <c r="Q2810" s="252"/>
      <c r="R2810" s="252"/>
      <c r="S2810" s="252"/>
      <c r="T2810" s="253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T2810" s="254" t="s">
        <v>171</v>
      </c>
      <c r="AU2810" s="254" t="s">
        <v>83</v>
      </c>
      <c r="AV2810" s="14" t="s">
        <v>167</v>
      </c>
      <c r="AW2810" s="14" t="s">
        <v>35</v>
      </c>
      <c r="AX2810" s="14" t="s">
        <v>81</v>
      </c>
      <c r="AY2810" s="254" t="s">
        <v>160</v>
      </c>
    </row>
    <row r="2811" s="2" customFormat="1" ht="33" customHeight="1">
      <c r="A2811" s="40"/>
      <c r="B2811" s="41"/>
      <c r="C2811" s="255" t="s">
        <v>3577</v>
      </c>
      <c r="D2811" s="255" t="s">
        <v>242</v>
      </c>
      <c r="E2811" s="256" t="s">
        <v>3578</v>
      </c>
      <c r="F2811" s="257" t="s">
        <v>3579</v>
      </c>
      <c r="G2811" s="258" t="s">
        <v>287</v>
      </c>
      <c r="H2811" s="259">
        <v>2</v>
      </c>
      <c r="I2811" s="260"/>
      <c r="J2811" s="261">
        <f>ROUND(I2811*H2811,2)</f>
        <v>0</v>
      </c>
      <c r="K2811" s="257" t="s">
        <v>19</v>
      </c>
      <c r="L2811" s="262"/>
      <c r="M2811" s="263" t="s">
        <v>19</v>
      </c>
      <c r="N2811" s="264" t="s">
        <v>44</v>
      </c>
      <c r="O2811" s="86"/>
      <c r="P2811" s="223">
        <f>O2811*H2811</f>
        <v>0</v>
      </c>
      <c r="Q2811" s="223">
        <v>0.089999999999999997</v>
      </c>
      <c r="R2811" s="223">
        <f>Q2811*H2811</f>
        <v>0.17999999999999999</v>
      </c>
      <c r="S2811" s="223">
        <v>0</v>
      </c>
      <c r="T2811" s="224">
        <f>S2811*H2811</f>
        <v>0</v>
      </c>
      <c r="U2811" s="40"/>
      <c r="V2811" s="40"/>
      <c r="W2811" s="40"/>
      <c r="X2811" s="40"/>
      <c r="Y2811" s="40"/>
      <c r="Z2811" s="40"/>
      <c r="AA2811" s="40"/>
      <c r="AB2811" s="40"/>
      <c r="AC2811" s="40"/>
      <c r="AD2811" s="40"/>
      <c r="AE2811" s="40"/>
      <c r="AR2811" s="225" t="s">
        <v>368</v>
      </c>
      <c r="AT2811" s="225" t="s">
        <v>242</v>
      </c>
      <c r="AU2811" s="225" t="s">
        <v>83</v>
      </c>
      <c r="AY2811" s="19" t="s">
        <v>160</v>
      </c>
      <c r="BE2811" s="226">
        <f>IF(N2811="základní",J2811,0)</f>
        <v>0</v>
      </c>
      <c r="BF2811" s="226">
        <f>IF(N2811="snížená",J2811,0)</f>
        <v>0</v>
      </c>
      <c r="BG2811" s="226">
        <f>IF(N2811="zákl. přenesená",J2811,0)</f>
        <v>0</v>
      </c>
      <c r="BH2811" s="226">
        <f>IF(N2811="sníž. přenesená",J2811,0)</f>
        <v>0</v>
      </c>
      <c r="BI2811" s="226">
        <f>IF(N2811="nulová",J2811,0)</f>
        <v>0</v>
      </c>
      <c r="BJ2811" s="19" t="s">
        <v>81</v>
      </c>
      <c r="BK2811" s="226">
        <f>ROUND(I2811*H2811,2)</f>
        <v>0</v>
      </c>
      <c r="BL2811" s="19" t="s">
        <v>263</v>
      </c>
      <c r="BM2811" s="225" t="s">
        <v>3580</v>
      </c>
    </row>
    <row r="2812" s="2" customFormat="1">
      <c r="A2812" s="40"/>
      <c r="B2812" s="41"/>
      <c r="C2812" s="42"/>
      <c r="D2812" s="234" t="s">
        <v>449</v>
      </c>
      <c r="E2812" s="42"/>
      <c r="F2812" s="276" t="s">
        <v>3581</v>
      </c>
      <c r="G2812" s="42"/>
      <c r="H2812" s="42"/>
      <c r="I2812" s="229"/>
      <c r="J2812" s="42"/>
      <c r="K2812" s="42"/>
      <c r="L2812" s="46"/>
      <c r="M2812" s="230"/>
      <c r="N2812" s="231"/>
      <c r="O2812" s="86"/>
      <c r="P2812" s="86"/>
      <c r="Q2812" s="86"/>
      <c r="R2812" s="86"/>
      <c r="S2812" s="86"/>
      <c r="T2812" s="87"/>
      <c r="U2812" s="40"/>
      <c r="V2812" s="40"/>
      <c r="W2812" s="40"/>
      <c r="X2812" s="40"/>
      <c r="Y2812" s="40"/>
      <c r="Z2812" s="40"/>
      <c r="AA2812" s="40"/>
      <c r="AB2812" s="40"/>
      <c r="AC2812" s="40"/>
      <c r="AD2812" s="40"/>
      <c r="AE2812" s="40"/>
      <c r="AT2812" s="19" t="s">
        <v>449</v>
      </c>
      <c r="AU2812" s="19" t="s">
        <v>83</v>
      </c>
    </row>
    <row r="2813" s="13" customFormat="1">
      <c r="A2813" s="13"/>
      <c r="B2813" s="232"/>
      <c r="C2813" s="233"/>
      <c r="D2813" s="234" t="s">
        <v>171</v>
      </c>
      <c r="E2813" s="235" t="s">
        <v>19</v>
      </c>
      <c r="F2813" s="236" t="s">
        <v>3582</v>
      </c>
      <c r="G2813" s="233"/>
      <c r="H2813" s="237">
        <v>2</v>
      </c>
      <c r="I2813" s="238"/>
      <c r="J2813" s="233"/>
      <c r="K2813" s="233"/>
      <c r="L2813" s="239"/>
      <c r="M2813" s="240"/>
      <c r="N2813" s="241"/>
      <c r="O2813" s="241"/>
      <c r="P2813" s="241"/>
      <c r="Q2813" s="241"/>
      <c r="R2813" s="241"/>
      <c r="S2813" s="241"/>
      <c r="T2813" s="242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T2813" s="243" t="s">
        <v>171</v>
      </c>
      <c r="AU2813" s="243" t="s">
        <v>83</v>
      </c>
      <c r="AV2813" s="13" t="s">
        <v>83</v>
      </c>
      <c r="AW2813" s="13" t="s">
        <v>35</v>
      </c>
      <c r="AX2813" s="13" t="s">
        <v>81</v>
      </c>
      <c r="AY2813" s="243" t="s">
        <v>160</v>
      </c>
    </row>
    <row r="2814" s="2" customFormat="1" ht="24.15" customHeight="1">
      <c r="A2814" s="40"/>
      <c r="B2814" s="41"/>
      <c r="C2814" s="214" t="s">
        <v>3583</v>
      </c>
      <c r="D2814" s="214" t="s">
        <v>162</v>
      </c>
      <c r="E2814" s="215" t="s">
        <v>3584</v>
      </c>
      <c r="F2814" s="216" t="s">
        <v>3585</v>
      </c>
      <c r="G2814" s="217" t="s">
        <v>287</v>
      </c>
      <c r="H2814" s="218">
        <v>6</v>
      </c>
      <c r="I2814" s="219"/>
      <c r="J2814" s="220">
        <f>ROUND(I2814*H2814,2)</f>
        <v>0</v>
      </c>
      <c r="K2814" s="216" t="s">
        <v>166</v>
      </c>
      <c r="L2814" s="46"/>
      <c r="M2814" s="221" t="s">
        <v>19</v>
      </c>
      <c r="N2814" s="222" t="s">
        <v>44</v>
      </c>
      <c r="O2814" s="86"/>
      <c r="P2814" s="223">
        <f>O2814*H2814</f>
        <v>0</v>
      </c>
      <c r="Q2814" s="223">
        <v>0.00066</v>
      </c>
      <c r="R2814" s="223">
        <f>Q2814*H2814</f>
        <v>0.00396</v>
      </c>
      <c r="S2814" s="223">
        <v>0</v>
      </c>
      <c r="T2814" s="224">
        <f>S2814*H2814</f>
        <v>0</v>
      </c>
      <c r="U2814" s="40"/>
      <c r="V2814" s="40"/>
      <c r="W2814" s="40"/>
      <c r="X2814" s="40"/>
      <c r="Y2814" s="40"/>
      <c r="Z2814" s="40"/>
      <c r="AA2814" s="40"/>
      <c r="AB2814" s="40"/>
      <c r="AC2814" s="40"/>
      <c r="AD2814" s="40"/>
      <c r="AE2814" s="40"/>
      <c r="AR2814" s="225" t="s">
        <v>263</v>
      </c>
      <c r="AT2814" s="225" t="s">
        <v>162</v>
      </c>
      <c r="AU2814" s="225" t="s">
        <v>83</v>
      </c>
      <c r="AY2814" s="19" t="s">
        <v>160</v>
      </c>
      <c r="BE2814" s="226">
        <f>IF(N2814="základní",J2814,0)</f>
        <v>0</v>
      </c>
      <c r="BF2814" s="226">
        <f>IF(N2814="snížená",J2814,0)</f>
        <v>0</v>
      </c>
      <c r="BG2814" s="226">
        <f>IF(N2814="zákl. přenesená",J2814,0)</f>
        <v>0</v>
      </c>
      <c r="BH2814" s="226">
        <f>IF(N2814="sníž. přenesená",J2814,0)</f>
        <v>0</v>
      </c>
      <c r="BI2814" s="226">
        <f>IF(N2814="nulová",J2814,0)</f>
        <v>0</v>
      </c>
      <c r="BJ2814" s="19" t="s">
        <v>81</v>
      </c>
      <c r="BK2814" s="226">
        <f>ROUND(I2814*H2814,2)</f>
        <v>0</v>
      </c>
      <c r="BL2814" s="19" t="s">
        <v>263</v>
      </c>
      <c r="BM2814" s="225" t="s">
        <v>3586</v>
      </c>
    </row>
    <row r="2815" s="2" customFormat="1">
      <c r="A2815" s="40"/>
      <c r="B2815" s="41"/>
      <c r="C2815" s="42"/>
      <c r="D2815" s="227" t="s">
        <v>169</v>
      </c>
      <c r="E2815" s="42"/>
      <c r="F2815" s="228" t="s">
        <v>3587</v>
      </c>
      <c r="G2815" s="42"/>
      <c r="H2815" s="42"/>
      <c r="I2815" s="229"/>
      <c r="J2815" s="42"/>
      <c r="K2815" s="42"/>
      <c r="L2815" s="46"/>
      <c r="M2815" s="230"/>
      <c r="N2815" s="231"/>
      <c r="O2815" s="86"/>
      <c r="P2815" s="86"/>
      <c r="Q2815" s="86"/>
      <c r="R2815" s="86"/>
      <c r="S2815" s="86"/>
      <c r="T2815" s="87"/>
      <c r="U2815" s="40"/>
      <c r="V2815" s="40"/>
      <c r="W2815" s="40"/>
      <c r="X2815" s="40"/>
      <c r="Y2815" s="40"/>
      <c r="Z2815" s="40"/>
      <c r="AA2815" s="40"/>
      <c r="AB2815" s="40"/>
      <c r="AC2815" s="40"/>
      <c r="AD2815" s="40"/>
      <c r="AE2815" s="40"/>
      <c r="AT2815" s="19" t="s">
        <v>169</v>
      </c>
      <c r="AU2815" s="19" t="s">
        <v>83</v>
      </c>
    </row>
    <row r="2816" s="13" customFormat="1">
      <c r="A2816" s="13"/>
      <c r="B2816" s="232"/>
      <c r="C2816" s="233"/>
      <c r="D2816" s="234" t="s">
        <v>171</v>
      </c>
      <c r="E2816" s="235" t="s">
        <v>19</v>
      </c>
      <c r="F2816" s="236" t="s">
        <v>3588</v>
      </c>
      <c r="G2816" s="233"/>
      <c r="H2816" s="237">
        <v>1</v>
      </c>
      <c r="I2816" s="238"/>
      <c r="J2816" s="233"/>
      <c r="K2816" s="233"/>
      <c r="L2816" s="239"/>
      <c r="M2816" s="240"/>
      <c r="N2816" s="241"/>
      <c r="O2816" s="241"/>
      <c r="P2816" s="241"/>
      <c r="Q2816" s="241"/>
      <c r="R2816" s="241"/>
      <c r="S2816" s="241"/>
      <c r="T2816" s="242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T2816" s="243" t="s">
        <v>171</v>
      </c>
      <c r="AU2816" s="243" t="s">
        <v>83</v>
      </c>
      <c r="AV2816" s="13" t="s">
        <v>83</v>
      </c>
      <c r="AW2816" s="13" t="s">
        <v>35</v>
      </c>
      <c r="AX2816" s="13" t="s">
        <v>73</v>
      </c>
      <c r="AY2816" s="243" t="s">
        <v>160</v>
      </c>
    </row>
    <row r="2817" s="13" customFormat="1">
      <c r="A2817" s="13"/>
      <c r="B2817" s="232"/>
      <c r="C2817" s="233"/>
      <c r="D2817" s="234" t="s">
        <v>171</v>
      </c>
      <c r="E2817" s="235" t="s">
        <v>19</v>
      </c>
      <c r="F2817" s="236" t="s">
        <v>3589</v>
      </c>
      <c r="G2817" s="233"/>
      <c r="H2817" s="237">
        <v>1</v>
      </c>
      <c r="I2817" s="238"/>
      <c r="J2817" s="233"/>
      <c r="K2817" s="233"/>
      <c r="L2817" s="239"/>
      <c r="M2817" s="240"/>
      <c r="N2817" s="241"/>
      <c r="O2817" s="241"/>
      <c r="P2817" s="241"/>
      <c r="Q2817" s="241"/>
      <c r="R2817" s="241"/>
      <c r="S2817" s="241"/>
      <c r="T2817" s="242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T2817" s="243" t="s">
        <v>171</v>
      </c>
      <c r="AU2817" s="243" t="s">
        <v>83</v>
      </c>
      <c r="AV2817" s="13" t="s">
        <v>83</v>
      </c>
      <c r="AW2817" s="13" t="s">
        <v>35</v>
      </c>
      <c r="AX2817" s="13" t="s">
        <v>73</v>
      </c>
      <c r="AY2817" s="243" t="s">
        <v>160</v>
      </c>
    </row>
    <row r="2818" s="13" customFormat="1">
      <c r="A2818" s="13"/>
      <c r="B2818" s="232"/>
      <c r="C2818" s="233"/>
      <c r="D2818" s="234" t="s">
        <v>171</v>
      </c>
      <c r="E2818" s="235" t="s">
        <v>19</v>
      </c>
      <c r="F2818" s="236" t="s">
        <v>3590</v>
      </c>
      <c r="G2818" s="233"/>
      <c r="H2818" s="237">
        <v>2</v>
      </c>
      <c r="I2818" s="238"/>
      <c r="J2818" s="233"/>
      <c r="K2818" s="233"/>
      <c r="L2818" s="239"/>
      <c r="M2818" s="240"/>
      <c r="N2818" s="241"/>
      <c r="O2818" s="241"/>
      <c r="P2818" s="241"/>
      <c r="Q2818" s="241"/>
      <c r="R2818" s="241"/>
      <c r="S2818" s="241"/>
      <c r="T2818" s="242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T2818" s="243" t="s">
        <v>171</v>
      </c>
      <c r="AU2818" s="243" t="s">
        <v>83</v>
      </c>
      <c r="AV2818" s="13" t="s">
        <v>83</v>
      </c>
      <c r="AW2818" s="13" t="s">
        <v>35</v>
      </c>
      <c r="AX2818" s="13" t="s">
        <v>73</v>
      </c>
      <c r="AY2818" s="243" t="s">
        <v>160</v>
      </c>
    </row>
    <row r="2819" s="13" customFormat="1">
      <c r="A2819" s="13"/>
      <c r="B2819" s="232"/>
      <c r="C2819" s="233"/>
      <c r="D2819" s="234" t="s">
        <v>171</v>
      </c>
      <c r="E2819" s="235" t="s">
        <v>19</v>
      </c>
      <c r="F2819" s="236" t="s">
        <v>3591</v>
      </c>
      <c r="G2819" s="233"/>
      <c r="H2819" s="237">
        <v>1</v>
      </c>
      <c r="I2819" s="238"/>
      <c r="J2819" s="233"/>
      <c r="K2819" s="233"/>
      <c r="L2819" s="239"/>
      <c r="M2819" s="240"/>
      <c r="N2819" s="241"/>
      <c r="O2819" s="241"/>
      <c r="P2819" s="241"/>
      <c r="Q2819" s="241"/>
      <c r="R2819" s="241"/>
      <c r="S2819" s="241"/>
      <c r="T2819" s="242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T2819" s="243" t="s">
        <v>171</v>
      </c>
      <c r="AU2819" s="243" t="s">
        <v>83</v>
      </c>
      <c r="AV2819" s="13" t="s">
        <v>83</v>
      </c>
      <c r="AW2819" s="13" t="s">
        <v>35</v>
      </c>
      <c r="AX2819" s="13" t="s">
        <v>73</v>
      </c>
      <c r="AY2819" s="243" t="s">
        <v>160</v>
      </c>
    </row>
    <row r="2820" s="13" customFormat="1">
      <c r="A2820" s="13"/>
      <c r="B2820" s="232"/>
      <c r="C2820" s="233"/>
      <c r="D2820" s="234" t="s">
        <v>171</v>
      </c>
      <c r="E2820" s="235" t="s">
        <v>19</v>
      </c>
      <c r="F2820" s="236" t="s">
        <v>3592</v>
      </c>
      <c r="G2820" s="233"/>
      <c r="H2820" s="237">
        <v>1</v>
      </c>
      <c r="I2820" s="238"/>
      <c r="J2820" s="233"/>
      <c r="K2820" s="233"/>
      <c r="L2820" s="239"/>
      <c r="M2820" s="240"/>
      <c r="N2820" s="241"/>
      <c r="O2820" s="241"/>
      <c r="P2820" s="241"/>
      <c r="Q2820" s="241"/>
      <c r="R2820" s="241"/>
      <c r="S2820" s="241"/>
      <c r="T2820" s="242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T2820" s="243" t="s">
        <v>171</v>
      </c>
      <c r="AU2820" s="243" t="s">
        <v>83</v>
      </c>
      <c r="AV2820" s="13" t="s">
        <v>83</v>
      </c>
      <c r="AW2820" s="13" t="s">
        <v>35</v>
      </c>
      <c r="AX2820" s="13" t="s">
        <v>73</v>
      </c>
      <c r="AY2820" s="243" t="s">
        <v>160</v>
      </c>
    </row>
    <row r="2821" s="14" customFormat="1">
      <c r="A2821" s="14"/>
      <c r="B2821" s="244"/>
      <c r="C2821" s="245"/>
      <c r="D2821" s="234" t="s">
        <v>171</v>
      </c>
      <c r="E2821" s="246" t="s">
        <v>19</v>
      </c>
      <c r="F2821" s="247" t="s">
        <v>180</v>
      </c>
      <c r="G2821" s="245"/>
      <c r="H2821" s="248">
        <v>6</v>
      </c>
      <c r="I2821" s="249"/>
      <c r="J2821" s="245"/>
      <c r="K2821" s="245"/>
      <c r="L2821" s="250"/>
      <c r="M2821" s="251"/>
      <c r="N2821" s="252"/>
      <c r="O2821" s="252"/>
      <c r="P2821" s="252"/>
      <c r="Q2821" s="252"/>
      <c r="R2821" s="252"/>
      <c r="S2821" s="252"/>
      <c r="T2821" s="253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T2821" s="254" t="s">
        <v>171</v>
      </c>
      <c r="AU2821" s="254" t="s">
        <v>83</v>
      </c>
      <c r="AV2821" s="14" t="s">
        <v>167</v>
      </c>
      <c r="AW2821" s="14" t="s">
        <v>35</v>
      </c>
      <c r="AX2821" s="14" t="s">
        <v>81</v>
      </c>
      <c r="AY2821" s="254" t="s">
        <v>160</v>
      </c>
    </row>
    <row r="2822" s="2" customFormat="1" ht="37.8" customHeight="1">
      <c r="A2822" s="40"/>
      <c r="B2822" s="41"/>
      <c r="C2822" s="255" t="s">
        <v>3593</v>
      </c>
      <c r="D2822" s="255" t="s">
        <v>242</v>
      </c>
      <c r="E2822" s="256" t="s">
        <v>3594</v>
      </c>
      <c r="F2822" s="257" t="s">
        <v>3595</v>
      </c>
      <c r="G2822" s="258" t="s">
        <v>287</v>
      </c>
      <c r="H2822" s="259">
        <v>1</v>
      </c>
      <c r="I2822" s="260"/>
      <c r="J2822" s="261">
        <f>ROUND(I2822*H2822,2)</f>
        <v>0</v>
      </c>
      <c r="K2822" s="257" t="s">
        <v>19</v>
      </c>
      <c r="L2822" s="262"/>
      <c r="M2822" s="263" t="s">
        <v>19</v>
      </c>
      <c r="N2822" s="264" t="s">
        <v>44</v>
      </c>
      <c r="O2822" s="86"/>
      <c r="P2822" s="223">
        <f>O2822*H2822</f>
        <v>0</v>
      </c>
      <c r="Q2822" s="223">
        <v>0.13500000000000001</v>
      </c>
      <c r="R2822" s="223">
        <f>Q2822*H2822</f>
        <v>0.13500000000000001</v>
      </c>
      <c r="S2822" s="223">
        <v>0</v>
      </c>
      <c r="T2822" s="224">
        <f>S2822*H2822</f>
        <v>0</v>
      </c>
      <c r="U2822" s="40"/>
      <c r="V2822" s="40"/>
      <c r="W2822" s="40"/>
      <c r="X2822" s="40"/>
      <c r="Y2822" s="40"/>
      <c r="Z2822" s="40"/>
      <c r="AA2822" s="40"/>
      <c r="AB2822" s="40"/>
      <c r="AC2822" s="40"/>
      <c r="AD2822" s="40"/>
      <c r="AE2822" s="40"/>
      <c r="AR2822" s="225" t="s">
        <v>368</v>
      </c>
      <c r="AT2822" s="225" t="s">
        <v>242</v>
      </c>
      <c r="AU2822" s="225" t="s">
        <v>83</v>
      </c>
      <c r="AY2822" s="19" t="s">
        <v>160</v>
      </c>
      <c r="BE2822" s="226">
        <f>IF(N2822="základní",J2822,0)</f>
        <v>0</v>
      </c>
      <c r="BF2822" s="226">
        <f>IF(N2822="snížená",J2822,0)</f>
        <v>0</v>
      </c>
      <c r="BG2822" s="226">
        <f>IF(N2822="zákl. přenesená",J2822,0)</f>
        <v>0</v>
      </c>
      <c r="BH2822" s="226">
        <f>IF(N2822="sníž. přenesená",J2822,0)</f>
        <v>0</v>
      </c>
      <c r="BI2822" s="226">
        <f>IF(N2822="nulová",J2822,0)</f>
        <v>0</v>
      </c>
      <c r="BJ2822" s="19" t="s">
        <v>81</v>
      </c>
      <c r="BK2822" s="226">
        <f>ROUND(I2822*H2822,2)</f>
        <v>0</v>
      </c>
      <c r="BL2822" s="19" t="s">
        <v>263</v>
      </c>
      <c r="BM2822" s="225" t="s">
        <v>3596</v>
      </c>
    </row>
    <row r="2823" s="2" customFormat="1">
      <c r="A2823" s="40"/>
      <c r="B2823" s="41"/>
      <c r="C2823" s="42"/>
      <c r="D2823" s="234" t="s">
        <v>449</v>
      </c>
      <c r="E2823" s="42"/>
      <c r="F2823" s="276" t="s">
        <v>3597</v>
      </c>
      <c r="G2823" s="42"/>
      <c r="H2823" s="42"/>
      <c r="I2823" s="229"/>
      <c r="J2823" s="42"/>
      <c r="K2823" s="42"/>
      <c r="L2823" s="46"/>
      <c r="M2823" s="230"/>
      <c r="N2823" s="231"/>
      <c r="O2823" s="86"/>
      <c r="P2823" s="86"/>
      <c r="Q2823" s="86"/>
      <c r="R2823" s="86"/>
      <c r="S2823" s="86"/>
      <c r="T2823" s="87"/>
      <c r="U2823" s="40"/>
      <c r="V2823" s="40"/>
      <c r="W2823" s="40"/>
      <c r="X2823" s="40"/>
      <c r="Y2823" s="40"/>
      <c r="Z2823" s="40"/>
      <c r="AA2823" s="40"/>
      <c r="AB2823" s="40"/>
      <c r="AC2823" s="40"/>
      <c r="AD2823" s="40"/>
      <c r="AE2823" s="40"/>
      <c r="AT2823" s="19" t="s">
        <v>449</v>
      </c>
      <c r="AU2823" s="19" t="s">
        <v>83</v>
      </c>
    </row>
    <row r="2824" s="13" customFormat="1">
      <c r="A2824" s="13"/>
      <c r="B2824" s="232"/>
      <c r="C2824" s="233"/>
      <c r="D2824" s="234" t="s">
        <v>171</v>
      </c>
      <c r="E2824" s="235" t="s">
        <v>19</v>
      </c>
      <c r="F2824" s="236" t="s">
        <v>3598</v>
      </c>
      <c r="G2824" s="233"/>
      <c r="H2824" s="237">
        <v>1</v>
      </c>
      <c r="I2824" s="238"/>
      <c r="J2824" s="233"/>
      <c r="K2824" s="233"/>
      <c r="L2824" s="239"/>
      <c r="M2824" s="240"/>
      <c r="N2824" s="241"/>
      <c r="O2824" s="241"/>
      <c r="P2824" s="241"/>
      <c r="Q2824" s="241"/>
      <c r="R2824" s="241"/>
      <c r="S2824" s="241"/>
      <c r="T2824" s="242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T2824" s="243" t="s">
        <v>171</v>
      </c>
      <c r="AU2824" s="243" t="s">
        <v>83</v>
      </c>
      <c r="AV2824" s="13" t="s">
        <v>83</v>
      </c>
      <c r="AW2824" s="13" t="s">
        <v>35</v>
      </c>
      <c r="AX2824" s="13" t="s">
        <v>81</v>
      </c>
      <c r="AY2824" s="243" t="s">
        <v>160</v>
      </c>
    </row>
    <row r="2825" s="2" customFormat="1" ht="37.8" customHeight="1">
      <c r="A2825" s="40"/>
      <c r="B2825" s="41"/>
      <c r="C2825" s="255" t="s">
        <v>3599</v>
      </c>
      <c r="D2825" s="255" t="s">
        <v>242</v>
      </c>
      <c r="E2825" s="256" t="s">
        <v>3600</v>
      </c>
      <c r="F2825" s="257" t="s">
        <v>3601</v>
      </c>
      <c r="G2825" s="258" t="s">
        <v>287</v>
      </c>
      <c r="H2825" s="259">
        <v>1</v>
      </c>
      <c r="I2825" s="260"/>
      <c r="J2825" s="261">
        <f>ROUND(I2825*H2825,2)</f>
        <v>0</v>
      </c>
      <c r="K2825" s="257" t="s">
        <v>19</v>
      </c>
      <c r="L2825" s="262"/>
      <c r="M2825" s="263" t="s">
        <v>19</v>
      </c>
      <c r="N2825" s="264" t="s">
        <v>44</v>
      </c>
      <c r="O2825" s="86"/>
      <c r="P2825" s="223">
        <f>O2825*H2825</f>
        <v>0</v>
      </c>
      <c r="Q2825" s="223">
        <v>0.14000000000000001</v>
      </c>
      <c r="R2825" s="223">
        <f>Q2825*H2825</f>
        <v>0.14000000000000001</v>
      </c>
      <c r="S2825" s="223">
        <v>0</v>
      </c>
      <c r="T2825" s="224">
        <f>S2825*H2825</f>
        <v>0</v>
      </c>
      <c r="U2825" s="40"/>
      <c r="V2825" s="40"/>
      <c r="W2825" s="40"/>
      <c r="X2825" s="40"/>
      <c r="Y2825" s="40"/>
      <c r="Z2825" s="40"/>
      <c r="AA2825" s="40"/>
      <c r="AB2825" s="40"/>
      <c r="AC2825" s="40"/>
      <c r="AD2825" s="40"/>
      <c r="AE2825" s="40"/>
      <c r="AR2825" s="225" t="s">
        <v>368</v>
      </c>
      <c r="AT2825" s="225" t="s">
        <v>242</v>
      </c>
      <c r="AU2825" s="225" t="s">
        <v>83</v>
      </c>
      <c r="AY2825" s="19" t="s">
        <v>160</v>
      </c>
      <c r="BE2825" s="226">
        <f>IF(N2825="základní",J2825,0)</f>
        <v>0</v>
      </c>
      <c r="BF2825" s="226">
        <f>IF(N2825="snížená",J2825,0)</f>
        <v>0</v>
      </c>
      <c r="BG2825" s="226">
        <f>IF(N2825="zákl. přenesená",J2825,0)</f>
        <v>0</v>
      </c>
      <c r="BH2825" s="226">
        <f>IF(N2825="sníž. přenesená",J2825,0)</f>
        <v>0</v>
      </c>
      <c r="BI2825" s="226">
        <f>IF(N2825="nulová",J2825,0)</f>
        <v>0</v>
      </c>
      <c r="BJ2825" s="19" t="s">
        <v>81</v>
      </c>
      <c r="BK2825" s="226">
        <f>ROUND(I2825*H2825,2)</f>
        <v>0</v>
      </c>
      <c r="BL2825" s="19" t="s">
        <v>263</v>
      </c>
      <c r="BM2825" s="225" t="s">
        <v>3602</v>
      </c>
    </row>
    <row r="2826" s="2" customFormat="1">
      <c r="A2826" s="40"/>
      <c r="B2826" s="41"/>
      <c r="C2826" s="42"/>
      <c r="D2826" s="234" t="s">
        <v>449</v>
      </c>
      <c r="E2826" s="42"/>
      <c r="F2826" s="276" t="s">
        <v>3603</v>
      </c>
      <c r="G2826" s="42"/>
      <c r="H2826" s="42"/>
      <c r="I2826" s="229"/>
      <c r="J2826" s="42"/>
      <c r="K2826" s="42"/>
      <c r="L2826" s="46"/>
      <c r="M2826" s="230"/>
      <c r="N2826" s="231"/>
      <c r="O2826" s="86"/>
      <c r="P2826" s="86"/>
      <c r="Q2826" s="86"/>
      <c r="R2826" s="86"/>
      <c r="S2826" s="86"/>
      <c r="T2826" s="87"/>
      <c r="U2826" s="40"/>
      <c r="V2826" s="40"/>
      <c r="W2826" s="40"/>
      <c r="X2826" s="40"/>
      <c r="Y2826" s="40"/>
      <c r="Z2826" s="40"/>
      <c r="AA2826" s="40"/>
      <c r="AB2826" s="40"/>
      <c r="AC2826" s="40"/>
      <c r="AD2826" s="40"/>
      <c r="AE2826" s="40"/>
      <c r="AT2826" s="19" t="s">
        <v>449</v>
      </c>
      <c r="AU2826" s="19" t="s">
        <v>83</v>
      </c>
    </row>
    <row r="2827" s="13" customFormat="1">
      <c r="A2827" s="13"/>
      <c r="B2827" s="232"/>
      <c r="C2827" s="233"/>
      <c r="D2827" s="234" t="s">
        <v>171</v>
      </c>
      <c r="E2827" s="235" t="s">
        <v>19</v>
      </c>
      <c r="F2827" s="236" t="s">
        <v>3604</v>
      </c>
      <c r="G2827" s="233"/>
      <c r="H2827" s="237">
        <v>1</v>
      </c>
      <c r="I2827" s="238"/>
      <c r="J2827" s="233"/>
      <c r="K2827" s="233"/>
      <c r="L2827" s="239"/>
      <c r="M2827" s="240"/>
      <c r="N2827" s="241"/>
      <c r="O2827" s="241"/>
      <c r="P2827" s="241"/>
      <c r="Q2827" s="241"/>
      <c r="R2827" s="241"/>
      <c r="S2827" s="241"/>
      <c r="T2827" s="242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T2827" s="243" t="s">
        <v>171</v>
      </c>
      <c r="AU2827" s="243" t="s">
        <v>83</v>
      </c>
      <c r="AV2827" s="13" t="s">
        <v>83</v>
      </c>
      <c r="AW2827" s="13" t="s">
        <v>35</v>
      </c>
      <c r="AX2827" s="13" t="s">
        <v>81</v>
      </c>
      <c r="AY2827" s="243" t="s">
        <v>160</v>
      </c>
    </row>
    <row r="2828" s="2" customFormat="1" ht="37.8" customHeight="1">
      <c r="A2828" s="40"/>
      <c r="B2828" s="41"/>
      <c r="C2828" s="255" t="s">
        <v>3605</v>
      </c>
      <c r="D2828" s="255" t="s">
        <v>242</v>
      </c>
      <c r="E2828" s="256" t="s">
        <v>3606</v>
      </c>
      <c r="F2828" s="257" t="s">
        <v>3607</v>
      </c>
      <c r="G2828" s="258" t="s">
        <v>287</v>
      </c>
      <c r="H2828" s="259">
        <v>2</v>
      </c>
      <c r="I2828" s="260"/>
      <c r="J2828" s="261">
        <f>ROUND(I2828*H2828,2)</f>
        <v>0</v>
      </c>
      <c r="K2828" s="257" t="s">
        <v>19</v>
      </c>
      <c r="L2828" s="262"/>
      <c r="M2828" s="263" t="s">
        <v>19</v>
      </c>
      <c r="N2828" s="264" t="s">
        <v>44</v>
      </c>
      <c r="O2828" s="86"/>
      <c r="P2828" s="223">
        <f>O2828*H2828</f>
        <v>0</v>
      </c>
      <c r="Q2828" s="223">
        <v>0.14899999999999999</v>
      </c>
      <c r="R2828" s="223">
        <f>Q2828*H2828</f>
        <v>0.29799999999999999</v>
      </c>
      <c r="S2828" s="223">
        <v>0</v>
      </c>
      <c r="T2828" s="224">
        <f>S2828*H2828</f>
        <v>0</v>
      </c>
      <c r="U2828" s="40"/>
      <c r="V2828" s="40"/>
      <c r="W2828" s="40"/>
      <c r="X2828" s="40"/>
      <c r="Y2828" s="40"/>
      <c r="Z2828" s="40"/>
      <c r="AA2828" s="40"/>
      <c r="AB2828" s="40"/>
      <c r="AC2828" s="40"/>
      <c r="AD2828" s="40"/>
      <c r="AE2828" s="40"/>
      <c r="AR2828" s="225" t="s">
        <v>368</v>
      </c>
      <c r="AT2828" s="225" t="s">
        <v>242</v>
      </c>
      <c r="AU2828" s="225" t="s">
        <v>83</v>
      </c>
      <c r="AY2828" s="19" t="s">
        <v>160</v>
      </c>
      <c r="BE2828" s="226">
        <f>IF(N2828="základní",J2828,0)</f>
        <v>0</v>
      </c>
      <c r="BF2828" s="226">
        <f>IF(N2828="snížená",J2828,0)</f>
        <v>0</v>
      </c>
      <c r="BG2828" s="226">
        <f>IF(N2828="zákl. přenesená",J2828,0)</f>
        <v>0</v>
      </c>
      <c r="BH2828" s="226">
        <f>IF(N2828="sníž. přenesená",J2828,0)</f>
        <v>0</v>
      </c>
      <c r="BI2828" s="226">
        <f>IF(N2828="nulová",J2828,0)</f>
        <v>0</v>
      </c>
      <c r="BJ2828" s="19" t="s">
        <v>81</v>
      </c>
      <c r="BK2828" s="226">
        <f>ROUND(I2828*H2828,2)</f>
        <v>0</v>
      </c>
      <c r="BL2828" s="19" t="s">
        <v>263</v>
      </c>
      <c r="BM2828" s="225" t="s">
        <v>3608</v>
      </c>
    </row>
    <row r="2829" s="2" customFormat="1">
      <c r="A2829" s="40"/>
      <c r="B2829" s="41"/>
      <c r="C2829" s="42"/>
      <c r="D2829" s="234" t="s">
        <v>449</v>
      </c>
      <c r="E2829" s="42"/>
      <c r="F2829" s="276" t="s">
        <v>3609</v>
      </c>
      <c r="G2829" s="42"/>
      <c r="H2829" s="42"/>
      <c r="I2829" s="229"/>
      <c r="J2829" s="42"/>
      <c r="K2829" s="42"/>
      <c r="L2829" s="46"/>
      <c r="M2829" s="230"/>
      <c r="N2829" s="231"/>
      <c r="O2829" s="86"/>
      <c r="P2829" s="86"/>
      <c r="Q2829" s="86"/>
      <c r="R2829" s="86"/>
      <c r="S2829" s="86"/>
      <c r="T2829" s="87"/>
      <c r="U2829" s="40"/>
      <c r="V2829" s="40"/>
      <c r="W2829" s="40"/>
      <c r="X2829" s="40"/>
      <c r="Y2829" s="40"/>
      <c r="Z2829" s="40"/>
      <c r="AA2829" s="40"/>
      <c r="AB2829" s="40"/>
      <c r="AC2829" s="40"/>
      <c r="AD2829" s="40"/>
      <c r="AE2829" s="40"/>
      <c r="AT2829" s="19" t="s">
        <v>449</v>
      </c>
      <c r="AU2829" s="19" t="s">
        <v>83</v>
      </c>
    </row>
    <row r="2830" s="2" customFormat="1" ht="37.8" customHeight="1">
      <c r="A2830" s="40"/>
      <c r="B2830" s="41"/>
      <c r="C2830" s="255" t="s">
        <v>3610</v>
      </c>
      <c r="D2830" s="255" t="s">
        <v>242</v>
      </c>
      <c r="E2830" s="256" t="s">
        <v>3611</v>
      </c>
      <c r="F2830" s="257" t="s">
        <v>3612</v>
      </c>
      <c r="G2830" s="258" t="s">
        <v>287</v>
      </c>
      <c r="H2830" s="259">
        <v>1</v>
      </c>
      <c r="I2830" s="260"/>
      <c r="J2830" s="261">
        <f>ROUND(I2830*H2830,2)</f>
        <v>0</v>
      </c>
      <c r="K2830" s="257" t="s">
        <v>19</v>
      </c>
      <c r="L2830" s="262"/>
      <c r="M2830" s="263" t="s">
        <v>19</v>
      </c>
      <c r="N2830" s="264" t="s">
        <v>44</v>
      </c>
      <c r="O2830" s="86"/>
      <c r="P2830" s="223">
        <f>O2830*H2830</f>
        <v>0</v>
      </c>
      <c r="Q2830" s="223">
        <v>0.13500000000000001</v>
      </c>
      <c r="R2830" s="223">
        <f>Q2830*H2830</f>
        <v>0.13500000000000001</v>
      </c>
      <c r="S2830" s="223">
        <v>0</v>
      </c>
      <c r="T2830" s="224">
        <f>S2830*H2830</f>
        <v>0</v>
      </c>
      <c r="U2830" s="40"/>
      <c r="V2830" s="40"/>
      <c r="W2830" s="40"/>
      <c r="X2830" s="40"/>
      <c r="Y2830" s="40"/>
      <c r="Z2830" s="40"/>
      <c r="AA2830" s="40"/>
      <c r="AB2830" s="40"/>
      <c r="AC2830" s="40"/>
      <c r="AD2830" s="40"/>
      <c r="AE2830" s="40"/>
      <c r="AR2830" s="225" t="s">
        <v>368</v>
      </c>
      <c r="AT2830" s="225" t="s">
        <v>242</v>
      </c>
      <c r="AU2830" s="225" t="s">
        <v>83</v>
      </c>
      <c r="AY2830" s="19" t="s">
        <v>160</v>
      </c>
      <c r="BE2830" s="226">
        <f>IF(N2830="základní",J2830,0)</f>
        <v>0</v>
      </c>
      <c r="BF2830" s="226">
        <f>IF(N2830="snížená",J2830,0)</f>
        <v>0</v>
      </c>
      <c r="BG2830" s="226">
        <f>IF(N2830="zákl. přenesená",J2830,0)</f>
        <v>0</v>
      </c>
      <c r="BH2830" s="226">
        <f>IF(N2830="sníž. přenesená",J2830,0)</f>
        <v>0</v>
      </c>
      <c r="BI2830" s="226">
        <f>IF(N2830="nulová",J2830,0)</f>
        <v>0</v>
      </c>
      <c r="BJ2830" s="19" t="s">
        <v>81</v>
      </c>
      <c r="BK2830" s="226">
        <f>ROUND(I2830*H2830,2)</f>
        <v>0</v>
      </c>
      <c r="BL2830" s="19" t="s">
        <v>263</v>
      </c>
      <c r="BM2830" s="225" t="s">
        <v>3613</v>
      </c>
    </row>
    <row r="2831" s="2" customFormat="1">
      <c r="A2831" s="40"/>
      <c r="B2831" s="41"/>
      <c r="C2831" s="42"/>
      <c r="D2831" s="234" t="s">
        <v>449</v>
      </c>
      <c r="E2831" s="42"/>
      <c r="F2831" s="276" t="s">
        <v>3614</v>
      </c>
      <c r="G2831" s="42"/>
      <c r="H2831" s="42"/>
      <c r="I2831" s="229"/>
      <c r="J2831" s="42"/>
      <c r="K2831" s="42"/>
      <c r="L2831" s="46"/>
      <c r="M2831" s="230"/>
      <c r="N2831" s="231"/>
      <c r="O2831" s="86"/>
      <c r="P2831" s="86"/>
      <c r="Q2831" s="86"/>
      <c r="R2831" s="86"/>
      <c r="S2831" s="86"/>
      <c r="T2831" s="87"/>
      <c r="U2831" s="40"/>
      <c r="V2831" s="40"/>
      <c r="W2831" s="40"/>
      <c r="X2831" s="40"/>
      <c r="Y2831" s="40"/>
      <c r="Z2831" s="40"/>
      <c r="AA2831" s="40"/>
      <c r="AB2831" s="40"/>
      <c r="AC2831" s="40"/>
      <c r="AD2831" s="40"/>
      <c r="AE2831" s="40"/>
      <c r="AT2831" s="19" t="s">
        <v>449</v>
      </c>
      <c r="AU2831" s="19" t="s">
        <v>83</v>
      </c>
    </row>
    <row r="2832" s="13" customFormat="1">
      <c r="A2832" s="13"/>
      <c r="B2832" s="232"/>
      <c r="C2832" s="233"/>
      <c r="D2832" s="234" t="s">
        <v>171</v>
      </c>
      <c r="E2832" s="235" t="s">
        <v>19</v>
      </c>
      <c r="F2832" s="236" t="s">
        <v>3591</v>
      </c>
      <c r="G2832" s="233"/>
      <c r="H2832" s="237">
        <v>1</v>
      </c>
      <c r="I2832" s="238"/>
      <c r="J2832" s="233"/>
      <c r="K2832" s="233"/>
      <c r="L2832" s="239"/>
      <c r="M2832" s="240"/>
      <c r="N2832" s="241"/>
      <c r="O2832" s="241"/>
      <c r="P2832" s="241"/>
      <c r="Q2832" s="241"/>
      <c r="R2832" s="241"/>
      <c r="S2832" s="241"/>
      <c r="T2832" s="242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T2832" s="243" t="s">
        <v>171</v>
      </c>
      <c r="AU2832" s="243" t="s">
        <v>83</v>
      </c>
      <c r="AV2832" s="13" t="s">
        <v>83</v>
      </c>
      <c r="AW2832" s="13" t="s">
        <v>35</v>
      </c>
      <c r="AX2832" s="13" t="s">
        <v>81</v>
      </c>
      <c r="AY2832" s="243" t="s">
        <v>160</v>
      </c>
    </row>
    <row r="2833" s="2" customFormat="1" ht="37.8" customHeight="1">
      <c r="A2833" s="40"/>
      <c r="B2833" s="41"/>
      <c r="C2833" s="255" t="s">
        <v>3615</v>
      </c>
      <c r="D2833" s="255" t="s">
        <v>242</v>
      </c>
      <c r="E2833" s="256" t="s">
        <v>3616</v>
      </c>
      <c r="F2833" s="257" t="s">
        <v>3617</v>
      </c>
      <c r="G2833" s="258" t="s">
        <v>287</v>
      </c>
      <c r="H2833" s="259">
        <v>1</v>
      </c>
      <c r="I2833" s="260"/>
      <c r="J2833" s="261">
        <f>ROUND(I2833*H2833,2)</f>
        <v>0</v>
      </c>
      <c r="K2833" s="257" t="s">
        <v>19</v>
      </c>
      <c r="L2833" s="262"/>
      <c r="M2833" s="263" t="s">
        <v>19</v>
      </c>
      <c r="N2833" s="264" t="s">
        <v>44</v>
      </c>
      <c r="O2833" s="86"/>
      <c r="P2833" s="223">
        <f>O2833*H2833</f>
        <v>0</v>
      </c>
      <c r="Q2833" s="223">
        <v>0.14899999999999999</v>
      </c>
      <c r="R2833" s="223">
        <f>Q2833*H2833</f>
        <v>0.14899999999999999</v>
      </c>
      <c r="S2833" s="223">
        <v>0</v>
      </c>
      <c r="T2833" s="224">
        <f>S2833*H2833</f>
        <v>0</v>
      </c>
      <c r="U2833" s="40"/>
      <c r="V2833" s="40"/>
      <c r="W2833" s="40"/>
      <c r="X2833" s="40"/>
      <c r="Y2833" s="40"/>
      <c r="Z2833" s="40"/>
      <c r="AA2833" s="40"/>
      <c r="AB2833" s="40"/>
      <c r="AC2833" s="40"/>
      <c r="AD2833" s="40"/>
      <c r="AE2833" s="40"/>
      <c r="AR2833" s="225" t="s">
        <v>368</v>
      </c>
      <c r="AT2833" s="225" t="s">
        <v>242</v>
      </c>
      <c r="AU2833" s="225" t="s">
        <v>83</v>
      </c>
      <c r="AY2833" s="19" t="s">
        <v>160</v>
      </c>
      <c r="BE2833" s="226">
        <f>IF(N2833="základní",J2833,0)</f>
        <v>0</v>
      </c>
      <c r="BF2833" s="226">
        <f>IF(N2833="snížená",J2833,0)</f>
        <v>0</v>
      </c>
      <c r="BG2833" s="226">
        <f>IF(N2833="zákl. přenesená",J2833,0)</f>
        <v>0</v>
      </c>
      <c r="BH2833" s="226">
        <f>IF(N2833="sníž. přenesená",J2833,0)</f>
        <v>0</v>
      </c>
      <c r="BI2833" s="226">
        <f>IF(N2833="nulová",J2833,0)</f>
        <v>0</v>
      </c>
      <c r="BJ2833" s="19" t="s">
        <v>81</v>
      </c>
      <c r="BK2833" s="226">
        <f>ROUND(I2833*H2833,2)</f>
        <v>0</v>
      </c>
      <c r="BL2833" s="19" t="s">
        <v>263</v>
      </c>
      <c r="BM2833" s="225" t="s">
        <v>3618</v>
      </c>
    </row>
    <row r="2834" s="2" customFormat="1">
      <c r="A2834" s="40"/>
      <c r="B2834" s="41"/>
      <c r="C2834" s="42"/>
      <c r="D2834" s="234" t="s">
        <v>449</v>
      </c>
      <c r="E2834" s="42"/>
      <c r="F2834" s="276" t="s">
        <v>3619</v>
      </c>
      <c r="G2834" s="42"/>
      <c r="H2834" s="42"/>
      <c r="I2834" s="229"/>
      <c r="J2834" s="42"/>
      <c r="K2834" s="42"/>
      <c r="L2834" s="46"/>
      <c r="M2834" s="230"/>
      <c r="N2834" s="231"/>
      <c r="O2834" s="86"/>
      <c r="P2834" s="86"/>
      <c r="Q2834" s="86"/>
      <c r="R2834" s="86"/>
      <c r="S2834" s="86"/>
      <c r="T2834" s="87"/>
      <c r="U2834" s="40"/>
      <c r="V2834" s="40"/>
      <c r="W2834" s="40"/>
      <c r="X2834" s="40"/>
      <c r="Y2834" s="40"/>
      <c r="Z2834" s="40"/>
      <c r="AA2834" s="40"/>
      <c r="AB2834" s="40"/>
      <c r="AC2834" s="40"/>
      <c r="AD2834" s="40"/>
      <c r="AE2834" s="40"/>
      <c r="AT2834" s="19" t="s">
        <v>449</v>
      </c>
      <c r="AU2834" s="19" t="s">
        <v>83</v>
      </c>
    </row>
    <row r="2835" s="13" customFormat="1">
      <c r="A2835" s="13"/>
      <c r="B2835" s="232"/>
      <c r="C2835" s="233"/>
      <c r="D2835" s="234" t="s">
        <v>171</v>
      </c>
      <c r="E2835" s="235" t="s">
        <v>19</v>
      </c>
      <c r="F2835" s="236" t="s">
        <v>3620</v>
      </c>
      <c r="G2835" s="233"/>
      <c r="H2835" s="237">
        <v>1</v>
      </c>
      <c r="I2835" s="238"/>
      <c r="J2835" s="233"/>
      <c r="K2835" s="233"/>
      <c r="L2835" s="239"/>
      <c r="M2835" s="240"/>
      <c r="N2835" s="241"/>
      <c r="O2835" s="241"/>
      <c r="P2835" s="241"/>
      <c r="Q2835" s="241"/>
      <c r="R2835" s="241"/>
      <c r="S2835" s="241"/>
      <c r="T2835" s="242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T2835" s="243" t="s">
        <v>171</v>
      </c>
      <c r="AU2835" s="243" t="s">
        <v>83</v>
      </c>
      <c r="AV2835" s="13" t="s">
        <v>83</v>
      </c>
      <c r="AW2835" s="13" t="s">
        <v>35</v>
      </c>
      <c r="AX2835" s="13" t="s">
        <v>81</v>
      </c>
      <c r="AY2835" s="243" t="s">
        <v>160</v>
      </c>
    </row>
    <row r="2836" s="2" customFormat="1" ht="24.15" customHeight="1">
      <c r="A2836" s="40"/>
      <c r="B2836" s="41"/>
      <c r="C2836" s="214" t="s">
        <v>3621</v>
      </c>
      <c r="D2836" s="214" t="s">
        <v>162</v>
      </c>
      <c r="E2836" s="215" t="s">
        <v>3622</v>
      </c>
      <c r="F2836" s="216" t="s">
        <v>3623</v>
      </c>
      <c r="G2836" s="217" t="s">
        <v>287</v>
      </c>
      <c r="H2836" s="218">
        <v>2</v>
      </c>
      <c r="I2836" s="219"/>
      <c r="J2836" s="220">
        <f>ROUND(I2836*H2836,2)</f>
        <v>0</v>
      </c>
      <c r="K2836" s="216" t="s">
        <v>166</v>
      </c>
      <c r="L2836" s="46"/>
      <c r="M2836" s="221" t="s">
        <v>19</v>
      </c>
      <c r="N2836" s="222" t="s">
        <v>44</v>
      </c>
      <c r="O2836" s="86"/>
      <c r="P2836" s="223">
        <f>O2836*H2836</f>
        <v>0</v>
      </c>
      <c r="Q2836" s="223">
        <v>0</v>
      </c>
      <c r="R2836" s="223">
        <f>Q2836*H2836</f>
        <v>0</v>
      </c>
      <c r="S2836" s="223">
        <v>0</v>
      </c>
      <c r="T2836" s="224">
        <f>S2836*H2836</f>
        <v>0</v>
      </c>
      <c r="U2836" s="40"/>
      <c r="V2836" s="40"/>
      <c r="W2836" s="40"/>
      <c r="X2836" s="40"/>
      <c r="Y2836" s="40"/>
      <c r="Z2836" s="40"/>
      <c r="AA2836" s="40"/>
      <c r="AB2836" s="40"/>
      <c r="AC2836" s="40"/>
      <c r="AD2836" s="40"/>
      <c r="AE2836" s="40"/>
      <c r="AR2836" s="225" t="s">
        <v>263</v>
      </c>
      <c r="AT2836" s="225" t="s">
        <v>162</v>
      </c>
      <c r="AU2836" s="225" t="s">
        <v>83</v>
      </c>
      <c r="AY2836" s="19" t="s">
        <v>160</v>
      </c>
      <c r="BE2836" s="226">
        <f>IF(N2836="základní",J2836,0)</f>
        <v>0</v>
      </c>
      <c r="BF2836" s="226">
        <f>IF(N2836="snížená",J2836,0)</f>
        <v>0</v>
      </c>
      <c r="BG2836" s="226">
        <f>IF(N2836="zákl. přenesená",J2836,0)</f>
        <v>0</v>
      </c>
      <c r="BH2836" s="226">
        <f>IF(N2836="sníž. přenesená",J2836,0)</f>
        <v>0</v>
      </c>
      <c r="BI2836" s="226">
        <f>IF(N2836="nulová",J2836,0)</f>
        <v>0</v>
      </c>
      <c r="BJ2836" s="19" t="s">
        <v>81</v>
      </c>
      <c r="BK2836" s="226">
        <f>ROUND(I2836*H2836,2)</f>
        <v>0</v>
      </c>
      <c r="BL2836" s="19" t="s">
        <v>263</v>
      </c>
      <c r="BM2836" s="225" t="s">
        <v>3624</v>
      </c>
    </row>
    <row r="2837" s="2" customFormat="1">
      <c r="A2837" s="40"/>
      <c r="B2837" s="41"/>
      <c r="C2837" s="42"/>
      <c r="D2837" s="227" t="s">
        <v>169</v>
      </c>
      <c r="E2837" s="42"/>
      <c r="F2837" s="228" t="s">
        <v>3625</v>
      </c>
      <c r="G2837" s="42"/>
      <c r="H2837" s="42"/>
      <c r="I2837" s="229"/>
      <c r="J2837" s="42"/>
      <c r="K2837" s="42"/>
      <c r="L2837" s="46"/>
      <c r="M2837" s="230"/>
      <c r="N2837" s="231"/>
      <c r="O2837" s="86"/>
      <c r="P2837" s="86"/>
      <c r="Q2837" s="86"/>
      <c r="R2837" s="86"/>
      <c r="S2837" s="86"/>
      <c r="T2837" s="87"/>
      <c r="U2837" s="40"/>
      <c r="V2837" s="40"/>
      <c r="W2837" s="40"/>
      <c r="X2837" s="40"/>
      <c r="Y2837" s="40"/>
      <c r="Z2837" s="40"/>
      <c r="AA2837" s="40"/>
      <c r="AB2837" s="40"/>
      <c r="AC2837" s="40"/>
      <c r="AD2837" s="40"/>
      <c r="AE2837" s="40"/>
      <c r="AT2837" s="19" t="s">
        <v>169</v>
      </c>
      <c r="AU2837" s="19" t="s">
        <v>83</v>
      </c>
    </row>
    <row r="2838" s="2" customFormat="1" ht="24.15" customHeight="1">
      <c r="A2838" s="40"/>
      <c r="B2838" s="41"/>
      <c r="C2838" s="255" t="s">
        <v>3626</v>
      </c>
      <c r="D2838" s="255" t="s">
        <v>242</v>
      </c>
      <c r="E2838" s="256" t="s">
        <v>3627</v>
      </c>
      <c r="F2838" s="257" t="s">
        <v>3628</v>
      </c>
      <c r="G2838" s="258" t="s">
        <v>287</v>
      </c>
      <c r="H2838" s="259">
        <v>2</v>
      </c>
      <c r="I2838" s="260"/>
      <c r="J2838" s="261">
        <f>ROUND(I2838*H2838,2)</f>
        <v>0</v>
      </c>
      <c r="K2838" s="257" t="s">
        <v>19</v>
      </c>
      <c r="L2838" s="262"/>
      <c r="M2838" s="263" t="s">
        <v>19</v>
      </c>
      <c r="N2838" s="264" t="s">
        <v>44</v>
      </c>
      <c r="O2838" s="86"/>
      <c r="P2838" s="223">
        <f>O2838*H2838</f>
        <v>0</v>
      </c>
      <c r="Q2838" s="223">
        <v>0.037999999999999999</v>
      </c>
      <c r="R2838" s="223">
        <f>Q2838*H2838</f>
        <v>0.075999999999999998</v>
      </c>
      <c r="S2838" s="223">
        <v>0</v>
      </c>
      <c r="T2838" s="224">
        <f>S2838*H2838</f>
        <v>0</v>
      </c>
      <c r="U2838" s="40"/>
      <c r="V2838" s="40"/>
      <c r="W2838" s="40"/>
      <c r="X2838" s="40"/>
      <c r="Y2838" s="40"/>
      <c r="Z2838" s="40"/>
      <c r="AA2838" s="40"/>
      <c r="AB2838" s="40"/>
      <c r="AC2838" s="40"/>
      <c r="AD2838" s="40"/>
      <c r="AE2838" s="40"/>
      <c r="AR2838" s="225" t="s">
        <v>368</v>
      </c>
      <c r="AT2838" s="225" t="s">
        <v>242</v>
      </c>
      <c r="AU2838" s="225" t="s">
        <v>83</v>
      </c>
      <c r="AY2838" s="19" t="s">
        <v>160</v>
      </c>
      <c r="BE2838" s="226">
        <f>IF(N2838="základní",J2838,0)</f>
        <v>0</v>
      </c>
      <c r="BF2838" s="226">
        <f>IF(N2838="snížená",J2838,0)</f>
        <v>0</v>
      </c>
      <c r="BG2838" s="226">
        <f>IF(N2838="zákl. přenesená",J2838,0)</f>
        <v>0</v>
      </c>
      <c r="BH2838" s="226">
        <f>IF(N2838="sníž. přenesená",J2838,0)</f>
        <v>0</v>
      </c>
      <c r="BI2838" s="226">
        <f>IF(N2838="nulová",J2838,0)</f>
        <v>0</v>
      </c>
      <c r="BJ2838" s="19" t="s">
        <v>81</v>
      </c>
      <c r="BK2838" s="226">
        <f>ROUND(I2838*H2838,2)</f>
        <v>0</v>
      </c>
      <c r="BL2838" s="19" t="s">
        <v>263</v>
      </c>
      <c r="BM2838" s="225" t="s">
        <v>3629</v>
      </c>
    </row>
    <row r="2839" s="2" customFormat="1">
      <c r="A2839" s="40"/>
      <c r="B2839" s="41"/>
      <c r="C2839" s="42"/>
      <c r="D2839" s="234" t="s">
        <v>449</v>
      </c>
      <c r="E2839" s="42"/>
      <c r="F2839" s="276" t="s">
        <v>3630</v>
      </c>
      <c r="G2839" s="42"/>
      <c r="H2839" s="42"/>
      <c r="I2839" s="229"/>
      <c r="J2839" s="42"/>
      <c r="K2839" s="42"/>
      <c r="L2839" s="46"/>
      <c r="M2839" s="230"/>
      <c r="N2839" s="231"/>
      <c r="O2839" s="86"/>
      <c r="P2839" s="86"/>
      <c r="Q2839" s="86"/>
      <c r="R2839" s="86"/>
      <c r="S2839" s="86"/>
      <c r="T2839" s="87"/>
      <c r="U2839" s="40"/>
      <c r="V2839" s="40"/>
      <c r="W2839" s="40"/>
      <c r="X2839" s="40"/>
      <c r="Y2839" s="40"/>
      <c r="Z2839" s="40"/>
      <c r="AA2839" s="40"/>
      <c r="AB2839" s="40"/>
      <c r="AC2839" s="40"/>
      <c r="AD2839" s="40"/>
      <c r="AE2839" s="40"/>
      <c r="AT2839" s="19" t="s">
        <v>449</v>
      </c>
      <c r="AU2839" s="19" t="s">
        <v>83</v>
      </c>
    </row>
    <row r="2840" s="2" customFormat="1" ht="33" customHeight="1">
      <c r="A2840" s="40"/>
      <c r="B2840" s="41"/>
      <c r="C2840" s="214" t="s">
        <v>3631</v>
      </c>
      <c r="D2840" s="214" t="s">
        <v>162</v>
      </c>
      <c r="E2840" s="215" t="s">
        <v>3632</v>
      </c>
      <c r="F2840" s="216" t="s">
        <v>3633</v>
      </c>
      <c r="G2840" s="217" t="s">
        <v>287</v>
      </c>
      <c r="H2840" s="218">
        <v>28</v>
      </c>
      <c r="I2840" s="219"/>
      <c r="J2840" s="220">
        <f>ROUND(I2840*H2840,2)</f>
        <v>0</v>
      </c>
      <c r="K2840" s="216" t="s">
        <v>166</v>
      </c>
      <c r="L2840" s="46"/>
      <c r="M2840" s="221" t="s">
        <v>19</v>
      </c>
      <c r="N2840" s="222" t="s">
        <v>44</v>
      </c>
      <c r="O2840" s="86"/>
      <c r="P2840" s="223">
        <f>O2840*H2840</f>
        <v>0</v>
      </c>
      <c r="Q2840" s="223">
        <v>0</v>
      </c>
      <c r="R2840" s="223">
        <f>Q2840*H2840</f>
        <v>0</v>
      </c>
      <c r="S2840" s="223">
        <v>0</v>
      </c>
      <c r="T2840" s="224">
        <f>S2840*H2840</f>
        <v>0</v>
      </c>
      <c r="U2840" s="40"/>
      <c r="V2840" s="40"/>
      <c r="W2840" s="40"/>
      <c r="X2840" s="40"/>
      <c r="Y2840" s="40"/>
      <c r="Z2840" s="40"/>
      <c r="AA2840" s="40"/>
      <c r="AB2840" s="40"/>
      <c r="AC2840" s="40"/>
      <c r="AD2840" s="40"/>
      <c r="AE2840" s="40"/>
      <c r="AR2840" s="225" t="s">
        <v>263</v>
      </c>
      <c r="AT2840" s="225" t="s">
        <v>162</v>
      </c>
      <c r="AU2840" s="225" t="s">
        <v>83</v>
      </c>
      <c r="AY2840" s="19" t="s">
        <v>160</v>
      </c>
      <c r="BE2840" s="226">
        <f>IF(N2840="základní",J2840,0)</f>
        <v>0</v>
      </c>
      <c r="BF2840" s="226">
        <f>IF(N2840="snížená",J2840,0)</f>
        <v>0</v>
      </c>
      <c r="BG2840" s="226">
        <f>IF(N2840="zákl. přenesená",J2840,0)</f>
        <v>0</v>
      </c>
      <c r="BH2840" s="226">
        <f>IF(N2840="sníž. přenesená",J2840,0)</f>
        <v>0</v>
      </c>
      <c r="BI2840" s="226">
        <f>IF(N2840="nulová",J2840,0)</f>
        <v>0</v>
      </c>
      <c r="BJ2840" s="19" t="s">
        <v>81</v>
      </c>
      <c r="BK2840" s="226">
        <f>ROUND(I2840*H2840,2)</f>
        <v>0</v>
      </c>
      <c r="BL2840" s="19" t="s">
        <v>263</v>
      </c>
      <c r="BM2840" s="225" t="s">
        <v>3634</v>
      </c>
    </row>
    <row r="2841" s="2" customFormat="1">
      <c r="A2841" s="40"/>
      <c r="B2841" s="41"/>
      <c r="C2841" s="42"/>
      <c r="D2841" s="227" t="s">
        <v>169</v>
      </c>
      <c r="E2841" s="42"/>
      <c r="F2841" s="228" t="s">
        <v>3635</v>
      </c>
      <c r="G2841" s="42"/>
      <c r="H2841" s="42"/>
      <c r="I2841" s="229"/>
      <c r="J2841" s="42"/>
      <c r="K2841" s="42"/>
      <c r="L2841" s="46"/>
      <c r="M2841" s="230"/>
      <c r="N2841" s="231"/>
      <c r="O2841" s="86"/>
      <c r="P2841" s="86"/>
      <c r="Q2841" s="86"/>
      <c r="R2841" s="86"/>
      <c r="S2841" s="86"/>
      <c r="T2841" s="87"/>
      <c r="U2841" s="40"/>
      <c r="V2841" s="40"/>
      <c r="W2841" s="40"/>
      <c r="X2841" s="40"/>
      <c r="Y2841" s="40"/>
      <c r="Z2841" s="40"/>
      <c r="AA2841" s="40"/>
      <c r="AB2841" s="40"/>
      <c r="AC2841" s="40"/>
      <c r="AD2841" s="40"/>
      <c r="AE2841" s="40"/>
      <c r="AT2841" s="19" t="s">
        <v>169</v>
      </c>
      <c r="AU2841" s="19" t="s">
        <v>83</v>
      </c>
    </row>
    <row r="2842" s="13" customFormat="1">
      <c r="A2842" s="13"/>
      <c r="B2842" s="232"/>
      <c r="C2842" s="233"/>
      <c r="D2842" s="234" t="s">
        <v>171</v>
      </c>
      <c r="E2842" s="235" t="s">
        <v>19</v>
      </c>
      <c r="F2842" s="236" t="s">
        <v>3636</v>
      </c>
      <c r="G2842" s="233"/>
      <c r="H2842" s="237">
        <v>28</v>
      </c>
      <c r="I2842" s="238"/>
      <c r="J2842" s="233"/>
      <c r="K2842" s="233"/>
      <c r="L2842" s="239"/>
      <c r="M2842" s="240"/>
      <c r="N2842" s="241"/>
      <c r="O2842" s="241"/>
      <c r="P2842" s="241"/>
      <c r="Q2842" s="241"/>
      <c r="R2842" s="241"/>
      <c r="S2842" s="241"/>
      <c r="T2842" s="242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T2842" s="243" t="s">
        <v>171</v>
      </c>
      <c r="AU2842" s="243" t="s">
        <v>83</v>
      </c>
      <c r="AV2842" s="13" t="s">
        <v>83</v>
      </c>
      <c r="AW2842" s="13" t="s">
        <v>35</v>
      </c>
      <c r="AX2842" s="13" t="s">
        <v>81</v>
      </c>
      <c r="AY2842" s="243" t="s">
        <v>160</v>
      </c>
    </row>
    <row r="2843" s="2" customFormat="1" ht="24.15" customHeight="1">
      <c r="A2843" s="40"/>
      <c r="B2843" s="41"/>
      <c r="C2843" s="255" t="s">
        <v>3637</v>
      </c>
      <c r="D2843" s="255" t="s">
        <v>242</v>
      </c>
      <c r="E2843" s="256" t="s">
        <v>3638</v>
      </c>
      <c r="F2843" s="257" t="s">
        <v>3639</v>
      </c>
      <c r="G2843" s="258" t="s">
        <v>287</v>
      </c>
      <c r="H2843" s="259">
        <v>24</v>
      </c>
      <c r="I2843" s="260"/>
      <c r="J2843" s="261">
        <f>ROUND(I2843*H2843,2)</f>
        <v>0</v>
      </c>
      <c r="K2843" s="257" t="s">
        <v>166</v>
      </c>
      <c r="L2843" s="262"/>
      <c r="M2843" s="263" t="s">
        <v>19</v>
      </c>
      <c r="N2843" s="264" t="s">
        <v>44</v>
      </c>
      <c r="O2843" s="86"/>
      <c r="P2843" s="223">
        <f>O2843*H2843</f>
        <v>0</v>
      </c>
      <c r="Q2843" s="223">
        <v>0.0024399999999999999</v>
      </c>
      <c r="R2843" s="223">
        <f>Q2843*H2843</f>
        <v>0.058560000000000001</v>
      </c>
      <c r="S2843" s="223">
        <v>0</v>
      </c>
      <c r="T2843" s="224">
        <f>S2843*H2843</f>
        <v>0</v>
      </c>
      <c r="U2843" s="40"/>
      <c r="V2843" s="40"/>
      <c r="W2843" s="40"/>
      <c r="X2843" s="40"/>
      <c r="Y2843" s="40"/>
      <c r="Z2843" s="40"/>
      <c r="AA2843" s="40"/>
      <c r="AB2843" s="40"/>
      <c r="AC2843" s="40"/>
      <c r="AD2843" s="40"/>
      <c r="AE2843" s="40"/>
      <c r="AR2843" s="225" t="s">
        <v>368</v>
      </c>
      <c r="AT2843" s="225" t="s">
        <v>242</v>
      </c>
      <c r="AU2843" s="225" t="s">
        <v>83</v>
      </c>
      <c r="AY2843" s="19" t="s">
        <v>160</v>
      </c>
      <c r="BE2843" s="226">
        <f>IF(N2843="základní",J2843,0)</f>
        <v>0</v>
      </c>
      <c r="BF2843" s="226">
        <f>IF(N2843="snížená",J2843,0)</f>
        <v>0</v>
      </c>
      <c r="BG2843" s="226">
        <f>IF(N2843="zákl. přenesená",J2843,0)</f>
        <v>0</v>
      </c>
      <c r="BH2843" s="226">
        <f>IF(N2843="sníž. přenesená",J2843,0)</f>
        <v>0</v>
      </c>
      <c r="BI2843" s="226">
        <f>IF(N2843="nulová",J2843,0)</f>
        <v>0</v>
      </c>
      <c r="BJ2843" s="19" t="s">
        <v>81</v>
      </c>
      <c r="BK2843" s="226">
        <f>ROUND(I2843*H2843,2)</f>
        <v>0</v>
      </c>
      <c r="BL2843" s="19" t="s">
        <v>263</v>
      </c>
      <c r="BM2843" s="225" t="s">
        <v>3640</v>
      </c>
    </row>
    <row r="2844" s="2" customFormat="1" ht="37.8" customHeight="1">
      <c r="A2844" s="40"/>
      <c r="B2844" s="41"/>
      <c r="C2844" s="255" t="s">
        <v>3641</v>
      </c>
      <c r="D2844" s="255" t="s">
        <v>242</v>
      </c>
      <c r="E2844" s="256" t="s">
        <v>3642</v>
      </c>
      <c r="F2844" s="257" t="s">
        <v>3643</v>
      </c>
      <c r="G2844" s="258" t="s">
        <v>287</v>
      </c>
      <c r="H2844" s="259">
        <v>4</v>
      </c>
      <c r="I2844" s="260"/>
      <c r="J2844" s="261">
        <f>ROUND(I2844*H2844,2)</f>
        <v>0</v>
      </c>
      <c r="K2844" s="257" t="s">
        <v>166</v>
      </c>
      <c r="L2844" s="262"/>
      <c r="M2844" s="263" t="s">
        <v>19</v>
      </c>
      <c r="N2844" s="264" t="s">
        <v>44</v>
      </c>
      <c r="O2844" s="86"/>
      <c r="P2844" s="223">
        <f>O2844*H2844</f>
        <v>0</v>
      </c>
      <c r="Q2844" s="223">
        <v>0.00023000000000000001</v>
      </c>
      <c r="R2844" s="223">
        <f>Q2844*H2844</f>
        <v>0.00092000000000000003</v>
      </c>
      <c r="S2844" s="223">
        <v>0</v>
      </c>
      <c r="T2844" s="224">
        <f>S2844*H2844</f>
        <v>0</v>
      </c>
      <c r="U2844" s="40"/>
      <c r="V2844" s="40"/>
      <c r="W2844" s="40"/>
      <c r="X2844" s="40"/>
      <c r="Y2844" s="40"/>
      <c r="Z2844" s="40"/>
      <c r="AA2844" s="40"/>
      <c r="AB2844" s="40"/>
      <c r="AC2844" s="40"/>
      <c r="AD2844" s="40"/>
      <c r="AE2844" s="40"/>
      <c r="AR2844" s="225" t="s">
        <v>368</v>
      </c>
      <c r="AT2844" s="225" t="s">
        <v>242</v>
      </c>
      <c r="AU2844" s="225" t="s">
        <v>83</v>
      </c>
      <c r="AY2844" s="19" t="s">
        <v>160</v>
      </c>
      <c r="BE2844" s="226">
        <f>IF(N2844="základní",J2844,0)</f>
        <v>0</v>
      </c>
      <c r="BF2844" s="226">
        <f>IF(N2844="snížená",J2844,0)</f>
        <v>0</v>
      </c>
      <c r="BG2844" s="226">
        <f>IF(N2844="zákl. přenesená",J2844,0)</f>
        <v>0</v>
      </c>
      <c r="BH2844" s="226">
        <f>IF(N2844="sníž. přenesená",J2844,0)</f>
        <v>0</v>
      </c>
      <c r="BI2844" s="226">
        <f>IF(N2844="nulová",J2844,0)</f>
        <v>0</v>
      </c>
      <c r="BJ2844" s="19" t="s">
        <v>81</v>
      </c>
      <c r="BK2844" s="226">
        <f>ROUND(I2844*H2844,2)</f>
        <v>0</v>
      </c>
      <c r="BL2844" s="19" t="s">
        <v>263</v>
      </c>
      <c r="BM2844" s="225" t="s">
        <v>3644</v>
      </c>
    </row>
    <row r="2845" s="2" customFormat="1" ht="33" customHeight="1">
      <c r="A2845" s="40"/>
      <c r="B2845" s="41"/>
      <c r="C2845" s="214" t="s">
        <v>3645</v>
      </c>
      <c r="D2845" s="214" t="s">
        <v>162</v>
      </c>
      <c r="E2845" s="215" t="s">
        <v>3646</v>
      </c>
      <c r="F2845" s="216" t="s">
        <v>3647</v>
      </c>
      <c r="G2845" s="217" t="s">
        <v>3648</v>
      </c>
      <c r="H2845" s="218">
        <v>1</v>
      </c>
      <c r="I2845" s="219"/>
      <c r="J2845" s="220">
        <f>ROUND(I2845*H2845,2)</f>
        <v>0</v>
      </c>
      <c r="K2845" s="216" t="s">
        <v>166</v>
      </c>
      <c r="L2845" s="46"/>
      <c r="M2845" s="221" t="s">
        <v>19</v>
      </c>
      <c r="N2845" s="222" t="s">
        <v>44</v>
      </c>
      <c r="O2845" s="86"/>
      <c r="P2845" s="223">
        <f>O2845*H2845</f>
        <v>0</v>
      </c>
      <c r="Q2845" s="223">
        <v>0</v>
      </c>
      <c r="R2845" s="223">
        <f>Q2845*H2845</f>
        <v>0</v>
      </c>
      <c r="S2845" s="223">
        <v>0</v>
      </c>
      <c r="T2845" s="224">
        <f>S2845*H2845</f>
        <v>0</v>
      </c>
      <c r="U2845" s="40"/>
      <c r="V2845" s="40"/>
      <c r="W2845" s="40"/>
      <c r="X2845" s="40"/>
      <c r="Y2845" s="40"/>
      <c r="Z2845" s="40"/>
      <c r="AA2845" s="40"/>
      <c r="AB2845" s="40"/>
      <c r="AC2845" s="40"/>
      <c r="AD2845" s="40"/>
      <c r="AE2845" s="40"/>
      <c r="AR2845" s="225" t="s">
        <v>263</v>
      </c>
      <c r="AT2845" s="225" t="s">
        <v>162</v>
      </c>
      <c r="AU2845" s="225" t="s">
        <v>83</v>
      </c>
      <c r="AY2845" s="19" t="s">
        <v>160</v>
      </c>
      <c r="BE2845" s="226">
        <f>IF(N2845="základní",J2845,0)</f>
        <v>0</v>
      </c>
      <c r="BF2845" s="226">
        <f>IF(N2845="snížená",J2845,0)</f>
        <v>0</v>
      </c>
      <c r="BG2845" s="226">
        <f>IF(N2845="zákl. přenesená",J2845,0)</f>
        <v>0</v>
      </c>
      <c r="BH2845" s="226">
        <f>IF(N2845="sníž. přenesená",J2845,0)</f>
        <v>0</v>
      </c>
      <c r="BI2845" s="226">
        <f>IF(N2845="nulová",J2845,0)</f>
        <v>0</v>
      </c>
      <c r="BJ2845" s="19" t="s">
        <v>81</v>
      </c>
      <c r="BK2845" s="226">
        <f>ROUND(I2845*H2845,2)</f>
        <v>0</v>
      </c>
      <c r="BL2845" s="19" t="s">
        <v>263</v>
      </c>
      <c r="BM2845" s="225" t="s">
        <v>3649</v>
      </c>
    </row>
    <row r="2846" s="2" customFormat="1">
      <c r="A2846" s="40"/>
      <c r="B2846" s="41"/>
      <c r="C2846" s="42"/>
      <c r="D2846" s="227" t="s">
        <v>169</v>
      </c>
      <c r="E2846" s="42"/>
      <c r="F2846" s="228" t="s">
        <v>3650</v>
      </c>
      <c r="G2846" s="42"/>
      <c r="H2846" s="42"/>
      <c r="I2846" s="229"/>
      <c r="J2846" s="42"/>
      <c r="K2846" s="42"/>
      <c r="L2846" s="46"/>
      <c r="M2846" s="230"/>
      <c r="N2846" s="231"/>
      <c r="O2846" s="86"/>
      <c r="P2846" s="86"/>
      <c r="Q2846" s="86"/>
      <c r="R2846" s="86"/>
      <c r="S2846" s="86"/>
      <c r="T2846" s="87"/>
      <c r="U2846" s="40"/>
      <c r="V2846" s="40"/>
      <c r="W2846" s="40"/>
      <c r="X2846" s="40"/>
      <c r="Y2846" s="40"/>
      <c r="Z2846" s="40"/>
      <c r="AA2846" s="40"/>
      <c r="AB2846" s="40"/>
      <c r="AC2846" s="40"/>
      <c r="AD2846" s="40"/>
      <c r="AE2846" s="40"/>
      <c r="AT2846" s="19" t="s">
        <v>169</v>
      </c>
      <c r="AU2846" s="19" t="s">
        <v>83</v>
      </c>
    </row>
    <row r="2847" s="2" customFormat="1" ht="33" customHeight="1">
      <c r="A2847" s="40"/>
      <c r="B2847" s="41"/>
      <c r="C2847" s="255" t="s">
        <v>3651</v>
      </c>
      <c r="D2847" s="255" t="s">
        <v>242</v>
      </c>
      <c r="E2847" s="256" t="s">
        <v>3652</v>
      </c>
      <c r="F2847" s="257" t="s">
        <v>3653</v>
      </c>
      <c r="G2847" s="258" t="s">
        <v>250</v>
      </c>
      <c r="H2847" s="259">
        <v>36.5</v>
      </c>
      <c r="I2847" s="260"/>
      <c r="J2847" s="261">
        <f>ROUND(I2847*H2847,2)</f>
        <v>0</v>
      </c>
      <c r="K2847" s="257" t="s">
        <v>166</v>
      </c>
      <c r="L2847" s="262"/>
      <c r="M2847" s="263" t="s">
        <v>19</v>
      </c>
      <c r="N2847" s="264" t="s">
        <v>44</v>
      </c>
      <c r="O2847" s="86"/>
      <c r="P2847" s="223">
        <f>O2847*H2847</f>
        <v>0</v>
      </c>
      <c r="Q2847" s="223">
        <v>0.00024000000000000001</v>
      </c>
      <c r="R2847" s="223">
        <f>Q2847*H2847</f>
        <v>0.0087600000000000004</v>
      </c>
      <c r="S2847" s="223">
        <v>0</v>
      </c>
      <c r="T2847" s="224">
        <f>S2847*H2847</f>
        <v>0</v>
      </c>
      <c r="U2847" s="40"/>
      <c r="V2847" s="40"/>
      <c r="W2847" s="40"/>
      <c r="X2847" s="40"/>
      <c r="Y2847" s="40"/>
      <c r="Z2847" s="40"/>
      <c r="AA2847" s="40"/>
      <c r="AB2847" s="40"/>
      <c r="AC2847" s="40"/>
      <c r="AD2847" s="40"/>
      <c r="AE2847" s="40"/>
      <c r="AR2847" s="225" t="s">
        <v>368</v>
      </c>
      <c r="AT2847" s="225" t="s">
        <v>242</v>
      </c>
      <c r="AU2847" s="225" t="s">
        <v>83</v>
      </c>
      <c r="AY2847" s="19" t="s">
        <v>160</v>
      </c>
      <c r="BE2847" s="226">
        <f>IF(N2847="základní",J2847,0)</f>
        <v>0</v>
      </c>
      <c r="BF2847" s="226">
        <f>IF(N2847="snížená",J2847,0)</f>
        <v>0</v>
      </c>
      <c r="BG2847" s="226">
        <f>IF(N2847="zákl. přenesená",J2847,0)</f>
        <v>0</v>
      </c>
      <c r="BH2847" s="226">
        <f>IF(N2847="sníž. přenesená",J2847,0)</f>
        <v>0</v>
      </c>
      <c r="BI2847" s="226">
        <f>IF(N2847="nulová",J2847,0)</f>
        <v>0</v>
      </c>
      <c r="BJ2847" s="19" t="s">
        <v>81</v>
      </c>
      <c r="BK2847" s="226">
        <f>ROUND(I2847*H2847,2)</f>
        <v>0</v>
      </c>
      <c r="BL2847" s="19" t="s">
        <v>263</v>
      </c>
      <c r="BM2847" s="225" t="s">
        <v>3654</v>
      </c>
    </row>
    <row r="2848" s="2" customFormat="1" ht="37.8" customHeight="1">
      <c r="A2848" s="40"/>
      <c r="B2848" s="41"/>
      <c r="C2848" s="255" t="s">
        <v>3655</v>
      </c>
      <c r="D2848" s="255" t="s">
        <v>242</v>
      </c>
      <c r="E2848" s="256" t="s">
        <v>3656</v>
      </c>
      <c r="F2848" s="257" t="s">
        <v>3657</v>
      </c>
      <c r="G2848" s="258" t="s">
        <v>287</v>
      </c>
      <c r="H2848" s="259">
        <v>2</v>
      </c>
      <c r="I2848" s="260"/>
      <c r="J2848" s="261">
        <f>ROUND(I2848*H2848,2)</f>
        <v>0</v>
      </c>
      <c r="K2848" s="257" t="s">
        <v>166</v>
      </c>
      <c r="L2848" s="262"/>
      <c r="M2848" s="263" t="s">
        <v>19</v>
      </c>
      <c r="N2848" s="264" t="s">
        <v>44</v>
      </c>
      <c r="O2848" s="86"/>
      <c r="P2848" s="223">
        <f>O2848*H2848</f>
        <v>0</v>
      </c>
      <c r="Q2848" s="223">
        <v>0.00084000000000000003</v>
      </c>
      <c r="R2848" s="223">
        <f>Q2848*H2848</f>
        <v>0.0016800000000000001</v>
      </c>
      <c r="S2848" s="223">
        <v>0</v>
      </c>
      <c r="T2848" s="224">
        <f>S2848*H2848</f>
        <v>0</v>
      </c>
      <c r="U2848" s="40"/>
      <c r="V2848" s="40"/>
      <c r="W2848" s="40"/>
      <c r="X2848" s="40"/>
      <c r="Y2848" s="40"/>
      <c r="Z2848" s="40"/>
      <c r="AA2848" s="40"/>
      <c r="AB2848" s="40"/>
      <c r="AC2848" s="40"/>
      <c r="AD2848" s="40"/>
      <c r="AE2848" s="40"/>
      <c r="AR2848" s="225" t="s">
        <v>368</v>
      </c>
      <c r="AT2848" s="225" t="s">
        <v>242</v>
      </c>
      <c r="AU2848" s="225" t="s">
        <v>83</v>
      </c>
      <c r="AY2848" s="19" t="s">
        <v>160</v>
      </c>
      <c r="BE2848" s="226">
        <f>IF(N2848="základní",J2848,0)</f>
        <v>0</v>
      </c>
      <c r="BF2848" s="226">
        <f>IF(N2848="snížená",J2848,0)</f>
        <v>0</v>
      </c>
      <c r="BG2848" s="226">
        <f>IF(N2848="zákl. přenesená",J2848,0)</f>
        <v>0</v>
      </c>
      <c r="BH2848" s="226">
        <f>IF(N2848="sníž. přenesená",J2848,0)</f>
        <v>0</v>
      </c>
      <c r="BI2848" s="226">
        <f>IF(N2848="nulová",J2848,0)</f>
        <v>0</v>
      </c>
      <c r="BJ2848" s="19" t="s">
        <v>81</v>
      </c>
      <c r="BK2848" s="226">
        <f>ROUND(I2848*H2848,2)</f>
        <v>0</v>
      </c>
      <c r="BL2848" s="19" t="s">
        <v>263</v>
      </c>
      <c r="BM2848" s="225" t="s">
        <v>3658</v>
      </c>
    </row>
    <row r="2849" s="2" customFormat="1" ht="24.15" customHeight="1">
      <c r="A2849" s="40"/>
      <c r="B2849" s="41"/>
      <c r="C2849" s="255" t="s">
        <v>3659</v>
      </c>
      <c r="D2849" s="255" t="s">
        <v>242</v>
      </c>
      <c r="E2849" s="256" t="s">
        <v>3660</v>
      </c>
      <c r="F2849" s="257" t="s">
        <v>3661</v>
      </c>
      <c r="G2849" s="258" t="s">
        <v>287</v>
      </c>
      <c r="H2849" s="259">
        <v>2</v>
      </c>
      <c r="I2849" s="260"/>
      <c r="J2849" s="261">
        <f>ROUND(I2849*H2849,2)</f>
        <v>0</v>
      </c>
      <c r="K2849" s="257" t="s">
        <v>166</v>
      </c>
      <c r="L2849" s="262"/>
      <c r="M2849" s="263" t="s">
        <v>19</v>
      </c>
      <c r="N2849" s="264" t="s">
        <v>44</v>
      </c>
      <c r="O2849" s="86"/>
      <c r="P2849" s="223">
        <f>O2849*H2849</f>
        <v>0</v>
      </c>
      <c r="Q2849" s="223">
        <v>0.00032000000000000003</v>
      </c>
      <c r="R2849" s="223">
        <f>Q2849*H2849</f>
        <v>0.00064000000000000005</v>
      </c>
      <c r="S2849" s="223">
        <v>0</v>
      </c>
      <c r="T2849" s="224">
        <f>S2849*H2849</f>
        <v>0</v>
      </c>
      <c r="U2849" s="40"/>
      <c r="V2849" s="40"/>
      <c r="W2849" s="40"/>
      <c r="X2849" s="40"/>
      <c r="Y2849" s="40"/>
      <c r="Z2849" s="40"/>
      <c r="AA2849" s="40"/>
      <c r="AB2849" s="40"/>
      <c r="AC2849" s="40"/>
      <c r="AD2849" s="40"/>
      <c r="AE2849" s="40"/>
      <c r="AR2849" s="225" t="s">
        <v>368</v>
      </c>
      <c r="AT2849" s="225" t="s">
        <v>242</v>
      </c>
      <c r="AU2849" s="225" t="s">
        <v>83</v>
      </c>
      <c r="AY2849" s="19" t="s">
        <v>160</v>
      </c>
      <c r="BE2849" s="226">
        <f>IF(N2849="základní",J2849,0)</f>
        <v>0</v>
      </c>
      <c r="BF2849" s="226">
        <f>IF(N2849="snížená",J2849,0)</f>
        <v>0</v>
      </c>
      <c r="BG2849" s="226">
        <f>IF(N2849="zákl. přenesená",J2849,0)</f>
        <v>0</v>
      </c>
      <c r="BH2849" s="226">
        <f>IF(N2849="sníž. přenesená",J2849,0)</f>
        <v>0</v>
      </c>
      <c r="BI2849" s="226">
        <f>IF(N2849="nulová",J2849,0)</f>
        <v>0</v>
      </c>
      <c r="BJ2849" s="19" t="s">
        <v>81</v>
      </c>
      <c r="BK2849" s="226">
        <f>ROUND(I2849*H2849,2)</f>
        <v>0</v>
      </c>
      <c r="BL2849" s="19" t="s">
        <v>263</v>
      </c>
      <c r="BM2849" s="225" t="s">
        <v>3662</v>
      </c>
    </row>
    <row r="2850" s="2" customFormat="1" ht="24.15" customHeight="1">
      <c r="A2850" s="40"/>
      <c r="B2850" s="41"/>
      <c r="C2850" s="214" t="s">
        <v>3663</v>
      </c>
      <c r="D2850" s="214" t="s">
        <v>162</v>
      </c>
      <c r="E2850" s="215" t="s">
        <v>3664</v>
      </c>
      <c r="F2850" s="216" t="s">
        <v>3665</v>
      </c>
      <c r="G2850" s="217" t="s">
        <v>447</v>
      </c>
      <c r="H2850" s="218">
        <v>6611.893</v>
      </c>
      <c r="I2850" s="219"/>
      <c r="J2850" s="220">
        <f>ROUND(I2850*H2850,2)</f>
        <v>0</v>
      </c>
      <c r="K2850" s="216" t="s">
        <v>166</v>
      </c>
      <c r="L2850" s="46"/>
      <c r="M2850" s="221" t="s">
        <v>19</v>
      </c>
      <c r="N2850" s="222" t="s">
        <v>44</v>
      </c>
      <c r="O2850" s="86"/>
      <c r="P2850" s="223">
        <f>O2850*H2850</f>
        <v>0</v>
      </c>
      <c r="Q2850" s="223">
        <v>6.0000000000000002E-05</v>
      </c>
      <c r="R2850" s="223">
        <f>Q2850*H2850</f>
        <v>0.39671358000000001</v>
      </c>
      <c r="S2850" s="223">
        <v>0</v>
      </c>
      <c r="T2850" s="224">
        <f>S2850*H2850</f>
        <v>0</v>
      </c>
      <c r="U2850" s="40"/>
      <c r="V2850" s="40"/>
      <c r="W2850" s="40"/>
      <c r="X2850" s="40"/>
      <c r="Y2850" s="40"/>
      <c r="Z2850" s="40"/>
      <c r="AA2850" s="40"/>
      <c r="AB2850" s="40"/>
      <c r="AC2850" s="40"/>
      <c r="AD2850" s="40"/>
      <c r="AE2850" s="40"/>
      <c r="AR2850" s="225" t="s">
        <v>263</v>
      </c>
      <c r="AT2850" s="225" t="s">
        <v>162</v>
      </c>
      <c r="AU2850" s="225" t="s">
        <v>83</v>
      </c>
      <c r="AY2850" s="19" t="s">
        <v>160</v>
      </c>
      <c r="BE2850" s="226">
        <f>IF(N2850="základní",J2850,0)</f>
        <v>0</v>
      </c>
      <c r="BF2850" s="226">
        <f>IF(N2850="snížená",J2850,0)</f>
        <v>0</v>
      </c>
      <c r="BG2850" s="226">
        <f>IF(N2850="zákl. přenesená",J2850,0)</f>
        <v>0</v>
      </c>
      <c r="BH2850" s="226">
        <f>IF(N2850="sníž. přenesená",J2850,0)</f>
        <v>0</v>
      </c>
      <c r="BI2850" s="226">
        <f>IF(N2850="nulová",J2850,0)</f>
        <v>0</v>
      </c>
      <c r="BJ2850" s="19" t="s">
        <v>81</v>
      </c>
      <c r="BK2850" s="226">
        <f>ROUND(I2850*H2850,2)</f>
        <v>0</v>
      </c>
      <c r="BL2850" s="19" t="s">
        <v>263</v>
      </c>
      <c r="BM2850" s="225" t="s">
        <v>3666</v>
      </c>
    </row>
    <row r="2851" s="2" customFormat="1">
      <c r="A2851" s="40"/>
      <c r="B2851" s="41"/>
      <c r="C2851" s="42"/>
      <c r="D2851" s="227" t="s">
        <v>169</v>
      </c>
      <c r="E2851" s="42"/>
      <c r="F2851" s="228" t="s">
        <v>3667</v>
      </c>
      <c r="G2851" s="42"/>
      <c r="H2851" s="42"/>
      <c r="I2851" s="229"/>
      <c r="J2851" s="42"/>
      <c r="K2851" s="42"/>
      <c r="L2851" s="46"/>
      <c r="M2851" s="230"/>
      <c r="N2851" s="231"/>
      <c r="O2851" s="86"/>
      <c r="P2851" s="86"/>
      <c r="Q2851" s="86"/>
      <c r="R2851" s="86"/>
      <c r="S2851" s="86"/>
      <c r="T2851" s="87"/>
      <c r="U2851" s="40"/>
      <c r="V2851" s="40"/>
      <c r="W2851" s="40"/>
      <c r="X2851" s="40"/>
      <c r="Y2851" s="40"/>
      <c r="Z2851" s="40"/>
      <c r="AA2851" s="40"/>
      <c r="AB2851" s="40"/>
      <c r="AC2851" s="40"/>
      <c r="AD2851" s="40"/>
      <c r="AE2851" s="40"/>
      <c r="AT2851" s="19" t="s">
        <v>169</v>
      </c>
      <c r="AU2851" s="19" t="s">
        <v>83</v>
      </c>
    </row>
    <row r="2852" s="13" customFormat="1">
      <c r="A2852" s="13"/>
      <c r="B2852" s="232"/>
      <c r="C2852" s="233"/>
      <c r="D2852" s="234" t="s">
        <v>171</v>
      </c>
      <c r="E2852" s="235" t="s">
        <v>19</v>
      </c>
      <c r="F2852" s="236" t="s">
        <v>3668</v>
      </c>
      <c r="G2852" s="233"/>
      <c r="H2852" s="237">
        <v>245.44900000000001</v>
      </c>
      <c r="I2852" s="238"/>
      <c r="J2852" s="233"/>
      <c r="K2852" s="233"/>
      <c r="L2852" s="239"/>
      <c r="M2852" s="240"/>
      <c r="N2852" s="241"/>
      <c r="O2852" s="241"/>
      <c r="P2852" s="241"/>
      <c r="Q2852" s="241"/>
      <c r="R2852" s="241"/>
      <c r="S2852" s="241"/>
      <c r="T2852" s="242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T2852" s="243" t="s">
        <v>171</v>
      </c>
      <c r="AU2852" s="243" t="s">
        <v>83</v>
      </c>
      <c r="AV2852" s="13" t="s">
        <v>83</v>
      </c>
      <c r="AW2852" s="13" t="s">
        <v>35</v>
      </c>
      <c r="AX2852" s="13" t="s">
        <v>73</v>
      </c>
      <c r="AY2852" s="243" t="s">
        <v>160</v>
      </c>
    </row>
    <row r="2853" s="13" customFormat="1">
      <c r="A2853" s="13"/>
      <c r="B2853" s="232"/>
      <c r="C2853" s="233"/>
      <c r="D2853" s="234" t="s">
        <v>171</v>
      </c>
      <c r="E2853" s="235" t="s">
        <v>19</v>
      </c>
      <c r="F2853" s="236" t="s">
        <v>3669</v>
      </c>
      <c r="G2853" s="233"/>
      <c r="H2853" s="237">
        <v>21.579000000000001</v>
      </c>
      <c r="I2853" s="238"/>
      <c r="J2853" s="233"/>
      <c r="K2853" s="233"/>
      <c r="L2853" s="239"/>
      <c r="M2853" s="240"/>
      <c r="N2853" s="241"/>
      <c r="O2853" s="241"/>
      <c r="P2853" s="241"/>
      <c r="Q2853" s="241"/>
      <c r="R2853" s="241"/>
      <c r="S2853" s="241"/>
      <c r="T2853" s="242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T2853" s="243" t="s">
        <v>171</v>
      </c>
      <c r="AU2853" s="243" t="s">
        <v>83</v>
      </c>
      <c r="AV2853" s="13" t="s">
        <v>83</v>
      </c>
      <c r="AW2853" s="13" t="s">
        <v>35</v>
      </c>
      <c r="AX2853" s="13" t="s">
        <v>73</v>
      </c>
      <c r="AY2853" s="243" t="s">
        <v>160</v>
      </c>
    </row>
    <row r="2854" s="15" customFormat="1">
      <c r="A2854" s="15"/>
      <c r="B2854" s="265"/>
      <c r="C2854" s="266"/>
      <c r="D2854" s="234" t="s">
        <v>171</v>
      </c>
      <c r="E2854" s="267" t="s">
        <v>19</v>
      </c>
      <c r="F2854" s="268" t="s">
        <v>3670</v>
      </c>
      <c r="G2854" s="266"/>
      <c r="H2854" s="269">
        <v>267.02800000000002</v>
      </c>
      <c r="I2854" s="270"/>
      <c r="J2854" s="266"/>
      <c r="K2854" s="266"/>
      <c r="L2854" s="271"/>
      <c r="M2854" s="272"/>
      <c r="N2854" s="273"/>
      <c r="O2854" s="273"/>
      <c r="P2854" s="273"/>
      <c r="Q2854" s="273"/>
      <c r="R2854" s="273"/>
      <c r="S2854" s="273"/>
      <c r="T2854" s="274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15"/>
      <c r="AT2854" s="275" t="s">
        <v>171</v>
      </c>
      <c r="AU2854" s="275" t="s">
        <v>83</v>
      </c>
      <c r="AV2854" s="15" t="s">
        <v>181</v>
      </c>
      <c r="AW2854" s="15" t="s">
        <v>35</v>
      </c>
      <c r="AX2854" s="15" t="s">
        <v>73</v>
      </c>
      <c r="AY2854" s="275" t="s">
        <v>160</v>
      </c>
    </row>
    <row r="2855" s="13" customFormat="1">
      <c r="A2855" s="13"/>
      <c r="B2855" s="232"/>
      <c r="C2855" s="233"/>
      <c r="D2855" s="234" t="s">
        <v>171</v>
      </c>
      <c r="E2855" s="235" t="s">
        <v>19</v>
      </c>
      <c r="F2855" s="236" t="s">
        <v>3671</v>
      </c>
      <c r="G2855" s="233"/>
      <c r="H2855" s="237">
        <v>3333.212</v>
      </c>
      <c r="I2855" s="238"/>
      <c r="J2855" s="233"/>
      <c r="K2855" s="233"/>
      <c r="L2855" s="239"/>
      <c r="M2855" s="240"/>
      <c r="N2855" s="241"/>
      <c r="O2855" s="241"/>
      <c r="P2855" s="241"/>
      <c r="Q2855" s="241"/>
      <c r="R2855" s="241"/>
      <c r="S2855" s="241"/>
      <c r="T2855" s="242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T2855" s="243" t="s">
        <v>171</v>
      </c>
      <c r="AU2855" s="243" t="s">
        <v>83</v>
      </c>
      <c r="AV2855" s="13" t="s">
        <v>83</v>
      </c>
      <c r="AW2855" s="13" t="s">
        <v>35</v>
      </c>
      <c r="AX2855" s="13" t="s">
        <v>73</v>
      </c>
      <c r="AY2855" s="243" t="s">
        <v>160</v>
      </c>
    </row>
    <row r="2856" s="13" customFormat="1">
      <c r="A2856" s="13"/>
      <c r="B2856" s="232"/>
      <c r="C2856" s="233"/>
      <c r="D2856" s="234" t="s">
        <v>171</v>
      </c>
      <c r="E2856" s="235" t="s">
        <v>19</v>
      </c>
      <c r="F2856" s="236" t="s">
        <v>3672</v>
      </c>
      <c r="G2856" s="233"/>
      <c r="H2856" s="237">
        <v>278.36099999999999</v>
      </c>
      <c r="I2856" s="238"/>
      <c r="J2856" s="233"/>
      <c r="K2856" s="233"/>
      <c r="L2856" s="239"/>
      <c r="M2856" s="240"/>
      <c r="N2856" s="241"/>
      <c r="O2856" s="241"/>
      <c r="P2856" s="241"/>
      <c r="Q2856" s="241"/>
      <c r="R2856" s="241"/>
      <c r="S2856" s="241"/>
      <c r="T2856" s="242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T2856" s="243" t="s">
        <v>171</v>
      </c>
      <c r="AU2856" s="243" t="s">
        <v>83</v>
      </c>
      <c r="AV2856" s="13" t="s">
        <v>83</v>
      </c>
      <c r="AW2856" s="13" t="s">
        <v>35</v>
      </c>
      <c r="AX2856" s="13" t="s">
        <v>73</v>
      </c>
      <c r="AY2856" s="243" t="s">
        <v>160</v>
      </c>
    </row>
    <row r="2857" s="15" customFormat="1">
      <c r="A2857" s="15"/>
      <c r="B2857" s="265"/>
      <c r="C2857" s="266"/>
      <c r="D2857" s="234" t="s">
        <v>171</v>
      </c>
      <c r="E2857" s="267" t="s">
        <v>19</v>
      </c>
      <c r="F2857" s="268" t="s">
        <v>3673</v>
      </c>
      <c r="G2857" s="266"/>
      <c r="H2857" s="269">
        <v>3611.5729999999999</v>
      </c>
      <c r="I2857" s="270"/>
      <c r="J2857" s="266"/>
      <c r="K2857" s="266"/>
      <c r="L2857" s="271"/>
      <c r="M2857" s="272"/>
      <c r="N2857" s="273"/>
      <c r="O2857" s="273"/>
      <c r="P2857" s="273"/>
      <c r="Q2857" s="273"/>
      <c r="R2857" s="273"/>
      <c r="S2857" s="273"/>
      <c r="T2857" s="274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15"/>
      <c r="AT2857" s="275" t="s">
        <v>171</v>
      </c>
      <c r="AU2857" s="275" t="s">
        <v>83</v>
      </c>
      <c r="AV2857" s="15" t="s">
        <v>181</v>
      </c>
      <c r="AW2857" s="15" t="s">
        <v>35</v>
      </c>
      <c r="AX2857" s="15" t="s">
        <v>73</v>
      </c>
      <c r="AY2857" s="275" t="s">
        <v>160</v>
      </c>
    </row>
    <row r="2858" s="13" customFormat="1">
      <c r="A2858" s="13"/>
      <c r="B2858" s="232"/>
      <c r="C2858" s="233"/>
      <c r="D2858" s="234" t="s">
        <v>171</v>
      </c>
      <c r="E2858" s="235" t="s">
        <v>19</v>
      </c>
      <c r="F2858" s="236" t="s">
        <v>3674</v>
      </c>
      <c r="G2858" s="233"/>
      <c r="H2858" s="237">
        <v>2454.931</v>
      </c>
      <c r="I2858" s="238"/>
      <c r="J2858" s="233"/>
      <c r="K2858" s="233"/>
      <c r="L2858" s="239"/>
      <c r="M2858" s="240"/>
      <c r="N2858" s="241"/>
      <c r="O2858" s="241"/>
      <c r="P2858" s="241"/>
      <c r="Q2858" s="241"/>
      <c r="R2858" s="241"/>
      <c r="S2858" s="241"/>
      <c r="T2858" s="242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T2858" s="243" t="s">
        <v>171</v>
      </c>
      <c r="AU2858" s="243" t="s">
        <v>83</v>
      </c>
      <c r="AV2858" s="13" t="s">
        <v>83</v>
      </c>
      <c r="AW2858" s="13" t="s">
        <v>35</v>
      </c>
      <c r="AX2858" s="13" t="s">
        <v>73</v>
      </c>
      <c r="AY2858" s="243" t="s">
        <v>160</v>
      </c>
    </row>
    <row r="2859" s="13" customFormat="1">
      <c r="A2859" s="13"/>
      <c r="B2859" s="232"/>
      <c r="C2859" s="233"/>
      <c r="D2859" s="234" t="s">
        <v>171</v>
      </c>
      <c r="E2859" s="235" t="s">
        <v>19</v>
      </c>
      <c r="F2859" s="236" t="s">
        <v>3672</v>
      </c>
      <c r="G2859" s="233"/>
      <c r="H2859" s="237">
        <v>278.36099999999999</v>
      </c>
      <c r="I2859" s="238"/>
      <c r="J2859" s="233"/>
      <c r="K2859" s="233"/>
      <c r="L2859" s="239"/>
      <c r="M2859" s="240"/>
      <c r="N2859" s="241"/>
      <c r="O2859" s="241"/>
      <c r="P2859" s="241"/>
      <c r="Q2859" s="241"/>
      <c r="R2859" s="241"/>
      <c r="S2859" s="241"/>
      <c r="T2859" s="242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T2859" s="243" t="s">
        <v>171</v>
      </c>
      <c r="AU2859" s="243" t="s">
        <v>83</v>
      </c>
      <c r="AV2859" s="13" t="s">
        <v>83</v>
      </c>
      <c r="AW2859" s="13" t="s">
        <v>35</v>
      </c>
      <c r="AX2859" s="13" t="s">
        <v>73</v>
      </c>
      <c r="AY2859" s="243" t="s">
        <v>160</v>
      </c>
    </row>
    <row r="2860" s="15" customFormat="1">
      <c r="A2860" s="15"/>
      <c r="B2860" s="265"/>
      <c r="C2860" s="266"/>
      <c r="D2860" s="234" t="s">
        <v>171</v>
      </c>
      <c r="E2860" s="267" t="s">
        <v>19</v>
      </c>
      <c r="F2860" s="268" t="s">
        <v>3675</v>
      </c>
      <c r="G2860" s="266"/>
      <c r="H2860" s="269">
        <v>2733.2919999999999</v>
      </c>
      <c r="I2860" s="270"/>
      <c r="J2860" s="266"/>
      <c r="K2860" s="266"/>
      <c r="L2860" s="271"/>
      <c r="M2860" s="272"/>
      <c r="N2860" s="273"/>
      <c r="O2860" s="273"/>
      <c r="P2860" s="273"/>
      <c r="Q2860" s="273"/>
      <c r="R2860" s="273"/>
      <c r="S2860" s="273"/>
      <c r="T2860" s="274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T2860" s="275" t="s">
        <v>171</v>
      </c>
      <c r="AU2860" s="275" t="s">
        <v>83</v>
      </c>
      <c r="AV2860" s="15" t="s">
        <v>181</v>
      </c>
      <c r="AW2860" s="15" t="s">
        <v>35</v>
      </c>
      <c r="AX2860" s="15" t="s">
        <v>73</v>
      </c>
      <c r="AY2860" s="275" t="s">
        <v>160</v>
      </c>
    </row>
    <row r="2861" s="14" customFormat="1">
      <c r="A2861" s="14"/>
      <c r="B2861" s="244"/>
      <c r="C2861" s="245"/>
      <c r="D2861" s="234" t="s">
        <v>171</v>
      </c>
      <c r="E2861" s="246" t="s">
        <v>19</v>
      </c>
      <c r="F2861" s="247" t="s">
        <v>180</v>
      </c>
      <c r="G2861" s="245"/>
      <c r="H2861" s="248">
        <v>6611.893</v>
      </c>
      <c r="I2861" s="249"/>
      <c r="J2861" s="245"/>
      <c r="K2861" s="245"/>
      <c r="L2861" s="250"/>
      <c r="M2861" s="251"/>
      <c r="N2861" s="252"/>
      <c r="O2861" s="252"/>
      <c r="P2861" s="252"/>
      <c r="Q2861" s="252"/>
      <c r="R2861" s="252"/>
      <c r="S2861" s="252"/>
      <c r="T2861" s="253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T2861" s="254" t="s">
        <v>171</v>
      </c>
      <c r="AU2861" s="254" t="s">
        <v>83</v>
      </c>
      <c r="AV2861" s="14" t="s">
        <v>167</v>
      </c>
      <c r="AW2861" s="14" t="s">
        <v>35</v>
      </c>
      <c r="AX2861" s="14" t="s">
        <v>81</v>
      </c>
      <c r="AY2861" s="254" t="s">
        <v>160</v>
      </c>
    </row>
    <row r="2862" s="2" customFormat="1" ht="24.15" customHeight="1">
      <c r="A2862" s="40"/>
      <c r="B2862" s="41"/>
      <c r="C2862" s="255" t="s">
        <v>3676</v>
      </c>
      <c r="D2862" s="255" t="s">
        <v>242</v>
      </c>
      <c r="E2862" s="256" t="s">
        <v>555</v>
      </c>
      <c r="F2862" s="257" t="s">
        <v>3677</v>
      </c>
      <c r="G2862" s="258" t="s">
        <v>447</v>
      </c>
      <c r="H2862" s="259">
        <v>269.99400000000003</v>
      </c>
      <c r="I2862" s="260"/>
      <c r="J2862" s="261">
        <f>ROUND(I2862*H2862,2)</f>
        <v>0</v>
      </c>
      <c r="K2862" s="257" t="s">
        <v>19</v>
      </c>
      <c r="L2862" s="262"/>
      <c r="M2862" s="263" t="s">
        <v>19</v>
      </c>
      <c r="N2862" s="264" t="s">
        <v>44</v>
      </c>
      <c r="O2862" s="86"/>
      <c r="P2862" s="223">
        <f>O2862*H2862</f>
        <v>0</v>
      </c>
      <c r="Q2862" s="223">
        <v>0.001</v>
      </c>
      <c r="R2862" s="223">
        <f>Q2862*H2862</f>
        <v>0.26999400000000001</v>
      </c>
      <c r="S2862" s="223">
        <v>0</v>
      </c>
      <c r="T2862" s="224">
        <f>S2862*H2862</f>
        <v>0</v>
      </c>
      <c r="U2862" s="40"/>
      <c r="V2862" s="40"/>
      <c r="W2862" s="40"/>
      <c r="X2862" s="40"/>
      <c r="Y2862" s="40"/>
      <c r="Z2862" s="40"/>
      <c r="AA2862" s="40"/>
      <c r="AB2862" s="40"/>
      <c r="AC2862" s="40"/>
      <c r="AD2862" s="40"/>
      <c r="AE2862" s="40"/>
      <c r="AR2862" s="225" t="s">
        <v>368</v>
      </c>
      <c r="AT2862" s="225" t="s">
        <v>242</v>
      </c>
      <c r="AU2862" s="225" t="s">
        <v>83</v>
      </c>
      <c r="AY2862" s="19" t="s">
        <v>160</v>
      </c>
      <c r="BE2862" s="226">
        <f>IF(N2862="základní",J2862,0)</f>
        <v>0</v>
      </c>
      <c r="BF2862" s="226">
        <f>IF(N2862="snížená",J2862,0)</f>
        <v>0</v>
      </c>
      <c r="BG2862" s="226">
        <f>IF(N2862="zákl. přenesená",J2862,0)</f>
        <v>0</v>
      </c>
      <c r="BH2862" s="226">
        <f>IF(N2862="sníž. přenesená",J2862,0)</f>
        <v>0</v>
      </c>
      <c r="BI2862" s="226">
        <f>IF(N2862="nulová",J2862,0)</f>
        <v>0</v>
      </c>
      <c r="BJ2862" s="19" t="s">
        <v>81</v>
      </c>
      <c r="BK2862" s="226">
        <f>ROUND(I2862*H2862,2)</f>
        <v>0</v>
      </c>
      <c r="BL2862" s="19" t="s">
        <v>263</v>
      </c>
      <c r="BM2862" s="225" t="s">
        <v>3678</v>
      </c>
    </row>
    <row r="2863" s="2" customFormat="1">
      <c r="A2863" s="40"/>
      <c r="B2863" s="41"/>
      <c r="C2863" s="42"/>
      <c r="D2863" s="234" t="s">
        <v>449</v>
      </c>
      <c r="E2863" s="42"/>
      <c r="F2863" s="276" t="s">
        <v>3679</v>
      </c>
      <c r="G2863" s="42"/>
      <c r="H2863" s="42"/>
      <c r="I2863" s="229"/>
      <c r="J2863" s="42"/>
      <c r="K2863" s="42"/>
      <c r="L2863" s="46"/>
      <c r="M2863" s="230"/>
      <c r="N2863" s="231"/>
      <c r="O2863" s="86"/>
      <c r="P2863" s="86"/>
      <c r="Q2863" s="86"/>
      <c r="R2863" s="86"/>
      <c r="S2863" s="86"/>
      <c r="T2863" s="87"/>
      <c r="U2863" s="40"/>
      <c r="V2863" s="40"/>
      <c r="W2863" s="40"/>
      <c r="X2863" s="40"/>
      <c r="Y2863" s="40"/>
      <c r="Z2863" s="40"/>
      <c r="AA2863" s="40"/>
      <c r="AB2863" s="40"/>
      <c r="AC2863" s="40"/>
      <c r="AD2863" s="40"/>
      <c r="AE2863" s="40"/>
      <c r="AT2863" s="19" t="s">
        <v>449</v>
      </c>
      <c r="AU2863" s="19" t="s">
        <v>83</v>
      </c>
    </row>
    <row r="2864" s="13" customFormat="1">
      <c r="A2864" s="13"/>
      <c r="B2864" s="232"/>
      <c r="C2864" s="233"/>
      <c r="D2864" s="234" t="s">
        <v>171</v>
      </c>
      <c r="E2864" s="235" t="s">
        <v>19</v>
      </c>
      <c r="F2864" s="236" t="s">
        <v>3668</v>
      </c>
      <c r="G2864" s="233"/>
      <c r="H2864" s="237">
        <v>245.44900000000001</v>
      </c>
      <c r="I2864" s="238"/>
      <c r="J2864" s="233"/>
      <c r="K2864" s="233"/>
      <c r="L2864" s="239"/>
      <c r="M2864" s="240"/>
      <c r="N2864" s="241"/>
      <c r="O2864" s="241"/>
      <c r="P2864" s="241"/>
      <c r="Q2864" s="241"/>
      <c r="R2864" s="241"/>
      <c r="S2864" s="241"/>
      <c r="T2864" s="242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T2864" s="243" t="s">
        <v>171</v>
      </c>
      <c r="AU2864" s="243" t="s">
        <v>83</v>
      </c>
      <c r="AV2864" s="13" t="s">
        <v>83</v>
      </c>
      <c r="AW2864" s="13" t="s">
        <v>35</v>
      </c>
      <c r="AX2864" s="13" t="s">
        <v>81</v>
      </c>
      <c r="AY2864" s="243" t="s">
        <v>160</v>
      </c>
    </row>
    <row r="2865" s="13" customFormat="1">
      <c r="A2865" s="13"/>
      <c r="B2865" s="232"/>
      <c r="C2865" s="233"/>
      <c r="D2865" s="234" t="s">
        <v>171</v>
      </c>
      <c r="E2865" s="233"/>
      <c r="F2865" s="236" t="s">
        <v>3680</v>
      </c>
      <c r="G2865" s="233"/>
      <c r="H2865" s="237">
        <v>269.99400000000003</v>
      </c>
      <c r="I2865" s="238"/>
      <c r="J2865" s="233"/>
      <c r="K2865" s="233"/>
      <c r="L2865" s="239"/>
      <c r="M2865" s="240"/>
      <c r="N2865" s="241"/>
      <c r="O2865" s="241"/>
      <c r="P2865" s="241"/>
      <c r="Q2865" s="241"/>
      <c r="R2865" s="241"/>
      <c r="S2865" s="241"/>
      <c r="T2865" s="242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T2865" s="243" t="s">
        <v>171</v>
      </c>
      <c r="AU2865" s="243" t="s">
        <v>83</v>
      </c>
      <c r="AV2865" s="13" t="s">
        <v>83</v>
      </c>
      <c r="AW2865" s="13" t="s">
        <v>4</v>
      </c>
      <c r="AX2865" s="13" t="s">
        <v>81</v>
      </c>
      <c r="AY2865" s="243" t="s">
        <v>160</v>
      </c>
    </row>
    <row r="2866" s="2" customFormat="1" ht="24.15" customHeight="1">
      <c r="A2866" s="40"/>
      <c r="B2866" s="41"/>
      <c r="C2866" s="255" t="s">
        <v>3681</v>
      </c>
      <c r="D2866" s="255" t="s">
        <v>242</v>
      </c>
      <c r="E2866" s="256" t="s">
        <v>558</v>
      </c>
      <c r="F2866" s="257" t="s">
        <v>3682</v>
      </c>
      <c r="G2866" s="258" t="s">
        <v>447</v>
      </c>
      <c r="H2866" s="259">
        <v>23.736999999999998</v>
      </c>
      <c r="I2866" s="260"/>
      <c r="J2866" s="261">
        <f>ROUND(I2866*H2866,2)</f>
        <v>0</v>
      </c>
      <c r="K2866" s="257" t="s">
        <v>19</v>
      </c>
      <c r="L2866" s="262"/>
      <c r="M2866" s="263" t="s">
        <v>19</v>
      </c>
      <c r="N2866" s="264" t="s">
        <v>44</v>
      </c>
      <c r="O2866" s="86"/>
      <c r="P2866" s="223">
        <f>O2866*H2866</f>
        <v>0</v>
      </c>
      <c r="Q2866" s="223">
        <v>0.001</v>
      </c>
      <c r="R2866" s="223">
        <f>Q2866*H2866</f>
        <v>0.023736999999999998</v>
      </c>
      <c r="S2866" s="223">
        <v>0</v>
      </c>
      <c r="T2866" s="224">
        <f>S2866*H2866</f>
        <v>0</v>
      </c>
      <c r="U2866" s="40"/>
      <c r="V2866" s="40"/>
      <c r="W2866" s="40"/>
      <c r="X2866" s="40"/>
      <c r="Y2866" s="40"/>
      <c r="Z2866" s="40"/>
      <c r="AA2866" s="40"/>
      <c r="AB2866" s="40"/>
      <c r="AC2866" s="40"/>
      <c r="AD2866" s="40"/>
      <c r="AE2866" s="40"/>
      <c r="AR2866" s="225" t="s">
        <v>368</v>
      </c>
      <c r="AT2866" s="225" t="s">
        <v>242</v>
      </c>
      <c r="AU2866" s="225" t="s">
        <v>83</v>
      </c>
      <c r="AY2866" s="19" t="s">
        <v>160</v>
      </c>
      <c r="BE2866" s="226">
        <f>IF(N2866="základní",J2866,0)</f>
        <v>0</v>
      </c>
      <c r="BF2866" s="226">
        <f>IF(N2866="snížená",J2866,0)</f>
        <v>0</v>
      </c>
      <c r="BG2866" s="226">
        <f>IF(N2866="zákl. přenesená",J2866,0)</f>
        <v>0</v>
      </c>
      <c r="BH2866" s="226">
        <f>IF(N2866="sníž. přenesená",J2866,0)</f>
        <v>0</v>
      </c>
      <c r="BI2866" s="226">
        <f>IF(N2866="nulová",J2866,0)</f>
        <v>0</v>
      </c>
      <c r="BJ2866" s="19" t="s">
        <v>81</v>
      </c>
      <c r="BK2866" s="226">
        <f>ROUND(I2866*H2866,2)</f>
        <v>0</v>
      </c>
      <c r="BL2866" s="19" t="s">
        <v>263</v>
      </c>
      <c r="BM2866" s="225" t="s">
        <v>3683</v>
      </c>
    </row>
    <row r="2867" s="2" customFormat="1">
      <c r="A2867" s="40"/>
      <c r="B2867" s="41"/>
      <c r="C2867" s="42"/>
      <c r="D2867" s="234" t="s">
        <v>449</v>
      </c>
      <c r="E2867" s="42"/>
      <c r="F2867" s="276" t="s">
        <v>3684</v>
      </c>
      <c r="G2867" s="42"/>
      <c r="H2867" s="42"/>
      <c r="I2867" s="229"/>
      <c r="J2867" s="42"/>
      <c r="K2867" s="42"/>
      <c r="L2867" s="46"/>
      <c r="M2867" s="230"/>
      <c r="N2867" s="231"/>
      <c r="O2867" s="86"/>
      <c r="P2867" s="86"/>
      <c r="Q2867" s="86"/>
      <c r="R2867" s="86"/>
      <c r="S2867" s="86"/>
      <c r="T2867" s="87"/>
      <c r="U2867" s="40"/>
      <c r="V2867" s="40"/>
      <c r="W2867" s="40"/>
      <c r="X2867" s="40"/>
      <c r="Y2867" s="40"/>
      <c r="Z2867" s="40"/>
      <c r="AA2867" s="40"/>
      <c r="AB2867" s="40"/>
      <c r="AC2867" s="40"/>
      <c r="AD2867" s="40"/>
      <c r="AE2867" s="40"/>
      <c r="AT2867" s="19" t="s">
        <v>449</v>
      </c>
      <c r="AU2867" s="19" t="s">
        <v>83</v>
      </c>
    </row>
    <row r="2868" s="13" customFormat="1">
      <c r="A2868" s="13"/>
      <c r="B2868" s="232"/>
      <c r="C2868" s="233"/>
      <c r="D2868" s="234" t="s">
        <v>171</v>
      </c>
      <c r="E2868" s="235" t="s">
        <v>19</v>
      </c>
      <c r="F2868" s="236" t="s">
        <v>3669</v>
      </c>
      <c r="G2868" s="233"/>
      <c r="H2868" s="237">
        <v>21.579000000000001</v>
      </c>
      <c r="I2868" s="238"/>
      <c r="J2868" s="233"/>
      <c r="K2868" s="233"/>
      <c r="L2868" s="239"/>
      <c r="M2868" s="240"/>
      <c r="N2868" s="241"/>
      <c r="O2868" s="241"/>
      <c r="P2868" s="241"/>
      <c r="Q2868" s="241"/>
      <c r="R2868" s="241"/>
      <c r="S2868" s="241"/>
      <c r="T2868" s="242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T2868" s="243" t="s">
        <v>171</v>
      </c>
      <c r="AU2868" s="243" t="s">
        <v>83</v>
      </c>
      <c r="AV2868" s="13" t="s">
        <v>83</v>
      </c>
      <c r="AW2868" s="13" t="s">
        <v>35</v>
      </c>
      <c r="AX2868" s="13" t="s">
        <v>81</v>
      </c>
      <c r="AY2868" s="243" t="s">
        <v>160</v>
      </c>
    </row>
    <row r="2869" s="13" customFormat="1">
      <c r="A2869" s="13"/>
      <c r="B2869" s="232"/>
      <c r="C2869" s="233"/>
      <c r="D2869" s="234" t="s">
        <v>171</v>
      </c>
      <c r="E2869" s="233"/>
      <c r="F2869" s="236" t="s">
        <v>3685</v>
      </c>
      <c r="G2869" s="233"/>
      <c r="H2869" s="237">
        <v>23.736999999999998</v>
      </c>
      <c r="I2869" s="238"/>
      <c r="J2869" s="233"/>
      <c r="K2869" s="233"/>
      <c r="L2869" s="239"/>
      <c r="M2869" s="240"/>
      <c r="N2869" s="241"/>
      <c r="O2869" s="241"/>
      <c r="P2869" s="241"/>
      <c r="Q2869" s="241"/>
      <c r="R2869" s="241"/>
      <c r="S2869" s="241"/>
      <c r="T2869" s="242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T2869" s="243" t="s">
        <v>171</v>
      </c>
      <c r="AU2869" s="243" t="s">
        <v>83</v>
      </c>
      <c r="AV2869" s="13" t="s">
        <v>83</v>
      </c>
      <c r="AW2869" s="13" t="s">
        <v>4</v>
      </c>
      <c r="AX2869" s="13" t="s">
        <v>81</v>
      </c>
      <c r="AY2869" s="243" t="s">
        <v>160</v>
      </c>
    </row>
    <row r="2870" s="2" customFormat="1" ht="16.5" customHeight="1">
      <c r="A2870" s="40"/>
      <c r="B2870" s="41"/>
      <c r="C2870" s="255" t="s">
        <v>3686</v>
      </c>
      <c r="D2870" s="255" t="s">
        <v>242</v>
      </c>
      <c r="E2870" s="256" t="s">
        <v>564</v>
      </c>
      <c r="F2870" s="257" t="s">
        <v>3687</v>
      </c>
      <c r="G2870" s="258" t="s">
        <v>447</v>
      </c>
      <c r="H2870" s="259">
        <v>6979.3519999999999</v>
      </c>
      <c r="I2870" s="260"/>
      <c r="J2870" s="261">
        <f>ROUND(I2870*H2870,2)</f>
        <v>0</v>
      </c>
      <c r="K2870" s="257" t="s">
        <v>19</v>
      </c>
      <c r="L2870" s="262"/>
      <c r="M2870" s="263" t="s">
        <v>19</v>
      </c>
      <c r="N2870" s="264" t="s">
        <v>44</v>
      </c>
      <c r="O2870" s="86"/>
      <c r="P2870" s="223">
        <f>O2870*H2870</f>
        <v>0</v>
      </c>
      <c r="Q2870" s="223">
        <v>0</v>
      </c>
      <c r="R2870" s="223">
        <f>Q2870*H2870</f>
        <v>0</v>
      </c>
      <c r="S2870" s="223">
        <v>0</v>
      </c>
      <c r="T2870" s="224">
        <f>S2870*H2870</f>
        <v>0</v>
      </c>
      <c r="U2870" s="40"/>
      <c r="V2870" s="40"/>
      <c r="W2870" s="40"/>
      <c r="X2870" s="40"/>
      <c r="Y2870" s="40"/>
      <c r="Z2870" s="40"/>
      <c r="AA2870" s="40"/>
      <c r="AB2870" s="40"/>
      <c r="AC2870" s="40"/>
      <c r="AD2870" s="40"/>
      <c r="AE2870" s="40"/>
      <c r="AR2870" s="225" t="s">
        <v>368</v>
      </c>
      <c r="AT2870" s="225" t="s">
        <v>242</v>
      </c>
      <c r="AU2870" s="225" t="s">
        <v>83</v>
      </c>
      <c r="AY2870" s="19" t="s">
        <v>160</v>
      </c>
      <c r="BE2870" s="226">
        <f>IF(N2870="základní",J2870,0)</f>
        <v>0</v>
      </c>
      <c r="BF2870" s="226">
        <f>IF(N2870="snížená",J2870,0)</f>
        <v>0</v>
      </c>
      <c r="BG2870" s="226">
        <f>IF(N2870="zákl. přenesená",J2870,0)</f>
        <v>0</v>
      </c>
      <c r="BH2870" s="226">
        <f>IF(N2870="sníž. přenesená",J2870,0)</f>
        <v>0</v>
      </c>
      <c r="BI2870" s="226">
        <f>IF(N2870="nulová",J2870,0)</f>
        <v>0</v>
      </c>
      <c r="BJ2870" s="19" t="s">
        <v>81</v>
      </c>
      <c r="BK2870" s="226">
        <f>ROUND(I2870*H2870,2)</f>
        <v>0</v>
      </c>
      <c r="BL2870" s="19" t="s">
        <v>263</v>
      </c>
      <c r="BM2870" s="225" t="s">
        <v>3688</v>
      </c>
    </row>
    <row r="2871" s="2" customFormat="1">
      <c r="A2871" s="40"/>
      <c r="B2871" s="41"/>
      <c r="C2871" s="42"/>
      <c r="D2871" s="234" t="s">
        <v>449</v>
      </c>
      <c r="E2871" s="42"/>
      <c r="F2871" s="276" t="s">
        <v>3689</v>
      </c>
      <c r="G2871" s="42"/>
      <c r="H2871" s="42"/>
      <c r="I2871" s="229"/>
      <c r="J2871" s="42"/>
      <c r="K2871" s="42"/>
      <c r="L2871" s="46"/>
      <c r="M2871" s="230"/>
      <c r="N2871" s="231"/>
      <c r="O2871" s="86"/>
      <c r="P2871" s="86"/>
      <c r="Q2871" s="86"/>
      <c r="R2871" s="86"/>
      <c r="S2871" s="86"/>
      <c r="T2871" s="87"/>
      <c r="U2871" s="40"/>
      <c r="V2871" s="40"/>
      <c r="W2871" s="40"/>
      <c r="X2871" s="40"/>
      <c r="Y2871" s="40"/>
      <c r="Z2871" s="40"/>
      <c r="AA2871" s="40"/>
      <c r="AB2871" s="40"/>
      <c r="AC2871" s="40"/>
      <c r="AD2871" s="40"/>
      <c r="AE2871" s="40"/>
      <c r="AT2871" s="19" t="s">
        <v>449</v>
      </c>
      <c r="AU2871" s="19" t="s">
        <v>83</v>
      </c>
    </row>
    <row r="2872" s="13" customFormat="1">
      <c r="A2872" s="13"/>
      <c r="B2872" s="232"/>
      <c r="C2872" s="233"/>
      <c r="D2872" s="234" t="s">
        <v>171</v>
      </c>
      <c r="E2872" s="235" t="s">
        <v>19</v>
      </c>
      <c r="F2872" s="236" t="s">
        <v>3671</v>
      </c>
      <c r="G2872" s="233"/>
      <c r="H2872" s="237">
        <v>3333.212</v>
      </c>
      <c r="I2872" s="238"/>
      <c r="J2872" s="233"/>
      <c r="K2872" s="233"/>
      <c r="L2872" s="239"/>
      <c r="M2872" s="240"/>
      <c r="N2872" s="241"/>
      <c r="O2872" s="241"/>
      <c r="P2872" s="241"/>
      <c r="Q2872" s="241"/>
      <c r="R2872" s="241"/>
      <c r="S2872" s="241"/>
      <c r="T2872" s="242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T2872" s="243" t="s">
        <v>171</v>
      </c>
      <c r="AU2872" s="243" t="s">
        <v>83</v>
      </c>
      <c r="AV2872" s="13" t="s">
        <v>83</v>
      </c>
      <c r="AW2872" s="13" t="s">
        <v>35</v>
      </c>
      <c r="AX2872" s="13" t="s">
        <v>73</v>
      </c>
      <c r="AY2872" s="243" t="s">
        <v>160</v>
      </c>
    </row>
    <row r="2873" s="13" customFormat="1">
      <c r="A2873" s="13"/>
      <c r="B2873" s="232"/>
      <c r="C2873" s="233"/>
      <c r="D2873" s="234" t="s">
        <v>171</v>
      </c>
      <c r="E2873" s="235" t="s">
        <v>19</v>
      </c>
      <c r="F2873" s="236" t="s">
        <v>3672</v>
      </c>
      <c r="G2873" s="233"/>
      <c r="H2873" s="237">
        <v>278.36099999999999</v>
      </c>
      <c r="I2873" s="238"/>
      <c r="J2873" s="233"/>
      <c r="K2873" s="233"/>
      <c r="L2873" s="239"/>
      <c r="M2873" s="240"/>
      <c r="N2873" s="241"/>
      <c r="O2873" s="241"/>
      <c r="P2873" s="241"/>
      <c r="Q2873" s="241"/>
      <c r="R2873" s="241"/>
      <c r="S2873" s="241"/>
      <c r="T2873" s="242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T2873" s="243" t="s">
        <v>171</v>
      </c>
      <c r="AU2873" s="243" t="s">
        <v>83</v>
      </c>
      <c r="AV2873" s="13" t="s">
        <v>83</v>
      </c>
      <c r="AW2873" s="13" t="s">
        <v>35</v>
      </c>
      <c r="AX2873" s="13" t="s">
        <v>73</v>
      </c>
      <c r="AY2873" s="243" t="s">
        <v>160</v>
      </c>
    </row>
    <row r="2874" s="15" customFormat="1">
      <c r="A2874" s="15"/>
      <c r="B2874" s="265"/>
      <c r="C2874" s="266"/>
      <c r="D2874" s="234" t="s">
        <v>171</v>
      </c>
      <c r="E2874" s="267" t="s">
        <v>19</v>
      </c>
      <c r="F2874" s="268" t="s">
        <v>3673</v>
      </c>
      <c r="G2874" s="266"/>
      <c r="H2874" s="269">
        <v>3611.5729999999999</v>
      </c>
      <c r="I2874" s="270"/>
      <c r="J2874" s="266"/>
      <c r="K2874" s="266"/>
      <c r="L2874" s="271"/>
      <c r="M2874" s="272"/>
      <c r="N2874" s="273"/>
      <c r="O2874" s="273"/>
      <c r="P2874" s="273"/>
      <c r="Q2874" s="273"/>
      <c r="R2874" s="273"/>
      <c r="S2874" s="273"/>
      <c r="T2874" s="274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T2874" s="275" t="s">
        <v>171</v>
      </c>
      <c r="AU2874" s="275" t="s">
        <v>83</v>
      </c>
      <c r="AV2874" s="15" t="s">
        <v>181</v>
      </c>
      <c r="AW2874" s="15" t="s">
        <v>35</v>
      </c>
      <c r="AX2874" s="15" t="s">
        <v>73</v>
      </c>
      <c r="AY2874" s="275" t="s">
        <v>160</v>
      </c>
    </row>
    <row r="2875" s="13" customFormat="1">
      <c r="A2875" s="13"/>
      <c r="B2875" s="232"/>
      <c r="C2875" s="233"/>
      <c r="D2875" s="234" t="s">
        <v>171</v>
      </c>
      <c r="E2875" s="235" t="s">
        <v>19</v>
      </c>
      <c r="F2875" s="236" t="s">
        <v>3674</v>
      </c>
      <c r="G2875" s="233"/>
      <c r="H2875" s="237">
        <v>2454.931</v>
      </c>
      <c r="I2875" s="238"/>
      <c r="J2875" s="233"/>
      <c r="K2875" s="233"/>
      <c r="L2875" s="239"/>
      <c r="M2875" s="240"/>
      <c r="N2875" s="241"/>
      <c r="O2875" s="241"/>
      <c r="P2875" s="241"/>
      <c r="Q2875" s="241"/>
      <c r="R2875" s="241"/>
      <c r="S2875" s="241"/>
      <c r="T2875" s="242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T2875" s="243" t="s">
        <v>171</v>
      </c>
      <c r="AU2875" s="243" t="s">
        <v>83</v>
      </c>
      <c r="AV2875" s="13" t="s">
        <v>83</v>
      </c>
      <c r="AW2875" s="13" t="s">
        <v>35</v>
      </c>
      <c r="AX2875" s="13" t="s">
        <v>73</v>
      </c>
      <c r="AY2875" s="243" t="s">
        <v>160</v>
      </c>
    </row>
    <row r="2876" s="13" customFormat="1">
      <c r="A2876" s="13"/>
      <c r="B2876" s="232"/>
      <c r="C2876" s="233"/>
      <c r="D2876" s="234" t="s">
        <v>171</v>
      </c>
      <c r="E2876" s="235" t="s">
        <v>19</v>
      </c>
      <c r="F2876" s="236" t="s">
        <v>3672</v>
      </c>
      <c r="G2876" s="233"/>
      <c r="H2876" s="237">
        <v>278.36099999999999</v>
      </c>
      <c r="I2876" s="238"/>
      <c r="J2876" s="233"/>
      <c r="K2876" s="233"/>
      <c r="L2876" s="239"/>
      <c r="M2876" s="240"/>
      <c r="N2876" s="241"/>
      <c r="O2876" s="241"/>
      <c r="P2876" s="241"/>
      <c r="Q2876" s="241"/>
      <c r="R2876" s="241"/>
      <c r="S2876" s="241"/>
      <c r="T2876" s="242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T2876" s="243" t="s">
        <v>171</v>
      </c>
      <c r="AU2876" s="243" t="s">
        <v>83</v>
      </c>
      <c r="AV2876" s="13" t="s">
        <v>83</v>
      </c>
      <c r="AW2876" s="13" t="s">
        <v>35</v>
      </c>
      <c r="AX2876" s="13" t="s">
        <v>73</v>
      </c>
      <c r="AY2876" s="243" t="s">
        <v>160</v>
      </c>
    </row>
    <row r="2877" s="15" customFormat="1">
      <c r="A2877" s="15"/>
      <c r="B2877" s="265"/>
      <c r="C2877" s="266"/>
      <c r="D2877" s="234" t="s">
        <v>171</v>
      </c>
      <c r="E2877" s="267" t="s">
        <v>19</v>
      </c>
      <c r="F2877" s="268" t="s">
        <v>3675</v>
      </c>
      <c r="G2877" s="266"/>
      <c r="H2877" s="269">
        <v>2733.2919999999999</v>
      </c>
      <c r="I2877" s="270"/>
      <c r="J2877" s="266"/>
      <c r="K2877" s="266"/>
      <c r="L2877" s="271"/>
      <c r="M2877" s="272"/>
      <c r="N2877" s="273"/>
      <c r="O2877" s="273"/>
      <c r="P2877" s="273"/>
      <c r="Q2877" s="273"/>
      <c r="R2877" s="273"/>
      <c r="S2877" s="273"/>
      <c r="T2877" s="274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T2877" s="275" t="s">
        <v>171</v>
      </c>
      <c r="AU2877" s="275" t="s">
        <v>83</v>
      </c>
      <c r="AV2877" s="15" t="s">
        <v>181</v>
      </c>
      <c r="AW2877" s="15" t="s">
        <v>35</v>
      </c>
      <c r="AX2877" s="15" t="s">
        <v>73</v>
      </c>
      <c r="AY2877" s="275" t="s">
        <v>160</v>
      </c>
    </row>
    <row r="2878" s="14" customFormat="1">
      <c r="A2878" s="14"/>
      <c r="B2878" s="244"/>
      <c r="C2878" s="245"/>
      <c r="D2878" s="234" t="s">
        <v>171</v>
      </c>
      <c r="E2878" s="246" t="s">
        <v>19</v>
      </c>
      <c r="F2878" s="247" t="s">
        <v>180</v>
      </c>
      <c r="G2878" s="245"/>
      <c r="H2878" s="248">
        <v>6344.8649999999998</v>
      </c>
      <c r="I2878" s="249"/>
      <c r="J2878" s="245"/>
      <c r="K2878" s="245"/>
      <c r="L2878" s="250"/>
      <c r="M2878" s="251"/>
      <c r="N2878" s="252"/>
      <c r="O2878" s="252"/>
      <c r="P2878" s="252"/>
      <c r="Q2878" s="252"/>
      <c r="R2878" s="252"/>
      <c r="S2878" s="252"/>
      <c r="T2878" s="253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T2878" s="254" t="s">
        <v>171</v>
      </c>
      <c r="AU2878" s="254" t="s">
        <v>83</v>
      </c>
      <c r="AV2878" s="14" t="s">
        <v>167</v>
      </c>
      <c r="AW2878" s="14" t="s">
        <v>35</v>
      </c>
      <c r="AX2878" s="14" t="s">
        <v>81</v>
      </c>
      <c r="AY2878" s="254" t="s">
        <v>160</v>
      </c>
    </row>
    <row r="2879" s="13" customFormat="1">
      <c r="A2879" s="13"/>
      <c r="B2879" s="232"/>
      <c r="C2879" s="233"/>
      <c r="D2879" s="234" t="s">
        <v>171</v>
      </c>
      <c r="E2879" s="233"/>
      <c r="F2879" s="236" t="s">
        <v>3690</v>
      </c>
      <c r="G2879" s="233"/>
      <c r="H2879" s="237">
        <v>6979.3519999999999</v>
      </c>
      <c r="I2879" s="238"/>
      <c r="J2879" s="233"/>
      <c r="K2879" s="233"/>
      <c r="L2879" s="239"/>
      <c r="M2879" s="240"/>
      <c r="N2879" s="241"/>
      <c r="O2879" s="241"/>
      <c r="P2879" s="241"/>
      <c r="Q2879" s="241"/>
      <c r="R2879" s="241"/>
      <c r="S2879" s="241"/>
      <c r="T2879" s="242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T2879" s="243" t="s">
        <v>171</v>
      </c>
      <c r="AU2879" s="243" t="s">
        <v>83</v>
      </c>
      <c r="AV2879" s="13" t="s">
        <v>83</v>
      </c>
      <c r="AW2879" s="13" t="s">
        <v>4</v>
      </c>
      <c r="AX2879" s="13" t="s">
        <v>81</v>
      </c>
      <c r="AY2879" s="243" t="s">
        <v>160</v>
      </c>
    </row>
    <row r="2880" s="2" customFormat="1" ht="24.15" customHeight="1">
      <c r="A2880" s="40"/>
      <c r="B2880" s="41"/>
      <c r="C2880" s="214" t="s">
        <v>3691</v>
      </c>
      <c r="D2880" s="214" t="s">
        <v>162</v>
      </c>
      <c r="E2880" s="215" t="s">
        <v>3692</v>
      </c>
      <c r="F2880" s="216" t="s">
        <v>3693</v>
      </c>
      <c r="G2880" s="217" t="s">
        <v>447</v>
      </c>
      <c r="H2880" s="218">
        <v>332.49900000000002</v>
      </c>
      <c r="I2880" s="219"/>
      <c r="J2880" s="220">
        <f>ROUND(I2880*H2880,2)</f>
        <v>0</v>
      </c>
      <c r="K2880" s="216" t="s">
        <v>166</v>
      </c>
      <c r="L2880" s="46"/>
      <c r="M2880" s="221" t="s">
        <v>19</v>
      </c>
      <c r="N2880" s="222" t="s">
        <v>44</v>
      </c>
      <c r="O2880" s="86"/>
      <c r="P2880" s="223">
        <f>O2880*H2880</f>
        <v>0</v>
      </c>
      <c r="Q2880" s="223">
        <v>5.0000000000000002E-05</v>
      </c>
      <c r="R2880" s="223">
        <f>Q2880*H2880</f>
        <v>0.016624950000000003</v>
      </c>
      <c r="S2880" s="223">
        <v>0</v>
      </c>
      <c r="T2880" s="224">
        <f>S2880*H2880</f>
        <v>0</v>
      </c>
      <c r="U2880" s="40"/>
      <c r="V2880" s="40"/>
      <c r="W2880" s="40"/>
      <c r="X2880" s="40"/>
      <c r="Y2880" s="40"/>
      <c r="Z2880" s="40"/>
      <c r="AA2880" s="40"/>
      <c r="AB2880" s="40"/>
      <c r="AC2880" s="40"/>
      <c r="AD2880" s="40"/>
      <c r="AE2880" s="40"/>
      <c r="AR2880" s="225" t="s">
        <v>263</v>
      </c>
      <c r="AT2880" s="225" t="s">
        <v>162</v>
      </c>
      <c r="AU2880" s="225" t="s">
        <v>83</v>
      </c>
      <c r="AY2880" s="19" t="s">
        <v>160</v>
      </c>
      <c r="BE2880" s="226">
        <f>IF(N2880="základní",J2880,0)</f>
        <v>0</v>
      </c>
      <c r="BF2880" s="226">
        <f>IF(N2880="snížená",J2880,0)</f>
        <v>0</v>
      </c>
      <c r="BG2880" s="226">
        <f>IF(N2880="zákl. přenesená",J2880,0)</f>
        <v>0</v>
      </c>
      <c r="BH2880" s="226">
        <f>IF(N2880="sníž. přenesená",J2880,0)</f>
        <v>0</v>
      </c>
      <c r="BI2880" s="226">
        <f>IF(N2880="nulová",J2880,0)</f>
        <v>0</v>
      </c>
      <c r="BJ2880" s="19" t="s">
        <v>81</v>
      </c>
      <c r="BK2880" s="226">
        <f>ROUND(I2880*H2880,2)</f>
        <v>0</v>
      </c>
      <c r="BL2880" s="19" t="s">
        <v>263</v>
      </c>
      <c r="BM2880" s="225" t="s">
        <v>3694</v>
      </c>
    </row>
    <row r="2881" s="2" customFormat="1">
      <c r="A2881" s="40"/>
      <c r="B2881" s="41"/>
      <c r="C2881" s="42"/>
      <c r="D2881" s="227" t="s">
        <v>169</v>
      </c>
      <c r="E2881" s="42"/>
      <c r="F2881" s="228" t="s">
        <v>3695</v>
      </c>
      <c r="G2881" s="42"/>
      <c r="H2881" s="42"/>
      <c r="I2881" s="229"/>
      <c r="J2881" s="42"/>
      <c r="K2881" s="42"/>
      <c r="L2881" s="46"/>
      <c r="M2881" s="230"/>
      <c r="N2881" s="231"/>
      <c r="O2881" s="86"/>
      <c r="P2881" s="86"/>
      <c r="Q2881" s="86"/>
      <c r="R2881" s="86"/>
      <c r="S2881" s="86"/>
      <c r="T2881" s="87"/>
      <c r="U2881" s="40"/>
      <c r="V2881" s="40"/>
      <c r="W2881" s="40"/>
      <c r="X2881" s="40"/>
      <c r="Y2881" s="40"/>
      <c r="Z2881" s="40"/>
      <c r="AA2881" s="40"/>
      <c r="AB2881" s="40"/>
      <c r="AC2881" s="40"/>
      <c r="AD2881" s="40"/>
      <c r="AE2881" s="40"/>
      <c r="AT2881" s="19" t="s">
        <v>169</v>
      </c>
      <c r="AU2881" s="19" t="s">
        <v>83</v>
      </c>
    </row>
    <row r="2882" s="13" customFormat="1">
      <c r="A2882" s="13"/>
      <c r="B2882" s="232"/>
      <c r="C2882" s="233"/>
      <c r="D2882" s="234" t="s">
        <v>171</v>
      </c>
      <c r="E2882" s="235" t="s">
        <v>19</v>
      </c>
      <c r="F2882" s="236" t="s">
        <v>3696</v>
      </c>
      <c r="G2882" s="233"/>
      <c r="H2882" s="237">
        <v>322.702</v>
      </c>
      <c r="I2882" s="238"/>
      <c r="J2882" s="233"/>
      <c r="K2882" s="233"/>
      <c r="L2882" s="239"/>
      <c r="M2882" s="240"/>
      <c r="N2882" s="241"/>
      <c r="O2882" s="241"/>
      <c r="P2882" s="241"/>
      <c r="Q2882" s="241"/>
      <c r="R2882" s="241"/>
      <c r="S2882" s="241"/>
      <c r="T2882" s="242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T2882" s="243" t="s">
        <v>171</v>
      </c>
      <c r="AU2882" s="243" t="s">
        <v>83</v>
      </c>
      <c r="AV2882" s="13" t="s">
        <v>83</v>
      </c>
      <c r="AW2882" s="13" t="s">
        <v>35</v>
      </c>
      <c r="AX2882" s="13" t="s">
        <v>73</v>
      </c>
      <c r="AY2882" s="243" t="s">
        <v>160</v>
      </c>
    </row>
    <row r="2883" s="13" customFormat="1">
      <c r="A2883" s="13"/>
      <c r="B2883" s="232"/>
      <c r="C2883" s="233"/>
      <c r="D2883" s="234" t="s">
        <v>171</v>
      </c>
      <c r="E2883" s="235" t="s">
        <v>19</v>
      </c>
      <c r="F2883" s="236" t="s">
        <v>3697</v>
      </c>
      <c r="G2883" s="233"/>
      <c r="H2883" s="237">
        <v>9.7970000000000006</v>
      </c>
      <c r="I2883" s="238"/>
      <c r="J2883" s="233"/>
      <c r="K2883" s="233"/>
      <c r="L2883" s="239"/>
      <c r="M2883" s="240"/>
      <c r="N2883" s="241"/>
      <c r="O2883" s="241"/>
      <c r="P2883" s="241"/>
      <c r="Q2883" s="241"/>
      <c r="R2883" s="241"/>
      <c r="S2883" s="241"/>
      <c r="T2883" s="242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T2883" s="243" t="s">
        <v>171</v>
      </c>
      <c r="AU2883" s="243" t="s">
        <v>83</v>
      </c>
      <c r="AV2883" s="13" t="s">
        <v>83</v>
      </c>
      <c r="AW2883" s="13" t="s">
        <v>35</v>
      </c>
      <c r="AX2883" s="13" t="s">
        <v>73</v>
      </c>
      <c r="AY2883" s="243" t="s">
        <v>160</v>
      </c>
    </row>
    <row r="2884" s="14" customFormat="1">
      <c r="A2884" s="14"/>
      <c r="B2884" s="244"/>
      <c r="C2884" s="245"/>
      <c r="D2884" s="234" t="s">
        <v>171</v>
      </c>
      <c r="E2884" s="246" t="s">
        <v>19</v>
      </c>
      <c r="F2884" s="247" t="s">
        <v>180</v>
      </c>
      <c r="G2884" s="245"/>
      <c r="H2884" s="248">
        <v>332.49900000000002</v>
      </c>
      <c r="I2884" s="249"/>
      <c r="J2884" s="245"/>
      <c r="K2884" s="245"/>
      <c r="L2884" s="250"/>
      <c r="M2884" s="251"/>
      <c r="N2884" s="252"/>
      <c r="O2884" s="252"/>
      <c r="P2884" s="252"/>
      <c r="Q2884" s="252"/>
      <c r="R2884" s="252"/>
      <c r="S2884" s="252"/>
      <c r="T2884" s="253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T2884" s="254" t="s">
        <v>171</v>
      </c>
      <c r="AU2884" s="254" t="s">
        <v>83</v>
      </c>
      <c r="AV2884" s="14" t="s">
        <v>167</v>
      </c>
      <c r="AW2884" s="14" t="s">
        <v>35</v>
      </c>
      <c r="AX2884" s="14" t="s">
        <v>81</v>
      </c>
      <c r="AY2884" s="254" t="s">
        <v>160</v>
      </c>
    </row>
    <row r="2885" s="2" customFormat="1" ht="16.5" customHeight="1">
      <c r="A2885" s="40"/>
      <c r="B2885" s="41"/>
      <c r="C2885" s="255" t="s">
        <v>3698</v>
      </c>
      <c r="D2885" s="255" t="s">
        <v>242</v>
      </c>
      <c r="E2885" s="256" t="s">
        <v>522</v>
      </c>
      <c r="F2885" s="257" t="s">
        <v>3699</v>
      </c>
      <c r="G2885" s="258" t="s">
        <v>447</v>
      </c>
      <c r="H2885" s="259">
        <v>365.74900000000002</v>
      </c>
      <c r="I2885" s="260"/>
      <c r="J2885" s="261">
        <f>ROUND(I2885*H2885,2)</f>
        <v>0</v>
      </c>
      <c r="K2885" s="257" t="s">
        <v>19</v>
      </c>
      <c r="L2885" s="262"/>
      <c r="M2885" s="263" t="s">
        <v>19</v>
      </c>
      <c r="N2885" s="264" t="s">
        <v>44</v>
      </c>
      <c r="O2885" s="86"/>
      <c r="P2885" s="223">
        <f>O2885*H2885</f>
        <v>0</v>
      </c>
      <c r="Q2885" s="223">
        <v>0.001</v>
      </c>
      <c r="R2885" s="223">
        <f>Q2885*H2885</f>
        <v>0.36574900000000005</v>
      </c>
      <c r="S2885" s="223">
        <v>0</v>
      </c>
      <c r="T2885" s="224">
        <f>S2885*H2885</f>
        <v>0</v>
      </c>
      <c r="U2885" s="40"/>
      <c r="V2885" s="40"/>
      <c r="W2885" s="40"/>
      <c r="X2885" s="40"/>
      <c r="Y2885" s="40"/>
      <c r="Z2885" s="40"/>
      <c r="AA2885" s="40"/>
      <c r="AB2885" s="40"/>
      <c r="AC2885" s="40"/>
      <c r="AD2885" s="40"/>
      <c r="AE2885" s="40"/>
      <c r="AR2885" s="225" t="s">
        <v>368</v>
      </c>
      <c r="AT2885" s="225" t="s">
        <v>242</v>
      </c>
      <c r="AU2885" s="225" t="s">
        <v>83</v>
      </c>
      <c r="AY2885" s="19" t="s">
        <v>160</v>
      </c>
      <c r="BE2885" s="226">
        <f>IF(N2885="základní",J2885,0)</f>
        <v>0</v>
      </c>
      <c r="BF2885" s="226">
        <f>IF(N2885="snížená",J2885,0)</f>
        <v>0</v>
      </c>
      <c r="BG2885" s="226">
        <f>IF(N2885="zákl. přenesená",J2885,0)</f>
        <v>0</v>
      </c>
      <c r="BH2885" s="226">
        <f>IF(N2885="sníž. přenesená",J2885,0)</f>
        <v>0</v>
      </c>
      <c r="BI2885" s="226">
        <f>IF(N2885="nulová",J2885,0)</f>
        <v>0</v>
      </c>
      <c r="BJ2885" s="19" t="s">
        <v>81</v>
      </c>
      <c r="BK2885" s="226">
        <f>ROUND(I2885*H2885,2)</f>
        <v>0</v>
      </c>
      <c r="BL2885" s="19" t="s">
        <v>263</v>
      </c>
      <c r="BM2885" s="225" t="s">
        <v>3700</v>
      </c>
    </row>
    <row r="2886" s="2" customFormat="1">
      <c r="A2886" s="40"/>
      <c r="B2886" s="41"/>
      <c r="C2886" s="42"/>
      <c r="D2886" s="234" t="s">
        <v>449</v>
      </c>
      <c r="E2886" s="42"/>
      <c r="F2886" s="276" t="s">
        <v>3701</v>
      </c>
      <c r="G2886" s="42"/>
      <c r="H2886" s="42"/>
      <c r="I2886" s="229"/>
      <c r="J2886" s="42"/>
      <c r="K2886" s="42"/>
      <c r="L2886" s="46"/>
      <c r="M2886" s="230"/>
      <c r="N2886" s="231"/>
      <c r="O2886" s="86"/>
      <c r="P2886" s="86"/>
      <c r="Q2886" s="86"/>
      <c r="R2886" s="86"/>
      <c r="S2886" s="86"/>
      <c r="T2886" s="87"/>
      <c r="U2886" s="40"/>
      <c r="V2886" s="40"/>
      <c r="W2886" s="40"/>
      <c r="X2886" s="40"/>
      <c r="Y2886" s="40"/>
      <c r="Z2886" s="40"/>
      <c r="AA2886" s="40"/>
      <c r="AB2886" s="40"/>
      <c r="AC2886" s="40"/>
      <c r="AD2886" s="40"/>
      <c r="AE2886" s="40"/>
      <c r="AT2886" s="19" t="s">
        <v>449</v>
      </c>
      <c r="AU2886" s="19" t="s">
        <v>83</v>
      </c>
    </row>
    <row r="2887" s="13" customFormat="1">
      <c r="A2887" s="13"/>
      <c r="B2887" s="232"/>
      <c r="C2887" s="233"/>
      <c r="D2887" s="234" t="s">
        <v>171</v>
      </c>
      <c r="E2887" s="233"/>
      <c r="F2887" s="236" t="s">
        <v>3702</v>
      </c>
      <c r="G2887" s="233"/>
      <c r="H2887" s="237">
        <v>365.74900000000002</v>
      </c>
      <c r="I2887" s="238"/>
      <c r="J2887" s="233"/>
      <c r="K2887" s="233"/>
      <c r="L2887" s="239"/>
      <c r="M2887" s="240"/>
      <c r="N2887" s="241"/>
      <c r="O2887" s="241"/>
      <c r="P2887" s="241"/>
      <c r="Q2887" s="241"/>
      <c r="R2887" s="241"/>
      <c r="S2887" s="241"/>
      <c r="T2887" s="242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T2887" s="243" t="s">
        <v>171</v>
      </c>
      <c r="AU2887" s="243" t="s">
        <v>83</v>
      </c>
      <c r="AV2887" s="13" t="s">
        <v>83</v>
      </c>
      <c r="AW2887" s="13" t="s">
        <v>4</v>
      </c>
      <c r="AX2887" s="13" t="s">
        <v>81</v>
      </c>
      <c r="AY2887" s="243" t="s">
        <v>160</v>
      </c>
    </row>
    <row r="2888" s="2" customFormat="1" ht="24.15" customHeight="1">
      <c r="A2888" s="40"/>
      <c r="B2888" s="41"/>
      <c r="C2888" s="214" t="s">
        <v>3703</v>
      </c>
      <c r="D2888" s="214" t="s">
        <v>162</v>
      </c>
      <c r="E2888" s="215" t="s">
        <v>3704</v>
      </c>
      <c r="F2888" s="216" t="s">
        <v>3705</v>
      </c>
      <c r="G2888" s="217" t="s">
        <v>447</v>
      </c>
      <c r="H2888" s="218">
        <v>14637.040000000001</v>
      </c>
      <c r="I2888" s="219"/>
      <c r="J2888" s="220">
        <f>ROUND(I2888*H2888,2)</f>
        <v>0</v>
      </c>
      <c r="K2888" s="216" t="s">
        <v>166</v>
      </c>
      <c r="L2888" s="46"/>
      <c r="M2888" s="221" t="s">
        <v>19</v>
      </c>
      <c r="N2888" s="222" t="s">
        <v>44</v>
      </c>
      <c r="O2888" s="86"/>
      <c r="P2888" s="223">
        <f>O2888*H2888</f>
        <v>0</v>
      </c>
      <c r="Q2888" s="223">
        <v>5.0000000000000002E-05</v>
      </c>
      <c r="R2888" s="223">
        <f>Q2888*H2888</f>
        <v>0.73185200000000006</v>
      </c>
      <c r="S2888" s="223">
        <v>0</v>
      </c>
      <c r="T2888" s="224">
        <f>S2888*H2888</f>
        <v>0</v>
      </c>
      <c r="U2888" s="40"/>
      <c r="V2888" s="40"/>
      <c r="W2888" s="40"/>
      <c r="X2888" s="40"/>
      <c r="Y2888" s="40"/>
      <c r="Z2888" s="40"/>
      <c r="AA2888" s="40"/>
      <c r="AB2888" s="40"/>
      <c r="AC2888" s="40"/>
      <c r="AD2888" s="40"/>
      <c r="AE2888" s="40"/>
      <c r="AR2888" s="225" t="s">
        <v>263</v>
      </c>
      <c r="AT2888" s="225" t="s">
        <v>162</v>
      </c>
      <c r="AU2888" s="225" t="s">
        <v>83</v>
      </c>
      <c r="AY2888" s="19" t="s">
        <v>160</v>
      </c>
      <c r="BE2888" s="226">
        <f>IF(N2888="základní",J2888,0)</f>
        <v>0</v>
      </c>
      <c r="BF2888" s="226">
        <f>IF(N2888="snížená",J2888,0)</f>
        <v>0</v>
      </c>
      <c r="BG2888" s="226">
        <f>IF(N2888="zákl. přenesená",J2888,0)</f>
        <v>0</v>
      </c>
      <c r="BH2888" s="226">
        <f>IF(N2888="sníž. přenesená",J2888,0)</f>
        <v>0</v>
      </c>
      <c r="BI2888" s="226">
        <f>IF(N2888="nulová",J2888,0)</f>
        <v>0</v>
      </c>
      <c r="BJ2888" s="19" t="s">
        <v>81</v>
      </c>
      <c r="BK2888" s="226">
        <f>ROUND(I2888*H2888,2)</f>
        <v>0</v>
      </c>
      <c r="BL2888" s="19" t="s">
        <v>263</v>
      </c>
      <c r="BM2888" s="225" t="s">
        <v>3706</v>
      </c>
    </row>
    <row r="2889" s="2" customFormat="1">
      <c r="A2889" s="40"/>
      <c r="B2889" s="41"/>
      <c r="C2889" s="42"/>
      <c r="D2889" s="227" t="s">
        <v>169</v>
      </c>
      <c r="E2889" s="42"/>
      <c r="F2889" s="228" t="s">
        <v>3707</v>
      </c>
      <c r="G2889" s="42"/>
      <c r="H2889" s="42"/>
      <c r="I2889" s="229"/>
      <c r="J2889" s="42"/>
      <c r="K2889" s="42"/>
      <c r="L2889" s="46"/>
      <c r="M2889" s="230"/>
      <c r="N2889" s="231"/>
      <c r="O2889" s="86"/>
      <c r="P2889" s="86"/>
      <c r="Q2889" s="86"/>
      <c r="R2889" s="86"/>
      <c r="S2889" s="86"/>
      <c r="T2889" s="87"/>
      <c r="U2889" s="40"/>
      <c r="V2889" s="40"/>
      <c r="W2889" s="40"/>
      <c r="X2889" s="40"/>
      <c r="Y2889" s="40"/>
      <c r="Z2889" s="40"/>
      <c r="AA2889" s="40"/>
      <c r="AB2889" s="40"/>
      <c r="AC2889" s="40"/>
      <c r="AD2889" s="40"/>
      <c r="AE2889" s="40"/>
      <c r="AT2889" s="19" t="s">
        <v>169</v>
      </c>
      <c r="AU2889" s="19" t="s">
        <v>83</v>
      </c>
    </row>
    <row r="2890" s="13" customFormat="1">
      <c r="A2890" s="13"/>
      <c r="B2890" s="232"/>
      <c r="C2890" s="233"/>
      <c r="D2890" s="234" t="s">
        <v>171</v>
      </c>
      <c r="E2890" s="235" t="s">
        <v>19</v>
      </c>
      <c r="F2890" s="236" t="s">
        <v>3708</v>
      </c>
      <c r="G2890" s="233"/>
      <c r="H2890" s="237">
        <v>2155.7800000000002</v>
      </c>
      <c r="I2890" s="238"/>
      <c r="J2890" s="233"/>
      <c r="K2890" s="233"/>
      <c r="L2890" s="239"/>
      <c r="M2890" s="240"/>
      <c r="N2890" s="241"/>
      <c r="O2890" s="241"/>
      <c r="P2890" s="241"/>
      <c r="Q2890" s="241"/>
      <c r="R2890" s="241"/>
      <c r="S2890" s="241"/>
      <c r="T2890" s="242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T2890" s="243" t="s">
        <v>171</v>
      </c>
      <c r="AU2890" s="243" t="s">
        <v>83</v>
      </c>
      <c r="AV2890" s="13" t="s">
        <v>83</v>
      </c>
      <c r="AW2890" s="13" t="s">
        <v>35</v>
      </c>
      <c r="AX2890" s="13" t="s">
        <v>73</v>
      </c>
      <c r="AY2890" s="243" t="s">
        <v>160</v>
      </c>
    </row>
    <row r="2891" s="13" customFormat="1">
      <c r="A2891" s="13"/>
      <c r="B2891" s="232"/>
      <c r="C2891" s="233"/>
      <c r="D2891" s="234" t="s">
        <v>171</v>
      </c>
      <c r="E2891" s="235" t="s">
        <v>19</v>
      </c>
      <c r="F2891" s="236" t="s">
        <v>3709</v>
      </c>
      <c r="G2891" s="233"/>
      <c r="H2891" s="237">
        <v>2421.54</v>
      </c>
      <c r="I2891" s="238"/>
      <c r="J2891" s="233"/>
      <c r="K2891" s="233"/>
      <c r="L2891" s="239"/>
      <c r="M2891" s="240"/>
      <c r="N2891" s="241"/>
      <c r="O2891" s="241"/>
      <c r="P2891" s="241"/>
      <c r="Q2891" s="241"/>
      <c r="R2891" s="241"/>
      <c r="S2891" s="241"/>
      <c r="T2891" s="242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T2891" s="243" t="s">
        <v>171</v>
      </c>
      <c r="AU2891" s="243" t="s">
        <v>83</v>
      </c>
      <c r="AV2891" s="13" t="s">
        <v>83</v>
      </c>
      <c r="AW2891" s="13" t="s">
        <v>35</v>
      </c>
      <c r="AX2891" s="13" t="s">
        <v>73</v>
      </c>
      <c r="AY2891" s="243" t="s">
        <v>160</v>
      </c>
    </row>
    <row r="2892" s="15" customFormat="1">
      <c r="A2892" s="15"/>
      <c r="B2892" s="265"/>
      <c r="C2892" s="266"/>
      <c r="D2892" s="234" t="s">
        <v>171</v>
      </c>
      <c r="E2892" s="267" t="s">
        <v>19</v>
      </c>
      <c r="F2892" s="268" t="s">
        <v>3710</v>
      </c>
      <c r="G2892" s="266"/>
      <c r="H2892" s="269">
        <v>4577.3199999999997</v>
      </c>
      <c r="I2892" s="270"/>
      <c r="J2892" s="266"/>
      <c r="K2892" s="266"/>
      <c r="L2892" s="271"/>
      <c r="M2892" s="272"/>
      <c r="N2892" s="273"/>
      <c r="O2892" s="273"/>
      <c r="P2892" s="273"/>
      <c r="Q2892" s="273"/>
      <c r="R2892" s="273"/>
      <c r="S2892" s="273"/>
      <c r="T2892" s="274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/>
      <c r="AE2892" s="15"/>
      <c r="AT2892" s="275" t="s">
        <v>171</v>
      </c>
      <c r="AU2892" s="275" t="s">
        <v>83</v>
      </c>
      <c r="AV2892" s="15" t="s">
        <v>181</v>
      </c>
      <c r="AW2892" s="15" t="s">
        <v>35</v>
      </c>
      <c r="AX2892" s="15" t="s">
        <v>73</v>
      </c>
      <c r="AY2892" s="275" t="s">
        <v>160</v>
      </c>
    </row>
    <row r="2893" s="13" customFormat="1">
      <c r="A2893" s="13"/>
      <c r="B2893" s="232"/>
      <c r="C2893" s="233"/>
      <c r="D2893" s="234" t="s">
        <v>171</v>
      </c>
      <c r="E2893" s="235" t="s">
        <v>19</v>
      </c>
      <c r="F2893" s="236" t="s">
        <v>3711</v>
      </c>
      <c r="G2893" s="233"/>
      <c r="H2893" s="237">
        <v>2997.5</v>
      </c>
      <c r="I2893" s="238"/>
      <c r="J2893" s="233"/>
      <c r="K2893" s="233"/>
      <c r="L2893" s="239"/>
      <c r="M2893" s="240"/>
      <c r="N2893" s="241"/>
      <c r="O2893" s="241"/>
      <c r="P2893" s="241"/>
      <c r="Q2893" s="241"/>
      <c r="R2893" s="241"/>
      <c r="S2893" s="241"/>
      <c r="T2893" s="242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T2893" s="243" t="s">
        <v>171</v>
      </c>
      <c r="AU2893" s="243" t="s">
        <v>83</v>
      </c>
      <c r="AV2893" s="13" t="s">
        <v>83</v>
      </c>
      <c r="AW2893" s="13" t="s">
        <v>35</v>
      </c>
      <c r="AX2893" s="13" t="s">
        <v>73</v>
      </c>
      <c r="AY2893" s="243" t="s">
        <v>160</v>
      </c>
    </row>
    <row r="2894" s="13" customFormat="1">
      <c r="A2894" s="13"/>
      <c r="B2894" s="232"/>
      <c r="C2894" s="233"/>
      <c r="D2894" s="234" t="s">
        <v>171</v>
      </c>
      <c r="E2894" s="235" t="s">
        <v>19</v>
      </c>
      <c r="F2894" s="236" t="s">
        <v>3712</v>
      </c>
      <c r="G2894" s="233"/>
      <c r="H2894" s="237">
        <v>2180.4200000000001</v>
      </c>
      <c r="I2894" s="238"/>
      <c r="J2894" s="233"/>
      <c r="K2894" s="233"/>
      <c r="L2894" s="239"/>
      <c r="M2894" s="240"/>
      <c r="N2894" s="241"/>
      <c r="O2894" s="241"/>
      <c r="P2894" s="241"/>
      <c r="Q2894" s="241"/>
      <c r="R2894" s="241"/>
      <c r="S2894" s="241"/>
      <c r="T2894" s="242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T2894" s="243" t="s">
        <v>171</v>
      </c>
      <c r="AU2894" s="243" t="s">
        <v>83</v>
      </c>
      <c r="AV2894" s="13" t="s">
        <v>83</v>
      </c>
      <c r="AW2894" s="13" t="s">
        <v>35</v>
      </c>
      <c r="AX2894" s="13" t="s">
        <v>73</v>
      </c>
      <c r="AY2894" s="243" t="s">
        <v>160</v>
      </c>
    </row>
    <row r="2895" s="15" customFormat="1">
      <c r="A2895" s="15"/>
      <c r="B2895" s="265"/>
      <c r="C2895" s="266"/>
      <c r="D2895" s="234" t="s">
        <v>171</v>
      </c>
      <c r="E2895" s="267" t="s">
        <v>19</v>
      </c>
      <c r="F2895" s="268" t="s">
        <v>2459</v>
      </c>
      <c r="G2895" s="266"/>
      <c r="H2895" s="269">
        <v>5177.9200000000001</v>
      </c>
      <c r="I2895" s="270"/>
      <c r="J2895" s="266"/>
      <c r="K2895" s="266"/>
      <c r="L2895" s="271"/>
      <c r="M2895" s="272"/>
      <c r="N2895" s="273"/>
      <c r="O2895" s="273"/>
      <c r="P2895" s="273"/>
      <c r="Q2895" s="273"/>
      <c r="R2895" s="273"/>
      <c r="S2895" s="273"/>
      <c r="T2895" s="274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15"/>
      <c r="AE2895" s="15"/>
      <c r="AT2895" s="275" t="s">
        <v>171</v>
      </c>
      <c r="AU2895" s="275" t="s">
        <v>83</v>
      </c>
      <c r="AV2895" s="15" t="s">
        <v>181</v>
      </c>
      <c r="AW2895" s="15" t="s">
        <v>35</v>
      </c>
      <c r="AX2895" s="15" t="s">
        <v>73</v>
      </c>
      <c r="AY2895" s="275" t="s">
        <v>160</v>
      </c>
    </row>
    <row r="2896" s="13" customFormat="1">
      <c r="A2896" s="13"/>
      <c r="B2896" s="232"/>
      <c r="C2896" s="233"/>
      <c r="D2896" s="234" t="s">
        <v>171</v>
      </c>
      <c r="E2896" s="235" t="s">
        <v>19</v>
      </c>
      <c r="F2896" s="236" t="s">
        <v>3713</v>
      </c>
      <c r="G2896" s="233"/>
      <c r="H2896" s="237">
        <v>4881.8000000000002</v>
      </c>
      <c r="I2896" s="238"/>
      <c r="J2896" s="233"/>
      <c r="K2896" s="233"/>
      <c r="L2896" s="239"/>
      <c r="M2896" s="240"/>
      <c r="N2896" s="241"/>
      <c r="O2896" s="241"/>
      <c r="P2896" s="241"/>
      <c r="Q2896" s="241"/>
      <c r="R2896" s="241"/>
      <c r="S2896" s="241"/>
      <c r="T2896" s="242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T2896" s="243" t="s">
        <v>171</v>
      </c>
      <c r="AU2896" s="243" t="s">
        <v>83</v>
      </c>
      <c r="AV2896" s="13" t="s">
        <v>83</v>
      </c>
      <c r="AW2896" s="13" t="s">
        <v>35</v>
      </c>
      <c r="AX2896" s="13" t="s">
        <v>73</v>
      </c>
      <c r="AY2896" s="243" t="s">
        <v>160</v>
      </c>
    </row>
    <row r="2897" s="15" customFormat="1">
      <c r="A2897" s="15"/>
      <c r="B2897" s="265"/>
      <c r="C2897" s="266"/>
      <c r="D2897" s="234" t="s">
        <v>171</v>
      </c>
      <c r="E2897" s="267" t="s">
        <v>19</v>
      </c>
      <c r="F2897" s="268" t="s">
        <v>3714</v>
      </c>
      <c r="G2897" s="266"/>
      <c r="H2897" s="269">
        <v>4881.8000000000002</v>
      </c>
      <c r="I2897" s="270"/>
      <c r="J2897" s="266"/>
      <c r="K2897" s="266"/>
      <c r="L2897" s="271"/>
      <c r="M2897" s="272"/>
      <c r="N2897" s="273"/>
      <c r="O2897" s="273"/>
      <c r="P2897" s="273"/>
      <c r="Q2897" s="273"/>
      <c r="R2897" s="273"/>
      <c r="S2897" s="273"/>
      <c r="T2897" s="274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T2897" s="275" t="s">
        <v>171</v>
      </c>
      <c r="AU2897" s="275" t="s">
        <v>83</v>
      </c>
      <c r="AV2897" s="15" t="s">
        <v>181</v>
      </c>
      <c r="AW2897" s="15" t="s">
        <v>35</v>
      </c>
      <c r="AX2897" s="15" t="s">
        <v>73</v>
      </c>
      <c r="AY2897" s="275" t="s">
        <v>160</v>
      </c>
    </row>
    <row r="2898" s="14" customFormat="1">
      <c r="A2898" s="14"/>
      <c r="B2898" s="244"/>
      <c r="C2898" s="245"/>
      <c r="D2898" s="234" t="s">
        <v>171</v>
      </c>
      <c r="E2898" s="246" t="s">
        <v>19</v>
      </c>
      <c r="F2898" s="247" t="s">
        <v>180</v>
      </c>
      <c r="G2898" s="245"/>
      <c r="H2898" s="248">
        <v>14637.040000000001</v>
      </c>
      <c r="I2898" s="249"/>
      <c r="J2898" s="245"/>
      <c r="K2898" s="245"/>
      <c r="L2898" s="250"/>
      <c r="M2898" s="251"/>
      <c r="N2898" s="252"/>
      <c r="O2898" s="252"/>
      <c r="P2898" s="252"/>
      <c r="Q2898" s="252"/>
      <c r="R2898" s="252"/>
      <c r="S2898" s="252"/>
      <c r="T2898" s="253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T2898" s="254" t="s">
        <v>171</v>
      </c>
      <c r="AU2898" s="254" t="s">
        <v>83</v>
      </c>
      <c r="AV2898" s="14" t="s">
        <v>167</v>
      </c>
      <c r="AW2898" s="14" t="s">
        <v>35</v>
      </c>
      <c r="AX2898" s="14" t="s">
        <v>81</v>
      </c>
      <c r="AY2898" s="254" t="s">
        <v>160</v>
      </c>
    </row>
    <row r="2899" s="2" customFormat="1" ht="24.15" customHeight="1">
      <c r="A2899" s="40"/>
      <c r="B2899" s="41"/>
      <c r="C2899" s="255" t="s">
        <v>3715</v>
      </c>
      <c r="D2899" s="255" t="s">
        <v>242</v>
      </c>
      <c r="E2899" s="256" t="s">
        <v>445</v>
      </c>
      <c r="F2899" s="257" t="s">
        <v>3716</v>
      </c>
      <c r="G2899" s="258" t="s">
        <v>447</v>
      </c>
      <c r="H2899" s="259">
        <v>14637.040000000001</v>
      </c>
      <c r="I2899" s="260"/>
      <c r="J2899" s="261">
        <f>ROUND(I2899*H2899,2)</f>
        <v>0</v>
      </c>
      <c r="K2899" s="257" t="s">
        <v>19</v>
      </c>
      <c r="L2899" s="262"/>
      <c r="M2899" s="263" t="s">
        <v>19</v>
      </c>
      <c r="N2899" s="264" t="s">
        <v>44</v>
      </c>
      <c r="O2899" s="86"/>
      <c r="P2899" s="223">
        <f>O2899*H2899</f>
        <v>0</v>
      </c>
      <c r="Q2899" s="223">
        <v>0.001</v>
      </c>
      <c r="R2899" s="223">
        <f>Q2899*H2899</f>
        <v>14.637040000000001</v>
      </c>
      <c r="S2899" s="223">
        <v>0</v>
      </c>
      <c r="T2899" s="224">
        <f>S2899*H2899</f>
        <v>0</v>
      </c>
      <c r="U2899" s="40"/>
      <c r="V2899" s="40"/>
      <c r="W2899" s="40"/>
      <c r="X2899" s="40"/>
      <c r="Y2899" s="40"/>
      <c r="Z2899" s="40"/>
      <c r="AA2899" s="40"/>
      <c r="AB2899" s="40"/>
      <c r="AC2899" s="40"/>
      <c r="AD2899" s="40"/>
      <c r="AE2899" s="40"/>
      <c r="AR2899" s="225" t="s">
        <v>368</v>
      </c>
      <c r="AT2899" s="225" t="s">
        <v>242</v>
      </c>
      <c r="AU2899" s="225" t="s">
        <v>83</v>
      </c>
      <c r="AY2899" s="19" t="s">
        <v>160</v>
      </c>
      <c r="BE2899" s="226">
        <f>IF(N2899="základní",J2899,0)</f>
        <v>0</v>
      </c>
      <c r="BF2899" s="226">
        <f>IF(N2899="snížená",J2899,0)</f>
        <v>0</v>
      </c>
      <c r="BG2899" s="226">
        <f>IF(N2899="zákl. přenesená",J2899,0)</f>
        <v>0</v>
      </c>
      <c r="BH2899" s="226">
        <f>IF(N2899="sníž. přenesená",J2899,0)</f>
        <v>0</v>
      </c>
      <c r="BI2899" s="226">
        <f>IF(N2899="nulová",J2899,0)</f>
        <v>0</v>
      </c>
      <c r="BJ2899" s="19" t="s">
        <v>81</v>
      </c>
      <c r="BK2899" s="226">
        <f>ROUND(I2899*H2899,2)</f>
        <v>0</v>
      </c>
      <c r="BL2899" s="19" t="s">
        <v>263</v>
      </c>
      <c r="BM2899" s="225" t="s">
        <v>3717</v>
      </c>
    </row>
    <row r="2900" s="2" customFormat="1">
      <c r="A2900" s="40"/>
      <c r="B2900" s="41"/>
      <c r="C2900" s="42"/>
      <c r="D2900" s="234" t="s">
        <v>449</v>
      </c>
      <c r="E2900" s="42"/>
      <c r="F2900" s="276" t="s">
        <v>3261</v>
      </c>
      <c r="G2900" s="42"/>
      <c r="H2900" s="42"/>
      <c r="I2900" s="229"/>
      <c r="J2900" s="42"/>
      <c r="K2900" s="42"/>
      <c r="L2900" s="46"/>
      <c r="M2900" s="230"/>
      <c r="N2900" s="231"/>
      <c r="O2900" s="86"/>
      <c r="P2900" s="86"/>
      <c r="Q2900" s="86"/>
      <c r="R2900" s="86"/>
      <c r="S2900" s="86"/>
      <c r="T2900" s="87"/>
      <c r="U2900" s="40"/>
      <c r="V2900" s="40"/>
      <c r="W2900" s="40"/>
      <c r="X2900" s="40"/>
      <c r="Y2900" s="40"/>
      <c r="Z2900" s="40"/>
      <c r="AA2900" s="40"/>
      <c r="AB2900" s="40"/>
      <c r="AC2900" s="40"/>
      <c r="AD2900" s="40"/>
      <c r="AE2900" s="40"/>
      <c r="AT2900" s="19" t="s">
        <v>449</v>
      </c>
      <c r="AU2900" s="19" t="s">
        <v>83</v>
      </c>
    </row>
    <row r="2901" s="2" customFormat="1" ht="21.75" customHeight="1">
      <c r="A2901" s="40"/>
      <c r="B2901" s="41"/>
      <c r="C2901" s="214" t="s">
        <v>3718</v>
      </c>
      <c r="D2901" s="214" t="s">
        <v>162</v>
      </c>
      <c r="E2901" s="215" t="s">
        <v>3719</v>
      </c>
      <c r="F2901" s="216" t="s">
        <v>3720</v>
      </c>
      <c r="G2901" s="217" t="s">
        <v>3721</v>
      </c>
      <c r="H2901" s="218">
        <v>6</v>
      </c>
      <c r="I2901" s="219"/>
      <c r="J2901" s="220">
        <f>ROUND(I2901*H2901,2)</f>
        <v>0</v>
      </c>
      <c r="K2901" s="216" t="s">
        <v>166</v>
      </c>
      <c r="L2901" s="46"/>
      <c r="M2901" s="221" t="s">
        <v>19</v>
      </c>
      <c r="N2901" s="222" t="s">
        <v>44</v>
      </c>
      <c r="O2901" s="86"/>
      <c r="P2901" s="223">
        <f>O2901*H2901</f>
        <v>0</v>
      </c>
      <c r="Q2901" s="223">
        <v>0</v>
      </c>
      <c r="R2901" s="223">
        <f>Q2901*H2901</f>
        <v>0</v>
      </c>
      <c r="S2901" s="223">
        <v>0</v>
      </c>
      <c r="T2901" s="224">
        <f>S2901*H2901</f>
        <v>0</v>
      </c>
      <c r="U2901" s="40"/>
      <c r="V2901" s="40"/>
      <c r="W2901" s="40"/>
      <c r="X2901" s="40"/>
      <c r="Y2901" s="40"/>
      <c r="Z2901" s="40"/>
      <c r="AA2901" s="40"/>
      <c r="AB2901" s="40"/>
      <c r="AC2901" s="40"/>
      <c r="AD2901" s="40"/>
      <c r="AE2901" s="40"/>
      <c r="AR2901" s="225" t="s">
        <v>263</v>
      </c>
      <c r="AT2901" s="225" t="s">
        <v>162</v>
      </c>
      <c r="AU2901" s="225" t="s">
        <v>83</v>
      </c>
      <c r="AY2901" s="19" t="s">
        <v>160</v>
      </c>
      <c r="BE2901" s="226">
        <f>IF(N2901="základní",J2901,0)</f>
        <v>0</v>
      </c>
      <c r="BF2901" s="226">
        <f>IF(N2901="snížená",J2901,0)</f>
        <v>0</v>
      </c>
      <c r="BG2901" s="226">
        <f>IF(N2901="zákl. přenesená",J2901,0)</f>
        <v>0</v>
      </c>
      <c r="BH2901" s="226">
        <f>IF(N2901="sníž. přenesená",J2901,0)</f>
        <v>0</v>
      </c>
      <c r="BI2901" s="226">
        <f>IF(N2901="nulová",J2901,0)</f>
        <v>0</v>
      </c>
      <c r="BJ2901" s="19" t="s">
        <v>81</v>
      </c>
      <c r="BK2901" s="226">
        <f>ROUND(I2901*H2901,2)</f>
        <v>0</v>
      </c>
      <c r="BL2901" s="19" t="s">
        <v>263</v>
      </c>
      <c r="BM2901" s="225" t="s">
        <v>3722</v>
      </c>
    </row>
    <row r="2902" s="2" customFormat="1">
      <c r="A2902" s="40"/>
      <c r="B2902" s="41"/>
      <c r="C2902" s="42"/>
      <c r="D2902" s="227" t="s">
        <v>169</v>
      </c>
      <c r="E2902" s="42"/>
      <c r="F2902" s="228" t="s">
        <v>3723</v>
      </c>
      <c r="G2902" s="42"/>
      <c r="H2902" s="42"/>
      <c r="I2902" s="229"/>
      <c r="J2902" s="42"/>
      <c r="K2902" s="42"/>
      <c r="L2902" s="46"/>
      <c r="M2902" s="230"/>
      <c r="N2902" s="231"/>
      <c r="O2902" s="86"/>
      <c r="P2902" s="86"/>
      <c r="Q2902" s="86"/>
      <c r="R2902" s="86"/>
      <c r="S2902" s="86"/>
      <c r="T2902" s="87"/>
      <c r="U2902" s="40"/>
      <c r="V2902" s="40"/>
      <c r="W2902" s="40"/>
      <c r="X2902" s="40"/>
      <c r="Y2902" s="40"/>
      <c r="Z2902" s="40"/>
      <c r="AA2902" s="40"/>
      <c r="AB2902" s="40"/>
      <c r="AC2902" s="40"/>
      <c r="AD2902" s="40"/>
      <c r="AE2902" s="40"/>
      <c r="AT2902" s="19" t="s">
        <v>169</v>
      </c>
      <c r="AU2902" s="19" t="s">
        <v>83</v>
      </c>
    </row>
    <row r="2903" s="2" customFormat="1">
      <c r="A2903" s="40"/>
      <c r="B2903" s="41"/>
      <c r="C2903" s="42"/>
      <c r="D2903" s="234" t="s">
        <v>449</v>
      </c>
      <c r="E2903" s="42"/>
      <c r="F2903" s="276" t="s">
        <v>3724</v>
      </c>
      <c r="G2903" s="42"/>
      <c r="H2903" s="42"/>
      <c r="I2903" s="229"/>
      <c r="J2903" s="42"/>
      <c r="K2903" s="42"/>
      <c r="L2903" s="46"/>
      <c r="M2903" s="230"/>
      <c r="N2903" s="231"/>
      <c r="O2903" s="86"/>
      <c r="P2903" s="86"/>
      <c r="Q2903" s="86"/>
      <c r="R2903" s="86"/>
      <c r="S2903" s="86"/>
      <c r="T2903" s="87"/>
      <c r="U2903" s="40"/>
      <c r="V2903" s="40"/>
      <c r="W2903" s="40"/>
      <c r="X2903" s="40"/>
      <c r="Y2903" s="40"/>
      <c r="Z2903" s="40"/>
      <c r="AA2903" s="40"/>
      <c r="AB2903" s="40"/>
      <c r="AC2903" s="40"/>
      <c r="AD2903" s="40"/>
      <c r="AE2903" s="40"/>
      <c r="AT2903" s="19" t="s">
        <v>449</v>
      </c>
      <c r="AU2903" s="19" t="s">
        <v>83</v>
      </c>
    </row>
    <row r="2904" s="2" customFormat="1" ht="24.15" customHeight="1">
      <c r="A2904" s="40"/>
      <c r="B2904" s="41"/>
      <c r="C2904" s="214" t="s">
        <v>3725</v>
      </c>
      <c r="D2904" s="214" t="s">
        <v>162</v>
      </c>
      <c r="E2904" s="215" t="s">
        <v>3726</v>
      </c>
      <c r="F2904" s="216" t="s">
        <v>3727</v>
      </c>
      <c r="G2904" s="217" t="s">
        <v>213</v>
      </c>
      <c r="H2904" s="218">
        <v>33.557000000000002</v>
      </c>
      <c r="I2904" s="219"/>
      <c r="J2904" s="220">
        <f>ROUND(I2904*H2904,2)</f>
        <v>0</v>
      </c>
      <c r="K2904" s="216" t="s">
        <v>166</v>
      </c>
      <c r="L2904" s="46"/>
      <c r="M2904" s="221" t="s">
        <v>19</v>
      </c>
      <c r="N2904" s="222" t="s">
        <v>44</v>
      </c>
      <c r="O2904" s="86"/>
      <c r="P2904" s="223">
        <f>O2904*H2904</f>
        <v>0</v>
      </c>
      <c r="Q2904" s="223">
        <v>0</v>
      </c>
      <c r="R2904" s="223">
        <f>Q2904*H2904</f>
        <v>0</v>
      </c>
      <c r="S2904" s="223">
        <v>0</v>
      </c>
      <c r="T2904" s="224">
        <f>S2904*H2904</f>
        <v>0</v>
      </c>
      <c r="U2904" s="40"/>
      <c r="V2904" s="40"/>
      <c r="W2904" s="40"/>
      <c r="X2904" s="40"/>
      <c r="Y2904" s="40"/>
      <c r="Z2904" s="40"/>
      <c r="AA2904" s="40"/>
      <c r="AB2904" s="40"/>
      <c r="AC2904" s="40"/>
      <c r="AD2904" s="40"/>
      <c r="AE2904" s="40"/>
      <c r="AR2904" s="225" t="s">
        <v>263</v>
      </c>
      <c r="AT2904" s="225" t="s">
        <v>162</v>
      </c>
      <c r="AU2904" s="225" t="s">
        <v>83</v>
      </c>
      <c r="AY2904" s="19" t="s">
        <v>160</v>
      </c>
      <c r="BE2904" s="226">
        <f>IF(N2904="základní",J2904,0)</f>
        <v>0</v>
      </c>
      <c r="BF2904" s="226">
        <f>IF(N2904="snížená",J2904,0)</f>
        <v>0</v>
      </c>
      <c r="BG2904" s="226">
        <f>IF(N2904="zákl. přenesená",J2904,0)</f>
        <v>0</v>
      </c>
      <c r="BH2904" s="226">
        <f>IF(N2904="sníž. přenesená",J2904,0)</f>
        <v>0</v>
      </c>
      <c r="BI2904" s="226">
        <f>IF(N2904="nulová",J2904,0)</f>
        <v>0</v>
      </c>
      <c r="BJ2904" s="19" t="s">
        <v>81</v>
      </c>
      <c r="BK2904" s="226">
        <f>ROUND(I2904*H2904,2)</f>
        <v>0</v>
      </c>
      <c r="BL2904" s="19" t="s">
        <v>263</v>
      </c>
      <c r="BM2904" s="225" t="s">
        <v>3728</v>
      </c>
    </row>
    <row r="2905" s="2" customFormat="1">
      <c r="A2905" s="40"/>
      <c r="B2905" s="41"/>
      <c r="C2905" s="42"/>
      <c r="D2905" s="227" t="s">
        <v>169</v>
      </c>
      <c r="E2905" s="42"/>
      <c r="F2905" s="228" t="s">
        <v>3729</v>
      </c>
      <c r="G2905" s="42"/>
      <c r="H2905" s="42"/>
      <c r="I2905" s="229"/>
      <c r="J2905" s="42"/>
      <c r="K2905" s="42"/>
      <c r="L2905" s="46"/>
      <c r="M2905" s="230"/>
      <c r="N2905" s="231"/>
      <c r="O2905" s="86"/>
      <c r="P2905" s="86"/>
      <c r="Q2905" s="86"/>
      <c r="R2905" s="86"/>
      <c r="S2905" s="86"/>
      <c r="T2905" s="87"/>
      <c r="U2905" s="40"/>
      <c r="V2905" s="40"/>
      <c r="W2905" s="40"/>
      <c r="X2905" s="40"/>
      <c r="Y2905" s="40"/>
      <c r="Z2905" s="40"/>
      <c r="AA2905" s="40"/>
      <c r="AB2905" s="40"/>
      <c r="AC2905" s="40"/>
      <c r="AD2905" s="40"/>
      <c r="AE2905" s="40"/>
      <c r="AT2905" s="19" t="s">
        <v>169</v>
      </c>
      <c r="AU2905" s="19" t="s">
        <v>83</v>
      </c>
    </row>
    <row r="2906" s="12" customFormat="1" ht="22.8" customHeight="1">
      <c r="A2906" s="12"/>
      <c r="B2906" s="198"/>
      <c r="C2906" s="199"/>
      <c r="D2906" s="200" t="s">
        <v>72</v>
      </c>
      <c r="E2906" s="212" t="s">
        <v>3730</v>
      </c>
      <c r="F2906" s="212" t="s">
        <v>3731</v>
      </c>
      <c r="G2906" s="199"/>
      <c r="H2906" s="199"/>
      <c r="I2906" s="202"/>
      <c r="J2906" s="213">
        <f>BK2906</f>
        <v>0</v>
      </c>
      <c r="K2906" s="199"/>
      <c r="L2906" s="204"/>
      <c r="M2906" s="205"/>
      <c r="N2906" s="206"/>
      <c r="O2906" s="206"/>
      <c r="P2906" s="207">
        <f>SUM(P2907:P3125)</f>
        <v>0</v>
      </c>
      <c r="Q2906" s="206"/>
      <c r="R2906" s="207">
        <f>SUM(R2907:R3125)</f>
        <v>6.8916229600000003</v>
      </c>
      <c r="S2906" s="206"/>
      <c r="T2906" s="208">
        <f>SUM(T2907:T3125)</f>
        <v>0</v>
      </c>
      <c r="U2906" s="12"/>
      <c r="V2906" s="12"/>
      <c r="W2906" s="12"/>
      <c r="X2906" s="12"/>
      <c r="Y2906" s="12"/>
      <c r="Z2906" s="12"/>
      <c r="AA2906" s="12"/>
      <c r="AB2906" s="12"/>
      <c r="AC2906" s="12"/>
      <c r="AD2906" s="12"/>
      <c r="AE2906" s="12"/>
      <c r="AR2906" s="209" t="s">
        <v>83</v>
      </c>
      <c r="AT2906" s="210" t="s">
        <v>72</v>
      </c>
      <c r="AU2906" s="210" t="s">
        <v>81</v>
      </c>
      <c r="AY2906" s="209" t="s">
        <v>160</v>
      </c>
      <c r="BK2906" s="211">
        <f>SUM(BK2907:BK3125)</f>
        <v>0</v>
      </c>
    </row>
    <row r="2907" s="2" customFormat="1" ht="16.5" customHeight="1">
      <c r="A2907" s="40"/>
      <c r="B2907" s="41"/>
      <c r="C2907" s="214" t="s">
        <v>3732</v>
      </c>
      <c r="D2907" s="214" t="s">
        <v>162</v>
      </c>
      <c r="E2907" s="215" t="s">
        <v>3733</v>
      </c>
      <c r="F2907" s="216" t="s">
        <v>3734</v>
      </c>
      <c r="G2907" s="217" t="s">
        <v>165</v>
      </c>
      <c r="H2907" s="218">
        <v>174.84700000000001</v>
      </c>
      <c r="I2907" s="219"/>
      <c r="J2907" s="220">
        <f>ROUND(I2907*H2907,2)</f>
        <v>0</v>
      </c>
      <c r="K2907" s="216" t="s">
        <v>166</v>
      </c>
      <c r="L2907" s="46"/>
      <c r="M2907" s="221" t="s">
        <v>19</v>
      </c>
      <c r="N2907" s="222" t="s">
        <v>44</v>
      </c>
      <c r="O2907" s="86"/>
      <c r="P2907" s="223">
        <f>O2907*H2907</f>
        <v>0</v>
      </c>
      <c r="Q2907" s="223">
        <v>0</v>
      </c>
      <c r="R2907" s="223">
        <f>Q2907*H2907</f>
        <v>0</v>
      </c>
      <c r="S2907" s="223">
        <v>0</v>
      </c>
      <c r="T2907" s="224">
        <f>S2907*H2907</f>
        <v>0</v>
      </c>
      <c r="U2907" s="40"/>
      <c r="V2907" s="40"/>
      <c r="W2907" s="40"/>
      <c r="X2907" s="40"/>
      <c r="Y2907" s="40"/>
      <c r="Z2907" s="40"/>
      <c r="AA2907" s="40"/>
      <c r="AB2907" s="40"/>
      <c r="AC2907" s="40"/>
      <c r="AD2907" s="40"/>
      <c r="AE2907" s="40"/>
      <c r="AR2907" s="225" t="s">
        <v>263</v>
      </c>
      <c r="AT2907" s="225" t="s">
        <v>162</v>
      </c>
      <c r="AU2907" s="225" t="s">
        <v>83</v>
      </c>
      <c r="AY2907" s="19" t="s">
        <v>160</v>
      </c>
      <c r="BE2907" s="226">
        <f>IF(N2907="základní",J2907,0)</f>
        <v>0</v>
      </c>
      <c r="BF2907" s="226">
        <f>IF(N2907="snížená",J2907,0)</f>
        <v>0</v>
      </c>
      <c r="BG2907" s="226">
        <f>IF(N2907="zákl. přenesená",J2907,0)</f>
        <v>0</v>
      </c>
      <c r="BH2907" s="226">
        <f>IF(N2907="sníž. přenesená",J2907,0)</f>
        <v>0</v>
      </c>
      <c r="BI2907" s="226">
        <f>IF(N2907="nulová",J2907,0)</f>
        <v>0</v>
      </c>
      <c r="BJ2907" s="19" t="s">
        <v>81</v>
      </c>
      <c r="BK2907" s="226">
        <f>ROUND(I2907*H2907,2)</f>
        <v>0</v>
      </c>
      <c r="BL2907" s="19" t="s">
        <v>263</v>
      </c>
      <c r="BM2907" s="225" t="s">
        <v>3735</v>
      </c>
    </row>
    <row r="2908" s="2" customFormat="1">
      <c r="A2908" s="40"/>
      <c r="B2908" s="41"/>
      <c r="C2908" s="42"/>
      <c r="D2908" s="227" t="s">
        <v>169</v>
      </c>
      <c r="E2908" s="42"/>
      <c r="F2908" s="228" t="s">
        <v>3736</v>
      </c>
      <c r="G2908" s="42"/>
      <c r="H2908" s="42"/>
      <c r="I2908" s="229"/>
      <c r="J2908" s="42"/>
      <c r="K2908" s="42"/>
      <c r="L2908" s="46"/>
      <c r="M2908" s="230"/>
      <c r="N2908" s="231"/>
      <c r="O2908" s="86"/>
      <c r="P2908" s="86"/>
      <c r="Q2908" s="86"/>
      <c r="R2908" s="86"/>
      <c r="S2908" s="86"/>
      <c r="T2908" s="87"/>
      <c r="U2908" s="40"/>
      <c r="V2908" s="40"/>
      <c r="W2908" s="40"/>
      <c r="X2908" s="40"/>
      <c r="Y2908" s="40"/>
      <c r="Z2908" s="40"/>
      <c r="AA2908" s="40"/>
      <c r="AB2908" s="40"/>
      <c r="AC2908" s="40"/>
      <c r="AD2908" s="40"/>
      <c r="AE2908" s="40"/>
      <c r="AT2908" s="19" t="s">
        <v>169</v>
      </c>
      <c r="AU2908" s="19" t="s">
        <v>83</v>
      </c>
    </row>
    <row r="2909" s="13" customFormat="1">
      <c r="A2909" s="13"/>
      <c r="B2909" s="232"/>
      <c r="C2909" s="233"/>
      <c r="D2909" s="234" t="s">
        <v>171</v>
      </c>
      <c r="E2909" s="235" t="s">
        <v>19</v>
      </c>
      <c r="F2909" s="236" t="s">
        <v>1545</v>
      </c>
      <c r="G2909" s="233"/>
      <c r="H2909" s="237">
        <v>14.752000000000001</v>
      </c>
      <c r="I2909" s="238"/>
      <c r="J2909" s="233"/>
      <c r="K2909" s="233"/>
      <c r="L2909" s="239"/>
      <c r="M2909" s="240"/>
      <c r="N2909" s="241"/>
      <c r="O2909" s="241"/>
      <c r="P2909" s="241"/>
      <c r="Q2909" s="241"/>
      <c r="R2909" s="241"/>
      <c r="S2909" s="241"/>
      <c r="T2909" s="242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T2909" s="243" t="s">
        <v>171</v>
      </c>
      <c r="AU2909" s="243" t="s">
        <v>83</v>
      </c>
      <c r="AV2909" s="13" t="s">
        <v>83</v>
      </c>
      <c r="AW2909" s="13" t="s">
        <v>35</v>
      </c>
      <c r="AX2909" s="13" t="s">
        <v>73</v>
      </c>
      <c r="AY2909" s="243" t="s">
        <v>160</v>
      </c>
    </row>
    <row r="2910" s="13" customFormat="1">
      <c r="A2910" s="13"/>
      <c r="B2910" s="232"/>
      <c r="C2910" s="233"/>
      <c r="D2910" s="234" t="s">
        <v>171</v>
      </c>
      <c r="E2910" s="235" t="s">
        <v>19</v>
      </c>
      <c r="F2910" s="236" t="s">
        <v>1546</v>
      </c>
      <c r="G2910" s="233"/>
      <c r="H2910" s="237">
        <v>15.331</v>
      </c>
      <c r="I2910" s="238"/>
      <c r="J2910" s="233"/>
      <c r="K2910" s="233"/>
      <c r="L2910" s="239"/>
      <c r="M2910" s="240"/>
      <c r="N2910" s="241"/>
      <c r="O2910" s="241"/>
      <c r="P2910" s="241"/>
      <c r="Q2910" s="241"/>
      <c r="R2910" s="241"/>
      <c r="S2910" s="241"/>
      <c r="T2910" s="242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T2910" s="243" t="s">
        <v>171</v>
      </c>
      <c r="AU2910" s="243" t="s">
        <v>83</v>
      </c>
      <c r="AV2910" s="13" t="s">
        <v>83</v>
      </c>
      <c r="AW2910" s="13" t="s">
        <v>35</v>
      </c>
      <c r="AX2910" s="13" t="s">
        <v>73</v>
      </c>
      <c r="AY2910" s="243" t="s">
        <v>160</v>
      </c>
    </row>
    <row r="2911" s="13" customFormat="1">
      <c r="A2911" s="13"/>
      <c r="B2911" s="232"/>
      <c r="C2911" s="233"/>
      <c r="D2911" s="234" t="s">
        <v>171</v>
      </c>
      <c r="E2911" s="235" t="s">
        <v>19</v>
      </c>
      <c r="F2911" s="236" t="s">
        <v>1547</v>
      </c>
      <c r="G2911" s="233"/>
      <c r="H2911" s="237">
        <v>1.4099999999999999</v>
      </c>
      <c r="I2911" s="238"/>
      <c r="J2911" s="233"/>
      <c r="K2911" s="233"/>
      <c r="L2911" s="239"/>
      <c r="M2911" s="240"/>
      <c r="N2911" s="241"/>
      <c r="O2911" s="241"/>
      <c r="P2911" s="241"/>
      <c r="Q2911" s="241"/>
      <c r="R2911" s="241"/>
      <c r="S2911" s="241"/>
      <c r="T2911" s="242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T2911" s="243" t="s">
        <v>171</v>
      </c>
      <c r="AU2911" s="243" t="s">
        <v>83</v>
      </c>
      <c r="AV2911" s="13" t="s">
        <v>83</v>
      </c>
      <c r="AW2911" s="13" t="s">
        <v>35</v>
      </c>
      <c r="AX2911" s="13" t="s">
        <v>73</v>
      </c>
      <c r="AY2911" s="243" t="s">
        <v>160</v>
      </c>
    </row>
    <row r="2912" s="13" customFormat="1">
      <c r="A2912" s="13"/>
      <c r="B2912" s="232"/>
      <c r="C2912" s="233"/>
      <c r="D2912" s="234" t="s">
        <v>171</v>
      </c>
      <c r="E2912" s="235" t="s">
        <v>19</v>
      </c>
      <c r="F2912" s="236" t="s">
        <v>1548</v>
      </c>
      <c r="G2912" s="233"/>
      <c r="H2912" s="237">
        <v>1.647</v>
      </c>
      <c r="I2912" s="238"/>
      <c r="J2912" s="233"/>
      <c r="K2912" s="233"/>
      <c r="L2912" s="239"/>
      <c r="M2912" s="240"/>
      <c r="N2912" s="241"/>
      <c r="O2912" s="241"/>
      <c r="P2912" s="241"/>
      <c r="Q2912" s="241"/>
      <c r="R2912" s="241"/>
      <c r="S2912" s="241"/>
      <c r="T2912" s="242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T2912" s="243" t="s">
        <v>171</v>
      </c>
      <c r="AU2912" s="243" t="s">
        <v>83</v>
      </c>
      <c r="AV2912" s="13" t="s">
        <v>83</v>
      </c>
      <c r="AW2912" s="13" t="s">
        <v>35</v>
      </c>
      <c r="AX2912" s="13" t="s">
        <v>73</v>
      </c>
      <c r="AY2912" s="243" t="s">
        <v>160</v>
      </c>
    </row>
    <row r="2913" s="13" customFormat="1">
      <c r="A2913" s="13"/>
      <c r="B2913" s="232"/>
      <c r="C2913" s="233"/>
      <c r="D2913" s="234" t="s">
        <v>171</v>
      </c>
      <c r="E2913" s="235" t="s">
        <v>19</v>
      </c>
      <c r="F2913" s="236" t="s">
        <v>1549</v>
      </c>
      <c r="G2913" s="233"/>
      <c r="H2913" s="237">
        <v>7.4669999999999996</v>
      </c>
      <c r="I2913" s="238"/>
      <c r="J2913" s="233"/>
      <c r="K2913" s="233"/>
      <c r="L2913" s="239"/>
      <c r="M2913" s="240"/>
      <c r="N2913" s="241"/>
      <c r="O2913" s="241"/>
      <c r="P2913" s="241"/>
      <c r="Q2913" s="241"/>
      <c r="R2913" s="241"/>
      <c r="S2913" s="241"/>
      <c r="T2913" s="242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T2913" s="243" t="s">
        <v>171</v>
      </c>
      <c r="AU2913" s="243" t="s">
        <v>83</v>
      </c>
      <c r="AV2913" s="13" t="s">
        <v>83</v>
      </c>
      <c r="AW2913" s="13" t="s">
        <v>35</v>
      </c>
      <c r="AX2913" s="13" t="s">
        <v>73</v>
      </c>
      <c r="AY2913" s="243" t="s">
        <v>160</v>
      </c>
    </row>
    <row r="2914" s="13" customFormat="1">
      <c r="A2914" s="13"/>
      <c r="B2914" s="232"/>
      <c r="C2914" s="233"/>
      <c r="D2914" s="234" t="s">
        <v>171</v>
      </c>
      <c r="E2914" s="235" t="s">
        <v>19</v>
      </c>
      <c r="F2914" s="236" t="s">
        <v>1550</v>
      </c>
      <c r="G2914" s="233"/>
      <c r="H2914" s="237">
        <v>7.585</v>
      </c>
      <c r="I2914" s="238"/>
      <c r="J2914" s="233"/>
      <c r="K2914" s="233"/>
      <c r="L2914" s="239"/>
      <c r="M2914" s="240"/>
      <c r="N2914" s="241"/>
      <c r="O2914" s="241"/>
      <c r="P2914" s="241"/>
      <c r="Q2914" s="241"/>
      <c r="R2914" s="241"/>
      <c r="S2914" s="241"/>
      <c r="T2914" s="242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T2914" s="243" t="s">
        <v>171</v>
      </c>
      <c r="AU2914" s="243" t="s">
        <v>83</v>
      </c>
      <c r="AV2914" s="13" t="s">
        <v>83</v>
      </c>
      <c r="AW2914" s="13" t="s">
        <v>35</v>
      </c>
      <c r="AX2914" s="13" t="s">
        <v>73</v>
      </c>
      <c r="AY2914" s="243" t="s">
        <v>160</v>
      </c>
    </row>
    <row r="2915" s="13" customFormat="1">
      <c r="A2915" s="13"/>
      <c r="B2915" s="232"/>
      <c r="C2915" s="233"/>
      <c r="D2915" s="234" t="s">
        <v>171</v>
      </c>
      <c r="E2915" s="235" t="s">
        <v>19</v>
      </c>
      <c r="F2915" s="236" t="s">
        <v>1551</v>
      </c>
      <c r="G2915" s="233"/>
      <c r="H2915" s="237">
        <v>10.231</v>
      </c>
      <c r="I2915" s="238"/>
      <c r="J2915" s="233"/>
      <c r="K2915" s="233"/>
      <c r="L2915" s="239"/>
      <c r="M2915" s="240"/>
      <c r="N2915" s="241"/>
      <c r="O2915" s="241"/>
      <c r="P2915" s="241"/>
      <c r="Q2915" s="241"/>
      <c r="R2915" s="241"/>
      <c r="S2915" s="241"/>
      <c r="T2915" s="242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T2915" s="243" t="s">
        <v>171</v>
      </c>
      <c r="AU2915" s="243" t="s">
        <v>83</v>
      </c>
      <c r="AV2915" s="13" t="s">
        <v>83</v>
      </c>
      <c r="AW2915" s="13" t="s">
        <v>35</v>
      </c>
      <c r="AX2915" s="13" t="s">
        <v>73</v>
      </c>
      <c r="AY2915" s="243" t="s">
        <v>160</v>
      </c>
    </row>
    <row r="2916" s="13" customFormat="1">
      <c r="A2916" s="13"/>
      <c r="B2916" s="232"/>
      <c r="C2916" s="233"/>
      <c r="D2916" s="234" t="s">
        <v>171</v>
      </c>
      <c r="E2916" s="235" t="s">
        <v>19</v>
      </c>
      <c r="F2916" s="236" t="s">
        <v>1552</v>
      </c>
      <c r="G2916" s="233"/>
      <c r="H2916" s="237">
        <v>4.7249999999999996</v>
      </c>
      <c r="I2916" s="238"/>
      <c r="J2916" s="233"/>
      <c r="K2916" s="233"/>
      <c r="L2916" s="239"/>
      <c r="M2916" s="240"/>
      <c r="N2916" s="241"/>
      <c r="O2916" s="241"/>
      <c r="P2916" s="241"/>
      <c r="Q2916" s="241"/>
      <c r="R2916" s="241"/>
      <c r="S2916" s="241"/>
      <c r="T2916" s="242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T2916" s="243" t="s">
        <v>171</v>
      </c>
      <c r="AU2916" s="243" t="s">
        <v>83</v>
      </c>
      <c r="AV2916" s="13" t="s">
        <v>83</v>
      </c>
      <c r="AW2916" s="13" t="s">
        <v>35</v>
      </c>
      <c r="AX2916" s="13" t="s">
        <v>73</v>
      </c>
      <c r="AY2916" s="243" t="s">
        <v>160</v>
      </c>
    </row>
    <row r="2917" s="13" customFormat="1">
      <c r="A2917" s="13"/>
      <c r="B2917" s="232"/>
      <c r="C2917" s="233"/>
      <c r="D2917" s="234" t="s">
        <v>171</v>
      </c>
      <c r="E2917" s="235" t="s">
        <v>19</v>
      </c>
      <c r="F2917" s="236" t="s">
        <v>1553</v>
      </c>
      <c r="G2917" s="233"/>
      <c r="H2917" s="237">
        <v>7.3979999999999997</v>
      </c>
      <c r="I2917" s="238"/>
      <c r="J2917" s="233"/>
      <c r="K2917" s="233"/>
      <c r="L2917" s="239"/>
      <c r="M2917" s="240"/>
      <c r="N2917" s="241"/>
      <c r="O2917" s="241"/>
      <c r="P2917" s="241"/>
      <c r="Q2917" s="241"/>
      <c r="R2917" s="241"/>
      <c r="S2917" s="241"/>
      <c r="T2917" s="242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T2917" s="243" t="s">
        <v>171</v>
      </c>
      <c r="AU2917" s="243" t="s">
        <v>83</v>
      </c>
      <c r="AV2917" s="13" t="s">
        <v>83</v>
      </c>
      <c r="AW2917" s="13" t="s">
        <v>35</v>
      </c>
      <c r="AX2917" s="13" t="s">
        <v>73</v>
      </c>
      <c r="AY2917" s="243" t="s">
        <v>160</v>
      </c>
    </row>
    <row r="2918" s="13" customFormat="1">
      <c r="A2918" s="13"/>
      <c r="B2918" s="232"/>
      <c r="C2918" s="233"/>
      <c r="D2918" s="234" t="s">
        <v>171</v>
      </c>
      <c r="E2918" s="235" t="s">
        <v>19</v>
      </c>
      <c r="F2918" s="236" t="s">
        <v>1554</v>
      </c>
      <c r="G2918" s="233"/>
      <c r="H2918" s="237">
        <v>1.8080000000000001</v>
      </c>
      <c r="I2918" s="238"/>
      <c r="J2918" s="233"/>
      <c r="K2918" s="233"/>
      <c r="L2918" s="239"/>
      <c r="M2918" s="240"/>
      <c r="N2918" s="241"/>
      <c r="O2918" s="241"/>
      <c r="P2918" s="241"/>
      <c r="Q2918" s="241"/>
      <c r="R2918" s="241"/>
      <c r="S2918" s="241"/>
      <c r="T2918" s="242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T2918" s="243" t="s">
        <v>171</v>
      </c>
      <c r="AU2918" s="243" t="s">
        <v>83</v>
      </c>
      <c r="AV2918" s="13" t="s">
        <v>83</v>
      </c>
      <c r="AW2918" s="13" t="s">
        <v>35</v>
      </c>
      <c r="AX2918" s="13" t="s">
        <v>73</v>
      </c>
      <c r="AY2918" s="243" t="s">
        <v>160</v>
      </c>
    </row>
    <row r="2919" s="13" customFormat="1">
      <c r="A2919" s="13"/>
      <c r="B2919" s="232"/>
      <c r="C2919" s="233"/>
      <c r="D2919" s="234" t="s">
        <v>171</v>
      </c>
      <c r="E2919" s="235" t="s">
        <v>19</v>
      </c>
      <c r="F2919" s="236" t="s">
        <v>1555</v>
      </c>
      <c r="G2919" s="233"/>
      <c r="H2919" s="237">
        <v>5.085</v>
      </c>
      <c r="I2919" s="238"/>
      <c r="J2919" s="233"/>
      <c r="K2919" s="233"/>
      <c r="L2919" s="239"/>
      <c r="M2919" s="240"/>
      <c r="N2919" s="241"/>
      <c r="O2919" s="241"/>
      <c r="P2919" s="241"/>
      <c r="Q2919" s="241"/>
      <c r="R2919" s="241"/>
      <c r="S2919" s="241"/>
      <c r="T2919" s="242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T2919" s="243" t="s">
        <v>171</v>
      </c>
      <c r="AU2919" s="243" t="s">
        <v>83</v>
      </c>
      <c r="AV2919" s="13" t="s">
        <v>83</v>
      </c>
      <c r="AW2919" s="13" t="s">
        <v>35</v>
      </c>
      <c r="AX2919" s="13" t="s">
        <v>73</v>
      </c>
      <c r="AY2919" s="243" t="s">
        <v>160</v>
      </c>
    </row>
    <row r="2920" s="13" customFormat="1">
      <c r="A2920" s="13"/>
      <c r="B2920" s="232"/>
      <c r="C2920" s="233"/>
      <c r="D2920" s="234" t="s">
        <v>171</v>
      </c>
      <c r="E2920" s="235" t="s">
        <v>19</v>
      </c>
      <c r="F2920" s="236" t="s">
        <v>1556</v>
      </c>
      <c r="G2920" s="233"/>
      <c r="H2920" s="237">
        <v>3.927</v>
      </c>
      <c r="I2920" s="238"/>
      <c r="J2920" s="233"/>
      <c r="K2920" s="233"/>
      <c r="L2920" s="239"/>
      <c r="M2920" s="240"/>
      <c r="N2920" s="241"/>
      <c r="O2920" s="241"/>
      <c r="P2920" s="241"/>
      <c r="Q2920" s="241"/>
      <c r="R2920" s="241"/>
      <c r="S2920" s="241"/>
      <c r="T2920" s="242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T2920" s="243" t="s">
        <v>171</v>
      </c>
      <c r="AU2920" s="243" t="s">
        <v>83</v>
      </c>
      <c r="AV2920" s="13" t="s">
        <v>83</v>
      </c>
      <c r="AW2920" s="13" t="s">
        <v>35</v>
      </c>
      <c r="AX2920" s="13" t="s">
        <v>73</v>
      </c>
      <c r="AY2920" s="243" t="s">
        <v>160</v>
      </c>
    </row>
    <row r="2921" s="13" customFormat="1">
      <c r="A2921" s="13"/>
      <c r="B2921" s="232"/>
      <c r="C2921" s="233"/>
      <c r="D2921" s="234" t="s">
        <v>171</v>
      </c>
      <c r="E2921" s="235" t="s">
        <v>19</v>
      </c>
      <c r="F2921" s="236" t="s">
        <v>1557</v>
      </c>
      <c r="G2921" s="233"/>
      <c r="H2921" s="237">
        <v>1.589</v>
      </c>
      <c r="I2921" s="238"/>
      <c r="J2921" s="233"/>
      <c r="K2921" s="233"/>
      <c r="L2921" s="239"/>
      <c r="M2921" s="240"/>
      <c r="N2921" s="241"/>
      <c r="O2921" s="241"/>
      <c r="P2921" s="241"/>
      <c r="Q2921" s="241"/>
      <c r="R2921" s="241"/>
      <c r="S2921" s="241"/>
      <c r="T2921" s="242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T2921" s="243" t="s">
        <v>171</v>
      </c>
      <c r="AU2921" s="243" t="s">
        <v>83</v>
      </c>
      <c r="AV2921" s="13" t="s">
        <v>83</v>
      </c>
      <c r="AW2921" s="13" t="s">
        <v>35</v>
      </c>
      <c r="AX2921" s="13" t="s">
        <v>73</v>
      </c>
      <c r="AY2921" s="243" t="s">
        <v>160</v>
      </c>
    </row>
    <row r="2922" s="13" customFormat="1">
      <c r="A2922" s="13"/>
      <c r="B2922" s="232"/>
      <c r="C2922" s="233"/>
      <c r="D2922" s="234" t="s">
        <v>171</v>
      </c>
      <c r="E2922" s="235" t="s">
        <v>19</v>
      </c>
      <c r="F2922" s="236" t="s">
        <v>1558</v>
      </c>
      <c r="G2922" s="233"/>
      <c r="H2922" s="237">
        <v>22.456</v>
      </c>
      <c r="I2922" s="238"/>
      <c r="J2922" s="233"/>
      <c r="K2922" s="233"/>
      <c r="L2922" s="239"/>
      <c r="M2922" s="240"/>
      <c r="N2922" s="241"/>
      <c r="O2922" s="241"/>
      <c r="P2922" s="241"/>
      <c r="Q2922" s="241"/>
      <c r="R2922" s="241"/>
      <c r="S2922" s="241"/>
      <c r="T2922" s="242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T2922" s="243" t="s">
        <v>171</v>
      </c>
      <c r="AU2922" s="243" t="s">
        <v>83</v>
      </c>
      <c r="AV2922" s="13" t="s">
        <v>83</v>
      </c>
      <c r="AW2922" s="13" t="s">
        <v>35</v>
      </c>
      <c r="AX2922" s="13" t="s">
        <v>73</v>
      </c>
      <c r="AY2922" s="243" t="s">
        <v>160</v>
      </c>
    </row>
    <row r="2923" s="13" customFormat="1">
      <c r="A2923" s="13"/>
      <c r="B2923" s="232"/>
      <c r="C2923" s="233"/>
      <c r="D2923" s="234" t="s">
        <v>171</v>
      </c>
      <c r="E2923" s="235" t="s">
        <v>19</v>
      </c>
      <c r="F2923" s="236" t="s">
        <v>1559</v>
      </c>
      <c r="G2923" s="233"/>
      <c r="H2923" s="237">
        <v>5.5229999999999997</v>
      </c>
      <c r="I2923" s="238"/>
      <c r="J2923" s="233"/>
      <c r="K2923" s="233"/>
      <c r="L2923" s="239"/>
      <c r="M2923" s="240"/>
      <c r="N2923" s="241"/>
      <c r="O2923" s="241"/>
      <c r="P2923" s="241"/>
      <c r="Q2923" s="241"/>
      <c r="R2923" s="241"/>
      <c r="S2923" s="241"/>
      <c r="T2923" s="242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  <c r="AT2923" s="243" t="s">
        <v>171</v>
      </c>
      <c r="AU2923" s="243" t="s">
        <v>83</v>
      </c>
      <c r="AV2923" s="13" t="s">
        <v>83</v>
      </c>
      <c r="AW2923" s="13" t="s">
        <v>35</v>
      </c>
      <c r="AX2923" s="13" t="s">
        <v>73</v>
      </c>
      <c r="AY2923" s="243" t="s">
        <v>160</v>
      </c>
    </row>
    <row r="2924" s="13" customFormat="1">
      <c r="A2924" s="13"/>
      <c r="B2924" s="232"/>
      <c r="C2924" s="233"/>
      <c r="D2924" s="234" t="s">
        <v>171</v>
      </c>
      <c r="E2924" s="235" t="s">
        <v>19</v>
      </c>
      <c r="F2924" s="236" t="s">
        <v>1560</v>
      </c>
      <c r="G2924" s="233"/>
      <c r="H2924" s="237">
        <v>5.3760000000000003</v>
      </c>
      <c r="I2924" s="238"/>
      <c r="J2924" s="233"/>
      <c r="K2924" s="233"/>
      <c r="L2924" s="239"/>
      <c r="M2924" s="240"/>
      <c r="N2924" s="241"/>
      <c r="O2924" s="241"/>
      <c r="P2924" s="241"/>
      <c r="Q2924" s="241"/>
      <c r="R2924" s="241"/>
      <c r="S2924" s="241"/>
      <c r="T2924" s="242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T2924" s="243" t="s">
        <v>171</v>
      </c>
      <c r="AU2924" s="243" t="s">
        <v>83</v>
      </c>
      <c r="AV2924" s="13" t="s">
        <v>83</v>
      </c>
      <c r="AW2924" s="13" t="s">
        <v>35</v>
      </c>
      <c r="AX2924" s="13" t="s">
        <v>73</v>
      </c>
      <c r="AY2924" s="243" t="s">
        <v>160</v>
      </c>
    </row>
    <row r="2925" s="13" customFormat="1">
      <c r="A2925" s="13"/>
      <c r="B2925" s="232"/>
      <c r="C2925" s="233"/>
      <c r="D2925" s="234" t="s">
        <v>171</v>
      </c>
      <c r="E2925" s="235" t="s">
        <v>19</v>
      </c>
      <c r="F2925" s="236" t="s">
        <v>1561</v>
      </c>
      <c r="G2925" s="233"/>
      <c r="H2925" s="237">
        <v>14.866</v>
      </c>
      <c r="I2925" s="238"/>
      <c r="J2925" s="233"/>
      <c r="K2925" s="233"/>
      <c r="L2925" s="239"/>
      <c r="M2925" s="240"/>
      <c r="N2925" s="241"/>
      <c r="O2925" s="241"/>
      <c r="P2925" s="241"/>
      <c r="Q2925" s="241"/>
      <c r="R2925" s="241"/>
      <c r="S2925" s="241"/>
      <c r="T2925" s="242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T2925" s="243" t="s">
        <v>171</v>
      </c>
      <c r="AU2925" s="243" t="s">
        <v>83</v>
      </c>
      <c r="AV2925" s="13" t="s">
        <v>83</v>
      </c>
      <c r="AW2925" s="13" t="s">
        <v>35</v>
      </c>
      <c r="AX2925" s="13" t="s">
        <v>73</v>
      </c>
      <c r="AY2925" s="243" t="s">
        <v>160</v>
      </c>
    </row>
    <row r="2926" s="15" customFormat="1">
      <c r="A2926" s="15"/>
      <c r="B2926" s="265"/>
      <c r="C2926" s="266"/>
      <c r="D2926" s="234" t="s">
        <v>171</v>
      </c>
      <c r="E2926" s="267" t="s">
        <v>19</v>
      </c>
      <c r="F2926" s="268" t="s">
        <v>1347</v>
      </c>
      <c r="G2926" s="266"/>
      <c r="H2926" s="269">
        <v>131.17599999999999</v>
      </c>
      <c r="I2926" s="270"/>
      <c r="J2926" s="266"/>
      <c r="K2926" s="266"/>
      <c r="L2926" s="271"/>
      <c r="M2926" s="272"/>
      <c r="N2926" s="273"/>
      <c r="O2926" s="273"/>
      <c r="P2926" s="273"/>
      <c r="Q2926" s="273"/>
      <c r="R2926" s="273"/>
      <c r="S2926" s="273"/>
      <c r="T2926" s="274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T2926" s="275" t="s">
        <v>171</v>
      </c>
      <c r="AU2926" s="275" t="s">
        <v>83</v>
      </c>
      <c r="AV2926" s="15" t="s">
        <v>181</v>
      </c>
      <c r="AW2926" s="15" t="s">
        <v>35</v>
      </c>
      <c r="AX2926" s="15" t="s">
        <v>73</v>
      </c>
      <c r="AY2926" s="275" t="s">
        <v>160</v>
      </c>
    </row>
    <row r="2927" s="13" customFormat="1">
      <c r="A2927" s="13"/>
      <c r="B2927" s="232"/>
      <c r="C2927" s="233"/>
      <c r="D2927" s="234" t="s">
        <v>171</v>
      </c>
      <c r="E2927" s="235" t="s">
        <v>19</v>
      </c>
      <c r="F2927" s="236" t="s">
        <v>1181</v>
      </c>
      <c r="G2927" s="233"/>
      <c r="H2927" s="237">
        <v>4.5490000000000004</v>
      </c>
      <c r="I2927" s="238"/>
      <c r="J2927" s="233"/>
      <c r="K2927" s="233"/>
      <c r="L2927" s="239"/>
      <c r="M2927" s="240"/>
      <c r="N2927" s="241"/>
      <c r="O2927" s="241"/>
      <c r="P2927" s="241"/>
      <c r="Q2927" s="241"/>
      <c r="R2927" s="241"/>
      <c r="S2927" s="241"/>
      <c r="T2927" s="242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T2927" s="243" t="s">
        <v>171</v>
      </c>
      <c r="AU2927" s="243" t="s">
        <v>83</v>
      </c>
      <c r="AV2927" s="13" t="s">
        <v>83</v>
      </c>
      <c r="AW2927" s="13" t="s">
        <v>35</v>
      </c>
      <c r="AX2927" s="13" t="s">
        <v>73</v>
      </c>
      <c r="AY2927" s="243" t="s">
        <v>160</v>
      </c>
    </row>
    <row r="2928" s="13" customFormat="1">
      <c r="A2928" s="13"/>
      <c r="B2928" s="232"/>
      <c r="C2928" s="233"/>
      <c r="D2928" s="234" t="s">
        <v>171</v>
      </c>
      <c r="E2928" s="235" t="s">
        <v>19</v>
      </c>
      <c r="F2928" s="236" t="s">
        <v>1182</v>
      </c>
      <c r="G2928" s="233"/>
      <c r="H2928" s="237">
        <v>8.1679999999999993</v>
      </c>
      <c r="I2928" s="238"/>
      <c r="J2928" s="233"/>
      <c r="K2928" s="233"/>
      <c r="L2928" s="239"/>
      <c r="M2928" s="240"/>
      <c r="N2928" s="241"/>
      <c r="O2928" s="241"/>
      <c r="P2928" s="241"/>
      <c r="Q2928" s="241"/>
      <c r="R2928" s="241"/>
      <c r="S2928" s="241"/>
      <c r="T2928" s="242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T2928" s="243" t="s">
        <v>171</v>
      </c>
      <c r="AU2928" s="243" t="s">
        <v>83</v>
      </c>
      <c r="AV2928" s="13" t="s">
        <v>83</v>
      </c>
      <c r="AW2928" s="13" t="s">
        <v>35</v>
      </c>
      <c r="AX2928" s="13" t="s">
        <v>73</v>
      </c>
      <c r="AY2928" s="243" t="s">
        <v>160</v>
      </c>
    </row>
    <row r="2929" s="13" customFormat="1">
      <c r="A2929" s="13"/>
      <c r="B2929" s="232"/>
      <c r="C2929" s="233"/>
      <c r="D2929" s="234" t="s">
        <v>171</v>
      </c>
      <c r="E2929" s="235" t="s">
        <v>19</v>
      </c>
      <c r="F2929" s="236" t="s">
        <v>1183</v>
      </c>
      <c r="G2929" s="233"/>
      <c r="H2929" s="237">
        <v>2.6030000000000002</v>
      </c>
      <c r="I2929" s="238"/>
      <c r="J2929" s="233"/>
      <c r="K2929" s="233"/>
      <c r="L2929" s="239"/>
      <c r="M2929" s="240"/>
      <c r="N2929" s="241"/>
      <c r="O2929" s="241"/>
      <c r="P2929" s="241"/>
      <c r="Q2929" s="241"/>
      <c r="R2929" s="241"/>
      <c r="S2929" s="241"/>
      <c r="T2929" s="242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T2929" s="243" t="s">
        <v>171</v>
      </c>
      <c r="AU2929" s="243" t="s">
        <v>83</v>
      </c>
      <c r="AV2929" s="13" t="s">
        <v>83</v>
      </c>
      <c r="AW2929" s="13" t="s">
        <v>35</v>
      </c>
      <c r="AX2929" s="13" t="s">
        <v>73</v>
      </c>
      <c r="AY2929" s="243" t="s">
        <v>160</v>
      </c>
    </row>
    <row r="2930" s="13" customFormat="1">
      <c r="A2930" s="13"/>
      <c r="B2930" s="232"/>
      <c r="C2930" s="233"/>
      <c r="D2930" s="234" t="s">
        <v>171</v>
      </c>
      <c r="E2930" s="235" t="s">
        <v>19</v>
      </c>
      <c r="F2930" s="236" t="s">
        <v>1184</v>
      </c>
      <c r="G2930" s="233"/>
      <c r="H2930" s="237">
        <v>4.4269999999999996</v>
      </c>
      <c r="I2930" s="238"/>
      <c r="J2930" s="233"/>
      <c r="K2930" s="233"/>
      <c r="L2930" s="239"/>
      <c r="M2930" s="240"/>
      <c r="N2930" s="241"/>
      <c r="O2930" s="241"/>
      <c r="P2930" s="241"/>
      <c r="Q2930" s="241"/>
      <c r="R2930" s="241"/>
      <c r="S2930" s="241"/>
      <c r="T2930" s="242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T2930" s="243" t="s">
        <v>171</v>
      </c>
      <c r="AU2930" s="243" t="s">
        <v>83</v>
      </c>
      <c r="AV2930" s="13" t="s">
        <v>83</v>
      </c>
      <c r="AW2930" s="13" t="s">
        <v>35</v>
      </c>
      <c r="AX2930" s="13" t="s">
        <v>73</v>
      </c>
      <c r="AY2930" s="243" t="s">
        <v>160</v>
      </c>
    </row>
    <row r="2931" s="13" customFormat="1">
      <c r="A2931" s="13"/>
      <c r="B2931" s="232"/>
      <c r="C2931" s="233"/>
      <c r="D2931" s="234" t="s">
        <v>171</v>
      </c>
      <c r="E2931" s="235" t="s">
        <v>19</v>
      </c>
      <c r="F2931" s="236" t="s">
        <v>1185</v>
      </c>
      <c r="G2931" s="233"/>
      <c r="H2931" s="237">
        <v>3.48</v>
      </c>
      <c r="I2931" s="238"/>
      <c r="J2931" s="233"/>
      <c r="K2931" s="233"/>
      <c r="L2931" s="239"/>
      <c r="M2931" s="240"/>
      <c r="N2931" s="241"/>
      <c r="O2931" s="241"/>
      <c r="P2931" s="241"/>
      <c r="Q2931" s="241"/>
      <c r="R2931" s="241"/>
      <c r="S2931" s="241"/>
      <c r="T2931" s="242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T2931" s="243" t="s">
        <v>171</v>
      </c>
      <c r="AU2931" s="243" t="s">
        <v>83</v>
      </c>
      <c r="AV2931" s="13" t="s">
        <v>83</v>
      </c>
      <c r="AW2931" s="13" t="s">
        <v>35</v>
      </c>
      <c r="AX2931" s="13" t="s">
        <v>73</v>
      </c>
      <c r="AY2931" s="243" t="s">
        <v>160</v>
      </c>
    </row>
    <row r="2932" s="13" customFormat="1">
      <c r="A2932" s="13"/>
      <c r="B2932" s="232"/>
      <c r="C2932" s="233"/>
      <c r="D2932" s="234" t="s">
        <v>171</v>
      </c>
      <c r="E2932" s="235" t="s">
        <v>19</v>
      </c>
      <c r="F2932" s="236" t="s">
        <v>1186</v>
      </c>
      <c r="G2932" s="233"/>
      <c r="H2932" s="237">
        <v>9.9199999999999999</v>
      </c>
      <c r="I2932" s="238"/>
      <c r="J2932" s="233"/>
      <c r="K2932" s="233"/>
      <c r="L2932" s="239"/>
      <c r="M2932" s="240"/>
      <c r="N2932" s="241"/>
      <c r="O2932" s="241"/>
      <c r="P2932" s="241"/>
      <c r="Q2932" s="241"/>
      <c r="R2932" s="241"/>
      <c r="S2932" s="241"/>
      <c r="T2932" s="242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T2932" s="243" t="s">
        <v>171</v>
      </c>
      <c r="AU2932" s="243" t="s">
        <v>83</v>
      </c>
      <c r="AV2932" s="13" t="s">
        <v>83</v>
      </c>
      <c r="AW2932" s="13" t="s">
        <v>35</v>
      </c>
      <c r="AX2932" s="13" t="s">
        <v>73</v>
      </c>
      <c r="AY2932" s="243" t="s">
        <v>160</v>
      </c>
    </row>
    <row r="2933" s="13" customFormat="1">
      <c r="A2933" s="13"/>
      <c r="B2933" s="232"/>
      <c r="C2933" s="233"/>
      <c r="D2933" s="234" t="s">
        <v>171</v>
      </c>
      <c r="E2933" s="235" t="s">
        <v>19</v>
      </c>
      <c r="F2933" s="236" t="s">
        <v>1187</v>
      </c>
      <c r="G2933" s="233"/>
      <c r="H2933" s="237">
        <v>10.523999999999999</v>
      </c>
      <c r="I2933" s="238"/>
      <c r="J2933" s="233"/>
      <c r="K2933" s="233"/>
      <c r="L2933" s="239"/>
      <c r="M2933" s="240"/>
      <c r="N2933" s="241"/>
      <c r="O2933" s="241"/>
      <c r="P2933" s="241"/>
      <c r="Q2933" s="241"/>
      <c r="R2933" s="241"/>
      <c r="S2933" s="241"/>
      <c r="T2933" s="242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T2933" s="243" t="s">
        <v>171</v>
      </c>
      <c r="AU2933" s="243" t="s">
        <v>83</v>
      </c>
      <c r="AV2933" s="13" t="s">
        <v>83</v>
      </c>
      <c r="AW2933" s="13" t="s">
        <v>35</v>
      </c>
      <c r="AX2933" s="13" t="s">
        <v>73</v>
      </c>
      <c r="AY2933" s="243" t="s">
        <v>160</v>
      </c>
    </row>
    <row r="2934" s="15" customFormat="1">
      <c r="A2934" s="15"/>
      <c r="B2934" s="265"/>
      <c r="C2934" s="266"/>
      <c r="D2934" s="234" t="s">
        <v>171</v>
      </c>
      <c r="E2934" s="267" t="s">
        <v>19</v>
      </c>
      <c r="F2934" s="268" t="s">
        <v>1188</v>
      </c>
      <c r="G2934" s="266"/>
      <c r="H2934" s="269">
        <v>43.670999999999999</v>
      </c>
      <c r="I2934" s="270"/>
      <c r="J2934" s="266"/>
      <c r="K2934" s="266"/>
      <c r="L2934" s="271"/>
      <c r="M2934" s="272"/>
      <c r="N2934" s="273"/>
      <c r="O2934" s="273"/>
      <c r="P2934" s="273"/>
      <c r="Q2934" s="273"/>
      <c r="R2934" s="273"/>
      <c r="S2934" s="273"/>
      <c r="T2934" s="274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T2934" s="275" t="s">
        <v>171</v>
      </c>
      <c r="AU2934" s="275" t="s">
        <v>83</v>
      </c>
      <c r="AV2934" s="15" t="s">
        <v>181</v>
      </c>
      <c r="AW2934" s="15" t="s">
        <v>35</v>
      </c>
      <c r="AX2934" s="15" t="s">
        <v>73</v>
      </c>
      <c r="AY2934" s="275" t="s">
        <v>160</v>
      </c>
    </row>
    <row r="2935" s="14" customFormat="1">
      <c r="A2935" s="14"/>
      <c r="B2935" s="244"/>
      <c r="C2935" s="245"/>
      <c r="D2935" s="234" t="s">
        <v>171</v>
      </c>
      <c r="E2935" s="246" t="s">
        <v>19</v>
      </c>
      <c r="F2935" s="247" t="s">
        <v>180</v>
      </c>
      <c r="G2935" s="245"/>
      <c r="H2935" s="248">
        <v>174.84700000000001</v>
      </c>
      <c r="I2935" s="249"/>
      <c r="J2935" s="245"/>
      <c r="K2935" s="245"/>
      <c r="L2935" s="250"/>
      <c r="M2935" s="251"/>
      <c r="N2935" s="252"/>
      <c r="O2935" s="252"/>
      <c r="P2935" s="252"/>
      <c r="Q2935" s="252"/>
      <c r="R2935" s="252"/>
      <c r="S2935" s="252"/>
      <c r="T2935" s="253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T2935" s="254" t="s">
        <v>171</v>
      </c>
      <c r="AU2935" s="254" t="s">
        <v>83</v>
      </c>
      <c r="AV2935" s="14" t="s">
        <v>167</v>
      </c>
      <c r="AW2935" s="14" t="s">
        <v>35</v>
      </c>
      <c r="AX2935" s="14" t="s">
        <v>81</v>
      </c>
      <c r="AY2935" s="254" t="s">
        <v>160</v>
      </c>
    </row>
    <row r="2936" s="2" customFormat="1" ht="16.5" customHeight="1">
      <c r="A2936" s="40"/>
      <c r="B2936" s="41"/>
      <c r="C2936" s="214" t="s">
        <v>3737</v>
      </c>
      <c r="D2936" s="214" t="s">
        <v>162</v>
      </c>
      <c r="E2936" s="215" t="s">
        <v>3738</v>
      </c>
      <c r="F2936" s="216" t="s">
        <v>3739</v>
      </c>
      <c r="G2936" s="217" t="s">
        <v>165</v>
      </c>
      <c r="H2936" s="218">
        <v>174.84700000000001</v>
      </c>
      <c r="I2936" s="219"/>
      <c r="J2936" s="220">
        <f>ROUND(I2936*H2936,2)</f>
        <v>0</v>
      </c>
      <c r="K2936" s="216" t="s">
        <v>166</v>
      </c>
      <c r="L2936" s="46"/>
      <c r="M2936" s="221" t="s">
        <v>19</v>
      </c>
      <c r="N2936" s="222" t="s">
        <v>44</v>
      </c>
      <c r="O2936" s="86"/>
      <c r="P2936" s="223">
        <f>O2936*H2936</f>
        <v>0</v>
      </c>
      <c r="Q2936" s="223">
        <v>0.00029999999999999997</v>
      </c>
      <c r="R2936" s="223">
        <f>Q2936*H2936</f>
        <v>0.052454099999999997</v>
      </c>
      <c r="S2936" s="223">
        <v>0</v>
      </c>
      <c r="T2936" s="224">
        <f>S2936*H2936</f>
        <v>0</v>
      </c>
      <c r="U2936" s="40"/>
      <c r="V2936" s="40"/>
      <c r="W2936" s="40"/>
      <c r="X2936" s="40"/>
      <c r="Y2936" s="40"/>
      <c r="Z2936" s="40"/>
      <c r="AA2936" s="40"/>
      <c r="AB2936" s="40"/>
      <c r="AC2936" s="40"/>
      <c r="AD2936" s="40"/>
      <c r="AE2936" s="40"/>
      <c r="AR2936" s="225" t="s">
        <v>263</v>
      </c>
      <c r="AT2936" s="225" t="s">
        <v>162</v>
      </c>
      <c r="AU2936" s="225" t="s">
        <v>83</v>
      </c>
      <c r="AY2936" s="19" t="s">
        <v>160</v>
      </c>
      <c r="BE2936" s="226">
        <f>IF(N2936="základní",J2936,0)</f>
        <v>0</v>
      </c>
      <c r="BF2936" s="226">
        <f>IF(N2936="snížená",J2936,0)</f>
        <v>0</v>
      </c>
      <c r="BG2936" s="226">
        <f>IF(N2936="zákl. přenesená",J2936,0)</f>
        <v>0</v>
      </c>
      <c r="BH2936" s="226">
        <f>IF(N2936="sníž. přenesená",J2936,0)</f>
        <v>0</v>
      </c>
      <c r="BI2936" s="226">
        <f>IF(N2936="nulová",J2936,0)</f>
        <v>0</v>
      </c>
      <c r="BJ2936" s="19" t="s">
        <v>81</v>
      </c>
      <c r="BK2936" s="226">
        <f>ROUND(I2936*H2936,2)</f>
        <v>0</v>
      </c>
      <c r="BL2936" s="19" t="s">
        <v>263</v>
      </c>
      <c r="BM2936" s="225" t="s">
        <v>3740</v>
      </c>
    </row>
    <row r="2937" s="2" customFormat="1">
      <c r="A2937" s="40"/>
      <c r="B2937" s="41"/>
      <c r="C2937" s="42"/>
      <c r="D2937" s="227" t="s">
        <v>169</v>
      </c>
      <c r="E2937" s="42"/>
      <c r="F2937" s="228" t="s">
        <v>3741</v>
      </c>
      <c r="G2937" s="42"/>
      <c r="H2937" s="42"/>
      <c r="I2937" s="229"/>
      <c r="J2937" s="42"/>
      <c r="K2937" s="42"/>
      <c r="L2937" s="46"/>
      <c r="M2937" s="230"/>
      <c r="N2937" s="231"/>
      <c r="O2937" s="86"/>
      <c r="P2937" s="86"/>
      <c r="Q2937" s="86"/>
      <c r="R2937" s="86"/>
      <c r="S2937" s="86"/>
      <c r="T2937" s="87"/>
      <c r="U2937" s="40"/>
      <c r="V2937" s="40"/>
      <c r="W2937" s="40"/>
      <c r="X2937" s="40"/>
      <c r="Y2937" s="40"/>
      <c r="Z2937" s="40"/>
      <c r="AA2937" s="40"/>
      <c r="AB2937" s="40"/>
      <c r="AC2937" s="40"/>
      <c r="AD2937" s="40"/>
      <c r="AE2937" s="40"/>
      <c r="AT2937" s="19" t="s">
        <v>169</v>
      </c>
      <c r="AU2937" s="19" t="s">
        <v>83</v>
      </c>
    </row>
    <row r="2938" s="13" customFormat="1">
      <c r="A2938" s="13"/>
      <c r="B2938" s="232"/>
      <c r="C2938" s="233"/>
      <c r="D2938" s="234" t="s">
        <v>171</v>
      </c>
      <c r="E2938" s="235" t="s">
        <v>19</v>
      </c>
      <c r="F2938" s="236" t="s">
        <v>1545</v>
      </c>
      <c r="G2938" s="233"/>
      <c r="H2938" s="237">
        <v>14.752000000000001</v>
      </c>
      <c r="I2938" s="238"/>
      <c r="J2938" s="233"/>
      <c r="K2938" s="233"/>
      <c r="L2938" s="239"/>
      <c r="M2938" s="240"/>
      <c r="N2938" s="241"/>
      <c r="O2938" s="241"/>
      <c r="P2938" s="241"/>
      <c r="Q2938" s="241"/>
      <c r="R2938" s="241"/>
      <c r="S2938" s="241"/>
      <c r="T2938" s="242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T2938" s="243" t="s">
        <v>171</v>
      </c>
      <c r="AU2938" s="243" t="s">
        <v>83</v>
      </c>
      <c r="AV2938" s="13" t="s">
        <v>83</v>
      </c>
      <c r="AW2938" s="13" t="s">
        <v>35</v>
      </c>
      <c r="AX2938" s="13" t="s">
        <v>73</v>
      </c>
      <c r="AY2938" s="243" t="s">
        <v>160</v>
      </c>
    </row>
    <row r="2939" s="13" customFormat="1">
      <c r="A2939" s="13"/>
      <c r="B2939" s="232"/>
      <c r="C2939" s="233"/>
      <c r="D2939" s="234" t="s">
        <v>171</v>
      </c>
      <c r="E2939" s="235" t="s">
        <v>19</v>
      </c>
      <c r="F2939" s="236" t="s">
        <v>1546</v>
      </c>
      <c r="G2939" s="233"/>
      <c r="H2939" s="237">
        <v>15.331</v>
      </c>
      <c r="I2939" s="238"/>
      <c r="J2939" s="233"/>
      <c r="K2939" s="233"/>
      <c r="L2939" s="239"/>
      <c r="M2939" s="240"/>
      <c r="N2939" s="241"/>
      <c r="O2939" s="241"/>
      <c r="P2939" s="241"/>
      <c r="Q2939" s="241"/>
      <c r="R2939" s="241"/>
      <c r="S2939" s="241"/>
      <c r="T2939" s="242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T2939" s="243" t="s">
        <v>171</v>
      </c>
      <c r="AU2939" s="243" t="s">
        <v>83</v>
      </c>
      <c r="AV2939" s="13" t="s">
        <v>83</v>
      </c>
      <c r="AW2939" s="13" t="s">
        <v>35</v>
      </c>
      <c r="AX2939" s="13" t="s">
        <v>73</v>
      </c>
      <c r="AY2939" s="243" t="s">
        <v>160</v>
      </c>
    </row>
    <row r="2940" s="13" customFormat="1">
      <c r="A2940" s="13"/>
      <c r="B2940" s="232"/>
      <c r="C2940" s="233"/>
      <c r="D2940" s="234" t="s">
        <v>171</v>
      </c>
      <c r="E2940" s="235" t="s">
        <v>19</v>
      </c>
      <c r="F2940" s="236" t="s">
        <v>1547</v>
      </c>
      <c r="G2940" s="233"/>
      <c r="H2940" s="237">
        <v>1.4099999999999999</v>
      </c>
      <c r="I2940" s="238"/>
      <c r="J2940" s="233"/>
      <c r="K2940" s="233"/>
      <c r="L2940" s="239"/>
      <c r="M2940" s="240"/>
      <c r="N2940" s="241"/>
      <c r="O2940" s="241"/>
      <c r="P2940" s="241"/>
      <c r="Q2940" s="241"/>
      <c r="R2940" s="241"/>
      <c r="S2940" s="241"/>
      <c r="T2940" s="242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T2940" s="243" t="s">
        <v>171</v>
      </c>
      <c r="AU2940" s="243" t="s">
        <v>83</v>
      </c>
      <c r="AV2940" s="13" t="s">
        <v>83</v>
      </c>
      <c r="AW2940" s="13" t="s">
        <v>35</v>
      </c>
      <c r="AX2940" s="13" t="s">
        <v>73</v>
      </c>
      <c r="AY2940" s="243" t="s">
        <v>160</v>
      </c>
    </row>
    <row r="2941" s="13" customFormat="1">
      <c r="A2941" s="13"/>
      <c r="B2941" s="232"/>
      <c r="C2941" s="233"/>
      <c r="D2941" s="234" t="s">
        <v>171</v>
      </c>
      <c r="E2941" s="235" t="s">
        <v>19</v>
      </c>
      <c r="F2941" s="236" t="s">
        <v>1548</v>
      </c>
      <c r="G2941" s="233"/>
      <c r="H2941" s="237">
        <v>1.647</v>
      </c>
      <c r="I2941" s="238"/>
      <c r="J2941" s="233"/>
      <c r="K2941" s="233"/>
      <c r="L2941" s="239"/>
      <c r="M2941" s="240"/>
      <c r="N2941" s="241"/>
      <c r="O2941" s="241"/>
      <c r="P2941" s="241"/>
      <c r="Q2941" s="241"/>
      <c r="R2941" s="241"/>
      <c r="S2941" s="241"/>
      <c r="T2941" s="242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T2941" s="243" t="s">
        <v>171</v>
      </c>
      <c r="AU2941" s="243" t="s">
        <v>83</v>
      </c>
      <c r="AV2941" s="13" t="s">
        <v>83</v>
      </c>
      <c r="AW2941" s="13" t="s">
        <v>35</v>
      </c>
      <c r="AX2941" s="13" t="s">
        <v>73</v>
      </c>
      <c r="AY2941" s="243" t="s">
        <v>160</v>
      </c>
    </row>
    <row r="2942" s="13" customFormat="1">
      <c r="A2942" s="13"/>
      <c r="B2942" s="232"/>
      <c r="C2942" s="233"/>
      <c r="D2942" s="234" t="s">
        <v>171</v>
      </c>
      <c r="E2942" s="235" t="s">
        <v>19</v>
      </c>
      <c r="F2942" s="236" t="s">
        <v>1549</v>
      </c>
      <c r="G2942" s="233"/>
      <c r="H2942" s="237">
        <v>7.4669999999999996</v>
      </c>
      <c r="I2942" s="238"/>
      <c r="J2942" s="233"/>
      <c r="K2942" s="233"/>
      <c r="L2942" s="239"/>
      <c r="M2942" s="240"/>
      <c r="N2942" s="241"/>
      <c r="O2942" s="241"/>
      <c r="P2942" s="241"/>
      <c r="Q2942" s="241"/>
      <c r="R2942" s="241"/>
      <c r="S2942" s="241"/>
      <c r="T2942" s="242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T2942" s="243" t="s">
        <v>171</v>
      </c>
      <c r="AU2942" s="243" t="s">
        <v>83</v>
      </c>
      <c r="AV2942" s="13" t="s">
        <v>83</v>
      </c>
      <c r="AW2942" s="13" t="s">
        <v>35</v>
      </c>
      <c r="AX2942" s="13" t="s">
        <v>73</v>
      </c>
      <c r="AY2942" s="243" t="s">
        <v>160</v>
      </c>
    </row>
    <row r="2943" s="13" customFormat="1">
      <c r="A2943" s="13"/>
      <c r="B2943" s="232"/>
      <c r="C2943" s="233"/>
      <c r="D2943" s="234" t="s">
        <v>171</v>
      </c>
      <c r="E2943" s="235" t="s">
        <v>19</v>
      </c>
      <c r="F2943" s="236" t="s">
        <v>1550</v>
      </c>
      <c r="G2943" s="233"/>
      <c r="H2943" s="237">
        <v>7.585</v>
      </c>
      <c r="I2943" s="238"/>
      <c r="J2943" s="233"/>
      <c r="K2943" s="233"/>
      <c r="L2943" s="239"/>
      <c r="M2943" s="240"/>
      <c r="N2943" s="241"/>
      <c r="O2943" s="241"/>
      <c r="P2943" s="241"/>
      <c r="Q2943" s="241"/>
      <c r="R2943" s="241"/>
      <c r="S2943" s="241"/>
      <c r="T2943" s="242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T2943" s="243" t="s">
        <v>171</v>
      </c>
      <c r="AU2943" s="243" t="s">
        <v>83</v>
      </c>
      <c r="AV2943" s="13" t="s">
        <v>83</v>
      </c>
      <c r="AW2943" s="13" t="s">
        <v>35</v>
      </c>
      <c r="AX2943" s="13" t="s">
        <v>73</v>
      </c>
      <c r="AY2943" s="243" t="s">
        <v>160</v>
      </c>
    </row>
    <row r="2944" s="13" customFormat="1">
      <c r="A2944" s="13"/>
      <c r="B2944" s="232"/>
      <c r="C2944" s="233"/>
      <c r="D2944" s="234" t="s">
        <v>171</v>
      </c>
      <c r="E2944" s="235" t="s">
        <v>19</v>
      </c>
      <c r="F2944" s="236" t="s">
        <v>1551</v>
      </c>
      <c r="G2944" s="233"/>
      <c r="H2944" s="237">
        <v>10.231</v>
      </c>
      <c r="I2944" s="238"/>
      <c r="J2944" s="233"/>
      <c r="K2944" s="233"/>
      <c r="L2944" s="239"/>
      <c r="M2944" s="240"/>
      <c r="N2944" s="241"/>
      <c r="O2944" s="241"/>
      <c r="P2944" s="241"/>
      <c r="Q2944" s="241"/>
      <c r="R2944" s="241"/>
      <c r="S2944" s="241"/>
      <c r="T2944" s="242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T2944" s="243" t="s">
        <v>171</v>
      </c>
      <c r="AU2944" s="243" t="s">
        <v>83</v>
      </c>
      <c r="AV2944" s="13" t="s">
        <v>83</v>
      </c>
      <c r="AW2944" s="13" t="s">
        <v>35</v>
      </c>
      <c r="AX2944" s="13" t="s">
        <v>73</v>
      </c>
      <c r="AY2944" s="243" t="s">
        <v>160</v>
      </c>
    </row>
    <row r="2945" s="13" customFormat="1">
      <c r="A2945" s="13"/>
      <c r="B2945" s="232"/>
      <c r="C2945" s="233"/>
      <c r="D2945" s="234" t="s">
        <v>171</v>
      </c>
      <c r="E2945" s="235" t="s">
        <v>19</v>
      </c>
      <c r="F2945" s="236" t="s">
        <v>1552</v>
      </c>
      <c r="G2945" s="233"/>
      <c r="H2945" s="237">
        <v>4.7249999999999996</v>
      </c>
      <c r="I2945" s="238"/>
      <c r="J2945" s="233"/>
      <c r="K2945" s="233"/>
      <c r="L2945" s="239"/>
      <c r="M2945" s="240"/>
      <c r="N2945" s="241"/>
      <c r="O2945" s="241"/>
      <c r="P2945" s="241"/>
      <c r="Q2945" s="241"/>
      <c r="R2945" s="241"/>
      <c r="S2945" s="241"/>
      <c r="T2945" s="242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T2945" s="243" t="s">
        <v>171</v>
      </c>
      <c r="AU2945" s="243" t="s">
        <v>83</v>
      </c>
      <c r="AV2945" s="13" t="s">
        <v>83</v>
      </c>
      <c r="AW2945" s="13" t="s">
        <v>35</v>
      </c>
      <c r="AX2945" s="13" t="s">
        <v>73</v>
      </c>
      <c r="AY2945" s="243" t="s">
        <v>160</v>
      </c>
    </row>
    <row r="2946" s="13" customFormat="1">
      <c r="A2946" s="13"/>
      <c r="B2946" s="232"/>
      <c r="C2946" s="233"/>
      <c r="D2946" s="234" t="s">
        <v>171</v>
      </c>
      <c r="E2946" s="235" t="s">
        <v>19</v>
      </c>
      <c r="F2946" s="236" t="s">
        <v>1553</v>
      </c>
      <c r="G2946" s="233"/>
      <c r="H2946" s="237">
        <v>7.3979999999999997</v>
      </c>
      <c r="I2946" s="238"/>
      <c r="J2946" s="233"/>
      <c r="K2946" s="233"/>
      <c r="L2946" s="239"/>
      <c r="M2946" s="240"/>
      <c r="N2946" s="241"/>
      <c r="O2946" s="241"/>
      <c r="P2946" s="241"/>
      <c r="Q2946" s="241"/>
      <c r="R2946" s="241"/>
      <c r="S2946" s="241"/>
      <c r="T2946" s="242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T2946" s="243" t="s">
        <v>171</v>
      </c>
      <c r="AU2946" s="243" t="s">
        <v>83</v>
      </c>
      <c r="AV2946" s="13" t="s">
        <v>83</v>
      </c>
      <c r="AW2946" s="13" t="s">
        <v>35</v>
      </c>
      <c r="AX2946" s="13" t="s">
        <v>73</v>
      </c>
      <c r="AY2946" s="243" t="s">
        <v>160</v>
      </c>
    </row>
    <row r="2947" s="13" customFormat="1">
      <c r="A2947" s="13"/>
      <c r="B2947" s="232"/>
      <c r="C2947" s="233"/>
      <c r="D2947" s="234" t="s">
        <v>171</v>
      </c>
      <c r="E2947" s="235" t="s">
        <v>19</v>
      </c>
      <c r="F2947" s="236" t="s">
        <v>1554</v>
      </c>
      <c r="G2947" s="233"/>
      <c r="H2947" s="237">
        <v>1.8080000000000001</v>
      </c>
      <c r="I2947" s="238"/>
      <c r="J2947" s="233"/>
      <c r="K2947" s="233"/>
      <c r="L2947" s="239"/>
      <c r="M2947" s="240"/>
      <c r="N2947" s="241"/>
      <c r="O2947" s="241"/>
      <c r="P2947" s="241"/>
      <c r="Q2947" s="241"/>
      <c r="R2947" s="241"/>
      <c r="S2947" s="241"/>
      <c r="T2947" s="242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T2947" s="243" t="s">
        <v>171</v>
      </c>
      <c r="AU2947" s="243" t="s">
        <v>83</v>
      </c>
      <c r="AV2947" s="13" t="s">
        <v>83</v>
      </c>
      <c r="AW2947" s="13" t="s">
        <v>35</v>
      </c>
      <c r="AX2947" s="13" t="s">
        <v>73</v>
      </c>
      <c r="AY2947" s="243" t="s">
        <v>160</v>
      </c>
    </row>
    <row r="2948" s="13" customFormat="1">
      <c r="A2948" s="13"/>
      <c r="B2948" s="232"/>
      <c r="C2948" s="233"/>
      <c r="D2948" s="234" t="s">
        <v>171</v>
      </c>
      <c r="E2948" s="235" t="s">
        <v>19</v>
      </c>
      <c r="F2948" s="236" t="s">
        <v>1555</v>
      </c>
      <c r="G2948" s="233"/>
      <c r="H2948" s="237">
        <v>5.085</v>
      </c>
      <c r="I2948" s="238"/>
      <c r="J2948" s="233"/>
      <c r="K2948" s="233"/>
      <c r="L2948" s="239"/>
      <c r="M2948" s="240"/>
      <c r="N2948" s="241"/>
      <c r="O2948" s="241"/>
      <c r="P2948" s="241"/>
      <c r="Q2948" s="241"/>
      <c r="R2948" s="241"/>
      <c r="S2948" s="241"/>
      <c r="T2948" s="242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T2948" s="243" t="s">
        <v>171</v>
      </c>
      <c r="AU2948" s="243" t="s">
        <v>83</v>
      </c>
      <c r="AV2948" s="13" t="s">
        <v>83</v>
      </c>
      <c r="AW2948" s="13" t="s">
        <v>35</v>
      </c>
      <c r="AX2948" s="13" t="s">
        <v>73</v>
      </c>
      <c r="AY2948" s="243" t="s">
        <v>160</v>
      </c>
    </row>
    <row r="2949" s="13" customFormat="1">
      <c r="A2949" s="13"/>
      <c r="B2949" s="232"/>
      <c r="C2949" s="233"/>
      <c r="D2949" s="234" t="s">
        <v>171</v>
      </c>
      <c r="E2949" s="235" t="s">
        <v>19</v>
      </c>
      <c r="F2949" s="236" t="s">
        <v>1556</v>
      </c>
      <c r="G2949" s="233"/>
      <c r="H2949" s="237">
        <v>3.927</v>
      </c>
      <c r="I2949" s="238"/>
      <c r="J2949" s="233"/>
      <c r="K2949" s="233"/>
      <c r="L2949" s="239"/>
      <c r="M2949" s="240"/>
      <c r="N2949" s="241"/>
      <c r="O2949" s="241"/>
      <c r="P2949" s="241"/>
      <c r="Q2949" s="241"/>
      <c r="R2949" s="241"/>
      <c r="S2949" s="241"/>
      <c r="T2949" s="242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T2949" s="243" t="s">
        <v>171</v>
      </c>
      <c r="AU2949" s="243" t="s">
        <v>83</v>
      </c>
      <c r="AV2949" s="13" t="s">
        <v>83</v>
      </c>
      <c r="AW2949" s="13" t="s">
        <v>35</v>
      </c>
      <c r="AX2949" s="13" t="s">
        <v>73</v>
      </c>
      <c r="AY2949" s="243" t="s">
        <v>160</v>
      </c>
    </row>
    <row r="2950" s="13" customFormat="1">
      <c r="A2950" s="13"/>
      <c r="B2950" s="232"/>
      <c r="C2950" s="233"/>
      <c r="D2950" s="234" t="s">
        <v>171</v>
      </c>
      <c r="E2950" s="235" t="s">
        <v>19</v>
      </c>
      <c r="F2950" s="236" t="s">
        <v>1557</v>
      </c>
      <c r="G2950" s="233"/>
      <c r="H2950" s="237">
        <v>1.589</v>
      </c>
      <c r="I2950" s="238"/>
      <c r="J2950" s="233"/>
      <c r="K2950" s="233"/>
      <c r="L2950" s="239"/>
      <c r="M2950" s="240"/>
      <c r="N2950" s="241"/>
      <c r="O2950" s="241"/>
      <c r="P2950" s="241"/>
      <c r="Q2950" s="241"/>
      <c r="R2950" s="241"/>
      <c r="S2950" s="241"/>
      <c r="T2950" s="242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T2950" s="243" t="s">
        <v>171</v>
      </c>
      <c r="AU2950" s="243" t="s">
        <v>83</v>
      </c>
      <c r="AV2950" s="13" t="s">
        <v>83</v>
      </c>
      <c r="AW2950" s="13" t="s">
        <v>35</v>
      </c>
      <c r="AX2950" s="13" t="s">
        <v>73</v>
      </c>
      <c r="AY2950" s="243" t="s">
        <v>160</v>
      </c>
    </row>
    <row r="2951" s="13" customFormat="1">
      <c r="A2951" s="13"/>
      <c r="B2951" s="232"/>
      <c r="C2951" s="233"/>
      <c r="D2951" s="234" t="s">
        <v>171</v>
      </c>
      <c r="E2951" s="235" t="s">
        <v>19</v>
      </c>
      <c r="F2951" s="236" t="s">
        <v>1558</v>
      </c>
      <c r="G2951" s="233"/>
      <c r="H2951" s="237">
        <v>22.456</v>
      </c>
      <c r="I2951" s="238"/>
      <c r="J2951" s="233"/>
      <c r="K2951" s="233"/>
      <c r="L2951" s="239"/>
      <c r="M2951" s="240"/>
      <c r="N2951" s="241"/>
      <c r="O2951" s="241"/>
      <c r="P2951" s="241"/>
      <c r="Q2951" s="241"/>
      <c r="R2951" s="241"/>
      <c r="S2951" s="241"/>
      <c r="T2951" s="242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T2951" s="243" t="s">
        <v>171</v>
      </c>
      <c r="AU2951" s="243" t="s">
        <v>83</v>
      </c>
      <c r="AV2951" s="13" t="s">
        <v>83</v>
      </c>
      <c r="AW2951" s="13" t="s">
        <v>35</v>
      </c>
      <c r="AX2951" s="13" t="s">
        <v>73</v>
      </c>
      <c r="AY2951" s="243" t="s">
        <v>160</v>
      </c>
    </row>
    <row r="2952" s="13" customFormat="1">
      <c r="A2952" s="13"/>
      <c r="B2952" s="232"/>
      <c r="C2952" s="233"/>
      <c r="D2952" s="234" t="s">
        <v>171</v>
      </c>
      <c r="E2952" s="235" t="s">
        <v>19</v>
      </c>
      <c r="F2952" s="236" t="s">
        <v>1559</v>
      </c>
      <c r="G2952" s="233"/>
      <c r="H2952" s="237">
        <v>5.5229999999999997</v>
      </c>
      <c r="I2952" s="238"/>
      <c r="J2952" s="233"/>
      <c r="K2952" s="233"/>
      <c r="L2952" s="239"/>
      <c r="M2952" s="240"/>
      <c r="N2952" s="241"/>
      <c r="O2952" s="241"/>
      <c r="P2952" s="241"/>
      <c r="Q2952" s="241"/>
      <c r="R2952" s="241"/>
      <c r="S2952" s="241"/>
      <c r="T2952" s="242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T2952" s="243" t="s">
        <v>171</v>
      </c>
      <c r="AU2952" s="243" t="s">
        <v>83</v>
      </c>
      <c r="AV2952" s="13" t="s">
        <v>83</v>
      </c>
      <c r="AW2952" s="13" t="s">
        <v>35</v>
      </c>
      <c r="AX2952" s="13" t="s">
        <v>73</v>
      </c>
      <c r="AY2952" s="243" t="s">
        <v>160</v>
      </c>
    </row>
    <row r="2953" s="13" customFormat="1">
      <c r="A2953" s="13"/>
      <c r="B2953" s="232"/>
      <c r="C2953" s="233"/>
      <c r="D2953" s="234" t="s">
        <v>171</v>
      </c>
      <c r="E2953" s="235" t="s">
        <v>19</v>
      </c>
      <c r="F2953" s="236" t="s">
        <v>1560</v>
      </c>
      <c r="G2953" s="233"/>
      <c r="H2953" s="237">
        <v>5.3760000000000003</v>
      </c>
      <c r="I2953" s="238"/>
      <c r="J2953" s="233"/>
      <c r="K2953" s="233"/>
      <c r="L2953" s="239"/>
      <c r="M2953" s="240"/>
      <c r="N2953" s="241"/>
      <c r="O2953" s="241"/>
      <c r="P2953" s="241"/>
      <c r="Q2953" s="241"/>
      <c r="R2953" s="241"/>
      <c r="S2953" s="241"/>
      <c r="T2953" s="242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T2953" s="243" t="s">
        <v>171</v>
      </c>
      <c r="AU2953" s="243" t="s">
        <v>83</v>
      </c>
      <c r="AV2953" s="13" t="s">
        <v>83</v>
      </c>
      <c r="AW2953" s="13" t="s">
        <v>35</v>
      </c>
      <c r="AX2953" s="13" t="s">
        <v>73</v>
      </c>
      <c r="AY2953" s="243" t="s">
        <v>160</v>
      </c>
    </row>
    <row r="2954" s="13" customFormat="1">
      <c r="A2954" s="13"/>
      <c r="B2954" s="232"/>
      <c r="C2954" s="233"/>
      <c r="D2954" s="234" t="s">
        <v>171</v>
      </c>
      <c r="E2954" s="235" t="s">
        <v>19</v>
      </c>
      <c r="F2954" s="236" t="s">
        <v>1561</v>
      </c>
      <c r="G2954" s="233"/>
      <c r="H2954" s="237">
        <v>14.866</v>
      </c>
      <c r="I2954" s="238"/>
      <c r="J2954" s="233"/>
      <c r="K2954" s="233"/>
      <c r="L2954" s="239"/>
      <c r="M2954" s="240"/>
      <c r="N2954" s="241"/>
      <c r="O2954" s="241"/>
      <c r="P2954" s="241"/>
      <c r="Q2954" s="241"/>
      <c r="R2954" s="241"/>
      <c r="S2954" s="241"/>
      <c r="T2954" s="242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T2954" s="243" t="s">
        <v>171</v>
      </c>
      <c r="AU2954" s="243" t="s">
        <v>83</v>
      </c>
      <c r="AV2954" s="13" t="s">
        <v>83</v>
      </c>
      <c r="AW2954" s="13" t="s">
        <v>35</v>
      </c>
      <c r="AX2954" s="13" t="s">
        <v>73</v>
      </c>
      <c r="AY2954" s="243" t="s">
        <v>160</v>
      </c>
    </row>
    <row r="2955" s="15" customFormat="1">
      <c r="A2955" s="15"/>
      <c r="B2955" s="265"/>
      <c r="C2955" s="266"/>
      <c r="D2955" s="234" t="s">
        <v>171</v>
      </c>
      <c r="E2955" s="267" t="s">
        <v>19</v>
      </c>
      <c r="F2955" s="268" t="s">
        <v>1347</v>
      </c>
      <c r="G2955" s="266"/>
      <c r="H2955" s="269">
        <v>131.17599999999999</v>
      </c>
      <c r="I2955" s="270"/>
      <c r="J2955" s="266"/>
      <c r="K2955" s="266"/>
      <c r="L2955" s="271"/>
      <c r="M2955" s="272"/>
      <c r="N2955" s="273"/>
      <c r="O2955" s="273"/>
      <c r="P2955" s="273"/>
      <c r="Q2955" s="273"/>
      <c r="R2955" s="273"/>
      <c r="S2955" s="273"/>
      <c r="T2955" s="274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/>
      <c r="AE2955" s="15"/>
      <c r="AT2955" s="275" t="s">
        <v>171</v>
      </c>
      <c r="AU2955" s="275" t="s">
        <v>83</v>
      </c>
      <c r="AV2955" s="15" t="s">
        <v>181</v>
      </c>
      <c r="AW2955" s="15" t="s">
        <v>35</v>
      </c>
      <c r="AX2955" s="15" t="s">
        <v>73</v>
      </c>
      <c r="AY2955" s="275" t="s">
        <v>160</v>
      </c>
    </row>
    <row r="2956" s="13" customFormat="1">
      <c r="A2956" s="13"/>
      <c r="B2956" s="232"/>
      <c r="C2956" s="233"/>
      <c r="D2956" s="234" t="s">
        <v>171</v>
      </c>
      <c r="E2956" s="235" t="s">
        <v>19</v>
      </c>
      <c r="F2956" s="236" t="s">
        <v>1181</v>
      </c>
      <c r="G2956" s="233"/>
      <c r="H2956" s="237">
        <v>4.5490000000000004</v>
      </c>
      <c r="I2956" s="238"/>
      <c r="J2956" s="233"/>
      <c r="K2956" s="233"/>
      <c r="L2956" s="239"/>
      <c r="M2956" s="240"/>
      <c r="N2956" s="241"/>
      <c r="O2956" s="241"/>
      <c r="P2956" s="241"/>
      <c r="Q2956" s="241"/>
      <c r="R2956" s="241"/>
      <c r="S2956" s="241"/>
      <c r="T2956" s="242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T2956" s="243" t="s">
        <v>171</v>
      </c>
      <c r="AU2956" s="243" t="s">
        <v>83</v>
      </c>
      <c r="AV2956" s="13" t="s">
        <v>83</v>
      </c>
      <c r="AW2956" s="13" t="s">
        <v>35</v>
      </c>
      <c r="AX2956" s="13" t="s">
        <v>73</v>
      </c>
      <c r="AY2956" s="243" t="s">
        <v>160</v>
      </c>
    </row>
    <row r="2957" s="13" customFormat="1">
      <c r="A2957" s="13"/>
      <c r="B2957" s="232"/>
      <c r="C2957" s="233"/>
      <c r="D2957" s="234" t="s">
        <v>171</v>
      </c>
      <c r="E2957" s="235" t="s">
        <v>19</v>
      </c>
      <c r="F2957" s="236" t="s">
        <v>1182</v>
      </c>
      <c r="G2957" s="233"/>
      <c r="H2957" s="237">
        <v>8.1679999999999993</v>
      </c>
      <c r="I2957" s="238"/>
      <c r="J2957" s="233"/>
      <c r="K2957" s="233"/>
      <c r="L2957" s="239"/>
      <c r="M2957" s="240"/>
      <c r="N2957" s="241"/>
      <c r="O2957" s="241"/>
      <c r="P2957" s="241"/>
      <c r="Q2957" s="241"/>
      <c r="R2957" s="241"/>
      <c r="S2957" s="241"/>
      <c r="T2957" s="242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T2957" s="243" t="s">
        <v>171</v>
      </c>
      <c r="AU2957" s="243" t="s">
        <v>83</v>
      </c>
      <c r="AV2957" s="13" t="s">
        <v>83</v>
      </c>
      <c r="AW2957" s="13" t="s">
        <v>35</v>
      </c>
      <c r="AX2957" s="13" t="s">
        <v>73</v>
      </c>
      <c r="AY2957" s="243" t="s">
        <v>160</v>
      </c>
    </row>
    <row r="2958" s="13" customFormat="1">
      <c r="A2958" s="13"/>
      <c r="B2958" s="232"/>
      <c r="C2958" s="233"/>
      <c r="D2958" s="234" t="s">
        <v>171</v>
      </c>
      <c r="E2958" s="235" t="s">
        <v>19</v>
      </c>
      <c r="F2958" s="236" t="s">
        <v>1183</v>
      </c>
      <c r="G2958" s="233"/>
      <c r="H2958" s="237">
        <v>2.6030000000000002</v>
      </c>
      <c r="I2958" s="238"/>
      <c r="J2958" s="233"/>
      <c r="K2958" s="233"/>
      <c r="L2958" s="239"/>
      <c r="M2958" s="240"/>
      <c r="N2958" s="241"/>
      <c r="O2958" s="241"/>
      <c r="P2958" s="241"/>
      <c r="Q2958" s="241"/>
      <c r="R2958" s="241"/>
      <c r="S2958" s="241"/>
      <c r="T2958" s="242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T2958" s="243" t="s">
        <v>171</v>
      </c>
      <c r="AU2958" s="243" t="s">
        <v>83</v>
      </c>
      <c r="AV2958" s="13" t="s">
        <v>83</v>
      </c>
      <c r="AW2958" s="13" t="s">
        <v>35</v>
      </c>
      <c r="AX2958" s="13" t="s">
        <v>73</v>
      </c>
      <c r="AY2958" s="243" t="s">
        <v>160</v>
      </c>
    </row>
    <row r="2959" s="13" customFormat="1">
      <c r="A2959" s="13"/>
      <c r="B2959" s="232"/>
      <c r="C2959" s="233"/>
      <c r="D2959" s="234" t="s">
        <v>171</v>
      </c>
      <c r="E2959" s="235" t="s">
        <v>19</v>
      </c>
      <c r="F2959" s="236" t="s">
        <v>1184</v>
      </c>
      <c r="G2959" s="233"/>
      <c r="H2959" s="237">
        <v>4.4269999999999996</v>
      </c>
      <c r="I2959" s="238"/>
      <c r="J2959" s="233"/>
      <c r="K2959" s="233"/>
      <c r="L2959" s="239"/>
      <c r="M2959" s="240"/>
      <c r="N2959" s="241"/>
      <c r="O2959" s="241"/>
      <c r="P2959" s="241"/>
      <c r="Q2959" s="241"/>
      <c r="R2959" s="241"/>
      <c r="S2959" s="241"/>
      <c r="T2959" s="242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T2959" s="243" t="s">
        <v>171</v>
      </c>
      <c r="AU2959" s="243" t="s">
        <v>83</v>
      </c>
      <c r="AV2959" s="13" t="s">
        <v>83</v>
      </c>
      <c r="AW2959" s="13" t="s">
        <v>35</v>
      </c>
      <c r="AX2959" s="13" t="s">
        <v>73</v>
      </c>
      <c r="AY2959" s="243" t="s">
        <v>160</v>
      </c>
    </row>
    <row r="2960" s="13" customFormat="1">
      <c r="A2960" s="13"/>
      <c r="B2960" s="232"/>
      <c r="C2960" s="233"/>
      <c r="D2960" s="234" t="s">
        <v>171</v>
      </c>
      <c r="E2960" s="235" t="s">
        <v>19</v>
      </c>
      <c r="F2960" s="236" t="s">
        <v>1185</v>
      </c>
      <c r="G2960" s="233"/>
      <c r="H2960" s="237">
        <v>3.48</v>
      </c>
      <c r="I2960" s="238"/>
      <c r="J2960" s="233"/>
      <c r="K2960" s="233"/>
      <c r="L2960" s="239"/>
      <c r="M2960" s="240"/>
      <c r="N2960" s="241"/>
      <c r="O2960" s="241"/>
      <c r="P2960" s="241"/>
      <c r="Q2960" s="241"/>
      <c r="R2960" s="241"/>
      <c r="S2960" s="241"/>
      <c r="T2960" s="242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  <c r="AT2960" s="243" t="s">
        <v>171</v>
      </c>
      <c r="AU2960" s="243" t="s">
        <v>83</v>
      </c>
      <c r="AV2960" s="13" t="s">
        <v>83</v>
      </c>
      <c r="AW2960" s="13" t="s">
        <v>35</v>
      </c>
      <c r="AX2960" s="13" t="s">
        <v>73</v>
      </c>
      <c r="AY2960" s="243" t="s">
        <v>160</v>
      </c>
    </row>
    <row r="2961" s="13" customFormat="1">
      <c r="A2961" s="13"/>
      <c r="B2961" s="232"/>
      <c r="C2961" s="233"/>
      <c r="D2961" s="234" t="s">
        <v>171</v>
      </c>
      <c r="E2961" s="235" t="s">
        <v>19</v>
      </c>
      <c r="F2961" s="236" t="s">
        <v>1186</v>
      </c>
      <c r="G2961" s="233"/>
      <c r="H2961" s="237">
        <v>9.9199999999999999</v>
      </c>
      <c r="I2961" s="238"/>
      <c r="J2961" s="233"/>
      <c r="K2961" s="233"/>
      <c r="L2961" s="239"/>
      <c r="M2961" s="240"/>
      <c r="N2961" s="241"/>
      <c r="O2961" s="241"/>
      <c r="P2961" s="241"/>
      <c r="Q2961" s="241"/>
      <c r="R2961" s="241"/>
      <c r="S2961" s="241"/>
      <c r="T2961" s="242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T2961" s="243" t="s">
        <v>171</v>
      </c>
      <c r="AU2961" s="243" t="s">
        <v>83</v>
      </c>
      <c r="AV2961" s="13" t="s">
        <v>83</v>
      </c>
      <c r="AW2961" s="13" t="s">
        <v>35</v>
      </c>
      <c r="AX2961" s="13" t="s">
        <v>73</v>
      </c>
      <c r="AY2961" s="243" t="s">
        <v>160</v>
      </c>
    </row>
    <row r="2962" s="13" customFormat="1">
      <c r="A2962" s="13"/>
      <c r="B2962" s="232"/>
      <c r="C2962" s="233"/>
      <c r="D2962" s="234" t="s">
        <v>171</v>
      </c>
      <c r="E2962" s="235" t="s">
        <v>19</v>
      </c>
      <c r="F2962" s="236" t="s">
        <v>1187</v>
      </c>
      <c r="G2962" s="233"/>
      <c r="H2962" s="237">
        <v>10.523999999999999</v>
      </c>
      <c r="I2962" s="238"/>
      <c r="J2962" s="233"/>
      <c r="K2962" s="233"/>
      <c r="L2962" s="239"/>
      <c r="M2962" s="240"/>
      <c r="N2962" s="241"/>
      <c r="O2962" s="241"/>
      <c r="P2962" s="241"/>
      <c r="Q2962" s="241"/>
      <c r="R2962" s="241"/>
      <c r="S2962" s="241"/>
      <c r="T2962" s="242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T2962" s="243" t="s">
        <v>171</v>
      </c>
      <c r="AU2962" s="243" t="s">
        <v>83</v>
      </c>
      <c r="AV2962" s="13" t="s">
        <v>83</v>
      </c>
      <c r="AW2962" s="13" t="s">
        <v>35</v>
      </c>
      <c r="AX2962" s="13" t="s">
        <v>73</v>
      </c>
      <c r="AY2962" s="243" t="s">
        <v>160</v>
      </c>
    </row>
    <row r="2963" s="15" customFormat="1">
      <c r="A2963" s="15"/>
      <c r="B2963" s="265"/>
      <c r="C2963" s="266"/>
      <c r="D2963" s="234" t="s">
        <v>171</v>
      </c>
      <c r="E2963" s="267" t="s">
        <v>19</v>
      </c>
      <c r="F2963" s="268" t="s">
        <v>1188</v>
      </c>
      <c r="G2963" s="266"/>
      <c r="H2963" s="269">
        <v>43.670999999999999</v>
      </c>
      <c r="I2963" s="270"/>
      <c r="J2963" s="266"/>
      <c r="K2963" s="266"/>
      <c r="L2963" s="271"/>
      <c r="M2963" s="272"/>
      <c r="N2963" s="273"/>
      <c r="O2963" s="273"/>
      <c r="P2963" s="273"/>
      <c r="Q2963" s="273"/>
      <c r="R2963" s="273"/>
      <c r="S2963" s="273"/>
      <c r="T2963" s="274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T2963" s="275" t="s">
        <v>171</v>
      </c>
      <c r="AU2963" s="275" t="s">
        <v>83</v>
      </c>
      <c r="AV2963" s="15" t="s">
        <v>181</v>
      </c>
      <c r="AW2963" s="15" t="s">
        <v>35</v>
      </c>
      <c r="AX2963" s="15" t="s">
        <v>73</v>
      </c>
      <c r="AY2963" s="275" t="s">
        <v>160</v>
      </c>
    </row>
    <row r="2964" s="14" customFormat="1">
      <c r="A2964" s="14"/>
      <c r="B2964" s="244"/>
      <c r="C2964" s="245"/>
      <c r="D2964" s="234" t="s">
        <v>171</v>
      </c>
      <c r="E2964" s="246" t="s">
        <v>19</v>
      </c>
      <c r="F2964" s="247" t="s">
        <v>180</v>
      </c>
      <c r="G2964" s="245"/>
      <c r="H2964" s="248">
        <v>174.84700000000001</v>
      </c>
      <c r="I2964" s="249"/>
      <c r="J2964" s="245"/>
      <c r="K2964" s="245"/>
      <c r="L2964" s="250"/>
      <c r="M2964" s="251"/>
      <c r="N2964" s="252"/>
      <c r="O2964" s="252"/>
      <c r="P2964" s="252"/>
      <c r="Q2964" s="252"/>
      <c r="R2964" s="252"/>
      <c r="S2964" s="252"/>
      <c r="T2964" s="253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T2964" s="254" t="s">
        <v>171</v>
      </c>
      <c r="AU2964" s="254" t="s">
        <v>83</v>
      </c>
      <c r="AV2964" s="14" t="s">
        <v>167</v>
      </c>
      <c r="AW2964" s="14" t="s">
        <v>35</v>
      </c>
      <c r="AX2964" s="14" t="s">
        <v>81</v>
      </c>
      <c r="AY2964" s="254" t="s">
        <v>160</v>
      </c>
    </row>
    <row r="2965" s="2" customFormat="1" ht="37.8" customHeight="1">
      <c r="A2965" s="40"/>
      <c r="B2965" s="41"/>
      <c r="C2965" s="214" t="s">
        <v>3742</v>
      </c>
      <c r="D2965" s="214" t="s">
        <v>162</v>
      </c>
      <c r="E2965" s="215" t="s">
        <v>3743</v>
      </c>
      <c r="F2965" s="216" t="s">
        <v>3744</v>
      </c>
      <c r="G2965" s="217" t="s">
        <v>250</v>
      </c>
      <c r="H2965" s="218">
        <v>45.850000000000001</v>
      </c>
      <c r="I2965" s="219"/>
      <c r="J2965" s="220">
        <f>ROUND(I2965*H2965,2)</f>
        <v>0</v>
      </c>
      <c r="K2965" s="216" t="s">
        <v>166</v>
      </c>
      <c r="L2965" s="46"/>
      <c r="M2965" s="221" t="s">
        <v>19</v>
      </c>
      <c r="N2965" s="222" t="s">
        <v>44</v>
      </c>
      <c r="O2965" s="86"/>
      <c r="P2965" s="223">
        <f>O2965*H2965</f>
        <v>0</v>
      </c>
      <c r="Q2965" s="223">
        <v>0.00058</v>
      </c>
      <c r="R2965" s="223">
        <f>Q2965*H2965</f>
        <v>0.026593000000000002</v>
      </c>
      <c r="S2965" s="223">
        <v>0</v>
      </c>
      <c r="T2965" s="224">
        <f>S2965*H2965</f>
        <v>0</v>
      </c>
      <c r="U2965" s="40"/>
      <c r="V2965" s="40"/>
      <c r="W2965" s="40"/>
      <c r="X2965" s="40"/>
      <c r="Y2965" s="40"/>
      <c r="Z2965" s="40"/>
      <c r="AA2965" s="40"/>
      <c r="AB2965" s="40"/>
      <c r="AC2965" s="40"/>
      <c r="AD2965" s="40"/>
      <c r="AE2965" s="40"/>
      <c r="AR2965" s="225" t="s">
        <v>263</v>
      </c>
      <c r="AT2965" s="225" t="s">
        <v>162</v>
      </c>
      <c r="AU2965" s="225" t="s">
        <v>83</v>
      </c>
      <c r="AY2965" s="19" t="s">
        <v>160</v>
      </c>
      <c r="BE2965" s="226">
        <f>IF(N2965="základní",J2965,0)</f>
        <v>0</v>
      </c>
      <c r="BF2965" s="226">
        <f>IF(N2965="snížená",J2965,0)</f>
        <v>0</v>
      </c>
      <c r="BG2965" s="226">
        <f>IF(N2965="zákl. přenesená",J2965,0)</f>
        <v>0</v>
      </c>
      <c r="BH2965" s="226">
        <f>IF(N2965="sníž. přenesená",J2965,0)</f>
        <v>0</v>
      </c>
      <c r="BI2965" s="226">
        <f>IF(N2965="nulová",J2965,0)</f>
        <v>0</v>
      </c>
      <c r="BJ2965" s="19" t="s">
        <v>81</v>
      </c>
      <c r="BK2965" s="226">
        <f>ROUND(I2965*H2965,2)</f>
        <v>0</v>
      </c>
      <c r="BL2965" s="19" t="s">
        <v>263</v>
      </c>
      <c r="BM2965" s="225" t="s">
        <v>3745</v>
      </c>
    </row>
    <row r="2966" s="2" customFormat="1">
      <c r="A2966" s="40"/>
      <c r="B2966" s="41"/>
      <c r="C2966" s="42"/>
      <c r="D2966" s="227" t="s">
        <v>169</v>
      </c>
      <c r="E2966" s="42"/>
      <c r="F2966" s="228" t="s">
        <v>3746</v>
      </c>
      <c r="G2966" s="42"/>
      <c r="H2966" s="42"/>
      <c r="I2966" s="229"/>
      <c r="J2966" s="42"/>
      <c r="K2966" s="42"/>
      <c r="L2966" s="46"/>
      <c r="M2966" s="230"/>
      <c r="N2966" s="231"/>
      <c r="O2966" s="86"/>
      <c r="P2966" s="86"/>
      <c r="Q2966" s="86"/>
      <c r="R2966" s="86"/>
      <c r="S2966" s="86"/>
      <c r="T2966" s="87"/>
      <c r="U2966" s="40"/>
      <c r="V2966" s="40"/>
      <c r="W2966" s="40"/>
      <c r="X2966" s="40"/>
      <c r="Y2966" s="40"/>
      <c r="Z2966" s="40"/>
      <c r="AA2966" s="40"/>
      <c r="AB2966" s="40"/>
      <c r="AC2966" s="40"/>
      <c r="AD2966" s="40"/>
      <c r="AE2966" s="40"/>
      <c r="AT2966" s="19" t="s">
        <v>169</v>
      </c>
      <c r="AU2966" s="19" t="s">
        <v>83</v>
      </c>
    </row>
    <row r="2967" s="13" customFormat="1">
      <c r="A2967" s="13"/>
      <c r="B2967" s="232"/>
      <c r="C2967" s="233"/>
      <c r="D2967" s="234" t="s">
        <v>171</v>
      </c>
      <c r="E2967" s="235" t="s">
        <v>19</v>
      </c>
      <c r="F2967" s="236" t="s">
        <v>3747</v>
      </c>
      <c r="G2967" s="233"/>
      <c r="H2967" s="237">
        <v>11.59</v>
      </c>
      <c r="I2967" s="238"/>
      <c r="J2967" s="233"/>
      <c r="K2967" s="233"/>
      <c r="L2967" s="239"/>
      <c r="M2967" s="240"/>
      <c r="N2967" s="241"/>
      <c r="O2967" s="241"/>
      <c r="P2967" s="241"/>
      <c r="Q2967" s="241"/>
      <c r="R2967" s="241"/>
      <c r="S2967" s="241"/>
      <c r="T2967" s="242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T2967" s="243" t="s">
        <v>171</v>
      </c>
      <c r="AU2967" s="243" t="s">
        <v>83</v>
      </c>
      <c r="AV2967" s="13" t="s">
        <v>83</v>
      </c>
      <c r="AW2967" s="13" t="s">
        <v>35</v>
      </c>
      <c r="AX2967" s="13" t="s">
        <v>73</v>
      </c>
      <c r="AY2967" s="243" t="s">
        <v>160</v>
      </c>
    </row>
    <row r="2968" s="13" customFormat="1">
      <c r="A2968" s="13"/>
      <c r="B2968" s="232"/>
      <c r="C2968" s="233"/>
      <c r="D2968" s="234" t="s">
        <v>171</v>
      </c>
      <c r="E2968" s="235" t="s">
        <v>19</v>
      </c>
      <c r="F2968" s="236" t="s">
        <v>3748</v>
      </c>
      <c r="G2968" s="233"/>
      <c r="H2968" s="237">
        <v>10.279999999999999</v>
      </c>
      <c r="I2968" s="238"/>
      <c r="J2968" s="233"/>
      <c r="K2968" s="233"/>
      <c r="L2968" s="239"/>
      <c r="M2968" s="240"/>
      <c r="N2968" s="241"/>
      <c r="O2968" s="241"/>
      <c r="P2968" s="241"/>
      <c r="Q2968" s="241"/>
      <c r="R2968" s="241"/>
      <c r="S2968" s="241"/>
      <c r="T2968" s="242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T2968" s="243" t="s">
        <v>171</v>
      </c>
      <c r="AU2968" s="243" t="s">
        <v>83</v>
      </c>
      <c r="AV2968" s="13" t="s">
        <v>83</v>
      </c>
      <c r="AW2968" s="13" t="s">
        <v>35</v>
      </c>
      <c r="AX2968" s="13" t="s">
        <v>73</v>
      </c>
      <c r="AY2968" s="243" t="s">
        <v>160</v>
      </c>
    </row>
    <row r="2969" s="13" customFormat="1">
      <c r="A2969" s="13"/>
      <c r="B2969" s="232"/>
      <c r="C2969" s="233"/>
      <c r="D2969" s="234" t="s">
        <v>171</v>
      </c>
      <c r="E2969" s="235" t="s">
        <v>19</v>
      </c>
      <c r="F2969" s="236" t="s">
        <v>3749</v>
      </c>
      <c r="G2969" s="233"/>
      <c r="H2969" s="237">
        <v>7.75</v>
      </c>
      <c r="I2969" s="238"/>
      <c r="J2969" s="233"/>
      <c r="K2969" s="233"/>
      <c r="L2969" s="239"/>
      <c r="M2969" s="240"/>
      <c r="N2969" s="241"/>
      <c r="O2969" s="241"/>
      <c r="P2969" s="241"/>
      <c r="Q2969" s="241"/>
      <c r="R2969" s="241"/>
      <c r="S2969" s="241"/>
      <c r="T2969" s="242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T2969" s="243" t="s">
        <v>171</v>
      </c>
      <c r="AU2969" s="243" t="s">
        <v>83</v>
      </c>
      <c r="AV2969" s="13" t="s">
        <v>83</v>
      </c>
      <c r="AW2969" s="13" t="s">
        <v>35</v>
      </c>
      <c r="AX2969" s="13" t="s">
        <v>73</v>
      </c>
      <c r="AY2969" s="243" t="s">
        <v>160</v>
      </c>
    </row>
    <row r="2970" s="13" customFormat="1">
      <c r="A2970" s="13"/>
      <c r="B2970" s="232"/>
      <c r="C2970" s="233"/>
      <c r="D2970" s="234" t="s">
        <v>171</v>
      </c>
      <c r="E2970" s="235" t="s">
        <v>19</v>
      </c>
      <c r="F2970" s="236" t="s">
        <v>3750</v>
      </c>
      <c r="G2970" s="233"/>
      <c r="H2970" s="237">
        <v>8.7599999999999998</v>
      </c>
      <c r="I2970" s="238"/>
      <c r="J2970" s="233"/>
      <c r="K2970" s="233"/>
      <c r="L2970" s="239"/>
      <c r="M2970" s="240"/>
      <c r="N2970" s="241"/>
      <c r="O2970" s="241"/>
      <c r="P2970" s="241"/>
      <c r="Q2970" s="241"/>
      <c r="R2970" s="241"/>
      <c r="S2970" s="241"/>
      <c r="T2970" s="242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T2970" s="243" t="s">
        <v>171</v>
      </c>
      <c r="AU2970" s="243" t="s">
        <v>83</v>
      </c>
      <c r="AV2970" s="13" t="s">
        <v>83</v>
      </c>
      <c r="AW2970" s="13" t="s">
        <v>35</v>
      </c>
      <c r="AX2970" s="13" t="s">
        <v>73</v>
      </c>
      <c r="AY2970" s="243" t="s">
        <v>160</v>
      </c>
    </row>
    <row r="2971" s="15" customFormat="1">
      <c r="A2971" s="15"/>
      <c r="B2971" s="265"/>
      <c r="C2971" s="266"/>
      <c r="D2971" s="234" t="s">
        <v>171</v>
      </c>
      <c r="E2971" s="267" t="s">
        <v>19</v>
      </c>
      <c r="F2971" s="268" t="s">
        <v>3751</v>
      </c>
      <c r="G2971" s="266"/>
      <c r="H2971" s="269">
        <v>38.380000000000003</v>
      </c>
      <c r="I2971" s="270"/>
      <c r="J2971" s="266"/>
      <c r="K2971" s="266"/>
      <c r="L2971" s="271"/>
      <c r="M2971" s="272"/>
      <c r="N2971" s="273"/>
      <c r="O2971" s="273"/>
      <c r="P2971" s="273"/>
      <c r="Q2971" s="273"/>
      <c r="R2971" s="273"/>
      <c r="S2971" s="273"/>
      <c r="T2971" s="274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/>
      <c r="AE2971" s="15"/>
      <c r="AT2971" s="275" t="s">
        <v>171</v>
      </c>
      <c r="AU2971" s="275" t="s">
        <v>83</v>
      </c>
      <c r="AV2971" s="15" t="s">
        <v>181</v>
      </c>
      <c r="AW2971" s="15" t="s">
        <v>35</v>
      </c>
      <c r="AX2971" s="15" t="s">
        <v>73</v>
      </c>
      <c r="AY2971" s="275" t="s">
        <v>160</v>
      </c>
    </row>
    <row r="2972" s="13" customFormat="1">
      <c r="A2972" s="13"/>
      <c r="B2972" s="232"/>
      <c r="C2972" s="233"/>
      <c r="D2972" s="234" t="s">
        <v>171</v>
      </c>
      <c r="E2972" s="235" t="s">
        <v>19</v>
      </c>
      <c r="F2972" s="236" t="s">
        <v>3752</v>
      </c>
      <c r="G2972" s="233"/>
      <c r="H2972" s="237">
        <v>7.4699999999999998</v>
      </c>
      <c r="I2972" s="238"/>
      <c r="J2972" s="233"/>
      <c r="K2972" s="233"/>
      <c r="L2972" s="239"/>
      <c r="M2972" s="240"/>
      <c r="N2972" s="241"/>
      <c r="O2972" s="241"/>
      <c r="P2972" s="241"/>
      <c r="Q2972" s="241"/>
      <c r="R2972" s="241"/>
      <c r="S2972" s="241"/>
      <c r="T2972" s="242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T2972" s="243" t="s">
        <v>171</v>
      </c>
      <c r="AU2972" s="243" t="s">
        <v>83</v>
      </c>
      <c r="AV2972" s="13" t="s">
        <v>83</v>
      </c>
      <c r="AW2972" s="13" t="s">
        <v>35</v>
      </c>
      <c r="AX2972" s="13" t="s">
        <v>73</v>
      </c>
      <c r="AY2972" s="243" t="s">
        <v>160</v>
      </c>
    </row>
    <row r="2973" s="15" customFormat="1">
      <c r="A2973" s="15"/>
      <c r="B2973" s="265"/>
      <c r="C2973" s="266"/>
      <c r="D2973" s="234" t="s">
        <v>171</v>
      </c>
      <c r="E2973" s="267" t="s">
        <v>19</v>
      </c>
      <c r="F2973" s="268" t="s">
        <v>3753</v>
      </c>
      <c r="G2973" s="266"/>
      <c r="H2973" s="269">
        <v>7.4699999999999998</v>
      </c>
      <c r="I2973" s="270"/>
      <c r="J2973" s="266"/>
      <c r="K2973" s="266"/>
      <c r="L2973" s="271"/>
      <c r="M2973" s="272"/>
      <c r="N2973" s="273"/>
      <c r="O2973" s="273"/>
      <c r="P2973" s="273"/>
      <c r="Q2973" s="273"/>
      <c r="R2973" s="273"/>
      <c r="S2973" s="273"/>
      <c r="T2973" s="274"/>
      <c r="U2973" s="15"/>
      <c r="V2973" s="15"/>
      <c r="W2973" s="15"/>
      <c r="X2973" s="15"/>
      <c r="Y2973" s="15"/>
      <c r="Z2973" s="15"/>
      <c r="AA2973" s="15"/>
      <c r="AB2973" s="15"/>
      <c r="AC2973" s="15"/>
      <c r="AD2973" s="15"/>
      <c r="AE2973" s="15"/>
      <c r="AT2973" s="275" t="s">
        <v>171</v>
      </c>
      <c r="AU2973" s="275" t="s">
        <v>83</v>
      </c>
      <c r="AV2973" s="15" t="s">
        <v>181</v>
      </c>
      <c r="AW2973" s="15" t="s">
        <v>35</v>
      </c>
      <c r="AX2973" s="15" t="s">
        <v>73</v>
      </c>
      <c r="AY2973" s="275" t="s">
        <v>160</v>
      </c>
    </row>
    <row r="2974" s="14" customFormat="1">
      <c r="A2974" s="14"/>
      <c r="B2974" s="244"/>
      <c r="C2974" s="245"/>
      <c r="D2974" s="234" t="s">
        <v>171</v>
      </c>
      <c r="E2974" s="246" t="s">
        <v>19</v>
      </c>
      <c r="F2974" s="247" t="s">
        <v>180</v>
      </c>
      <c r="G2974" s="245"/>
      <c r="H2974" s="248">
        <v>45.850000000000001</v>
      </c>
      <c r="I2974" s="249"/>
      <c r="J2974" s="245"/>
      <c r="K2974" s="245"/>
      <c r="L2974" s="250"/>
      <c r="M2974" s="251"/>
      <c r="N2974" s="252"/>
      <c r="O2974" s="252"/>
      <c r="P2974" s="252"/>
      <c r="Q2974" s="252"/>
      <c r="R2974" s="252"/>
      <c r="S2974" s="252"/>
      <c r="T2974" s="253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T2974" s="254" t="s">
        <v>171</v>
      </c>
      <c r="AU2974" s="254" t="s">
        <v>83</v>
      </c>
      <c r="AV2974" s="14" t="s">
        <v>167</v>
      </c>
      <c r="AW2974" s="14" t="s">
        <v>35</v>
      </c>
      <c r="AX2974" s="14" t="s">
        <v>81</v>
      </c>
      <c r="AY2974" s="254" t="s">
        <v>160</v>
      </c>
    </row>
    <row r="2975" s="2" customFormat="1" ht="33" customHeight="1">
      <c r="A2975" s="40"/>
      <c r="B2975" s="41"/>
      <c r="C2975" s="255" t="s">
        <v>3754</v>
      </c>
      <c r="D2975" s="255" t="s">
        <v>242</v>
      </c>
      <c r="E2975" s="256" t="s">
        <v>3755</v>
      </c>
      <c r="F2975" s="257" t="s">
        <v>3756</v>
      </c>
      <c r="G2975" s="258" t="s">
        <v>250</v>
      </c>
      <c r="H2975" s="259">
        <v>50.435000000000002</v>
      </c>
      <c r="I2975" s="260"/>
      <c r="J2975" s="261">
        <f>ROUND(I2975*H2975,2)</f>
        <v>0</v>
      </c>
      <c r="K2975" s="257" t="s">
        <v>166</v>
      </c>
      <c r="L2975" s="262"/>
      <c r="M2975" s="263" t="s">
        <v>19</v>
      </c>
      <c r="N2975" s="264" t="s">
        <v>44</v>
      </c>
      <c r="O2975" s="86"/>
      <c r="P2975" s="223">
        <f>O2975*H2975</f>
        <v>0</v>
      </c>
      <c r="Q2975" s="223">
        <v>0.00264</v>
      </c>
      <c r="R2975" s="223">
        <f>Q2975*H2975</f>
        <v>0.1331484</v>
      </c>
      <c r="S2975" s="223">
        <v>0</v>
      </c>
      <c r="T2975" s="224">
        <f>S2975*H2975</f>
        <v>0</v>
      </c>
      <c r="U2975" s="40"/>
      <c r="V2975" s="40"/>
      <c r="W2975" s="40"/>
      <c r="X2975" s="40"/>
      <c r="Y2975" s="40"/>
      <c r="Z2975" s="40"/>
      <c r="AA2975" s="40"/>
      <c r="AB2975" s="40"/>
      <c r="AC2975" s="40"/>
      <c r="AD2975" s="40"/>
      <c r="AE2975" s="40"/>
      <c r="AR2975" s="225" t="s">
        <v>368</v>
      </c>
      <c r="AT2975" s="225" t="s">
        <v>242</v>
      </c>
      <c r="AU2975" s="225" t="s">
        <v>83</v>
      </c>
      <c r="AY2975" s="19" t="s">
        <v>160</v>
      </c>
      <c r="BE2975" s="226">
        <f>IF(N2975="základní",J2975,0)</f>
        <v>0</v>
      </c>
      <c r="BF2975" s="226">
        <f>IF(N2975="snížená",J2975,0)</f>
        <v>0</v>
      </c>
      <c r="BG2975" s="226">
        <f>IF(N2975="zákl. přenesená",J2975,0)</f>
        <v>0</v>
      </c>
      <c r="BH2975" s="226">
        <f>IF(N2975="sníž. přenesená",J2975,0)</f>
        <v>0</v>
      </c>
      <c r="BI2975" s="226">
        <f>IF(N2975="nulová",J2975,0)</f>
        <v>0</v>
      </c>
      <c r="BJ2975" s="19" t="s">
        <v>81</v>
      </c>
      <c r="BK2975" s="226">
        <f>ROUND(I2975*H2975,2)</f>
        <v>0</v>
      </c>
      <c r="BL2975" s="19" t="s">
        <v>263</v>
      </c>
      <c r="BM2975" s="225" t="s">
        <v>3757</v>
      </c>
    </row>
    <row r="2976" s="13" customFormat="1">
      <c r="A2976" s="13"/>
      <c r="B2976" s="232"/>
      <c r="C2976" s="233"/>
      <c r="D2976" s="234" t="s">
        <v>171</v>
      </c>
      <c r="E2976" s="233"/>
      <c r="F2976" s="236" t="s">
        <v>3758</v>
      </c>
      <c r="G2976" s="233"/>
      <c r="H2976" s="237">
        <v>50.435000000000002</v>
      </c>
      <c r="I2976" s="238"/>
      <c r="J2976" s="233"/>
      <c r="K2976" s="233"/>
      <c r="L2976" s="239"/>
      <c r="M2976" s="240"/>
      <c r="N2976" s="241"/>
      <c r="O2976" s="241"/>
      <c r="P2976" s="241"/>
      <c r="Q2976" s="241"/>
      <c r="R2976" s="241"/>
      <c r="S2976" s="241"/>
      <c r="T2976" s="242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T2976" s="243" t="s">
        <v>171</v>
      </c>
      <c r="AU2976" s="243" t="s">
        <v>83</v>
      </c>
      <c r="AV2976" s="13" t="s">
        <v>83</v>
      </c>
      <c r="AW2976" s="13" t="s">
        <v>4</v>
      </c>
      <c r="AX2976" s="13" t="s">
        <v>81</v>
      </c>
      <c r="AY2976" s="243" t="s">
        <v>160</v>
      </c>
    </row>
    <row r="2977" s="2" customFormat="1" ht="33" customHeight="1">
      <c r="A2977" s="40"/>
      <c r="B2977" s="41"/>
      <c r="C2977" s="214" t="s">
        <v>3759</v>
      </c>
      <c r="D2977" s="214" t="s">
        <v>162</v>
      </c>
      <c r="E2977" s="215" t="s">
        <v>3760</v>
      </c>
      <c r="F2977" s="216" t="s">
        <v>3761</v>
      </c>
      <c r="G2977" s="217" t="s">
        <v>165</v>
      </c>
      <c r="H2977" s="218">
        <v>174.84700000000001</v>
      </c>
      <c r="I2977" s="219"/>
      <c r="J2977" s="220">
        <f>ROUND(I2977*H2977,2)</f>
        <v>0</v>
      </c>
      <c r="K2977" s="216" t="s">
        <v>166</v>
      </c>
      <c r="L2977" s="46"/>
      <c r="M2977" s="221" t="s">
        <v>19</v>
      </c>
      <c r="N2977" s="222" t="s">
        <v>44</v>
      </c>
      <c r="O2977" s="86"/>
      <c r="P2977" s="223">
        <f>O2977*H2977</f>
        <v>0</v>
      </c>
      <c r="Q2977" s="223">
        <v>0.0090299999999999998</v>
      </c>
      <c r="R2977" s="223">
        <f>Q2977*H2977</f>
        <v>1.5788684100000001</v>
      </c>
      <c r="S2977" s="223">
        <v>0</v>
      </c>
      <c r="T2977" s="224">
        <f>S2977*H2977</f>
        <v>0</v>
      </c>
      <c r="U2977" s="40"/>
      <c r="V2977" s="40"/>
      <c r="W2977" s="40"/>
      <c r="X2977" s="40"/>
      <c r="Y2977" s="40"/>
      <c r="Z2977" s="40"/>
      <c r="AA2977" s="40"/>
      <c r="AB2977" s="40"/>
      <c r="AC2977" s="40"/>
      <c r="AD2977" s="40"/>
      <c r="AE2977" s="40"/>
      <c r="AR2977" s="225" t="s">
        <v>263</v>
      </c>
      <c r="AT2977" s="225" t="s">
        <v>162</v>
      </c>
      <c r="AU2977" s="225" t="s">
        <v>83</v>
      </c>
      <c r="AY2977" s="19" t="s">
        <v>160</v>
      </c>
      <c r="BE2977" s="226">
        <f>IF(N2977="základní",J2977,0)</f>
        <v>0</v>
      </c>
      <c r="BF2977" s="226">
        <f>IF(N2977="snížená",J2977,0)</f>
        <v>0</v>
      </c>
      <c r="BG2977" s="226">
        <f>IF(N2977="zákl. přenesená",J2977,0)</f>
        <v>0</v>
      </c>
      <c r="BH2977" s="226">
        <f>IF(N2977="sníž. přenesená",J2977,0)</f>
        <v>0</v>
      </c>
      <c r="BI2977" s="226">
        <f>IF(N2977="nulová",J2977,0)</f>
        <v>0</v>
      </c>
      <c r="BJ2977" s="19" t="s">
        <v>81</v>
      </c>
      <c r="BK2977" s="226">
        <f>ROUND(I2977*H2977,2)</f>
        <v>0</v>
      </c>
      <c r="BL2977" s="19" t="s">
        <v>263</v>
      </c>
      <c r="BM2977" s="225" t="s">
        <v>3762</v>
      </c>
    </row>
    <row r="2978" s="2" customFormat="1">
      <c r="A2978" s="40"/>
      <c r="B2978" s="41"/>
      <c r="C2978" s="42"/>
      <c r="D2978" s="227" t="s">
        <v>169</v>
      </c>
      <c r="E2978" s="42"/>
      <c r="F2978" s="228" t="s">
        <v>3763</v>
      </c>
      <c r="G2978" s="42"/>
      <c r="H2978" s="42"/>
      <c r="I2978" s="229"/>
      <c r="J2978" s="42"/>
      <c r="K2978" s="42"/>
      <c r="L2978" s="46"/>
      <c r="M2978" s="230"/>
      <c r="N2978" s="231"/>
      <c r="O2978" s="86"/>
      <c r="P2978" s="86"/>
      <c r="Q2978" s="86"/>
      <c r="R2978" s="86"/>
      <c r="S2978" s="86"/>
      <c r="T2978" s="87"/>
      <c r="U2978" s="40"/>
      <c r="V2978" s="40"/>
      <c r="W2978" s="40"/>
      <c r="X2978" s="40"/>
      <c r="Y2978" s="40"/>
      <c r="Z2978" s="40"/>
      <c r="AA2978" s="40"/>
      <c r="AB2978" s="40"/>
      <c r="AC2978" s="40"/>
      <c r="AD2978" s="40"/>
      <c r="AE2978" s="40"/>
      <c r="AT2978" s="19" t="s">
        <v>169</v>
      </c>
      <c r="AU2978" s="19" t="s">
        <v>83</v>
      </c>
    </row>
    <row r="2979" s="13" customFormat="1">
      <c r="A2979" s="13"/>
      <c r="B2979" s="232"/>
      <c r="C2979" s="233"/>
      <c r="D2979" s="234" t="s">
        <v>171</v>
      </c>
      <c r="E2979" s="235" t="s">
        <v>19</v>
      </c>
      <c r="F2979" s="236" t="s">
        <v>1545</v>
      </c>
      <c r="G2979" s="233"/>
      <c r="H2979" s="237">
        <v>14.752000000000001</v>
      </c>
      <c r="I2979" s="238"/>
      <c r="J2979" s="233"/>
      <c r="K2979" s="233"/>
      <c r="L2979" s="239"/>
      <c r="M2979" s="240"/>
      <c r="N2979" s="241"/>
      <c r="O2979" s="241"/>
      <c r="P2979" s="241"/>
      <c r="Q2979" s="241"/>
      <c r="R2979" s="241"/>
      <c r="S2979" s="241"/>
      <c r="T2979" s="242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T2979" s="243" t="s">
        <v>171</v>
      </c>
      <c r="AU2979" s="243" t="s">
        <v>83</v>
      </c>
      <c r="AV2979" s="13" t="s">
        <v>83</v>
      </c>
      <c r="AW2979" s="13" t="s">
        <v>35</v>
      </c>
      <c r="AX2979" s="13" t="s">
        <v>73</v>
      </c>
      <c r="AY2979" s="243" t="s">
        <v>160</v>
      </c>
    </row>
    <row r="2980" s="13" customFormat="1">
      <c r="A2980" s="13"/>
      <c r="B2980" s="232"/>
      <c r="C2980" s="233"/>
      <c r="D2980" s="234" t="s">
        <v>171</v>
      </c>
      <c r="E2980" s="235" t="s">
        <v>19</v>
      </c>
      <c r="F2980" s="236" t="s">
        <v>1546</v>
      </c>
      <c r="G2980" s="233"/>
      <c r="H2980" s="237">
        <v>15.331</v>
      </c>
      <c r="I2980" s="238"/>
      <c r="J2980" s="233"/>
      <c r="K2980" s="233"/>
      <c r="L2980" s="239"/>
      <c r="M2980" s="240"/>
      <c r="N2980" s="241"/>
      <c r="O2980" s="241"/>
      <c r="P2980" s="241"/>
      <c r="Q2980" s="241"/>
      <c r="R2980" s="241"/>
      <c r="S2980" s="241"/>
      <c r="T2980" s="242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  <c r="AT2980" s="243" t="s">
        <v>171</v>
      </c>
      <c r="AU2980" s="243" t="s">
        <v>83</v>
      </c>
      <c r="AV2980" s="13" t="s">
        <v>83</v>
      </c>
      <c r="AW2980" s="13" t="s">
        <v>35</v>
      </c>
      <c r="AX2980" s="13" t="s">
        <v>73</v>
      </c>
      <c r="AY2980" s="243" t="s">
        <v>160</v>
      </c>
    </row>
    <row r="2981" s="13" customFormat="1">
      <c r="A2981" s="13"/>
      <c r="B2981" s="232"/>
      <c r="C2981" s="233"/>
      <c r="D2981" s="234" t="s">
        <v>171</v>
      </c>
      <c r="E2981" s="235" t="s">
        <v>19</v>
      </c>
      <c r="F2981" s="236" t="s">
        <v>1547</v>
      </c>
      <c r="G2981" s="233"/>
      <c r="H2981" s="237">
        <v>1.4099999999999999</v>
      </c>
      <c r="I2981" s="238"/>
      <c r="J2981" s="233"/>
      <c r="K2981" s="233"/>
      <c r="L2981" s="239"/>
      <c r="M2981" s="240"/>
      <c r="N2981" s="241"/>
      <c r="O2981" s="241"/>
      <c r="P2981" s="241"/>
      <c r="Q2981" s="241"/>
      <c r="R2981" s="241"/>
      <c r="S2981" s="241"/>
      <c r="T2981" s="242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T2981" s="243" t="s">
        <v>171</v>
      </c>
      <c r="AU2981" s="243" t="s">
        <v>83</v>
      </c>
      <c r="AV2981" s="13" t="s">
        <v>83</v>
      </c>
      <c r="AW2981" s="13" t="s">
        <v>35</v>
      </c>
      <c r="AX2981" s="13" t="s">
        <v>73</v>
      </c>
      <c r="AY2981" s="243" t="s">
        <v>160</v>
      </c>
    </row>
    <row r="2982" s="13" customFormat="1">
      <c r="A2982" s="13"/>
      <c r="B2982" s="232"/>
      <c r="C2982" s="233"/>
      <c r="D2982" s="234" t="s">
        <v>171</v>
      </c>
      <c r="E2982" s="235" t="s">
        <v>19</v>
      </c>
      <c r="F2982" s="236" t="s">
        <v>1548</v>
      </c>
      <c r="G2982" s="233"/>
      <c r="H2982" s="237">
        <v>1.647</v>
      </c>
      <c r="I2982" s="238"/>
      <c r="J2982" s="233"/>
      <c r="K2982" s="233"/>
      <c r="L2982" s="239"/>
      <c r="M2982" s="240"/>
      <c r="N2982" s="241"/>
      <c r="O2982" s="241"/>
      <c r="P2982" s="241"/>
      <c r="Q2982" s="241"/>
      <c r="R2982" s="241"/>
      <c r="S2982" s="241"/>
      <c r="T2982" s="242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T2982" s="243" t="s">
        <v>171</v>
      </c>
      <c r="AU2982" s="243" t="s">
        <v>83</v>
      </c>
      <c r="AV2982" s="13" t="s">
        <v>83</v>
      </c>
      <c r="AW2982" s="13" t="s">
        <v>35</v>
      </c>
      <c r="AX2982" s="13" t="s">
        <v>73</v>
      </c>
      <c r="AY2982" s="243" t="s">
        <v>160</v>
      </c>
    </row>
    <row r="2983" s="13" customFormat="1">
      <c r="A2983" s="13"/>
      <c r="B2983" s="232"/>
      <c r="C2983" s="233"/>
      <c r="D2983" s="234" t="s">
        <v>171</v>
      </c>
      <c r="E2983" s="235" t="s">
        <v>19</v>
      </c>
      <c r="F2983" s="236" t="s">
        <v>1549</v>
      </c>
      <c r="G2983" s="233"/>
      <c r="H2983" s="237">
        <v>7.4669999999999996</v>
      </c>
      <c r="I2983" s="238"/>
      <c r="J2983" s="233"/>
      <c r="K2983" s="233"/>
      <c r="L2983" s="239"/>
      <c r="M2983" s="240"/>
      <c r="N2983" s="241"/>
      <c r="O2983" s="241"/>
      <c r="P2983" s="241"/>
      <c r="Q2983" s="241"/>
      <c r="R2983" s="241"/>
      <c r="S2983" s="241"/>
      <c r="T2983" s="242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T2983" s="243" t="s">
        <v>171</v>
      </c>
      <c r="AU2983" s="243" t="s">
        <v>83</v>
      </c>
      <c r="AV2983" s="13" t="s">
        <v>83</v>
      </c>
      <c r="AW2983" s="13" t="s">
        <v>35</v>
      </c>
      <c r="AX2983" s="13" t="s">
        <v>73</v>
      </c>
      <c r="AY2983" s="243" t="s">
        <v>160</v>
      </c>
    </row>
    <row r="2984" s="13" customFormat="1">
      <c r="A2984" s="13"/>
      <c r="B2984" s="232"/>
      <c r="C2984" s="233"/>
      <c r="D2984" s="234" t="s">
        <v>171</v>
      </c>
      <c r="E2984" s="235" t="s">
        <v>19</v>
      </c>
      <c r="F2984" s="236" t="s">
        <v>1550</v>
      </c>
      <c r="G2984" s="233"/>
      <c r="H2984" s="237">
        <v>7.585</v>
      </c>
      <c r="I2984" s="238"/>
      <c r="J2984" s="233"/>
      <c r="K2984" s="233"/>
      <c r="L2984" s="239"/>
      <c r="M2984" s="240"/>
      <c r="N2984" s="241"/>
      <c r="O2984" s="241"/>
      <c r="P2984" s="241"/>
      <c r="Q2984" s="241"/>
      <c r="R2984" s="241"/>
      <c r="S2984" s="241"/>
      <c r="T2984" s="242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T2984" s="243" t="s">
        <v>171</v>
      </c>
      <c r="AU2984" s="243" t="s">
        <v>83</v>
      </c>
      <c r="AV2984" s="13" t="s">
        <v>83</v>
      </c>
      <c r="AW2984" s="13" t="s">
        <v>35</v>
      </c>
      <c r="AX2984" s="13" t="s">
        <v>73</v>
      </c>
      <c r="AY2984" s="243" t="s">
        <v>160</v>
      </c>
    </row>
    <row r="2985" s="13" customFormat="1">
      <c r="A2985" s="13"/>
      <c r="B2985" s="232"/>
      <c r="C2985" s="233"/>
      <c r="D2985" s="234" t="s">
        <v>171</v>
      </c>
      <c r="E2985" s="235" t="s">
        <v>19</v>
      </c>
      <c r="F2985" s="236" t="s">
        <v>1551</v>
      </c>
      <c r="G2985" s="233"/>
      <c r="H2985" s="237">
        <v>10.231</v>
      </c>
      <c r="I2985" s="238"/>
      <c r="J2985" s="233"/>
      <c r="K2985" s="233"/>
      <c r="L2985" s="239"/>
      <c r="M2985" s="240"/>
      <c r="N2985" s="241"/>
      <c r="O2985" s="241"/>
      <c r="P2985" s="241"/>
      <c r="Q2985" s="241"/>
      <c r="R2985" s="241"/>
      <c r="S2985" s="241"/>
      <c r="T2985" s="242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T2985" s="243" t="s">
        <v>171</v>
      </c>
      <c r="AU2985" s="243" t="s">
        <v>83</v>
      </c>
      <c r="AV2985" s="13" t="s">
        <v>83</v>
      </c>
      <c r="AW2985" s="13" t="s">
        <v>35</v>
      </c>
      <c r="AX2985" s="13" t="s">
        <v>73</v>
      </c>
      <c r="AY2985" s="243" t="s">
        <v>160</v>
      </c>
    </row>
    <row r="2986" s="13" customFormat="1">
      <c r="A2986" s="13"/>
      <c r="B2986" s="232"/>
      <c r="C2986" s="233"/>
      <c r="D2986" s="234" t="s">
        <v>171</v>
      </c>
      <c r="E2986" s="235" t="s">
        <v>19</v>
      </c>
      <c r="F2986" s="236" t="s">
        <v>1552</v>
      </c>
      <c r="G2986" s="233"/>
      <c r="H2986" s="237">
        <v>4.7249999999999996</v>
      </c>
      <c r="I2986" s="238"/>
      <c r="J2986" s="233"/>
      <c r="K2986" s="233"/>
      <c r="L2986" s="239"/>
      <c r="M2986" s="240"/>
      <c r="N2986" s="241"/>
      <c r="O2986" s="241"/>
      <c r="P2986" s="241"/>
      <c r="Q2986" s="241"/>
      <c r="R2986" s="241"/>
      <c r="S2986" s="241"/>
      <c r="T2986" s="242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T2986" s="243" t="s">
        <v>171</v>
      </c>
      <c r="AU2986" s="243" t="s">
        <v>83</v>
      </c>
      <c r="AV2986" s="13" t="s">
        <v>83</v>
      </c>
      <c r="AW2986" s="13" t="s">
        <v>35</v>
      </c>
      <c r="AX2986" s="13" t="s">
        <v>73</v>
      </c>
      <c r="AY2986" s="243" t="s">
        <v>160</v>
      </c>
    </row>
    <row r="2987" s="13" customFormat="1">
      <c r="A2987" s="13"/>
      <c r="B2987" s="232"/>
      <c r="C2987" s="233"/>
      <c r="D2987" s="234" t="s">
        <v>171</v>
      </c>
      <c r="E2987" s="235" t="s">
        <v>19</v>
      </c>
      <c r="F2987" s="236" t="s">
        <v>1553</v>
      </c>
      <c r="G2987" s="233"/>
      <c r="H2987" s="237">
        <v>7.3979999999999997</v>
      </c>
      <c r="I2987" s="238"/>
      <c r="J2987" s="233"/>
      <c r="K2987" s="233"/>
      <c r="L2987" s="239"/>
      <c r="M2987" s="240"/>
      <c r="N2987" s="241"/>
      <c r="O2987" s="241"/>
      <c r="P2987" s="241"/>
      <c r="Q2987" s="241"/>
      <c r="R2987" s="241"/>
      <c r="S2987" s="241"/>
      <c r="T2987" s="242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T2987" s="243" t="s">
        <v>171</v>
      </c>
      <c r="AU2987" s="243" t="s">
        <v>83</v>
      </c>
      <c r="AV2987" s="13" t="s">
        <v>83</v>
      </c>
      <c r="AW2987" s="13" t="s">
        <v>35</v>
      </c>
      <c r="AX2987" s="13" t="s">
        <v>73</v>
      </c>
      <c r="AY2987" s="243" t="s">
        <v>160</v>
      </c>
    </row>
    <row r="2988" s="13" customFormat="1">
      <c r="A2988" s="13"/>
      <c r="B2988" s="232"/>
      <c r="C2988" s="233"/>
      <c r="D2988" s="234" t="s">
        <v>171</v>
      </c>
      <c r="E2988" s="235" t="s">
        <v>19</v>
      </c>
      <c r="F2988" s="236" t="s">
        <v>1554</v>
      </c>
      <c r="G2988" s="233"/>
      <c r="H2988" s="237">
        <v>1.8080000000000001</v>
      </c>
      <c r="I2988" s="238"/>
      <c r="J2988" s="233"/>
      <c r="K2988" s="233"/>
      <c r="L2988" s="239"/>
      <c r="M2988" s="240"/>
      <c r="N2988" s="241"/>
      <c r="O2988" s="241"/>
      <c r="P2988" s="241"/>
      <c r="Q2988" s="241"/>
      <c r="R2988" s="241"/>
      <c r="S2988" s="241"/>
      <c r="T2988" s="242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T2988" s="243" t="s">
        <v>171</v>
      </c>
      <c r="AU2988" s="243" t="s">
        <v>83</v>
      </c>
      <c r="AV2988" s="13" t="s">
        <v>83</v>
      </c>
      <c r="AW2988" s="13" t="s">
        <v>35</v>
      </c>
      <c r="AX2988" s="13" t="s">
        <v>73</v>
      </c>
      <c r="AY2988" s="243" t="s">
        <v>160</v>
      </c>
    </row>
    <row r="2989" s="13" customFormat="1">
      <c r="A2989" s="13"/>
      <c r="B2989" s="232"/>
      <c r="C2989" s="233"/>
      <c r="D2989" s="234" t="s">
        <v>171</v>
      </c>
      <c r="E2989" s="235" t="s">
        <v>19</v>
      </c>
      <c r="F2989" s="236" t="s">
        <v>1555</v>
      </c>
      <c r="G2989" s="233"/>
      <c r="H2989" s="237">
        <v>5.085</v>
      </c>
      <c r="I2989" s="238"/>
      <c r="J2989" s="233"/>
      <c r="K2989" s="233"/>
      <c r="L2989" s="239"/>
      <c r="M2989" s="240"/>
      <c r="N2989" s="241"/>
      <c r="O2989" s="241"/>
      <c r="P2989" s="241"/>
      <c r="Q2989" s="241"/>
      <c r="R2989" s="241"/>
      <c r="S2989" s="241"/>
      <c r="T2989" s="242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T2989" s="243" t="s">
        <v>171</v>
      </c>
      <c r="AU2989" s="243" t="s">
        <v>83</v>
      </c>
      <c r="AV2989" s="13" t="s">
        <v>83</v>
      </c>
      <c r="AW2989" s="13" t="s">
        <v>35</v>
      </c>
      <c r="AX2989" s="13" t="s">
        <v>73</v>
      </c>
      <c r="AY2989" s="243" t="s">
        <v>160</v>
      </c>
    </row>
    <row r="2990" s="13" customFormat="1">
      <c r="A2990" s="13"/>
      <c r="B2990" s="232"/>
      <c r="C2990" s="233"/>
      <c r="D2990" s="234" t="s">
        <v>171</v>
      </c>
      <c r="E2990" s="235" t="s">
        <v>19</v>
      </c>
      <c r="F2990" s="236" t="s">
        <v>1556</v>
      </c>
      <c r="G2990" s="233"/>
      <c r="H2990" s="237">
        <v>3.927</v>
      </c>
      <c r="I2990" s="238"/>
      <c r="J2990" s="233"/>
      <c r="K2990" s="233"/>
      <c r="L2990" s="239"/>
      <c r="M2990" s="240"/>
      <c r="N2990" s="241"/>
      <c r="O2990" s="241"/>
      <c r="P2990" s="241"/>
      <c r="Q2990" s="241"/>
      <c r="R2990" s="241"/>
      <c r="S2990" s="241"/>
      <c r="T2990" s="242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T2990" s="243" t="s">
        <v>171</v>
      </c>
      <c r="AU2990" s="243" t="s">
        <v>83</v>
      </c>
      <c r="AV2990" s="13" t="s">
        <v>83</v>
      </c>
      <c r="AW2990" s="13" t="s">
        <v>35</v>
      </c>
      <c r="AX2990" s="13" t="s">
        <v>73</v>
      </c>
      <c r="AY2990" s="243" t="s">
        <v>160</v>
      </c>
    </row>
    <row r="2991" s="13" customFormat="1">
      <c r="A2991" s="13"/>
      <c r="B2991" s="232"/>
      <c r="C2991" s="233"/>
      <c r="D2991" s="234" t="s">
        <v>171</v>
      </c>
      <c r="E2991" s="235" t="s">
        <v>19</v>
      </c>
      <c r="F2991" s="236" t="s">
        <v>1557</v>
      </c>
      <c r="G2991" s="233"/>
      <c r="H2991" s="237">
        <v>1.589</v>
      </c>
      <c r="I2991" s="238"/>
      <c r="J2991" s="233"/>
      <c r="K2991" s="233"/>
      <c r="L2991" s="239"/>
      <c r="M2991" s="240"/>
      <c r="N2991" s="241"/>
      <c r="O2991" s="241"/>
      <c r="P2991" s="241"/>
      <c r="Q2991" s="241"/>
      <c r="R2991" s="241"/>
      <c r="S2991" s="241"/>
      <c r="T2991" s="242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T2991" s="243" t="s">
        <v>171</v>
      </c>
      <c r="AU2991" s="243" t="s">
        <v>83</v>
      </c>
      <c r="AV2991" s="13" t="s">
        <v>83</v>
      </c>
      <c r="AW2991" s="13" t="s">
        <v>35</v>
      </c>
      <c r="AX2991" s="13" t="s">
        <v>73</v>
      </c>
      <c r="AY2991" s="243" t="s">
        <v>160</v>
      </c>
    </row>
    <row r="2992" s="13" customFormat="1">
      <c r="A2992" s="13"/>
      <c r="B2992" s="232"/>
      <c r="C2992" s="233"/>
      <c r="D2992" s="234" t="s">
        <v>171</v>
      </c>
      <c r="E2992" s="235" t="s">
        <v>19</v>
      </c>
      <c r="F2992" s="236" t="s">
        <v>1558</v>
      </c>
      <c r="G2992" s="233"/>
      <c r="H2992" s="237">
        <v>22.456</v>
      </c>
      <c r="I2992" s="238"/>
      <c r="J2992" s="233"/>
      <c r="K2992" s="233"/>
      <c r="L2992" s="239"/>
      <c r="M2992" s="240"/>
      <c r="N2992" s="241"/>
      <c r="O2992" s="241"/>
      <c r="P2992" s="241"/>
      <c r="Q2992" s="241"/>
      <c r="R2992" s="241"/>
      <c r="S2992" s="241"/>
      <c r="T2992" s="242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T2992" s="243" t="s">
        <v>171</v>
      </c>
      <c r="AU2992" s="243" t="s">
        <v>83</v>
      </c>
      <c r="AV2992" s="13" t="s">
        <v>83</v>
      </c>
      <c r="AW2992" s="13" t="s">
        <v>35</v>
      </c>
      <c r="AX2992" s="13" t="s">
        <v>73</v>
      </c>
      <c r="AY2992" s="243" t="s">
        <v>160</v>
      </c>
    </row>
    <row r="2993" s="13" customFormat="1">
      <c r="A2993" s="13"/>
      <c r="B2993" s="232"/>
      <c r="C2993" s="233"/>
      <c r="D2993" s="234" t="s">
        <v>171</v>
      </c>
      <c r="E2993" s="235" t="s">
        <v>19</v>
      </c>
      <c r="F2993" s="236" t="s">
        <v>1559</v>
      </c>
      <c r="G2993" s="233"/>
      <c r="H2993" s="237">
        <v>5.5229999999999997</v>
      </c>
      <c r="I2993" s="238"/>
      <c r="J2993" s="233"/>
      <c r="K2993" s="233"/>
      <c r="L2993" s="239"/>
      <c r="M2993" s="240"/>
      <c r="N2993" s="241"/>
      <c r="O2993" s="241"/>
      <c r="P2993" s="241"/>
      <c r="Q2993" s="241"/>
      <c r="R2993" s="241"/>
      <c r="S2993" s="241"/>
      <c r="T2993" s="242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T2993" s="243" t="s">
        <v>171</v>
      </c>
      <c r="AU2993" s="243" t="s">
        <v>83</v>
      </c>
      <c r="AV2993" s="13" t="s">
        <v>83</v>
      </c>
      <c r="AW2993" s="13" t="s">
        <v>35</v>
      </c>
      <c r="AX2993" s="13" t="s">
        <v>73</v>
      </c>
      <c r="AY2993" s="243" t="s">
        <v>160</v>
      </c>
    </row>
    <row r="2994" s="13" customFormat="1">
      <c r="A2994" s="13"/>
      <c r="B2994" s="232"/>
      <c r="C2994" s="233"/>
      <c r="D2994" s="234" t="s">
        <v>171</v>
      </c>
      <c r="E2994" s="235" t="s">
        <v>19</v>
      </c>
      <c r="F2994" s="236" t="s">
        <v>1560</v>
      </c>
      <c r="G2994" s="233"/>
      <c r="H2994" s="237">
        <v>5.3760000000000003</v>
      </c>
      <c r="I2994" s="238"/>
      <c r="J2994" s="233"/>
      <c r="K2994" s="233"/>
      <c r="L2994" s="239"/>
      <c r="M2994" s="240"/>
      <c r="N2994" s="241"/>
      <c r="O2994" s="241"/>
      <c r="P2994" s="241"/>
      <c r="Q2994" s="241"/>
      <c r="R2994" s="241"/>
      <c r="S2994" s="241"/>
      <c r="T2994" s="242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T2994" s="243" t="s">
        <v>171</v>
      </c>
      <c r="AU2994" s="243" t="s">
        <v>83</v>
      </c>
      <c r="AV2994" s="13" t="s">
        <v>83</v>
      </c>
      <c r="AW2994" s="13" t="s">
        <v>35</v>
      </c>
      <c r="AX2994" s="13" t="s">
        <v>73</v>
      </c>
      <c r="AY2994" s="243" t="s">
        <v>160</v>
      </c>
    </row>
    <row r="2995" s="13" customFormat="1">
      <c r="A2995" s="13"/>
      <c r="B2995" s="232"/>
      <c r="C2995" s="233"/>
      <c r="D2995" s="234" t="s">
        <v>171</v>
      </c>
      <c r="E2995" s="235" t="s">
        <v>19</v>
      </c>
      <c r="F2995" s="236" t="s">
        <v>1561</v>
      </c>
      <c r="G2995" s="233"/>
      <c r="H2995" s="237">
        <v>14.866</v>
      </c>
      <c r="I2995" s="238"/>
      <c r="J2995" s="233"/>
      <c r="K2995" s="233"/>
      <c r="L2995" s="239"/>
      <c r="M2995" s="240"/>
      <c r="N2995" s="241"/>
      <c r="O2995" s="241"/>
      <c r="P2995" s="241"/>
      <c r="Q2995" s="241"/>
      <c r="R2995" s="241"/>
      <c r="S2995" s="241"/>
      <c r="T2995" s="242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T2995" s="243" t="s">
        <v>171</v>
      </c>
      <c r="AU2995" s="243" t="s">
        <v>83</v>
      </c>
      <c r="AV2995" s="13" t="s">
        <v>83</v>
      </c>
      <c r="AW2995" s="13" t="s">
        <v>35</v>
      </c>
      <c r="AX2995" s="13" t="s">
        <v>73</v>
      </c>
      <c r="AY2995" s="243" t="s">
        <v>160</v>
      </c>
    </row>
    <row r="2996" s="15" customFormat="1">
      <c r="A2996" s="15"/>
      <c r="B2996" s="265"/>
      <c r="C2996" s="266"/>
      <c r="D2996" s="234" t="s">
        <v>171</v>
      </c>
      <c r="E2996" s="267" t="s">
        <v>19</v>
      </c>
      <c r="F2996" s="268" t="s">
        <v>1347</v>
      </c>
      <c r="G2996" s="266"/>
      <c r="H2996" s="269">
        <v>131.17599999999999</v>
      </c>
      <c r="I2996" s="270"/>
      <c r="J2996" s="266"/>
      <c r="K2996" s="266"/>
      <c r="L2996" s="271"/>
      <c r="M2996" s="272"/>
      <c r="N2996" s="273"/>
      <c r="O2996" s="273"/>
      <c r="P2996" s="273"/>
      <c r="Q2996" s="273"/>
      <c r="R2996" s="273"/>
      <c r="S2996" s="273"/>
      <c r="T2996" s="274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15"/>
      <c r="AT2996" s="275" t="s">
        <v>171</v>
      </c>
      <c r="AU2996" s="275" t="s">
        <v>83</v>
      </c>
      <c r="AV2996" s="15" t="s">
        <v>181</v>
      </c>
      <c r="AW2996" s="15" t="s">
        <v>35</v>
      </c>
      <c r="AX2996" s="15" t="s">
        <v>73</v>
      </c>
      <c r="AY2996" s="275" t="s">
        <v>160</v>
      </c>
    </row>
    <row r="2997" s="13" customFormat="1">
      <c r="A2997" s="13"/>
      <c r="B2997" s="232"/>
      <c r="C2997" s="233"/>
      <c r="D2997" s="234" t="s">
        <v>171</v>
      </c>
      <c r="E2997" s="235" t="s">
        <v>19</v>
      </c>
      <c r="F2997" s="236" t="s">
        <v>1181</v>
      </c>
      <c r="G2997" s="233"/>
      <c r="H2997" s="237">
        <v>4.5490000000000004</v>
      </c>
      <c r="I2997" s="238"/>
      <c r="J2997" s="233"/>
      <c r="K2997" s="233"/>
      <c r="L2997" s="239"/>
      <c r="M2997" s="240"/>
      <c r="N2997" s="241"/>
      <c r="O2997" s="241"/>
      <c r="P2997" s="241"/>
      <c r="Q2997" s="241"/>
      <c r="R2997" s="241"/>
      <c r="S2997" s="241"/>
      <c r="T2997" s="242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T2997" s="243" t="s">
        <v>171</v>
      </c>
      <c r="AU2997" s="243" t="s">
        <v>83</v>
      </c>
      <c r="AV2997" s="13" t="s">
        <v>83</v>
      </c>
      <c r="AW2997" s="13" t="s">
        <v>35</v>
      </c>
      <c r="AX2997" s="13" t="s">
        <v>73</v>
      </c>
      <c r="AY2997" s="243" t="s">
        <v>160</v>
      </c>
    </row>
    <row r="2998" s="13" customFormat="1">
      <c r="A2998" s="13"/>
      <c r="B2998" s="232"/>
      <c r="C2998" s="233"/>
      <c r="D2998" s="234" t="s">
        <v>171</v>
      </c>
      <c r="E2998" s="235" t="s">
        <v>19</v>
      </c>
      <c r="F2998" s="236" t="s">
        <v>1182</v>
      </c>
      <c r="G2998" s="233"/>
      <c r="H2998" s="237">
        <v>8.1679999999999993</v>
      </c>
      <c r="I2998" s="238"/>
      <c r="J2998" s="233"/>
      <c r="K2998" s="233"/>
      <c r="L2998" s="239"/>
      <c r="M2998" s="240"/>
      <c r="N2998" s="241"/>
      <c r="O2998" s="241"/>
      <c r="P2998" s="241"/>
      <c r="Q2998" s="241"/>
      <c r="R2998" s="241"/>
      <c r="S2998" s="241"/>
      <c r="T2998" s="242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T2998" s="243" t="s">
        <v>171</v>
      </c>
      <c r="AU2998" s="243" t="s">
        <v>83</v>
      </c>
      <c r="AV2998" s="13" t="s">
        <v>83</v>
      </c>
      <c r="AW2998" s="13" t="s">
        <v>35</v>
      </c>
      <c r="AX2998" s="13" t="s">
        <v>73</v>
      </c>
      <c r="AY2998" s="243" t="s">
        <v>160</v>
      </c>
    </row>
    <row r="2999" s="13" customFormat="1">
      <c r="A2999" s="13"/>
      <c r="B2999" s="232"/>
      <c r="C2999" s="233"/>
      <c r="D2999" s="234" t="s">
        <v>171</v>
      </c>
      <c r="E2999" s="235" t="s">
        <v>19</v>
      </c>
      <c r="F2999" s="236" t="s">
        <v>1183</v>
      </c>
      <c r="G2999" s="233"/>
      <c r="H2999" s="237">
        <v>2.6030000000000002</v>
      </c>
      <c r="I2999" s="238"/>
      <c r="J2999" s="233"/>
      <c r="K2999" s="233"/>
      <c r="L2999" s="239"/>
      <c r="M2999" s="240"/>
      <c r="N2999" s="241"/>
      <c r="O2999" s="241"/>
      <c r="P2999" s="241"/>
      <c r="Q2999" s="241"/>
      <c r="R2999" s="241"/>
      <c r="S2999" s="241"/>
      <c r="T2999" s="242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T2999" s="243" t="s">
        <v>171</v>
      </c>
      <c r="AU2999" s="243" t="s">
        <v>83</v>
      </c>
      <c r="AV2999" s="13" t="s">
        <v>83</v>
      </c>
      <c r="AW2999" s="13" t="s">
        <v>35</v>
      </c>
      <c r="AX2999" s="13" t="s">
        <v>73</v>
      </c>
      <c r="AY2999" s="243" t="s">
        <v>160</v>
      </c>
    </row>
    <row r="3000" s="13" customFormat="1">
      <c r="A3000" s="13"/>
      <c r="B3000" s="232"/>
      <c r="C3000" s="233"/>
      <c r="D3000" s="234" t="s">
        <v>171</v>
      </c>
      <c r="E3000" s="235" t="s">
        <v>19</v>
      </c>
      <c r="F3000" s="236" t="s">
        <v>1184</v>
      </c>
      <c r="G3000" s="233"/>
      <c r="H3000" s="237">
        <v>4.4269999999999996</v>
      </c>
      <c r="I3000" s="238"/>
      <c r="J3000" s="233"/>
      <c r="K3000" s="233"/>
      <c r="L3000" s="239"/>
      <c r="M3000" s="240"/>
      <c r="N3000" s="241"/>
      <c r="O3000" s="241"/>
      <c r="P3000" s="241"/>
      <c r="Q3000" s="241"/>
      <c r="R3000" s="241"/>
      <c r="S3000" s="241"/>
      <c r="T3000" s="242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T3000" s="243" t="s">
        <v>171</v>
      </c>
      <c r="AU3000" s="243" t="s">
        <v>83</v>
      </c>
      <c r="AV3000" s="13" t="s">
        <v>83</v>
      </c>
      <c r="AW3000" s="13" t="s">
        <v>35</v>
      </c>
      <c r="AX3000" s="13" t="s">
        <v>73</v>
      </c>
      <c r="AY3000" s="243" t="s">
        <v>160</v>
      </c>
    </row>
    <row r="3001" s="13" customFormat="1">
      <c r="A3001" s="13"/>
      <c r="B3001" s="232"/>
      <c r="C3001" s="233"/>
      <c r="D3001" s="234" t="s">
        <v>171</v>
      </c>
      <c r="E3001" s="235" t="s">
        <v>19</v>
      </c>
      <c r="F3001" s="236" t="s">
        <v>1185</v>
      </c>
      <c r="G3001" s="233"/>
      <c r="H3001" s="237">
        <v>3.48</v>
      </c>
      <c r="I3001" s="238"/>
      <c r="J3001" s="233"/>
      <c r="K3001" s="233"/>
      <c r="L3001" s="239"/>
      <c r="M3001" s="240"/>
      <c r="N3001" s="241"/>
      <c r="O3001" s="241"/>
      <c r="P3001" s="241"/>
      <c r="Q3001" s="241"/>
      <c r="R3001" s="241"/>
      <c r="S3001" s="241"/>
      <c r="T3001" s="242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T3001" s="243" t="s">
        <v>171</v>
      </c>
      <c r="AU3001" s="243" t="s">
        <v>83</v>
      </c>
      <c r="AV3001" s="13" t="s">
        <v>83</v>
      </c>
      <c r="AW3001" s="13" t="s">
        <v>35</v>
      </c>
      <c r="AX3001" s="13" t="s">
        <v>73</v>
      </c>
      <c r="AY3001" s="243" t="s">
        <v>160</v>
      </c>
    </row>
    <row r="3002" s="13" customFormat="1">
      <c r="A3002" s="13"/>
      <c r="B3002" s="232"/>
      <c r="C3002" s="233"/>
      <c r="D3002" s="234" t="s">
        <v>171</v>
      </c>
      <c r="E3002" s="235" t="s">
        <v>19</v>
      </c>
      <c r="F3002" s="236" t="s">
        <v>1186</v>
      </c>
      <c r="G3002" s="233"/>
      <c r="H3002" s="237">
        <v>9.9199999999999999</v>
      </c>
      <c r="I3002" s="238"/>
      <c r="J3002" s="233"/>
      <c r="K3002" s="233"/>
      <c r="L3002" s="239"/>
      <c r="M3002" s="240"/>
      <c r="N3002" s="241"/>
      <c r="O3002" s="241"/>
      <c r="P3002" s="241"/>
      <c r="Q3002" s="241"/>
      <c r="R3002" s="241"/>
      <c r="S3002" s="241"/>
      <c r="T3002" s="242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T3002" s="243" t="s">
        <v>171</v>
      </c>
      <c r="AU3002" s="243" t="s">
        <v>83</v>
      </c>
      <c r="AV3002" s="13" t="s">
        <v>83</v>
      </c>
      <c r="AW3002" s="13" t="s">
        <v>35</v>
      </c>
      <c r="AX3002" s="13" t="s">
        <v>73</v>
      </c>
      <c r="AY3002" s="243" t="s">
        <v>160</v>
      </c>
    </row>
    <row r="3003" s="13" customFormat="1">
      <c r="A3003" s="13"/>
      <c r="B3003" s="232"/>
      <c r="C3003" s="233"/>
      <c r="D3003" s="234" t="s">
        <v>171</v>
      </c>
      <c r="E3003" s="235" t="s">
        <v>19</v>
      </c>
      <c r="F3003" s="236" t="s">
        <v>1187</v>
      </c>
      <c r="G3003" s="233"/>
      <c r="H3003" s="237">
        <v>10.523999999999999</v>
      </c>
      <c r="I3003" s="238"/>
      <c r="J3003" s="233"/>
      <c r="K3003" s="233"/>
      <c r="L3003" s="239"/>
      <c r="M3003" s="240"/>
      <c r="N3003" s="241"/>
      <c r="O3003" s="241"/>
      <c r="P3003" s="241"/>
      <c r="Q3003" s="241"/>
      <c r="R3003" s="241"/>
      <c r="S3003" s="241"/>
      <c r="T3003" s="242"/>
      <c r="U3003" s="13"/>
      <c r="V3003" s="13"/>
      <c r="W3003" s="13"/>
      <c r="X3003" s="13"/>
      <c r="Y3003" s="13"/>
      <c r="Z3003" s="13"/>
      <c r="AA3003" s="13"/>
      <c r="AB3003" s="13"/>
      <c r="AC3003" s="13"/>
      <c r="AD3003" s="13"/>
      <c r="AE3003" s="13"/>
      <c r="AT3003" s="243" t="s">
        <v>171</v>
      </c>
      <c r="AU3003" s="243" t="s">
        <v>83</v>
      </c>
      <c r="AV3003" s="13" t="s">
        <v>83</v>
      </c>
      <c r="AW3003" s="13" t="s">
        <v>35</v>
      </c>
      <c r="AX3003" s="13" t="s">
        <v>73</v>
      </c>
      <c r="AY3003" s="243" t="s">
        <v>160</v>
      </c>
    </row>
    <row r="3004" s="15" customFormat="1">
      <c r="A3004" s="15"/>
      <c r="B3004" s="265"/>
      <c r="C3004" s="266"/>
      <c r="D3004" s="234" t="s">
        <v>171</v>
      </c>
      <c r="E3004" s="267" t="s">
        <v>19</v>
      </c>
      <c r="F3004" s="268" t="s">
        <v>1188</v>
      </c>
      <c r="G3004" s="266"/>
      <c r="H3004" s="269">
        <v>43.670999999999999</v>
      </c>
      <c r="I3004" s="270"/>
      <c r="J3004" s="266"/>
      <c r="K3004" s="266"/>
      <c r="L3004" s="271"/>
      <c r="M3004" s="272"/>
      <c r="N3004" s="273"/>
      <c r="O3004" s="273"/>
      <c r="P3004" s="273"/>
      <c r="Q3004" s="273"/>
      <c r="R3004" s="273"/>
      <c r="S3004" s="273"/>
      <c r="T3004" s="274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/>
      <c r="AT3004" s="275" t="s">
        <v>171</v>
      </c>
      <c r="AU3004" s="275" t="s">
        <v>83</v>
      </c>
      <c r="AV3004" s="15" t="s">
        <v>181</v>
      </c>
      <c r="AW3004" s="15" t="s">
        <v>35</v>
      </c>
      <c r="AX3004" s="15" t="s">
        <v>73</v>
      </c>
      <c r="AY3004" s="275" t="s">
        <v>160</v>
      </c>
    </row>
    <row r="3005" s="14" customFormat="1">
      <c r="A3005" s="14"/>
      <c r="B3005" s="244"/>
      <c r="C3005" s="245"/>
      <c r="D3005" s="234" t="s">
        <v>171</v>
      </c>
      <c r="E3005" s="246" t="s">
        <v>19</v>
      </c>
      <c r="F3005" s="247" t="s">
        <v>180</v>
      </c>
      <c r="G3005" s="245"/>
      <c r="H3005" s="248">
        <v>174.84700000000001</v>
      </c>
      <c r="I3005" s="249"/>
      <c r="J3005" s="245"/>
      <c r="K3005" s="245"/>
      <c r="L3005" s="250"/>
      <c r="M3005" s="251"/>
      <c r="N3005" s="252"/>
      <c r="O3005" s="252"/>
      <c r="P3005" s="252"/>
      <c r="Q3005" s="252"/>
      <c r="R3005" s="252"/>
      <c r="S3005" s="252"/>
      <c r="T3005" s="253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T3005" s="254" t="s">
        <v>171</v>
      </c>
      <c r="AU3005" s="254" t="s">
        <v>83</v>
      </c>
      <c r="AV3005" s="14" t="s">
        <v>167</v>
      </c>
      <c r="AW3005" s="14" t="s">
        <v>35</v>
      </c>
      <c r="AX3005" s="14" t="s">
        <v>81</v>
      </c>
      <c r="AY3005" s="254" t="s">
        <v>160</v>
      </c>
    </row>
    <row r="3006" s="2" customFormat="1" ht="24.15" customHeight="1">
      <c r="A3006" s="40"/>
      <c r="B3006" s="41"/>
      <c r="C3006" s="255" t="s">
        <v>3764</v>
      </c>
      <c r="D3006" s="255" t="s">
        <v>242</v>
      </c>
      <c r="E3006" s="256" t="s">
        <v>3765</v>
      </c>
      <c r="F3006" s="257" t="s">
        <v>3766</v>
      </c>
      <c r="G3006" s="258" t="s">
        <v>165</v>
      </c>
      <c r="H3006" s="259">
        <v>201.07400000000001</v>
      </c>
      <c r="I3006" s="260"/>
      <c r="J3006" s="261">
        <f>ROUND(I3006*H3006,2)</f>
        <v>0</v>
      </c>
      <c r="K3006" s="257" t="s">
        <v>166</v>
      </c>
      <c r="L3006" s="262"/>
      <c r="M3006" s="263" t="s">
        <v>19</v>
      </c>
      <c r="N3006" s="264" t="s">
        <v>44</v>
      </c>
      <c r="O3006" s="86"/>
      <c r="P3006" s="223">
        <f>O3006*H3006</f>
        <v>0</v>
      </c>
      <c r="Q3006" s="223">
        <v>0.021999999999999999</v>
      </c>
      <c r="R3006" s="223">
        <f>Q3006*H3006</f>
        <v>4.4236279999999999</v>
      </c>
      <c r="S3006" s="223">
        <v>0</v>
      </c>
      <c r="T3006" s="224">
        <f>S3006*H3006</f>
        <v>0</v>
      </c>
      <c r="U3006" s="40"/>
      <c r="V3006" s="40"/>
      <c r="W3006" s="40"/>
      <c r="X3006" s="40"/>
      <c r="Y3006" s="40"/>
      <c r="Z3006" s="40"/>
      <c r="AA3006" s="40"/>
      <c r="AB3006" s="40"/>
      <c r="AC3006" s="40"/>
      <c r="AD3006" s="40"/>
      <c r="AE3006" s="40"/>
      <c r="AR3006" s="225" t="s">
        <v>368</v>
      </c>
      <c r="AT3006" s="225" t="s">
        <v>242</v>
      </c>
      <c r="AU3006" s="225" t="s">
        <v>83</v>
      </c>
      <c r="AY3006" s="19" t="s">
        <v>160</v>
      </c>
      <c r="BE3006" s="226">
        <f>IF(N3006="základní",J3006,0)</f>
        <v>0</v>
      </c>
      <c r="BF3006" s="226">
        <f>IF(N3006="snížená",J3006,0)</f>
        <v>0</v>
      </c>
      <c r="BG3006" s="226">
        <f>IF(N3006="zákl. přenesená",J3006,0)</f>
        <v>0</v>
      </c>
      <c r="BH3006" s="226">
        <f>IF(N3006="sníž. přenesená",J3006,0)</f>
        <v>0</v>
      </c>
      <c r="BI3006" s="226">
        <f>IF(N3006="nulová",J3006,0)</f>
        <v>0</v>
      </c>
      <c r="BJ3006" s="19" t="s">
        <v>81</v>
      </c>
      <c r="BK3006" s="226">
        <f>ROUND(I3006*H3006,2)</f>
        <v>0</v>
      </c>
      <c r="BL3006" s="19" t="s">
        <v>263</v>
      </c>
      <c r="BM3006" s="225" t="s">
        <v>3767</v>
      </c>
    </row>
    <row r="3007" s="13" customFormat="1">
      <c r="A3007" s="13"/>
      <c r="B3007" s="232"/>
      <c r="C3007" s="233"/>
      <c r="D3007" s="234" t="s">
        <v>171</v>
      </c>
      <c r="E3007" s="233"/>
      <c r="F3007" s="236" t="s">
        <v>3768</v>
      </c>
      <c r="G3007" s="233"/>
      <c r="H3007" s="237">
        <v>201.07400000000001</v>
      </c>
      <c r="I3007" s="238"/>
      <c r="J3007" s="233"/>
      <c r="K3007" s="233"/>
      <c r="L3007" s="239"/>
      <c r="M3007" s="240"/>
      <c r="N3007" s="241"/>
      <c r="O3007" s="241"/>
      <c r="P3007" s="241"/>
      <c r="Q3007" s="241"/>
      <c r="R3007" s="241"/>
      <c r="S3007" s="241"/>
      <c r="T3007" s="242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T3007" s="243" t="s">
        <v>171</v>
      </c>
      <c r="AU3007" s="243" t="s">
        <v>83</v>
      </c>
      <c r="AV3007" s="13" t="s">
        <v>83</v>
      </c>
      <c r="AW3007" s="13" t="s">
        <v>4</v>
      </c>
      <c r="AX3007" s="13" t="s">
        <v>81</v>
      </c>
      <c r="AY3007" s="243" t="s">
        <v>160</v>
      </c>
    </row>
    <row r="3008" s="2" customFormat="1" ht="24.15" customHeight="1">
      <c r="A3008" s="40"/>
      <c r="B3008" s="41"/>
      <c r="C3008" s="214" t="s">
        <v>3769</v>
      </c>
      <c r="D3008" s="214" t="s">
        <v>162</v>
      </c>
      <c r="E3008" s="215" t="s">
        <v>3770</v>
      </c>
      <c r="F3008" s="216" t="s">
        <v>3771</v>
      </c>
      <c r="G3008" s="217" t="s">
        <v>165</v>
      </c>
      <c r="H3008" s="218">
        <v>174.84700000000001</v>
      </c>
      <c r="I3008" s="219"/>
      <c r="J3008" s="220">
        <f>ROUND(I3008*H3008,2)</f>
        <v>0</v>
      </c>
      <c r="K3008" s="216" t="s">
        <v>166</v>
      </c>
      <c r="L3008" s="46"/>
      <c r="M3008" s="221" t="s">
        <v>19</v>
      </c>
      <c r="N3008" s="222" t="s">
        <v>44</v>
      </c>
      <c r="O3008" s="86"/>
      <c r="P3008" s="223">
        <f>O3008*H3008</f>
        <v>0</v>
      </c>
      <c r="Q3008" s="223">
        <v>0.0015</v>
      </c>
      <c r="R3008" s="223">
        <f>Q3008*H3008</f>
        <v>0.26227050000000002</v>
      </c>
      <c r="S3008" s="223">
        <v>0</v>
      </c>
      <c r="T3008" s="224">
        <f>S3008*H3008</f>
        <v>0</v>
      </c>
      <c r="U3008" s="40"/>
      <c r="V3008" s="40"/>
      <c r="W3008" s="40"/>
      <c r="X3008" s="40"/>
      <c r="Y3008" s="40"/>
      <c r="Z3008" s="40"/>
      <c r="AA3008" s="40"/>
      <c r="AB3008" s="40"/>
      <c r="AC3008" s="40"/>
      <c r="AD3008" s="40"/>
      <c r="AE3008" s="40"/>
      <c r="AR3008" s="225" t="s">
        <v>263</v>
      </c>
      <c r="AT3008" s="225" t="s">
        <v>162</v>
      </c>
      <c r="AU3008" s="225" t="s">
        <v>83</v>
      </c>
      <c r="AY3008" s="19" t="s">
        <v>160</v>
      </c>
      <c r="BE3008" s="226">
        <f>IF(N3008="základní",J3008,0)</f>
        <v>0</v>
      </c>
      <c r="BF3008" s="226">
        <f>IF(N3008="snížená",J3008,0)</f>
        <v>0</v>
      </c>
      <c r="BG3008" s="226">
        <f>IF(N3008="zákl. přenesená",J3008,0)</f>
        <v>0</v>
      </c>
      <c r="BH3008" s="226">
        <f>IF(N3008="sníž. přenesená",J3008,0)</f>
        <v>0</v>
      </c>
      <c r="BI3008" s="226">
        <f>IF(N3008="nulová",J3008,0)</f>
        <v>0</v>
      </c>
      <c r="BJ3008" s="19" t="s">
        <v>81</v>
      </c>
      <c r="BK3008" s="226">
        <f>ROUND(I3008*H3008,2)</f>
        <v>0</v>
      </c>
      <c r="BL3008" s="19" t="s">
        <v>263</v>
      </c>
      <c r="BM3008" s="225" t="s">
        <v>3772</v>
      </c>
    </row>
    <row r="3009" s="2" customFormat="1">
      <c r="A3009" s="40"/>
      <c r="B3009" s="41"/>
      <c r="C3009" s="42"/>
      <c r="D3009" s="227" t="s">
        <v>169</v>
      </c>
      <c r="E3009" s="42"/>
      <c r="F3009" s="228" t="s">
        <v>3773</v>
      </c>
      <c r="G3009" s="42"/>
      <c r="H3009" s="42"/>
      <c r="I3009" s="229"/>
      <c r="J3009" s="42"/>
      <c r="K3009" s="42"/>
      <c r="L3009" s="46"/>
      <c r="M3009" s="230"/>
      <c r="N3009" s="231"/>
      <c r="O3009" s="86"/>
      <c r="P3009" s="86"/>
      <c r="Q3009" s="86"/>
      <c r="R3009" s="86"/>
      <c r="S3009" s="86"/>
      <c r="T3009" s="87"/>
      <c r="U3009" s="40"/>
      <c r="V3009" s="40"/>
      <c r="W3009" s="40"/>
      <c r="X3009" s="40"/>
      <c r="Y3009" s="40"/>
      <c r="Z3009" s="40"/>
      <c r="AA3009" s="40"/>
      <c r="AB3009" s="40"/>
      <c r="AC3009" s="40"/>
      <c r="AD3009" s="40"/>
      <c r="AE3009" s="40"/>
      <c r="AT3009" s="19" t="s">
        <v>169</v>
      </c>
      <c r="AU3009" s="19" t="s">
        <v>83</v>
      </c>
    </row>
    <row r="3010" s="13" customFormat="1">
      <c r="A3010" s="13"/>
      <c r="B3010" s="232"/>
      <c r="C3010" s="233"/>
      <c r="D3010" s="234" t="s">
        <v>171</v>
      </c>
      <c r="E3010" s="235" t="s">
        <v>19</v>
      </c>
      <c r="F3010" s="236" t="s">
        <v>1545</v>
      </c>
      <c r="G3010" s="233"/>
      <c r="H3010" s="237">
        <v>14.752000000000001</v>
      </c>
      <c r="I3010" s="238"/>
      <c r="J3010" s="233"/>
      <c r="K3010" s="233"/>
      <c r="L3010" s="239"/>
      <c r="M3010" s="240"/>
      <c r="N3010" s="241"/>
      <c r="O3010" s="241"/>
      <c r="P3010" s="241"/>
      <c r="Q3010" s="241"/>
      <c r="R3010" s="241"/>
      <c r="S3010" s="241"/>
      <c r="T3010" s="242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  <c r="AT3010" s="243" t="s">
        <v>171</v>
      </c>
      <c r="AU3010" s="243" t="s">
        <v>83</v>
      </c>
      <c r="AV3010" s="13" t="s">
        <v>83</v>
      </c>
      <c r="AW3010" s="13" t="s">
        <v>35</v>
      </c>
      <c r="AX3010" s="13" t="s">
        <v>73</v>
      </c>
      <c r="AY3010" s="243" t="s">
        <v>160</v>
      </c>
    </row>
    <row r="3011" s="13" customFormat="1">
      <c r="A3011" s="13"/>
      <c r="B3011" s="232"/>
      <c r="C3011" s="233"/>
      <c r="D3011" s="234" t="s">
        <v>171</v>
      </c>
      <c r="E3011" s="235" t="s">
        <v>19</v>
      </c>
      <c r="F3011" s="236" t="s">
        <v>1546</v>
      </c>
      <c r="G3011" s="233"/>
      <c r="H3011" s="237">
        <v>15.331</v>
      </c>
      <c r="I3011" s="238"/>
      <c r="J3011" s="233"/>
      <c r="K3011" s="233"/>
      <c r="L3011" s="239"/>
      <c r="M3011" s="240"/>
      <c r="N3011" s="241"/>
      <c r="O3011" s="241"/>
      <c r="P3011" s="241"/>
      <c r="Q3011" s="241"/>
      <c r="R3011" s="241"/>
      <c r="S3011" s="241"/>
      <c r="T3011" s="242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T3011" s="243" t="s">
        <v>171</v>
      </c>
      <c r="AU3011" s="243" t="s">
        <v>83</v>
      </c>
      <c r="AV3011" s="13" t="s">
        <v>83</v>
      </c>
      <c r="AW3011" s="13" t="s">
        <v>35</v>
      </c>
      <c r="AX3011" s="13" t="s">
        <v>73</v>
      </c>
      <c r="AY3011" s="243" t="s">
        <v>160</v>
      </c>
    </row>
    <row r="3012" s="13" customFormat="1">
      <c r="A3012" s="13"/>
      <c r="B3012" s="232"/>
      <c r="C3012" s="233"/>
      <c r="D3012" s="234" t="s">
        <v>171</v>
      </c>
      <c r="E3012" s="235" t="s">
        <v>19</v>
      </c>
      <c r="F3012" s="236" t="s">
        <v>1547</v>
      </c>
      <c r="G3012" s="233"/>
      <c r="H3012" s="237">
        <v>1.4099999999999999</v>
      </c>
      <c r="I3012" s="238"/>
      <c r="J3012" s="233"/>
      <c r="K3012" s="233"/>
      <c r="L3012" s="239"/>
      <c r="M3012" s="240"/>
      <c r="N3012" s="241"/>
      <c r="O3012" s="241"/>
      <c r="P3012" s="241"/>
      <c r="Q3012" s="241"/>
      <c r="R3012" s="241"/>
      <c r="S3012" s="241"/>
      <c r="T3012" s="242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T3012" s="243" t="s">
        <v>171</v>
      </c>
      <c r="AU3012" s="243" t="s">
        <v>83</v>
      </c>
      <c r="AV3012" s="13" t="s">
        <v>83</v>
      </c>
      <c r="AW3012" s="13" t="s">
        <v>35</v>
      </c>
      <c r="AX3012" s="13" t="s">
        <v>73</v>
      </c>
      <c r="AY3012" s="243" t="s">
        <v>160</v>
      </c>
    </row>
    <row r="3013" s="13" customFormat="1">
      <c r="A3013" s="13"/>
      <c r="B3013" s="232"/>
      <c r="C3013" s="233"/>
      <c r="D3013" s="234" t="s">
        <v>171</v>
      </c>
      <c r="E3013" s="235" t="s">
        <v>19</v>
      </c>
      <c r="F3013" s="236" t="s">
        <v>1548</v>
      </c>
      <c r="G3013" s="233"/>
      <c r="H3013" s="237">
        <v>1.647</v>
      </c>
      <c r="I3013" s="238"/>
      <c r="J3013" s="233"/>
      <c r="K3013" s="233"/>
      <c r="L3013" s="239"/>
      <c r="M3013" s="240"/>
      <c r="N3013" s="241"/>
      <c r="O3013" s="241"/>
      <c r="P3013" s="241"/>
      <c r="Q3013" s="241"/>
      <c r="R3013" s="241"/>
      <c r="S3013" s="241"/>
      <c r="T3013" s="242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T3013" s="243" t="s">
        <v>171</v>
      </c>
      <c r="AU3013" s="243" t="s">
        <v>83</v>
      </c>
      <c r="AV3013" s="13" t="s">
        <v>83</v>
      </c>
      <c r="AW3013" s="13" t="s">
        <v>35</v>
      </c>
      <c r="AX3013" s="13" t="s">
        <v>73</v>
      </c>
      <c r="AY3013" s="243" t="s">
        <v>160</v>
      </c>
    </row>
    <row r="3014" s="13" customFormat="1">
      <c r="A3014" s="13"/>
      <c r="B3014" s="232"/>
      <c r="C3014" s="233"/>
      <c r="D3014" s="234" t="s">
        <v>171</v>
      </c>
      <c r="E3014" s="235" t="s">
        <v>19</v>
      </c>
      <c r="F3014" s="236" t="s">
        <v>1549</v>
      </c>
      <c r="G3014" s="233"/>
      <c r="H3014" s="237">
        <v>7.4669999999999996</v>
      </c>
      <c r="I3014" s="238"/>
      <c r="J3014" s="233"/>
      <c r="K3014" s="233"/>
      <c r="L3014" s="239"/>
      <c r="M3014" s="240"/>
      <c r="N3014" s="241"/>
      <c r="O3014" s="241"/>
      <c r="P3014" s="241"/>
      <c r="Q3014" s="241"/>
      <c r="R3014" s="241"/>
      <c r="S3014" s="241"/>
      <c r="T3014" s="242"/>
      <c r="U3014" s="13"/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3"/>
      <c r="AT3014" s="243" t="s">
        <v>171</v>
      </c>
      <c r="AU3014" s="243" t="s">
        <v>83</v>
      </c>
      <c r="AV3014" s="13" t="s">
        <v>83</v>
      </c>
      <c r="AW3014" s="13" t="s">
        <v>35</v>
      </c>
      <c r="AX3014" s="13" t="s">
        <v>73</v>
      </c>
      <c r="AY3014" s="243" t="s">
        <v>160</v>
      </c>
    </row>
    <row r="3015" s="13" customFormat="1">
      <c r="A3015" s="13"/>
      <c r="B3015" s="232"/>
      <c r="C3015" s="233"/>
      <c r="D3015" s="234" t="s">
        <v>171</v>
      </c>
      <c r="E3015" s="235" t="s">
        <v>19</v>
      </c>
      <c r="F3015" s="236" t="s">
        <v>1550</v>
      </c>
      <c r="G3015" s="233"/>
      <c r="H3015" s="237">
        <v>7.585</v>
      </c>
      <c r="I3015" s="238"/>
      <c r="J3015" s="233"/>
      <c r="K3015" s="233"/>
      <c r="L3015" s="239"/>
      <c r="M3015" s="240"/>
      <c r="N3015" s="241"/>
      <c r="O3015" s="241"/>
      <c r="P3015" s="241"/>
      <c r="Q3015" s="241"/>
      <c r="R3015" s="241"/>
      <c r="S3015" s="241"/>
      <c r="T3015" s="242"/>
      <c r="U3015" s="13"/>
      <c r="V3015" s="13"/>
      <c r="W3015" s="13"/>
      <c r="X3015" s="13"/>
      <c r="Y3015" s="13"/>
      <c r="Z3015" s="13"/>
      <c r="AA3015" s="13"/>
      <c r="AB3015" s="13"/>
      <c r="AC3015" s="13"/>
      <c r="AD3015" s="13"/>
      <c r="AE3015" s="13"/>
      <c r="AT3015" s="243" t="s">
        <v>171</v>
      </c>
      <c r="AU3015" s="243" t="s">
        <v>83</v>
      </c>
      <c r="AV3015" s="13" t="s">
        <v>83</v>
      </c>
      <c r="AW3015" s="13" t="s">
        <v>35</v>
      </c>
      <c r="AX3015" s="13" t="s">
        <v>73</v>
      </c>
      <c r="AY3015" s="243" t="s">
        <v>160</v>
      </c>
    </row>
    <row r="3016" s="13" customFormat="1">
      <c r="A3016" s="13"/>
      <c r="B3016" s="232"/>
      <c r="C3016" s="233"/>
      <c r="D3016" s="234" t="s">
        <v>171</v>
      </c>
      <c r="E3016" s="235" t="s">
        <v>19</v>
      </c>
      <c r="F3016" s="236" t="s">
        <v>1551</v>
      </c>
      <c r="G3016" s="233"/>
      <c r="H3016" s="237">
        <v>10.231</v>
      </c>
      <c r="I3016" s="238"/>
      <c r="J3016" s="233"/>
      <c r="K3016" s="233"/>
      <c r="L3016" s="239"/>
      <c r="M3016" s="240"/>
      <c r="N3016" s="241"/>
      <c r="O3016" s="241"/>
      <c r="P3016" s="241"/>
      <c r="Q3016" s="241"/>
      <c r="R3016" s="241"/>
      <c r="S3016" s="241"/>
      <c r="T3016" s="242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  <c r="AT3016" s="243" t="s">
        <v>171</v>
      </c>
      <c r="AU3016" s="243" t="s">
        <v>83</v>
      </c>
      <c r="AV3016" s="13" t="s">
        <v>83</v>
      </c>
      <c r="AW3016" s="13" t="s">
        <v>35</v>
      </c>
      <c r="AX3016" s="13" t="s">
        <v>73</v>
      </c>
      <c r="AY3016" s="243" t="s">
        <v>160</v>
      </c>
    </row>
    <row r="3017" s="13" customFormat="1">
      <c r="A3017" s="13"/>
      <c r="B3017" s="232"/>
      <c r="C3017" s="233"/>
      <c r="D3017" s="234" t="s">
        <v>171</v>
      </c>
      <c r="E3017" s="235" t="s">
        <v>19</v>
      </c>
      <c r="F3017" s="236" t="s">
        <v>1552</v>
      </c>
      <c r="G3017" s="233"/>
      <c r="H3017" s="237">
        <v>4.7249999999999996</v>
      </c>
      <c r="I3017" s="238"/>
      <c r="J3017" s="233"/>
      <c r="K3017" s="233"/>
      <c r="L3017" s="239"/>
      <c r="M3017" s="240"/>
      <c r="N3017" s="241"/>
      <c r="O3017" s="241"/>
      <c r="P3017" s="241"/>
      <c r="Q3017" s="241"/>
      <c r="R3017" s="241"/>
      <c r="S3017" s="241"/>
      <c r="T3017" s="242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T3017" s="243" t="s">
        <v>171</v>
      </c>
      <c r="AU3017" s="243" t="s">
        <v>83</v>
      </c>
      <c r="AV3017" s="13" t="s">
        <v>83</v>
      </c>
      <c r="AW3017" s="13" t="s">
        <v>35</v>
      </c>
      <c r="AX3017" s="13" t="s">
        <v>73</v>
      </c>
      <c r="AY3017" s="243" t="s">
        <v>160</v>
      </c>
    </row>
    <row r="3018" s="13" customFormat="1">
      <c r="A3018" s="13"/>
      <c r="B3018" s="232"/>
      <c r="C3018" s="233"/>
      <c r="D3018" s="234" t="s">
        <v>171</v>
      </c>
      <c r="E3018" s="235" t="s">
        <v>19</v>
      </c>
      <c r="F3018" s="236" t="s">
        <v>1553</v>
      </c>
      <c r="G3018" s="233"/>
      <c r="H3018" s="237">
        <v>7.3979999999999997</v>
      </c>
      <c r="I3018" s="238"/>
      <c r="J3018" s="233"/>
      <c r="K3018" s="233"/>
      <c r="L3018" s="239"/>
      <c r="M3018" s="240"/>
      <c r="N3018" s="241"/>
      <c r="O3018" s="241"/>
      <c r="P3018" s="241"/>
      <c r="Q3018" s="241"/>
      <c r="R3018" s="241"/>
      <c r="S3018" s="241"/>
      <c r="T3018" s="242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T3018" s="243" t="s">
        <v>171</v>
      </c>
      <c r="AU3018" s="243" t="s">
        <v>83</v>
      </c>
      <c r="AV3018" s="13" t="s">
        <v>83</v>
      </c>
      <c r="AW3018" s="13" t="s">
        <v>35</v>
      </c>
      <c r="AX3018" s="13" t="s">
        <v>73</v>
      </c>
      <c r="AY3018" s="243" t="s">
        <v>160</v>
      </c>
    </row>
    <row r="3019" s="13" customFormat="1">
      <c r="A3019" s="13"/>
      <c r="B3019" s="232"/>
      <c r="C3019" s="233"/>
      <c r="D3019" s="234" t="s">
        <v>171</v>
      </c>
      <c r="E3019" s="235" t="s">
        <v>19</v>
      </c>
      <c r="F3019" s="236" t="s">
        <v>1554</v>
      </c>
      <c r="G3019" s="233"/>
      <c r="H3019" s="237">
        <v>1.8080000000000001</v>
      </c>
      <c r="I3019" s="238"/>
      <c r="J3019" s="233"/>
      <c r="K3019" s="233"/>
      <c r="L3019" s="239"/>
      <c r="M3019" s="240"/>
      <c r="N3019" s="241"/>
      <c r="O3019" s="241"/>
      <c r="P3019" s="241"/>
      <c r="Q3019" s="241"/>
      <c r="R3019" s="241"/>
      <c r="S3019" s="241"/>
      <c r="T3019" s="242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T3019" s="243" t="s">
        <v>171</v>
      </c>
      <c r="AU3019" s="243" t="s">
        <v>83</v>
      </c>
      <c r="AV3019" s="13" t="s">
        <v>83</v>
      </c>
      <c r="AW3019" s="13" t="s">
        <v>35</v>
      </c>
      <c r="AX3019" s="13" t="s">
        <v>73</v>
      </c>
      <c r="AY3019" s="243" t="s">
        <v>160</v>
      </c>
    </row>
    <row r="3020" s="13" customFormat="1">
      <c r="A3020" s="13"/>
      <c r="B3020" s="232"/>
      <c r="C3020" s="233"/>
      <c r="D3020" s="234" t="s">
        <v>171</v>
      </c>
      <c r="E3020" s="235" t="s">
        <v>19</v>
      </c>
      <c r="F3020" s="236" t="s">
        <v>1555</v>
      </c>
      <c r="G3020" s="233"/>
      <c r="H3020" s="237">
        <v>5.085</v>
      </c>
      <c r="I3020" s="238"/>
      <c r="J3020" s="233"/>
      <c r="K3020" s="233"/>
      <c r="L3020" s="239"/>
      <c r="M3020" s="240"/>
      <c r="N3020" s="241"/>
      <c r="O3020" s="241"/>
      <c r="P3020" s="241"/>
      <c r="Q3020" s="241"/>
      <c r="R3020" s="241"/>
      <c r="S3020" s="241"/>
      <c r="T3020" s="242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T3020" s="243" t="s">
        <v>171</v>
      </c>
      <c r="AU3020" s="243" t="s">
        <v>83</v>
      </c>
      <c r="AV3020" s="13" t="s">
        <v>83</v>
      </c>
      <c r="AW3020" s="13" t="s">
        <v>35</v>
      </c>
      <c r="AX3020" s="13" t="s">
        <v>73</v>
      </c>
      <c r="AY3020" s="243" t="s">
        <v>160</v>
      </c>
    </row>
    <row r="3021" s="13" customFormat="1">
      <c r="A3021" s="13"/>
      <c r="B3021" s="232"/>
      <c r="C3021" s="233"/>
      <c r="D3021" s="234" t="s">
        <v>171</v>
      </c>
      <c r="E3021" s="235" t="s">
        <v>19</v>
      </c>
      <c r="F3021" s="236" t="s">
        <v>1556</v>
      </c>
      <c r="G3021" s="233"/>
      <c r="H3021" s="237">
        <v>3.927</v>
      </c>
      <c r="I3021" s="238"/>
      <c r="J3021" s="233"/>
      <c r="K3021" s="233"/>
      <c r="L3021" s="239"/>
      <c r="M3021" s="240"/>
      <c r="N3021" s="241"/>
      <c r="O3021" s="241"/>
      <c r="P3021" s="241"/>
      <c r="Q3021" s="241"/>
      <c r="R3021" s="241"/>
      <c r="S3021" s="241"/>
      <c r="T3021" s="242"/>
      <c r="U3021" s="13"/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3"/>
      <c r="AT3021" s="243" t="s">
        <v>171</v>
      </c>
      <c r="AU3021" s="243" t="s">
        <v>83</v>
      </c>
      <c r="AV3021" s="13" t="s">
        <v>83</v>
      </c>
      <c r="AW3021" s="13" t="s">
        <v>35</v>
      </c>
      <c r="AX3021" s="13" t="s">
        <v>73</v>
      </c>
      <c r="AY3021" s="243" t="s">
        <v>160</v>
      </c>
    </row>
    <row r="3022" s="13" customFormat="1">
      <c r="A3022" s="13"/>
      <c r="B3022" s="232"/>
      <c r="C3022" s="233"/>
      <c r="D3022" s="234" t="s">
        <v>171</v>
      </c>
      <c r="E3022" s="235" t="s">
        <v>19</v>
      </c>
      <c r="F3022" s="236" t="s">
        <v>1557</v>
      </c>
      <c r="G3022" s="233"/>
      <c r="H3022" s="237">
        <v>1.589</v>
      </c>
      <c r="I3022" s="238"/>
      <c r="J3022" s="233"/>
      <c r="K3022" s="233"/>
      <c r="L3022" s="239"/>
      <c r="M3022" s="240"/>
      <c r="N3022" s="241"/>
      <c r="O3022" s="241"/>
      <c r="P3022" s="241"/>
      <c r="Q3022" s="241"/>
      <c r="R3022" s="241"/>
      <c r="S3022" s="241"/>
      <c r="T3022" s="242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3"/>
      <c r="AT3022" s="243" t="s">
        <v>171</v>
      </c>
      <c r="AU3022" s="243" t="s">
        <v>83</v>
      </c>
      <c r="AV3022" s="13" t="s">
        <v>83</v>
      </c>
      <c r="AW3022" s="13" t="s">
        <v>35</v>
      </c>
      <c r="AX3022" s="13" t="s">
        <v>73</v>
      </c>
      <c r="AY3022" s="243" t="s">
        <v>160</v>
      </c>
    </row>
    <row r="3023" s="13" customFormat="1">
      <c r="A3023" s="13"/>
      <c r="B3023" s="232"/>
      <c r="C3023" s="233"/>
      <c r="D3023" s="234" t="s">
        <v>171</v>
      </c>
      <c r="E3023" s="235" t="s">
        <v>19</v>
      </c>
      <c r="F3023" s="236" t="s">
        <v>1558</v>
      </c>
      <c r="G3023" s="233"/>
      <c r="H3023" s="237">
        <v>22.456</v>
      </c>
      <c r="I3023" s="238"/>
      <c r="J3023" s="233"/>
      <c r="K3023" s="233"/>
      <c r="L3023" s="239"/>
      <c r="M3023" s="240"/>
      <c r="N3023" s="241"/>
      <c r="O3023" s="241"/>
      <c r="P3023" s="241"/>
      <c r="Q3023" s="241"/>
      <c r="R3023" s="241"/>
      <c r="S3023" s="241"/>
      <c r="T3023" s="242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T3023" s="243" t="s">
        <v>171</v>
      </c>
      <c r="AU3023" s="243" t="s">
        <v>83</v>
      </c>
      <c r="AV3023" s="13" t="s">
        <v>83</v>
      </c>
      <c r="AW3023" s="13" t="s">
        <v>35</v>
      </c>
      <c r="AX3023" s="13" t="s">
        <v>73</v>
      </c>
      <c r="AY3023" s="243" t="s">
        <v>160</v>
      </c>
    </row>
    <row r="3024" s="13" customFormat="1">
      <c r="A3024" s="13"/>
      <c r="B3024" s="232"/>
      <c r="C3024" s="233"/>
      <c r="D3024" s="234" t="s">
        <v>171</v>
      </c>
      <c r="E3024" s="235" t="s">
        <v>19</v>
      </c>
      <c r="F3024" s="236" t="s">
        <v>1559</v>
      </c>
      <c r="G3024" s="233"/>
      <c r="H3024" s="237">
        <v>5.5229999999999997</v>
      </c>
      <c r="I3024" s="238"/>
      <c r="J3024" s="233"/>
      <c r="K3024" s="233"/>
      <c r="L3024" s="239"/>
      <c r="M3024" s="240"/>
      <c r="N3024" s="241"/>
      <c r="O3024" s="241"/>
      <c r="P3024" s="241"/>
      <c r="Q3024" s="241"/>
      <c r="R3024" s="241"/>
      <c r="S3024" s="241"/>
      <c r="T3024" s="242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T3024" s="243" t="s">
        <v>171</v>
      </c>
      <c r="AU3024" s="243" t="s">
        <v>83</v>
      </c>
      <c r="AV3024" s="13" t="s">
        <v>83</v>
      </c>
      <c r="AW3024" s="13" t="s">
        <v>35</v>
      </c>
      <c r="AX3024" s="13" t="s">
        <v>73</v>
      </c>
      <c r="AY3024" s="243" t="s">
        <v>160</v>
      </c>
    </row>
    <row r="3025" s="13" customFormat="1">
      <c r="A3025" s="13"/>
      <c r="B3025" s="232"/>
      <c r="C3025" s="233"/>
      <c r="D3025" s="234" t="s">
        <v>171</v>
      </c>
      <c r="E3025" s="235" t="s">
        <v>19</v>
      </c>
      <c r="F3025" s="236" t="s">
        <v>1560</v>
      </c>
      <c r="G3025" s="233"/>
      <c r="H3025" s="237">
        <v>5.3760000000000003</v>
      </c>
      <c r="I3025" s="238"/>
      <c r="J3025" s="233"/>
      <c r="K3025" s="233"/>
      <c r="L3025" s="239"/>
      <c r="M3025" s="240"/>
      <c r="N3025" s="241"/>
      <c r="O3025" s="241"/>
      <c r="P3025" s="241"/>
      <c r="Q3025" s="241"/>
      <c r="R3025" s="241"/>
      <c r="S3025" s="241"/>
      <c r="T3025" s="242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T3025" s="243" t="s">
        <v>171</v>
      </c>
      <c r="AU3025" s="243" t="s">
        <v>83</v>
      </c>
      <c r="AV3025" s="13" t="s">
        <v>83</v>
      </c>
      <c r="AW3025" s="13" t="s">
        <v>35</v>
      </c>
      <c r="AX3025" s="13" t="s">
        <v>73</v>
      </c>
      <c r="AY3025" s="243" t="s">
        <v>160</v>
      </c>
    </row>
    <row r="3026" s="13" customFormat="1">
      <c r="A3026" s="13"/>
      <c r="B3026" s="232"/>
      <c r="C3026" s="233"/>
      <c r="D3026" s="234" t="s">
        <v>171</v>
      </c>
      <c r="E3026" s="235" t="s">
        <v>19</v>
      </c>
      <c r="F3026" s="236" t="s">
        <v>1561</v>
      </c>
      <c r="G3026" s="233"/>
      <c r="H3026" s="237">
        <v>14.866</v>
      </c>
      <c r="I3026" s="238"/>
      <c r="J3026" s="233"/>
      <c r="K3026" s="233"/>
      <c r="L3026" s="239"/>
      <c r="M3026" s="240"/>
      <c r="N3026" s="241"/>
      <c r="O3026" s="241"/>
      <c r="P3026" s="241"/>
      <c r="Q3026" s="241"/>
      <c r="R3026" s="241"/>
      <c r="S3026" s="241"/>
      <c r="T3026" s="242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  <c r="AT3026" s="243" t="s">
        <v>171</v>
      </c>
      <c r="AU3026" s="243" t="s">
        <v>83</v>
      </c>
      <c r="AV3026" s="13" t="s">
        <v>83</v>
      </c>
      <c r="AW3026" s="13" t="s">
        <v>35</v>
      </c>
      <c r="AX3026" s="13" t="s">
        <v>73</v>
      </c>
      <c r="AY3026" s="243" t="s">
        <v>160</v>
      </c>
    </row>
    <row r="3027" s="15" customFormat="1">
      <c r="A3027" s="15"/>
      <c r="B3027" s="265"/>
      <c r="C3027" s="266"/>
      <c r="D3027" s="234" t="s">
        <v>171</v>
      </c>
      <c r="E3027" s="267" t="s">
        <v>19</v>
      </c>
      <c r="F3027" s="268" t="s">
        <v>1347</v>
      </c>
      <c r="G3027" s="266"/>
      <c r="H3027" s="269">
        <v>131.17599999999999</v>
      </c>
      <c r="I3027" s="270"/>
      <c r="J3027" s="266"/>
      <c r="K3027" s="266"/>
      <c r="L3027" s="271"/>
      <c r="M3027" s="272"/>
      <c r="N3027" s="273"/>
      <c r="O3027" s="273"/>
      <c r="P3027" s="273"/>
      <c r="Q3027" s="273"/>
      <c r="R3027" s="273"/>
      <c r="S3027" s="273"/>
      <c r="T3027" s="274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15"/>
      <c r="AT3027" s="275" t="s">
        <v>171</v>
      </c>
      <c r="AU3027" s="275" t="s">
        <v>83</v>
      </c>
      <c r="AV3027" s="15" t="s">
        <v>181</v>
      </c>
      <c r="AW3027" s="15" t="s">
        <v>35</v>
      </c>
      <c r="AX3027" s="15" t="s">
        <v>73</v>
      </c>
      <c r="AY3027" s="275" t="s">
        <v>160</v>
      </c>
    </row>
    <row r="3028" s="13" customFormat="1">
      <c r="A3028" s="13"/>
      <c r="B3028" s="232"/>
      <c r="C3028" s="233"/>
      <c r="D3028" s="234" t="s">
        <v>171</v>
      </c>
      <c r="E3028" s="235" t="s">
        <v>19</v>
      </c>
      <c r="F3028" s="236" t="s">
        <v>1181</v>
      </c>
      <c r="G3028" s="233"/>
      <c r="H3028" s="237">
        <v>4.5490000000000004</v>
      </c>
      <c r="I3028" s="238"/>
      <c r="J3028" s="233"/>
      <c r="K3028" s="233"/>
      <c r="L3028" s="239"/>
      <c r="M3028" s="240"/>
      <c r="N3028" s="241"/>
      <c r="O3028" s="241"/>
      <c r="P3028" s="241"/>
      <c r="Q3028" s="241"/>
      <c r="R3028" s="241"/>
      <c r="S3028" s="241"/>
      <c r="T3028" s="242"/>
      <c r="U3028" s="13"/>
      <c r="V3028" s="13"/>
      <c r="W3028" s="13"/>
      <c r="X3028" s="13"/>
      <c r="Y3028" s="13"/>
      <c r="Z3028" s="13"/>
      <c r="AA3028" s="13"/>
      <c r="AB3028" s="13"/>
      <c r="AC3028" s="13"/>
      <c r="AD3028" s="13"/>
      <c r="AE3028" s="13"/>
      <c r="AT3028" s="243" t="s">
        <v>171</v>
      </c>
      <c r="AU3028" s="243" t="s">
        <v>83</v>
      </c>
      <c r="AV3028" s="13" t="s">
        <v>83</v>
      </c>
      <c r="AW3028" s="13" t="s">
        <v>35</v>
      </c>
      <c r="AX3028" s="13" t="s">
        <v>73</v>
      </c>
      <c r="AY3028" s="243" t="s">
        <v>160</v>
      </c>
    </row>
    <row r="3029" s="13" customFormat="1">
      <c r="A3029" s="13"/>
      <c r="B3029" s="232"/>
      <c r="C3029" s="233"/>
      <c r="D3029" s="234" t="s">
        <v>171</v>
      </c>
      <c r="E3029" s="235" t="s">
        <v>19</v>
      </c>
      <c r="F3029" s="236" t="s">
        <v>1182</v>
      </c>
      <c r="G3029" s="233"/>
      <c r="H3029" s="237">
        <v>8.1679999999999993</v>
      </c>
      <c r="I3029" s="238"/>
      <c r="J3029" s="233"/>
      <c r="K3029" s="233"/>
      <c r="L3029" s="239"/>
      <c r="M3029" s="240"/>
      <c r="N3029" s="241"/>
      <c r="O3029" s="241"/>
      <c r="P3029" s="241"/>
      <c r="Q3029" s="241"/>
      <c r="R3029" s="241"/>
      <c r="S3029" s="241"/>
      <c r="T3029" s="242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T3029" s="243" t="s">
        <v>171</v>
      </c>
      <c r="AU3029" s="243" t="s">
        <v>83</v>
      </c>
      <c r="AV3029" s="13" t="s">
        <v>83</v>
      </c>
      <c r="AW3029" s="13" t="s">
        <v>35</v>
      </c>
      <c r="AX3029" s="13" t="s">
        <v>73</v>
      </c>
      <c r="AY3029" s="243" t="s">
        <v>160</v>
      </c>
    </row>
    <row r="3030" s="13" customFormat="1">
      <c r="A3030" s="13"/>
      <c r="B3030" s="232"/>
      <c r="C3030" s="233"/>
      <c r="D3030" s="234" t="s">
        <v>171</v>
      </c>
      <c r="E3030" s="235" t="s">
        <v>19</v>
      </c>
      <c r="F3030" s="236" t="s">
        <v>1183</v>
      </c>
      <c r="G3030" s="233"/>
      <c r="H3030" s="237">
        <v>2.6030000000000002</v>
      </c>
      <c r="I3030" s="238"/>
      <c r="J3030" s="233"/>
      <c r="K3030" s="233"/>
      <c r="L3030" s="239"/>
      <c r="M3030" s="240"/>
      <c r="N3030" s="241"/>
      <c r="O3030" s="241"/>
      <c r="P3030" s="241"/>
      <c r="Q3030" s="241"/>
      <c r="R3030" s="241"/>
      <c r="S3030" s="241"/>
      <c r="T3030" s="242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  <c r="AT3030" s="243" t="s">
        <v>171</v>
      </c>
      <c r="AU3030" s="243" t="s">
        <v>83</v>
      </c>
      <c r="AV3030" s="13" t="s">
        <v>83</v>
      </c>
      <c r="AW3030" s="13" t="s">
        <v>35</v>
      </c>
      <c r="AX3030" s="13" t="s">
        <v>73</v>
      </c>
      <c r="AY3030" s="243" t="s">
        <v>160</v>
      </c>
    </row>
    <row r="3031" s="13" customFormat="1">
      <c r="A3031" s="13"/>
      <c r="B3031" s="232"/>
      <c r="C3031" s="233"/>
      <c r="D3031" s="234" t="s">
        <v>171</v>
      </c>
      <c r="E3031" s="235" t="s">
        <v>19</v>
      </c>
      <c r="F3031" s="236" t="s">
        <v>1184</v>
      </c>
      <c r="G3031" s="233"/>
      <c r="H3031" s="237">
        <v>4.4269999999999996</v>
      </c>
      <c r="I3031" s="238"/>
      <c r="J3031" s="233"/>
      <c r="K3031" s="233"/>
      <c r="L3031" s="239"/>
      <c r="M3031" s="240"/>
      <c r="N3031" s="241"/>
      <c r="O3031" s="241"/>
      <c r="P3031" s="241"/>
      <c r="Q3031" s="241"/>
      <c r="R3031" s="241"/>
      <c r="S3031" s="241"/>
      <c r="T3031" s="242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T3031" s="243" t="s">
        <v>171</v>
      </c>
      <c r="AU3031" s="243" t="s">
        <v>83</v>
      </c>
      <c r="AV3031" s="13" t="s">
        <v>83</v>
      </c>
      <c r="AW3031" s="13" t="s">
        <v>35</v>
      </c>
      <c r="AX3031" s="13" t="s">
        <v>73</v>
      </c>
      <c r="AY3031" s="243" t="s">
        <v>160</v>
      </c>
    </row>
    <row r="3032" s="13" customFormat="1">
      <c r="A3032" s="13"/>
      <c r="B3032" s="232"/>
      <c r="C3032" s="233"/>
      <c r="D3032" s="234" t="s">
        <v>171</v>
      </c>
      <c r="E3032" s="235" t="s">
        <v>19</v>
      </c>
      <c r="F3032" s="236" t="s">
        <v>1185</v>
      </c>
      <c r="G3032" s="233"/>
      <c r="H3032" s="237">
        <v>3.48</v>
      </c>
      <c r="I3032" s="238"/>
      <c r="J3032" s="233"/>
      <c r="K3032" s="233"/>
      <c r="L3032" s="239"/>
      <c r="M3032" s="240"/>
      <c r="N3032" s="241"/>
      <c r="O3032" s="241"/>
      <c r="P3032" s="241"/>
      <c r="Q3032" s="241"/>
      <c r="R3032" s="241"/>
      <c r="S3032" s="241"/>
      <c r="T3032" s="242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T3032" s="243" t="s">
        <v>171</v>
      </c>
      <c r="AU3032" s="243" t="s">
        <v>83</v>
      </c>
      <c r="AV3032" s="13" t="s">
        <v>83</v>
      </c>
      <c r="AW3032" s="13" t="s">
        <v>35</v>
      </c>
      <c r="AX3032" s="13" t="s">
        <v>73</v>
      </c>
      <c r="AY3032" s="243" t="s">
        <v>160</v>
      </c>
    </row>
    <row r="3033" s="13" customFormat="1">
      <c r="A3033" s="13"/>
      <c r="B3033" s="232"/>
      <c r="C3033" s="233"/>
      <c r="D3033" s="234" t="s">
        <v>171</v>
      </c>
      <c r="E3033" s="235" t="s">
        <v>19</v>
      </c>
      <c r="F3033" s="236" t="s">
        <v>1186</v>
      </c>
      <c r="G3033" s="233"/>
      <c r="H3033" s="237">
        <v>9.9199999999999999</v>
      </c>
      <c r="I3033" s="238"/>
      <c r="J3033" s="233"/>
      <c r="K3033" s="233"/>
      <c r="L3033" s="239"/>
      <c r="M3033" s="240"/>
      <c r="N3033" s="241"/>
      <c r="O3033" s="241"/>
      <c r="P3033" s="241"/>
      <c r="Q3033" s="241"/>
      <c r="R3033" s="241"/>
      <c r="S3033" s="241"/>
      <c r="T3033" s="242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  <c r="AT3033" s="243" t="s">
        <v>171</v>
      </c>
      <c r="AU3033" s="243" t="s">
        <v>83</v>
      </c>
      <c r="AV3033" s="13" t="s">
        <v>83</v>
      </c>
      <c r="AW3033" s="13" t="s">
        <v>35</v>
      </c>
      <c r="AX3033" s="13" t="s">
        <v>73</v>
      </c>
      <c r="AY3033" s="243" t="s">
        <v>160</v>
      </c>
    </row>
    <row r="3034" s="13" customFormat="1">
      <c r="A3034" s="13"/>
      <c r="B3034" s="232"/>
      <c r="C3034" s="233"/>
      <c r="D3034" s="234" t="s">
        <v>171</v>
      </c>
      <c r="E3034" s="235" t="s">
        <v>19</v>
      </c>
      <c r="F3034" s="236" t="s">
        <v>1187</v>
      </c>
      <c r="G3034" s="233"/>
      <c r="H3034" s="237">
        <v>10.523999999999999</v>
      </c>
      <c r="I3034" s="238"/>
      <c r="J3034" s="233"/>
      <c r="K3034" s="233"/>
      <c r="L3034" s="239"/>
      <c r="M3034" s="240"/>
      <c r="N3034" s="241"/>
      <c r="O3034" s="241"/>
      <c r="P3034" s="241"/>
      <c r="Q3034" s="241"/>
      <c r="R3034" s="241"/>
      <c r="S3034" s="241"/>
      <c r="T3034" s="242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  <c r="AT3034" s="243" t="s">
        <v>171</v>
      </c>
      <c r="AU3034" s="243" t="s">
        <v>83</v>
      </c>
      <c r="AV3034" s="13" t="s">
        <v>83</v>
      </c>
      <c r="AW3034" s="13" t="s">
        <v>35</v>
      </c>
      <c r="AX3034" s="13" t="s">
        <v>73</v>
      </c>
      <c r="AY3034" s="243" t="s">
        <v>160</v>
      </c>
    </row>
    <row r="3035" s="15" customFormat="1">
      <c r="A3035" s="15"/>
      <c r="B3035" s="265"/>
      <c r="C3035" s="266"/>
      <c r="D3035" s="234" t="s">
        <v>171</v>
      </c>
      <c r="E3035" s="267" t="s">
        <v>19</v>
      </c>
      <c r="F3035" s="268" t="s">
        <v>1188</v>
      </c>
      <c r="G3035" s="266"/>
      <c r="H3035" s="269">
        <v>43.670999999999999</v>
      </c>
      <c r="I3035" s="270"/>
      <c r="J3035" s="266"/>
      <c r="K3035" s="266"/>
      <c r="L3035" s="271"/>
      <c r="M3035" s="272"/>
      <c r="N3035" s="273"/>
      <c r="O3035" s="273"/>
      <c r="P3035" s="273"/>
      <c r="Q3035" s="273"/>
      <c r="R3035" s="273"/>
      <c r="S3035" s="273"/>
      <c r="T3035" s="274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15"/>
      <c r="AT3035" s="275" t="s">
        <v>171</v>
      </c>
      <c r="AU3035" s="275" t="s">
        <v>83</v>
      </c>
      <c r="AV3035" s="15" t="s">
        <v>181</v>
      </c>
      <c r="AW3035" s="15" t="s">
        <v>35</v>
      </c>
      <c r="AX3035" s="15" t="s">
        <v>73</v>
      </c>
      <c r="AY3035" s="275" t="s">
        <v>160</v>
      </c>
    </row>
    <row r="3036" s="14" customFormat="1">
      <c r="A3036" s="14"/>
      <c r="B3036" s="244"/>
      <c r="C3036" s="245"/>
      <c r="D3036" s="234" t="s">
        <v>171</v>
      </c>
      <c r="E3036" s="246" t="s">
        <v>19</v>
      </c>
      <c r="F3036" s="247" t="s">
        <v>180</v>
      </c>
      <c r="G3036" s="245"/>
      <c r="H3036" s="248">
        <v>174.84700000000001</v>
      </c>
      <c r="I3036" s="249"/>
      <c r="J3036" s="245"/>
      <c r="K3036" s="245"/>
      <c r="L3036" s="250"/>
      <c r="M3036" s="251"/>
      <c r="N3036" s="252"/>
      <c r="O3036" s="252"/>
      <c r="P3036" s="252"/>
      <c r="Q3036" s="252"/>
      <c r="R3036" s="252"/>
      <c r="S3036" s="252"/>
      <c r="T3036" s="253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T3036" s="254" t="s">
        <v>171</v>
      </c>
      <c r="AU3036" s="254" t="s">
        <v>83</v>
      </c>
      <c r="AV3036" s="14" t="s">
        <v>167</v>
      </c>
      <c r="AW3036" s="14" t="s">
        <v>35</v>
      </c>
      <c r="AX3036" s="14" t="s">
        <v>81</v>
      </c>
      <c r="AY3036" s="254" t="s">
        <v>160</v>
      </c>
    </row>
    <row r="3037" s="2" customFormat="1" ht="16.5" customHeight="1">
      <c r="A3037" s="40"/>
      <c r="B3037" s="41"/>
      <c r="C3037" s="214" t="s">
        <v>3774</v>
      </c>
      <c r="D3037" s="214" t="s">
        <v>162</v>
      </c>
      <c r="E3037" s="215" t="s">
        <v>3775</v>
      </c>
      <c r="F3037" s="216" t="s">
        <v>3776</v>
      </c>
      <c r="G3037" s="217" t="s">
        <v>250</v>
      </c>
      <c r="H3037" s="218">
        <v>268.81999999999999</v>
      </c>
      <c r="I3037" s="219"/>
      <c r="J3037" s="220">
        <f>ROUND(I3037*H3037,2)</f>
        <v>0</v>
      </c>
      <c r="K3037" s="216" t="s">
        <v>166</v>
      </c>
      <c r="L3037" s="46"/>
      <c r="M3037" s="221" t="s">
        <v>19</v>
      </c>
      <c r="N3037" s="222" t="s">
        <v>44</v>
      </c>
      <c r="O3037" s="86"/>
      <c r="P3037" s="223">
        <f>O3037*H3037</f>
        <v>0</v>
      </c>
      <c r="Q3037" s="223">
        <v>9.0000000000000006E-05</v>
      </c>
      <c r="R3037" s="223">
        <f>Q3037*H3037</f>
        <v>0.024193800000000001</v>
      </c>
      <c r="S3037" s="223">
        <v>0</v>
      </c>
      <c r="T3037" s="224">
        <f>S3037*H3037</f>
        <v>0</v>
      </c>
      <c r="U3037" s="40"/>
      <c r="V3037" s="40"/>
      <c r="W3037" s="40"/>
      <c r="X3037" s="40"/>
      <c r="Y3037" s="40"/>
      <c r="Z3037" s="40"/>
      <c r="AA3037" s="40"/>
      <c r="AB3037" s="40"/>
      <c r="AC3037" s="40"/>
      <c r="AD3037" s="40"/>
      <c r="AE3037" s="40"/>
      <c r="AR3037" s="225" t="s">
        <v>263</v>
      </c>
      <c r="AT3037" s="225" t="s">
        <v>162</v>
      </c>
      <c r="AU3037" s="225" t="s">
        <v>83</v>
      </c>
      <c r="AY3037" s="19" t="s">
        <v>160</v>
      </c>
      <c r="BE3037" s="226">
        <f>IF(N3037="základní",J3037,0)</f>
        <v>0</v>
      </c>
      <c r="BF3037" s="226">
        <f>IF(N3037="snížená",J3037,0)</f>
        <v>0</v>
      </c>
      <c r="BG3037" s="226">
        <f>IF(N3037="zákl. přenesená",J3037,0)</f>
        <v>0</v>
      </c>
      <c r="BH3037" s="226">
        <f>IF(N3037="sníž. přenesená",J3037,0)</f>
        <v>0</v>
      </c>
      <c r="BI3037" s="226">
        <f>IF(N3037="nulová",J3037,0)</f>
        <v>0</v>
      </c>
      <c r="BJ3037" s="19" t="s">
        <v>81</v>
      </c>
      <c r="BK3037" s="226">
        <f>ROUND(I3037*H3037,2)</f>
        <v>0</v>
      </c>
      <c r="BL3037" s="19" t="s">
        <v>263</v>
      </c>
      <c r="BM3037" s="225" t="s">
        <v>3777</v>
      </c>
    </row>
    <row r="3038" s="2" customFormat="1">
      <c r="A3038" s="40"/>
      <c r="B3038" s="41"/>
      <c r="C3038" s="42"/>
      <c r="D3038" s="227" t="s">
        <v>169</v>
      </c>
      <c r="E3038" s="42"/>
      <c r="F3038" s="228" t="s">
        <v>3778</v>
      </c>
      <c r="G3038" s="42"/>
      <c r="H3038" s="42"/>
      <c r="I3038" s="229"/>
      <c r="J3038" s="42"/>
      <c r="K3038" s="42"/>
      <c r="L3038" s="46"/>
      <c r="M3038" s="230"/>
      <c r="N3038" s="231"/>
      <c r="O3038" s="86"/>
      <c r="P3038" s="86"/>
      <c r="Q3038" s="86"/>
      <c r="R3038" s="86"/>
      <c r="S3038" s="86"/>
      <c r="T3038" s="87"/>
      <c r="U3038" s="40"/>
      <c r="V3038" s="40"/>
      <c r="W3038" s="40"/>
      <c r="X3038" s="40"/>
      <c r="Y3038" s="40"/>
      <c r="Z3038" s="40"/>
      <c r="AA3038" s="40"/>
      <c r="AB3038" s="40"/>
      <c r="AC3038" s="40"/>
      <c r="AD3038" s="40"/>
      <c r="AE3038" s="40"/>
      <c r="AT3038" s="19" t="s">
        <v>169</v>
      </c>
      <c r="AU3038" s="19" t="s">
        <v>83</v>
      </c>
    </row>
    <row r="3039" s="13" customFormat="1">
      <c r="A3039" s="13"/>
      <c r="B3039" s="232"/>
      <c r="C3039" s="233"/>
      <c r="D3039" s="234" t="s">
        <v>171</v>
      </c>
      <c r="E3039" s="235" t="s">
        <v>19</v>
      </c>
      <c r="F3039" s="236" t="s">
        <v>3779</v>
      </c>
      <c r="G3039" s="233"/>
      <c r="H3039" s="237">
        <v>17.280000000000001</v>
      </c>
      <c r="I3039" s="238"/>
      <c r="J3039" s="233"/>
      <c r="K3039" s="233"/>
      <c r="L3039" s="239"/>
      <c r="M3039" s="240"/>
      <c r="N3039" s="241"/>
      <c r="O3039" s="241"/>
      <c r="P3039" s="241"/>
      <c r="Q3039" s="241"/>
      <c r="R3039" s="241"/>
      <c r="S3039" s="241"/>
      <c r="T3039" s="242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T3039" s="243" t="s">
        <v>171</v>
      </c>
      <c r="AU3039" s="243" t="s">
        <v>83</v>
      </c>
      <c r="AV3039" s="13" t="s">
        <v>83</v>
      </c>
      <c r="AW3039" s="13" t="s">
        <v>35</v>
      </c>
      <c r="AX3039" s="13" t="s">
        <v>73</v>
      </c>
      <c r="AY3039" s="243" t="s">
        <v>160</v>
      </c>
    </row>
    <row r="3040" s="13" customFormat="1">
      <c r="A3040" s="13"/>
      <c r="B3040" s="232"/>
      <c r="C3040" s="233"/>
      <c r="D3040" s="234" t="s">
        <v>171</v>
      </c>
      <c r="E3040" s="235" t="s">
        <v>19</v>
      </c>
      <c r="F3040" s="236" t="s">
        <v>3780</v>
      </c>
      <c r="G3040" s="233"/>
      <c r="H3040" s="237">
        <v>17.18</v>
      </c>
      <c r="I3040" s="238"/>
      <c r="J3040" s="233"/>
      <c r="K3040" s="233"/>
      <c r="L3040" s="239"/>
      <c r="M3040" s="240"/>
      <c r="N3040" s="241"/>
      <c r="O3040" s="241"/>
      <c r="P3040" s="241"/>
      <c r="Q3040" s="241"/>
      <c r="R3040" s="241"/>
      <c r="S3040" s="241"/>
      <c r="T3040" s="242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3"/>
      <c r="AT3040" s="243" t="s">
        <v>171</v>
      </c>
      <c r="AU3040" s="243" t="s">
        <v>83</v>
      </c>
      <c r="AV3040" s="13" t="s">
        <v>83</v>
      </c>
      <c r="AW3040" s="13" t="s">
        <v>35</v>
      </c>
      <c r="AX3040" s="13" t="s">
        <v>73</v>
      </c>
      <c r="AY3040" s="243" t="s">
        <v>160</v>
      </c>
    </row>
    <row r="3041" s="13" customFormat="1">
      <c r="A3041" s="13"/>
      <c r="B3041" s="232"/>
      <c r="C3041" s="233"/>
      <c r="D3041" s="234" t="s">
        <v>171</v>
      </c>
      <c r="E3041" s="235" t="s">
        <v>19</v>
      </c>
      <c r="F3041" s="236" t="s">
        <v>3781</v>
      </c>
      <c r="G3041" s="233"/>
      <c r="H3041" s="237">
        <v>3.96</v>
      </c>
      <c r="I3041" s="238"/>
      <c r="J3041" s="233"/>
      <c r="K3041" s="233"/>
      <c r="L3041" s="239"/>
      <c r="M3041" s="240"/>
      <c r="N3041" s="241"/>
      <c r="O3041" s="241"/>
      <c r="P3041" s="241"/>
      <c r="Q3041" s="241"/>
      <c r="R3041" s="241"/>
      <c r="S3041" s="241"/>
      <c r="T3041" s="242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T3041" s="243" t="s">
        <v>171</v>
      </c>
      <c r="AU3041" s="243" t="s">
        <v>83</v>
      </c>
      <c r="AV3041" s="13" t="s">
        <v>83</v>
      </c>
      <c r="AW3041" s="13" t="s">
        <v>35</v>
      </c>
      <c r="AX3041" s="13" t="s">
        <v>73</v>
      </c>
      <c r="AY3041" s="243" t="s">
        <v>160</v>
      </c>
    </row>
    <row r="3042" s="13" customFormat="1">
      <c r="A3042" s="13"/>
      <c r="B3042" s="232"/>
      <c r="C3042" s="233"/>
      <c r="D3042" s="234" t="s">
        <v>171</v>
      </c>
      <c r="E3042" s="235" t="s">
        <v>19</v>
      </c>
      <c r="F3042" s="236" t="s">
        <v>3782</v>
      </c>
      <c r="G3042" s="233"/>
      <c r="H3042" s="237">
        <v>4.3099999999999996</v>
      </c>
      <c r="I3042" s="238"/>
      <c r="J3042" s="233"/>
      <c r="K3042" s="233"/>
      <c r="L3042" s="239"/>
      <c r="M3042" s="240"/>
      <c r="N3042" s="241"/>
      <c r="O3042" s="241"/>
      <c r="P3042" s="241"/>
      <c r="Q3042" s="241"/>
      <c r="R3042" s="241"/>
      <c r="S3042" s="241"/>
      <c r="T3042" s="242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T3042" s="243" t="s">
        <v>171</v>
      </c>
      <c r="AU3042" s="243" t="s">
        <v>83</v>
      </c>
      <c r="AV3042" s="13" t="s">
        <v>83</v>
      </c>
      <c r="AW3042" s="13" t="s">
        <v>35</v>
      </c>
      <c r="AX3042" s="13" t="s">
        <v>73</v>
      </c>
      <c r="AY3042" s="243" t="s">
        <v>160</v>
      </c>
    </row>
    <row r="3043" s="13" customFormat="1">
      <c r="A3043" s="13"/>
      <c r="B3043" s="232"/>
      <c r="C3043" s="233"/>
      <c r="D3043" s="234" t="s">
        <v>171</v>
      </c>
      <c r="E3043" s="235" t="s">
        <v>19</v>
      </c>
      <c r="F3043" s="236" t="s">
        <v>3783</v>
      </c>
      <c r="G3043" s="233"/>
      <c r="H3043" s="237">
        <v>16.199999999999999</v>
      </c>
      <c r="I3043" s="238"/>
      <c r="J3043" s="233"/>
      <c r="K3043" s="233"/>
      <c r="L3043" s="239"/>
      <c r="M3043" s="240"/>
      <c r="N3043" s="241"/>
      <c r="O3043" s="241"/>
      <c r="P3043" s="241"/>
      <c r="Q3043" s="241"/>
      <c r="R3043" s="241"/>
      <c r="S3043" s="241"/>
      <c r="T3043" s="242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T3043" s="243" t="s">
        <v>171</v>
      </c>
      <c r="AU3043" s="243" t="s">
        <v>83</v>
      </c>
      <c r="AV3043" s="13" t="s">
        <v>83</v>
      </c>
      <c r="AW3043" s="13" t="s">
        <v>35</v>
      </c>
      <c r="AX3043" s="13" t="s">
        <v>73</v>
      </c>
      <c r="AY3043" s="243" t="s">
        <v>160</v>
      </c>
    </row>
    <row r="3044" s="13" customFormat="1">
      <c r="A3044" s="13"/>
      <c r="B3044" s="232"/>
      <c r="C3044" s="233"/>
      <c r="D3044" s="234" t="s">
        <v>171</v>
      </c>
      <c r="E3044" s="235" t="s">
        <v>19</v>
      </c>
      <c r="F3044" s="236" t="s">
        <v>3784</v>
      </c>
      <c r="G3044" s="233"/>
      <c r="H3044" s="237">
        <v>16.27</v>
      </c>
      <c r="I3044" s="238"/>
      <c r="J3044" s="233"/>
      <c r="K3044" s="233"/>
      <c r="L3044" s="239"/>
      <c r="M3044" s="240"/>
      <c r="N3044" s="241"/>
      <c r="O3044" s="241"/>
      <c r="P3044" s="241"/>
      <c r="Q3044" s="241"/>
      <c r="R3044" s="241"/>
      <c r="S3044" s="241"/>
      <c r="T3044" s="242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T3044" s="243" t="s">
        <v>171</v>
      </c>
      <c r="AU3044" s="243" t="s">
        <v>83</v>
      </c>
      <c r="AV3044" s="13" t="s">
        <v>83</v>
      </c>
      <c r="AW3044" s="13" t="s">
        <v>35</v>
      </c>
      <c r="AX3044" s="13" t="s">
        <v>73</v>
      </c>
      <c r="AY3044" s="243" t="s">
        <v>160</v>
      </c>
    </row>
    <row r="3045" s="13" customFormat="1">
      <c r="A3045" s="13"/>
      <c r="B3045" s="232"/>
      <c r="C3045" s="233"/>
      <c r="D3045" s="234" t="s">
        <v>171</v>
      </c>
      <c r="E3045" s="235" t="s">
        <v>19</v>
      </c>
      <c r="F3045" s="236" t="s">
        <v>3785</v>
      </c>
      <c r="G3045" s="233"/>
      <c r="H3045" s="237">
        <v>11.529999999999999</v>
      </c>
      <c r="I3045" s="238"/>
      <c r="J3045" s="233"/>
      <c r="K3045" s="233"/>
      <c r="L3045" s="239"/>
      <c r="M3045" s="240"/>
      <c r="N3045" s="241"/>
      <c r="O3045" s="241"/>
      <c r="P3045" s="241"/>
      <c r="Q3045" s="241"/>
      <c r="R3045" s="241"/>
      <c r="S3045" s="241"/>
      <c r="T3045" s="242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T3045" s="243" t="s">
        <v>171</v>
      </c>
      <c r="AU3045" s="243" t="s">
        <v>83</v>
      </c>
      <c r="AV3045" s="13" t="s">
        <v>83</v>
      </c>
      <c r="AW3045" s="13" t="s">
        <v>35</v>
      </c>
      <c r="AX3045" s="13" t="s">
        <v>73</v>
      </c>
      <c r="AY3045" s="243" t="s">
        <v>160</v>
      </c>
    </row>
    <row r="3046" s="13" customFormat="1">
      <c r="A3046" s="13"/>
      <c r="B3046" s="232"/>
      <c r="C3046" s="233"/>
      <c r="D3046" s="234" t="s">
        <v>171</v>
      </c>
      <c r="E3046" s="235" t="s">
        <v>19</v>
      </c>
      <c r="F3046" s="236" t="s">
        <v>3786</v>
      </c>
      <c r="G3046" s="233"/>
      <c r="H3046" s="237">
        <v>7.1699999999999999</v>
      </c>
      <c r="I3046" s="238"/>
      <c r="J3046" s="233"/>
      <c r="K3046" s="233"/>
      <c r="L3046" s="239"/>
      <c r="M3046" s="240"/>
      <c r="N3046" s="241"/>
      <c r="O3046" s="241"/>
      <c r="P3046" s="241"/>
      <c r="Q3046" s="241"/>
      <c r="R3046" s="241"/>
      <c r="S3046" s="241"/>
      <c r="T3046" s="242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T3046" s="243" t="s">
        <v>171</v>
      </c>
      <c r="AU3046" s="243" t="s">
        <v>83</v>
      </c>
      <c r="AV3046" s="13" t="s">
        <v>83</v>
      </c>
      <c r="AW3046" s="13" t="s">
        <v>35</v>
      </c>
      <c r="AX3046" s="13" t="s">
        <v>73</v>
      </c>
      <c r="AY3046" s="243" t="s">
        <v>160</v>
      </c>
    </row>
    <row r="3047" s="13" customFormat="1">
      <c r="A3047" s="13"/>
      <c r="B3047" s="232"/>
      <c r="C3047" s="233"/>
      <c r="D3047" s="234" t="s">
        <v>171</v>
      </c>
      <c r="E3047" s="235" t="s">
        <v>19</v>
      </c>
      <c r="F3047" s="236" t="s">
        <v>3787</v>
      </c>
      <c r="G3047" s="233"/>
      <c r="H3047" s="237">
        <v>10.279999999999999</v>
      </c>
      <c r="I3047" s="238"/>
      <c r="J3047" s="233"/>
      <c r="K3047" s="233"/>
      <c r="L3047" s="239"/>
      <c r="M3047" s="240"/>
      <c r="N3047" s="241"/>
      <c r="O3047" s="241"/>
      <c r="P3047" s="241"/>
      <c r="Q3047" s="241"/>
      <c r="R3047" s="241"/>
      <c r="S3047" s="241"/>
      <c r="T3047" s="242"/>
      <c r="U3047" s="13"/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3"/>
      <c r="AT3047" s="243" t="s">
        <v>171</v>
      </c>
      <c r="AU3047" s="243" t="s">
        <v>83</v>
      </c>
      <c r="AV3047" s="13" t="s">
        <v>83</v>
      </c>
      <c r="AW3047" s="13" t="s">
        <v>35</v>
      </c>
      <c r="AX3047" s="13" t="s">
        <v>73</v>
      </c>
      <c r="AY3047" s="243" t="s">
        <v>160</v>
      </c>
    </row>
    <row r="3048" s="13" customFormat="1">
      <c r="A3048" s="13"/>
      <c r="B3048" s="232"/>
      <c r="C3048" s="233"/>
      <c r="D3048" s="234" t="s">
        <v>171</v>
      </c>
      <c r="E3048" s="235" t="s">
        <v>19</v>
      </c>
      <c r="F3048" s="236" t="s">
        <v>3788</v>
      </c>
      <c r="G3048" s="233"/>
      <c r="H3048" s="237">
        <v>4.6799999999999997</v>
      </c>
      <c r="I3048" s="238"/>
      <c r="J3048" s="233"/>
      <c r="K3048" s="233"/>
      <c r="L3048" s="239"/>
      <c r="M3048" s="240"/>
      <c r="N3048" s="241"/>
      <c r="O3048" s="241"/>
      <c r="P3048" s="241"/>
      <c r="Q3048" s="241"/>
      <c r="R3048" s="241"/>
      <c r="S3048" s="241"/>
      <c r="T3048" s="242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T3048" s="243" t="s">
        <v>171</v>
      </c>
      <c r="AU3048" s="243" t="s">
        <v>83</v>
      </c>
      <c r="AV3048" s="13" t="s">
        <v>83</v>
      </c>
      <c r="AW3048" s="13" t="s">
        <v>35</v>
      </c>
      <c r="AX3048" s="13" t="s">
        <v>73</v>
      </c>
      <c r="AY3048" s="243" t="s">
        <v>160</v>
      </c>
    </row>
    <row r="3049" s="13" customFormat="1">
      <c r="A3049" s="13"/>
      <c r="B3049" s="232"/>
      <c r="C3049" s="233"/>
      <c r="D3049" s="234" t="s">
        <v>171</v>
      </c>
      <c r="E3049" s="235" t="s">
        <v>19</v>
      </c>
      <c r="F3049" s="236" t="s">
        <v>3789</v>
      </c>
      <c r="G3049" s="233"/>
      <c r="H3049" s="237">
        <v>7.75</v>
      </c>
      <c r="I3049" s="238"/>
      <c r="J3049" s="233"/>
      <c r="K3049" s="233"/>
      <c r="L3049" s="239"/>
      <c r="M3049" s="240"/>
      <c r="N3049" s="241"/>
      <c r="O3049" s="241"/>
      <c r="P3049" s="241"/>
      <c r="Q3049" s="241"/>
      <c r="R3049" s="241"/>
      <c r="S3049" s="241"/>
      <c r="T3049" s="242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T3049" s="243" t="s">
        <v>171</v>
      </c>
      <c r="AU3049" s="243" t="s">
        <v>83</v>
      </c>
      <c r="AV3049" s="13" t="s">
        <v>83</v>
      </c>
      <c r="AW3049" s="13" t="s">
        <v>35</v>
      </c>
      <c r="AX3049" s="13" t="s">
        <v>73</v>
      </c>
      <c r="AY3049" s="243" t="s">
        <v>160</v>
      </c>
    </row>
    <row r="3050" s="13" customFormat="1">
      <c r="A3050" s="13"/>
      <c r="B3050" s="232"/>
      <c r="C3050" s="233"/>
      <c r="D3050" s="234" t="s">
        <v>171</v>
      </c>
      <c r="E3050" s="235" t="s">
        <v>19</v>
      </c>
      <c r="F3050" s="236" t="s">
        <v>3790</v>
      </c>
      <c r="G3050" s="233"/>
      <c r="H3050" s="237">
        <v>7.6100000000000003</v>
      </c>
      <c r="I3050" s="238"/>
      <c r="J3050" s="233"/>
      <c r="K3050" s="233"/>
      <c r="L3050" s="239"/>
      <c r="M3050" s="240"/>
      <c r="N3050" s="241"/>
      <c r="O3050" s="241"/>
      <c r="P3050" s="241"/>
      <c r="Q3050" s="241"/>
      <c r="R3050" s="241"/>
      <c r="S3050" s="241"/>
      <c r="T3050" s="242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T3050" s="243" t="s">
        <v>171</v>
      </c>
      <c r="AU3050" s="243" t="s">
        <v>83</v>
      </c>
      <c r="AV3050" s="13" t="s">
        <v>83</v>
      </c>
      <c r="AW3050" s="13" t="s">
        <v>35</v>
      </c>
      <c r="AX3050" s="13" t="s">
        <v>73</v>
      </c>
      <c r="AY3050" s="243" t="s">
        <v>160</v>
      </c>
    </row>
    <row r="3051" s="13" customFormat="1">
      <c r="A3051" s="13"/>
      <c r="B3051" s="232"/>
      <c r="C3051" s="233"/>
      <c r="D3051" s="234" t="s">
        <v>171</v>
      </c>
      <c r="E3051" s="235" t="s">
        <v>19</v>
      </c>
      <c r="F3051" s="236" t="s">
        <v>3791</v>
      </c>
      <c r="G3051" s="233"/>
      <c r="H3051" s="237">
        <v>4.5099999999999998</v>
      </c>
      <c r="I3051" s="238"/>
      <c r="J3051" s="233"/>
      <c r="K3051" s="233"/>
      <c r="L3051" s="239"/>
      <c r="M3051" s="240"/>
      <c r="N3051" s="241"/>
      <c r="O3051" s="241"/>
      <c r="P3051" s="241"/>
      <c r="Q3051" s="241"/>
      <c r="R3051" s="241"/>
      <c r="S3051" s="241"/>
      <c r="T3051" s="242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T3051" s="243" t="s">
        <v>171</v>
      </c>
      <c r="AU3051" s="243" t="s">
        <v>83</v>
      </c>
      <c r="AV3051" s="13" t="s">
        <v>83</v>
      </c>
      <c r="AW3051" s="13" t="s">
        <v>35</v>
      </c>
      <c r="AX3051" s="13" t="s">
        <v>73</v>
      </c>
      <c r="AY3051" s="243" t="s">
        <v>160</v>
      </c>
    </row>
    <row r="3052" s="13" customFormat="1">
      <c r="A3052" s="13"/>
      <c r="B3052" s="232"/>
      <c r="C3052" s="233"/>
      <c r="D3052" s="234" t="s">
        <v>171</v>
      </c>
      <c r="E3052" s="235" t="s">
        <v>19</v>
      </c>
      <c r="F3052" s="236" t="s">
        <v>3792</v>
      </c>
      <c r="G3052" s="233"/>
      <c r="H3052" s="237">
        <v>22.510000000000002</v>
      </c>
      <c r="I3052" s="238"/>
      <c r="J3052" s="233"/>
      <c r="K3052" s="233"/>
      <c r="L3052" s="239"/>
      <c r="M3052" s="240"/>
      <c r="N3052" s="241"/>
      <c r="O3052" s="241"/>
      <c r="P3052" s="241"/>
      <c r="Q3052" s="241"/>
      <c r="R3052" s="241"/>
      <c r="S3052" s="241"/>
      <c r="T3052" s="242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T3052" s="243" t="s">
        <v>171</v>
      </c>
      <c r="AU3052" s="243" t="s">
        <v>83</v>
      </c>
      <c r="AV3052" s="13" t="s">
        <v>83</v>
      </c>
      <c r="AW3052" s="13" t="s">
        <v>35</v>
      </c>
      <c r="AX3052" s="13" t="s">
        <v>73</v>
      </c>
      <c r="AY3052" s="243" t="s">
        <v>160</v>
      </c>
    </row>
    <row r="3053" s="13" customFormat="1">
      <c r="A3053" s="13"/>
      <c r="B3053" s="232"/>
      <c r="C3053" s="233"/>
      <c r="D3053" s="234" t="s">
        <v>171</v>
      </c>
      <c r="E3053" s="235" t="s">
        <v>19</v>
      </c>
      <c r="F3053" s="236" t="s">
        <v>3793</v>
      </c>
      <c r="G3053" s="233"/>
      <c r="H3053" s="237">
        <v>8.7599999999999998</v>
      </c>
      <c r="I3053" s="238"/>
      <c r="J3053" s="233"/>
      <c r="K3053" s="233"/>
      <c r="L3053" s="239"/>
      <c r="M3053" s="240"/>
      <c r="N3053" s="241"/>
      <c r="O3053" s="241"/>
      <c r="P3053" s="241"/>
      <c r="Q3053" s="241"/>
      <c r="R3053" s="241"/>
      <c r="S3053" s="241"/>
      <c r="T3053" s="242"/>
      <c r="U3053" s="13"/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3"/>
      <c r="AT3053" s="243" t="s">
        <v>171</v>
      </c>
      <c r="AU3053" s="243" t="s">
        <v>83</v>
      </c>
      <c r="AV3053" s="13" t="s">
        <v>83</v>
      </c>
      <c r="AW3053" s="13" t="s">
        <v>35</v>
      </c>
      <c r="AX3053" s="13" t="s">
        <v>73</v>
      </c>
      <c r="AY3053" s="243" t="s">
        <v>160</v>
      </c>
    </row>
    <row r="3054" s="13" customFormat="1">
      <c r="A3054" s="13"/>
      <c r="B3054" s="232"/>
      <c r="C3054" s="233"/>
      <c r="D3054" s="234" t="s">
        <v>171</v>
      </c>
      <c r="E3054" s="235" t="s">
        <v>19</v>
      </c>
      <c r="F3054" s="236" t="s">
        <v>3794</v>
      </c>
      <c r="G3054" s="233"/>
      <c r="H3054" s="237">
        <v>8.3300000000000001</v>
      </c>
      <c r="I3054" s="238"/>
      <c r="J3054" s="233"/>
      <c r="K3054" s="233"/>
      <c r="L3054" s="239"/>
      <c r="M3054" s="240"/>
      <c r="N3054" s="241"/>
      <c r="O3054" s="241"/>
      <c r="P3054" s="241"/>
      <c r="Q3054" s="241"/>
      <c r="R3054" s="241"/>
      <c r="S3054" s="241"/>
      <c r="T3054" s="242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T3054" s="243" t="s">
        <v>171</v>
      </c>
      <c r="AU3054" s="243" t="s">
        <v>83</v>
      </c>
      <c r="AV3054" s="13" t="s">
        <v>83</v>
      </c>
      <c r="AW3054" s="13" t="s">
        <v>35</v>
      </c>
      <c r="AX3054" s="13" t="s">
        <v>73</v>
      </c>
      <c r="AY3054" s="243" t="s">
        <v>160</v>
      </c>
    </row>
    <row r="3055" s="13" customFormat="1">
      <c r="A3055" s="13"/>
      <c r="B3055" s="232"/>
      <c r="C3055" s="233"/>
      <c r="D3055" s="234" t="s">
        <v>171</v>
      </c>
      <c r="E3055" s="235" t="s">
        <v>19</v>
      </c>
      <c r="F3055" s="236" t="s">
        <v>3795</v>
      </c>
      <c r="G3055" s="233"/>
      <c r="H3055" s="237">
        <v>15.34</v>
      </c>
      <c r="I3055" s="238"/>
      <c r="J3055" s="233"/>
      <c r="K3055" s="233"/>
      <c r="L3055" s="239"/>
      <c r="M3055" s="240"/>
      <c r="N3055" s="241"/>
      <c r="O3055" s="241"/>
      <c r="P3055" s="241"/>
      <c r="Q3055" s="241"/>
      <c r="R3055" s="241"/>
      <c r="S3055" s="241"/>
      <c r="T3055" s="242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T3055" s="243" t="s">
        <v>171</v>
      </c>
      <c r="AU3055" s="243" t="s">
        <v>83</v>
      </c>
      <c r="AV3055" s="13" t="s">
        <v>83</v>
      </c>
      <c r="AW3055" s="13" t="s">
        <v>35</v>
      </c>
      <c r="AX3055" s="13" t="s">
        <v>73</v>
      </c>
      <c r="AY3055" s="243" t="s">
        <v>160</v>
      </c>
    </row>
    <row r="3056" s="15" customFormat="1">
      <c r="A3056" s="15"/>
      <c r="B3056" s="265"/>
      <c r="C3056" s="266"/>
      <c r="D3056" s="234" t="s">
        <v>171</v>
      </c>
      <c r="E3056" s="267" t="s">
        <v>19</v>
      </c>
      <c r="F3056" s="268" t="s">
        <v>1347</v>
      </c>
      <c r="G3056" s="266"/>
      <c r="H3056" s="269">
        <v>183.66999999999999</v>
      </c>
      <c r="I3056" s="270"/>
      <c r="J3056" s="266"/>
      <c r="K3056" s="266"/>
      <c r="L3056" s="271"/>
      <c r="M3056" s="272"/>
      <c r="N3056" s="273"/>
      <c r="O3056" s="273"/>
      <c r="P3056" s="273"/>
      <c r="Q3056" s="273"/>
      <c r="R3056" s="273"/>
      <c r="S3056" s="273"/>
      <c r="T3056" s="274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15"/>
      <c r="AT3056" s="275" t="s">
        <v>171</v>
      </c>
      <c r="AU3056" s="275" t="s">
        <v>83</v>
      </c>
      <c r="AV3056" s="15" t="s">
        <v>181</v>
      </c>
      <c r="AW3056" s="15" t="s">
        <v>35</v>
      </c>
      <c r="AX3056" s="15" t="s">
        <v>73</v>
      </c>
      <c r="AY3056" s="275" t="s">
        <v>160</v>
      </c>
    </row>
    <row r="3057" s="13" customFormat="1">
      <c r="A3057" s="13"/>
      <c r="B3057" s="232"/>
      <c r="C3057" s="233"/>
      <c r="D3057" s="234" t="s">
        <v>171</v>
      </c>
      <c r="E3057" s="235" t="s">
        <v>19</v>
      </c>
      <c r="F3057" s="236" t="s">
        <v>3796</v>
      </c>
      <c r="G3057" s="233"/>
      <c r="H3057" s="237">
        <v>7.5700000000000003</v>
      </c>
      <c r="I3057" s="238"/>
      <c r="J3057" s="233"/>
      <c r="K3057" s="233"/>
      <c r="L3057" s="239"/>
      <c r="M3057" s="240"/>
      <c r="N3057" s="241"/>
      <c r="O3057" s="241"/>
      <c r="P3057" s="241"/>
      <c r="Q3057" s="241"/>
      <c r="R3057" s="241"/>
      <c r="S3057" s="241"/>
      <c r="T3057" s="242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T3057" s="243" t="s">
        <v>171</v>
      </c>
      <c r="AU3057" s="243" t="s">
        <v>83</v>
      </c>
      <c r="AV3057" s="13" t="s">
        <v>83</v>
      </c>
      <c r="AW3057" s="13" t="s">
        <v>35</v>
      </c>
      <c r="AX3057" s="13" t="s">
        <v>73</v>
      </c>
      <c r="AY3057" s="243" t="s">
        <v>160</v>
      </c>
    </row>
    <row r="3058" s="13" customFormat="1">
      <c r="A3058" s="13"/>
      <c r="B3058" s="232"/>
      <c r="C3058" s="233"/>
      <c r="D3058" s="234" t="s">
        <v>171</v>
      </c>
      <c r="E3058" s="235" t="s">
        <v>19</v>
      </c>
      <c r="F3058" s="236" t="s">
        <v>3797</v>
      </c>
      <c r="G3058" s="233"/>
      <c r="H3058" s="237">
        <v>16.800000000000001</v>
      </c>
      <c r="I3058" s="238"/>
      <c r="J3058" s="233"/>
      <c r="K3058" s="233"/>
      <c r="L3058" s="239"/>
      <c r="M3058" s="240"/>
      <c r="N3058" s="241"/>
      <c r="O3058" s="241"/>
      <c r="P3058" s="241"/>
      <c r="Q3058" s="241"/>
      <c r="R3058" s="241"/>
      <c r="S3058" s="241"/>
      <c r="T3058" s="242"/>
      <c r="U3058" s="13"/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3"/>
      <c r="AT3058" s="243" t="s">
        <v>171</v>
      </c>
      <c r="AU3058" s="243" t="s">
        <v>83</v>
      </c>
      <c r="AV3058" s="13" t="s">
        <v>83</v>
      </c>
      <c r="AW3058" s="13" t="s">
        <v>35</v>
      </c>
      <c r="AX3058" s="13" t="s">
        <v>73</v>
      </c>
      <c r="AY3058" s="243" t="s">
        <v>160</v>
      </c>
    </row>
    <row r="3059" s="13" customFormat="1">
      <c r="A3059" s="13"/>
      <c r="B3059" s="232"/>
      <c r="C3059" s="233"/>
      <c r="D3059" s="234" t="s">
        <v>171</v>
      </c>
      <c r="E3059" s="235" t="s">
        <v>19</v>
      </c>
      <c r="F3059" s="236" t="s">
        <v>3798</v>
      </c>
      <c r="G3059" s="233"/>
      <c r="H3059" s="237">
        <v>5.5700000000000003</v>
      </c>
      <c r="I3059" s="238"/>
      <c r="J3059" s="233"/>
      <c r="K3059" s="233"/>
      <c r="L3059" s="239"/>
      <c r="M3059" s="240"/>
      <c r="N3059" s="241"/>
      <c r="O3059" s="241"/>
      <c r="P3059" s="241"/>
      <c r="Q3059" s="241"/>
      <c r="R3059" s="241"/>
      <c r="S3059" s="241"/>
      <c r="T3059" s="242"/>
      <c r="U3059" s="13"/>
      <c r="V3059" s="13"/>
      <c r="W3059" s="13"/>
      <c r="X3059" s="13"/>
      <c r="Y3059" s="13"/>
      <c r="Z3059" s="13"/>
      <c r="AA3059" s="13"/>
      <c r="AB3059" s="13"/>
      <c r="AC3059" s="13"/>
      <c r="AD3059" s="13"/>
      <c r="AE3059" s="13"/>
      <c r="AT3059" s="243" t="s">
        <v>171</v>
      </c>
      <c r="AU3059" s="243" t="s">
        <v>83</v>
      </c>
      <c r="AV3059" s="13" t="s">
        <v>83</v>
      </c>
      <c r="AW3059" s="13" t="s">
        <v>35</v>
      </c>
      <c r="AX3059" s="13" t="s">
        <v>73</v>
      </c>
      <c r="AY3059" s="243" t="s">
        <v>160</v>
      </c>
    </row>
    <row r="3060" s="13" customFormat="1">
      <c r="A3060" s="13"/>
      <c r="B3060" s="232"/>
      <c r="C3060" s="233"/>
      <c r="D3060" s="234" t="s">
        <v>171</v>
      </c>
      <c r="E3060" s="235" t="s">
        <v>19</v>
      </c>
      <c r="F3060" s="236" t="s">
        <v>3799</v>
      </c>
      <c r="G3060" s="233"/>
      <c r="H3060" s="237">
        <v>9.9299999999999997</v>
      </c>
      <c r="I3060" s="238"/>
      <c r="J3060" s="233"/>
      <c r="K3060" s="233"/>
      <c r="L3060" s="239"/>
      <c r="M3060" s="240"/>
      <c r="N3060" s="241"/>
      <c r="O3060" s="241"/>
      <c r="P3060" s="241"/>
      <c r="Q3060" s="241"/>
      <c r="R3060" s="241"/>
      <c r="S3060" s="241"/>
      <c r="T3060" s="242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  <c r="AT3060" s="243" t="s">
        <v>171</v>
      </c>
      <c r="AU3060" s="243" t="s">
        <v>83</v>
      </c>
      <c r="AV3060" s="13" t="s">
        <v>83</v>
      </c>
      <c r="AW3060" s="13" t="s">
        <v>35</v>
      </c>
      <c r="AX3060" s="13" t="s">
        <v>73</v>
      </c>
      <c r="AY3060" s="243" t="s">
        <v>160</v>
      </c>
    </row>
    <row r="3061" s="13" customFormat="1">
      <c r="A3061" s="13"/>
      <c r="B3061" s="232"/>
      <c r="C3061" s="233"/>
      <c r="D3061" s="234" t="s">
        <v>171</v>
      </c>
      <c r="E3061" s="235" t="s">
        <v>19</v>
      </c>
      <c r="F3061" s="236" t="s">
        <v>3752</v>
      </c>
      <c r="G3061" s="233"/>
      <c r="H3061" s="237">
        <v>7.4699999999999998</v>
      </c>
      <c r="I3061" s="238"/>
      <c r="J3061" s="233"/>
      <c r="K3061" s="233"/>
      <c r="L3061" s="239"/>
      <c r="M3061" s="240"/>
      <c r="N3061" s="241"/>
      <c r="O3061" s="241"/>
      <c r="P3061" s="241"/>
      <c r="Q3061" s="241"/>
      <c r="R3061" s="241"/>
      <c r="S3061" s="241"/>
      <c r="T3061" s="242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T3061" s="243" t="s">
        <v>171</v>
      </c>
      <c r="AU3061" s="243" t="s">
        <v>83</v>
      </c>
      <c r="AV3061" s="13" t="s">
        <v>83</v>
      </c>
      <c r="AW3061" s="13" t="s">
        <v>35</v>
      </c>
      <c r="AX3061" s="13" t="s">
        <v>73</v>
      </c>
      <c r="AY3061" s="243" t="s">
        <v>160</v>
      </c>
    </row>
    <row r="3062" s="13" customFormat="1">
      <c r="A3062" s="13"/>
      <c r="B3062" s="232"/>
      <c r="C3062" s="233"/>
      <c r="D3062" s="234" t="s">
        <v>171</v>
      </c>
      <c r="E3062" s="235" t="s">
        <v>19</v>
      </c>
      <c r="F3062" s="236" t="s">
        <v>3800</v>
      </c>
      <c r="G3062" s="233"/>
      <c r="H3062" s="237">
        <v>17.870000000000001</v>
      </c>
      <c r="I3062" s="238"/>
      <c r="J3062" s="233"/>
      <c r="K3062" s="233"/>
      <c r="L3062" s="239"/>
      <c r="M3062" s="240"/>
      <c r="N3062" s="241"/>
      <c r="O3062" s="241"/>
      <c r="P3062" s="241"/>
      <c r="Q3062" s="241"/>
      <c r="R3062" s="241"/>
      <c r="S3062" s="241"/>
      <c r="T3062" s="242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T3062" s="243" t="s">
        <v>171</v>
      </c>
      <c r="AU3062" s="243" t="s">
        <v>83</v>
      </c>
      <c r="AV3062" s="13" t="s">
        <v>83</v>
      </c>
      <c r="AW3062" s="13" t="s">
        <v>35</v>
      </c>
      <c r="AX3062" s="13" t="s">
        <v>73</v>
      </c>
      <c r="AY3062" s="243" t="s">
        <v>160</v>
      </c>
    </row>
    <row r="3063" s="13" customFormat="1">
      <c r="A3063" s="13"/>
      <c r="B3063" s="232"/>
      <c r="C3063" s="233"/>
      <c r="D3063" s="234" t="s">
        <v>171</v>
      </c>
      <c r="E3063" s="235" t="s">
        <v>19</v>
      </c>
      <c r="F3063" s="236" t="s">
        <v>3801</v>
      </c>
      <c r="G3063" s="233"/>
      <c r="H3063" s="237">
        <v>19.940000000000001</v>
      </c>
      <c r="I3063" s="238"/>
      <c r="J3063" s="233"/>
      <c r="K3063" s="233"/>
      <c r="L3063" s="239"/>
      <c r="M3063" s="240"/>
      <c r="N3063" s="241"/>
      <c r="O3063" s="241"/>
      <c r="P3063" s="241"/>
      <c r="Q3063" s="241"/>
      <c r="R3063" s="241"/>
      <c r="S3063" s="241"/>
      <c r="T3063" s="242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T3063" s="243" t="s">
        <v>171</v>
      </c>
      <c r="AU3063" s="243" t="s">
        <v>83</v>
      </c>
      <c r="AV3063" s="13" t="s">
        <v>83</v>
      </c>
      <c r="AW3063" s="13" t="s">
        <v>35</v>
      </c>
      <c r="AX3063" s="13" t="s">
        <v>73</v>
      </c>
      <c r="AY3063" s="243" t="s">
        <v>160</v>
      </c>
    </row>
    <row r="3064" s="15" customFormat="1">
      <c r="A3064" s="15"/>
      <c r="B3064" s="265"/>
      <c r="C3064" s="266"/>
      <c r="D3064" s="234" t="s">
        <v>171</v>
      </c>
      <c r="E3064" s="267" t="s">
        <v>19</v>
      </c>
      <c r="F3064" s="268" t="s">
        <v>1188</v>
      </c>
      <c r="G3064" s="266"/>
      <c r="H3064" s="269">
        <v>85.150000000000006</v>
      </c>
      <c r="I3064" s="270"/>
      <c r="J3064" s="266"/>
      <c r="K3064" s="266"/>
      <c r="L3064" s="271"/>
      <c r="M3064" s="272"/>
      <c r="N3064" s="273"/>
      <c r="O3064" s="273"/>
      <c r="P3064" s="273"/>
      <c r="Q3064" s="273"/>
      <c r="R3064" s="273"/>
      <c r="S3064" s="273"/>
      <c r="T3064" s="274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15"/>
      <c r="AT3064" s="275" t="s">
        <v>171</v>
      </c>
      <c r="AU3064" s="275" t="s">
        <v>83</v>
      </c>
      <c r="AV3064" s="15" t="s">
        <v>181</v>
      </c>
      <c r="AW3064" s="15" t="s">
        <v>35</v>
      </c>
      <c r="AX3064" s="15" t="s">
        <v>73</v>
      </c>
      <c r="AY3064" s="275" t="s">
        <v>160</v>
      </c>
    </row>
    <row r="3065" s="14" customFormat="1">
      <c r="A3065" s="14"/>
      <c r="B3065" s="244"/>
      <c r="C3065" s="245"/>
      <c r="D3065" s="234" t="s">
        <v>171</v>
      </c>
      <c r="E3065" s="246" t="s">
        <v>19</v>
      </c>
      <c r="F3065" s="247" t="s">
        <v>180</v>
      </c>
      <c r="G3065" s="245"/>
      <c r="H3065" s="248">
        <v>268.81999999999999</v>
      </c>
      <c r="I3065" s="249"/>
      <c r="J3065" s="245"/>
      <c r="K3065" s="245"/>
      <c r="L3065" s="250"/>
      <c r="M3065" s="251"/>
      <c r="N3065" s="252"/>
      <c r="O3065" s="252"/>
      <c r="P3065" s="252"/>
      <c r="Q3065" s="252"/>
      <c r="R3065" s="252"/>
      <c r="S3065" s="252"/>
      <c r="T3065" s="253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T3065" s="254" t="s">
        <v>171</v>
      </c>
      <c r="AU3065" s="254" t="s">
        <v>83</v>
      </c>
      <c r="AV3065" s="14" t="s">
        <v>167</v>
      </c>
      <c r="AW3065" s="14" t="s">
        <v>35</v>
      </c>
      <c r="AX3065" s="14" t="s">
        <v>81</v>
      </c>
      <c r="AY3065" s="254" t="s">
        <v>160</v>
      </c>
    </row>
    <row r="3066" s="2" customFormat="1" ht="16.5" customHeight="1">
      <c r="A3066" s="40"/>
      <c r="B3066" s="41"/>
      <c r="C3066" s="214" t="s">
        <v>3802</v>
      </c>
      <c r="D3066" s="214" t="s">
        <v>162</v>
      </c>
      <c r="E3066" s="215" t="s">
        <v>3803</v>
      </c>
      <c r="F3066" s="216" t="s">
        <v>3804</v>
      </c>
      <c r="G3066" s="217" t="s">
        <v>250</v>
      </c>
      <c r="H3066" s="218">
        <v>268.81999999999999</v>
      </c>
      <c r="I3066" s="219"/>
      <c r="J3066" s="220">
        <f>ROUND(I3066*H3066,2)</f>
        <v>0</v>
      </c>
      <c r="K3066" s="216" t="s">
        <v>166</v>
      </c>
      <c r="L3066" s="46"/>
      <c r="M3066" s="221" t="s">
        <v>19</v>
      </c>
      <c r="N3066" s="222" t="s">
        <v>44</v>
      </c>
      <c r="O3066" s="86"/>
      <c r="P3066" s="223">
        <f>O3066*H3066</f>
        <v>0</v>
      </c>
      <c r="Q3066" s="223">
        <v>0.00142</v>
      </c>
      <c r="R3066" s="223">
        <f>Q3066*H3066</f>
        <v>0.38172440000000002</v>
      </c>
      <c r="S3066" s="223">
        <v>0</v>
      </c>
      <c r="T3066" s="224">
        <f>S3066*H3066</f>
        <v>0</v>
      </c>
      <c r="U3066" s="40"/>
      <c r="V3066" s="40"/>
      <c r="W3066" s="40"/>
      <c r="X3066" s="40"/>
      <c r="Y3066" s="40"/>
      <c r="Z3066" s="40"/>
      <c r="AA3066" s="40"/>
      <c r="AB3066" s="40"/>
      <c r="AC3066" s="40"/>
      <c r="AD3066" s="40"/>
      <c r="AE3066" s="40"/>
      <c r="AR3066" s="225" t="s">
        <v>263</v>
      </c>
      <c r="AT3066" s="225" t="s">
        <v>162</v>
      </c>
      <c r="AU3066" s="225" t="s">
        <v>83</v>
      </c>
      <c r="AY3066" s="19" t="s">
        <v>160</v>
      </c>
      <c r="BE3066" s="226">
        <f>IF(N3066="základní",J3066,0)</f>
        <v>0</v>
      </c>
      <c r="BF3066" s="226">
        <f>IF(N3066="snížená",J3066,0)</f>
        <v>0</v>
      </c>
      <c r="BG3066" s="226">
        <f>IF(N3066="zákl. přenesená",J3066,0)</f>
        <v>0</v>
      </c>
      <c r="BH3066" s="226">
        <f>IF(N3066="sníž. přenesená",J3066,0)</f>
        <v>0</v>
      </c>
      <c r="BI3066" s="226">
        <f>IF(N3066="nulová",J3066,0)</f>
        <v>0</v>
      </c>
      <c r="BJ3066" s="19" t="s">
        <v>81</v>
      </c>
      <c r="BK3066" s="226">
        <f>ROUND(I3066*H3066,2)</f>
        <v>0</v>
      </c>
      <c r="BL3066" s="19" t="s">
        <v>263</v>
      </c>
      <c r="BM3066" s="225" t="s">
        <v>3805</v>
      </c>
    </row>
    <row r="3067" s="2" customFormat="1">
      <c r="A3067" s="40"/>
      <c r="B3067" s="41"/>
      <c r="C3067" s="42"/>
      <c r="D3067" s="227" t="s">
        <v>169</v>
      </c>
      <c r="E3067" s="42"/>
      <c r="F3067" s="228" t="s">
        <v>3806</v>
      </c>
      <c r="G3067" s="42"/>
      <c r="H3067" s="42"/>
      <c r="I3067" s="229"/>
      <c r="J3067" s="42"/>
      <c r="K3067" s="42"/>
      <c r="L3067" s="46"/>
      <c r="M3067" s="230"/>
      <c r="N3067" s="231"/>
      <c r="O3067" s="86"/>
      <c r="P3067" s="86"/>
      <c r="Q3067" s="86"/>
      <c r="R3067" s="86"/>
      <c r="S3067" s="86"/>
      <c r="T3067" s="87"/>
      <c r="U3067" s="40"/>
      <c r="V3067" s="40"/>
      <c r="W3067" s="40"/>
      <c r="X3067" s="40"/>
      <c r="Y3067" s="40"/>
      <c r="Z3067" s="40"/>
      <c r="AA3067" s="40"/>
      <c r="AB3067" s="40"/>
      <c r="AC3067" s="40"/>
      <c r="AD3067" s="40"/>
      <c r="AE3067" s="40"/>
      <c r="AT3067" s="19" t="s">
        <v>169</v>
      </c>
      <c r="AU3067" s="19" t="s">
        <v>83</v>
      </c>
    </row>
    <row r="3068" s="13" customFormat="1">
      <c r="A3068" s="13"/>
      <c r="B3068" s="232"/>
      <c r="C3068" s="233"/>
      <c r="D3068" s="234" t="s">
        <v>171</v>
      </c>
      <c r="E3068" s="235" t="s">
        <v>19</v>
      </c>
      <c r="F3068" s="236" t="s">
        <v>3779</v>
      </c>
      <c r="G3068" s="233"/>
      <c r="H3068" s="237">
        <v>17.280000000000001</v>
      </c>
      <c r="I3068" s="238"/>
      <c r="J3068" s="233"/>
      <c r="K3068" s="233"/>
      <c r="L3068" s="239"/>
      <c r="M3068" s="240"/>
      <c r="N3068" s="241"/>
      <c r="O3068" s="241"/>
      <c r="P3068" s="241"/>
      <c r="Q3068" s="241"/>
      <c r="R3068" s="241"/>
      <c r="S3068" s="241"/>
      <c r="T3068" s="242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T3068" s="243" t="s">
        <v>171</v>
      </c>
      <c r="AU3068" s="243" t="s">
        <v>83</v>
      </c>
      <c r="AV3068" s="13" t="s">
        <v>83</v>
      </c>
      <c r="AW3068" s="13" t="s">
        <v>35</v>
      </c>
      <c r="AX3068" s="13" t="s">
        <v>73</v>
      </c>
      <c r="AY3068" s="243" t="s">
        <v>160</v>
      </c>
    </row>
    <row r="3069" s="13" customFormat="1">
      <c r="A3069" s="13"/>
      <c r="B3069" s="232"/>
      <c r="C3069" s="233"/>
      <c r="D3069" s="234" t="s">
        <v>171</v>
      </c>
      <c r="E3069" s="235" t="s">
        <v>19</v>
      </c>
      <c r="F3069" s="236" t="s">
        <v>3780</v>
      </c>
      <c r="G3069" s="233"/>
      <c r="H3069" s="237">
        <v>17.18</v>
      </c>
      <c r="I3069" s="238"/>
      <c r="J3069" s="233"/>
      <c r="K3069" s="233"/>
      <c r="L3069" s="239"/>
      <c r="M3069" s="240"/>
      <c r="N3069" s="241"/>
      <c r="O3069" s="241"/>
      <c r="P3069" s="241"/>
      <c r="Q3069" s="241"/>
      <c r="R3069" s="241"/>
      <c r="S3069" s="241"/>
      <c r="T3069" s="242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T3069" s="243" t="s">
        <v>171</v>
      </c>
      <c r="AU3069" s="243" t="s">
        <v>83</v>
      </c>
      <c r="AV3069" s="13" t="s">
        <v>83</v>
      </c>
      <c r="AW3069" s="13" t="s">
        <v>35</v>
      </c>
      <c r="AX3069" s="13" t="s">
        <v>73</v>
      </c>
      <c r="AY3069" s="243" t="s">
        <v>160</v>
      </c>
    </row>
    <row r="3070" s="13" customFormat="1">
      <c r="A3070" s="13"/>
      <c r="B3070" s="232"/>
      <c r="C3070" s="233"/>
      <c r="D3070" s="234" t="s">
        <v>171</v>
      </c>
      <c r="E3070" s="235" t="s">
        <v>19</v>
      </c>
      <c r="F3070" s="236" t="s">
        <v>3781</v>
      </c>
      <c r="G3070" s="233"/>
      <c r="H3070" s="237">
        <v>3.96</v>
      </c>
      <c r="I3070" s="238"/>
      <c r="J3070" s="233"/>
      <c r="K3070" s="233"/>
      <c r="L3070" s="239"/>
      <c r="M3070" s="240"/>
      <c r="N3070" s="241"/>
      <c r="O3070" s="241"/>
      <c r="P3070" s="241"/>
      <c r="Q3070" s="241"/>
      <c r="R3070" s="241"/>
      <c r="S3070" s="241"/>
      <c r="T3070" s="242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T3070" s="243" t="s">
        <v>171</v>
      </c>
      <c r="AU3070" s="243" t="s">
        <v>83</v>
      </c>
      <c r="AV3070" s="13" t="s">
        <v>83</v>
      </c>
      <c r="AW3070" s="13" t="s">
        <v>35</v>
      </c>
      <c r="AX3070" s="13" t="s">
        <v>73</v>
      </c>
      <c r="AY3070" s="243" t="s">
        <v>160</v>
      </c>
    </row>
    <row r="3071" s="13" customFormat="1">
      <c r="A3071" s="13"/>
      <c r="B3071" s="232"/>
      <c r="C3071" s="233"/>
      <c r="D3071" s="234" t="s">
        <v>171</v>
      </c>
      <c r="E3071" s="235" t="s">
        <v>19</v>
      </c>
      <c r="F3071" s="236" t="s">
        <v>3782</v>
      </c>
      <c r="G3071" s="233"/>
      <c r="H3071" s="237">
        <v>4.3099999999999996</v>
      </c>
      <c r="I3071" s="238"/>
      <c r="J3071" s="233"/>
      <c r="K3071" s="233"/>
      <c r="L3071" s="239"/>
      <c r="M3071" s="240"/>
      <c r="N3071" s="241"/>
      <c r="O3071" s="241"/>
      <c r="P3071" s="241"/>
      <c r="Q3071" s="241"/>
      <c r="R3071" s="241"/>
      <c r="S3071" s="241"/>
      <c r="T3071" s="242"/>
      <c r="U3071" s="13"/>
      <c r="V3071" s="13"/>
      <c r="W3071" s="13"/>
      <c r="X3071" s="13"/>
      <c r="Y3071" s="13"/>
      <c r="Z3071" s="13"/>
      <c r="AA3071" s="13"/>
      <c r="AB3071" s="13"/>
      <c r="AC3071" s="13"/>
      <c r="AD3071" s="13"/>
      <c r="AE3071" s="13"/>
      <c r="AT3071" s="243" t="s">
        <v>171</v>
      </c>
      <c r="AU3071" s="243" t="s">
        <v>83</v>
      </c>
      <c r="AV3071" s="13" t="s">
        <v>83</v>
      </c>
      <c r="AW3071" s="13" t="s">
        <v>35</v>
      </c>
      <c r="AX3071" s="13" t="s">
        <v>73</v>
      </c>
      <c r="AY3071" s="243" t="s">
        <v>160</v>
      </c>
    </row>
    <row r="3072" s="13" customFormat="1">
      <c r="A3072" s="13"/>
      <c r="B3072" s="232"/>
      <c r="C3072" s="233"/>
      <c r="D3072" s="234" t="s">
        <v>171</v>
      </c>
      <c r="E3072" s="235" t="s">
        <v>19</v>
      </c>
      <c r="F3072" s="236" t="s">
        <v>3783</v>
      </c>
      <c r="G3072" s="233"/>
      <c r="H3072" s="237">
        <v>16.199999999999999</v>
      </c>
      <c r="I3072" s="238"/>
      <c r="J3072" s="233"/>
      <c r="K3072" s="233"/>
      <c r="L3072" s="239"/>
      <c r="M3072" s="240"/>
      <c r="N3072" s="241"/>
      <c r="O3072" s="241"/>
      <c r="P3072" s="241"/>
      <c r="Q3072" s="241"/>
      <c r="R3072" s="241"/>
      <c r="S3072" s="241"/>
      <c r="T3072" s="242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T3072" s="243" t="s">
        <v>171</v>
      </c>
      <c r="AU3072" s="243" t="s">
        <v>83</v>
      </c>
      <c r="AV3072" s="13" t="s">
        <v>83</v>
      </c>
      <c r="AW3072" s="13" t="s">
        <v>35</v>
      </c>
      <c r="AX3072" s="13" t="s">
        <v>73</v>
      </c>
      <c r="AY3072" s="243" t="s">
        <v>160</v>
      </c>
    </row>
    <row r="3073" s="13" customFormat="1">
      <c r="A3073" s="13"/>
      <c r="B3073" s="232"/>
      <c r="C3073" s="233"/>
      <c r="D3073" s="234" t="s">
        <v>171</v>
      </c>
      <c r="E3073" s="235" t="s">
        <v>19</v>
      </c>
      <c r="F3073" s="236" t="s">
        <v>3784</v>
      </c>
      <c r="G3073" s="233"/>
      <c r="H3073" s="237">
        <v>16.27</v>
      </c>
      <c r="I3073" s="238"/>
      <c r="J3073" s="233"/>
      <c r="K3073" s="233"/>
      <c r="L3073" s="239"/>
      <c r="M3073" s="240"/>
      <c r="N3073" s="241"/>
      <c r="O3073" s="241"/>
      <c r="P3073" s="241"/>
      <c r="Q3073" s="241"/>
      <c r="R3073" s="241"/>
      <c r="S3073" s="241"/>
      <c r="T3073" s="242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T3073" s="243" t="s">
        <v>171</v>
      </c>
      <c r="AU3073" s="243" t="s">
        <v>83</v>
      </c>
      <c r="AV3073" s="13" t="s">
        <v>83</v>
      </c>
      <c r="AW3073" s="13" t="s">
        <v>35</v>
      </c>
      <c r="AX3073" s="13" t="s">
        <v>73</v>
      </c>
      <c r="AY3073" s="243" t="s">
        <v>160</v>
      </c>
    </row>
    <row r="3074" s="13" customFormat="1">
      <c r="A3074" s="13"/>
      <c r="B3074" s="232"/>
      <c r="C3074" s="233"/>
      <c r="D3074" s="234" t="s">
        <v>171</v>
      </c>
      <c r="E3074" s="235" t="s">
        <v>19</v>
      </c>
      <c r="F3074" s="236" t="s">
        <v>3785</v>
      </c>
      <c r="G3074" s="233"/>
      <c r="H3074" s="237">
        <v>11.529999999999999</v>
      </c>
      <c r="I3074" s="238"/>
      <c r="J3074" s="233"/>
      <c r="K3074" s="233"/>
      <c r="L3074" s="239"/>
      <c r="M3074" s="240"/>
      <c r="N3074" s="241"/>
      <c r="O3074" s="241"/>
      <c r="P3074" s="241"/>
      <c r="Q3074" s="241"/>
      <c r="R3074" s="241"/>
      <c r="S3074" s="241"/>
      <c r="T3074" s="242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T3074" s="243" t="s">
        <v>171</v>
      </c>
      <c r="AU3074" s="243" t="s">
        <v>83</v>
      </c>
      <c r="AV3074" s="13" t="s">
        <v>83</v>
      </c>
      <c r="AW3074" s="13" t="s">
        <v>35</v>
      </c>
      <c r="AX3074" s="13" t="s">
        <v>73</v>
      </c>
      <c r="AY3074" s="243" t="s">
        <v>160</v>
      </c>
    </row>
    <row r="3075" s="13" customFormat="1">
      <c r="A3075" s="13"/>
      <c r="B3075" s="232"/>
      <c r="C3075" s="233"/>
      <c r="D3075" s="234" t="s">
        <v>171</v>
      </c>
      <c r="E3075" s="235" t="s">
        <v>19</v>
      </c>
      <c r="F3075" s="236" t="s">
        <v>3786</v>
      </c>
      <c r="G3075" s="233"/>
      <c r="H3075" s="237">
        <v>7.1699999999999999</v>
      </c>
      <c r="I3075" s="238"/>
      <c r="J3075" s="233"/>
      <c r="K3075" s="233"/>
      <c r="L3075" s="239"/>
      <c r="M3075" s="240"/>
      <c r="N3075" s="241"/>
      <c r="O3075" s="241"/>
      <c r="P3075" s="241"/>
      <c r="Q3075" s="241"/>
      <c r="R3075" s="241"/>
      <c r="S3075" s="241"/>
      <c r="T3075" s="242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  <c r="AT3075" s="243" t="s">
        <v>171</v>
      </c>
      <c r="AU3075" s="243" t="s">
        <v>83</v>
      </c>
      <c r="AV3075" s="13" t="s">
        <v>83</v>
      </c>
      <c r="AW3075" s="13" t="s">
        <v>35</v>
      </c>
      <c r="AX3075" s="13" t="s">
        <v>73</v>
      </c>
      <c r="AY3075" s="243" t="s">
        <v>160</v>
      </c>
    </row>
    <row r="3076" s="13" customFormat="1">
      <c r="A3076" s="13"/>
      <c r="B3076" s="232"/>
      <c r="C3076" s="233"/>
      <c r="D3076" s="234" t="s">
        <v>171</v>
      </c>
      <c r="E3076" s="235" t="s">
        <v>19</v>
      </c>
      <c r="F3076" s="236" t="s">
        <v>3787</v>
      </c>
      <c r="G3076" s="233"/>
      <c r="H3076" s="237">
        <v>10.279999999999999</v>
      </c>
      <c r="I3076" s="238"/>
      <c r="J3076" s="233"/>
      <c r="K3076" s="233"/>
      <c r="L3076" s="239"/>
      <c r="M3076" s="240"/>
      <c r="N3076" s="241"/>
      <c r="O3076" s="241"/>
      <c r="P3076" s="241"/>
      <c r="Q3076" s="241"/>
      <c r="R3076" s="241"/>
      <c r="S3076" s="241"/>
      <c r="T3076" s="242"/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/>
      <c r="AT3076" s="243" t="s">
        <v>171</v>
      </c>
      <c r="AU3076" s="243" t="s">
        <v>83</v>
      </c>
      <c r="AV3076" s="13" t="s">
        <v>83</v>
      </c>
      <c r="AW3076" s="13" t="s">
        <v>35</v>
      </c>
      <c r="AX3076" s="13" t="s">
        <v>73</v>
      </c>
      <c r="AY3076" s="243" t="s">
        <v>160</v>
      </c>
    </row>
    <row r="3077" s="13" customFormat="1">
      <c r="A3077" s="13"/>
      <c r="B3077" s="232"/>
      <c r="C3077" s="233"/>
      <c r="D3077" s="234" t="s">
        <v>171</v>
      </c>
      <c r="E3077" s="235" t="s">
        <v>19</v>
      </c>
      <c r="F3077" s="236" t="s">
        <v>3788</v>
      </c>
      <c r="G3077" s="233"/>
      <c r="H3077" s="237">
        <v>4.6799999999999997</v>
      </c>
      <c r="I3077" s="238"/>
      <c r="J3077" s="233"/>
      <c r="K3077" s="233"/>
      <c r="L3077" s="239"/>
      <c r="M3077" s="240"/>
      <c r="N3077" s="241"/>
      <c r="O3077" s="241"/>
      <c r="P3077" s="241"/>
      <c r="Q3077" s="241"/>
      <c r="R3077" s="241"/>
      <c r="S3077" s="241"/>
      <c r="T3077" s="242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T3077" s="243" t="s">
        <v>171</v>
      </c>
      <c r="AU3077" s="243" t="s">
        <v>83</v>
      </c>
      <c r="AV3077" s="13" t="s">
        <v>83</v>
      </c>
      <c r="AW3077" s="13" t="s">
        <v>35</v>
      </c>
      <c r="AX3077" s="13" t="s">
        <v>73</v>
      </c>
      <c r="AY3077" s="243" t="s">
        <v>160</v>
      </c>
    </row>
    <row r="3078" s="13" customFormat="1">
      <c r="A3078" s="13"/>
      <c r="B3078" s="232"/>
      <c r="C3078" s="233"/>
      <c r="D3078" s="234" t="s">
        <v>171</v>
      </c>
      <c r="E3078" s="235" t="s">
        <v>19</v>
      </c>
      <c r="F3078" s="236" t="s">
        <v>3789</v>
      </c>
      <c r="G3078" s="233"/>
      <c r="H3078" s="237">
        <v>7.75</v>
      </c>
      <c r="I3078" s="238"/>
      <c r="J3078" s="233"/>
      <c r="K3078" s="233"/>
      <c r="L3078" s="239"/>
      <c r="M3078" s="240"/>
      <c r="N3078" s="241"/>
      <c r="O3078" s="241"/>
      <c r="P3078" s="241"/>
      <c r="Q3078" s="241"/>
      <c r="R3078" s="241"/>
      <c r="S3078" s="241"/>
      <c r="T3078" s="242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T3078" s="243" t="s">
        <v>171</v>
      </c>
      <c r="AU3078" s="243" t="s">
        <v>83</v>
      </c>
      <c r="AV3078" s="13" t="s">
        <v>83</v>
      </c>
      <c r="AW3078" s="13" t="s">
        <v>35</v>
      </c>
      <c r="AX3078" s="13" t="s">
        <v>73</v>
      </c>
      <c r="AY3078" s="243" t="s">
        <v>160</v>
      </c>
    </row>
    <row r="3079" s="13" customFormat="1">
      <c r="A3079" s="13"/>
      <c r="B3079" s="232"/>
      <c r="C3079" s="233"/>
      <c r="D3079" s="234" t="s">
        <v>171</v>
      </c>
      <c r="E3079" s="235" t="s">
        <v>19</v>
      </c>
      <c r="F3079" s="236" t="s">
        <v>3790</v>
      </c>
      <c r="G3079" s="233"/>
      <c r="H3079" s="237">
        <v>7.6100000000000003</v>
      </c>
      <c r="I3079" s="238"/>
      <c r="J3079" s="233"/>
      <c r="K3079" s="233"/>
      <c r="L3079" s="239"/>
      <c r="M3079" s="240"/>
      <c r="N3079" s="241"/>
      <c r="O3079" s="241"/>
      <c r="P3079" s="241"/>
      <c r="Q3079" s="241"/>
      <c r="R3079" s="241"/>
      <c r="S3079" s="241"/>
      <c r="T3079" s="242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T3079" s="243" t="s">
        <v>171</v>
      </c>
      <c r="AU3079" s="243" t="s">
        <v>83</v>
      </c>
      <c r="AV3079" s="13" t="s">
        <v>83</v>
      </c>
      <c r="AW3079" s="13" t="s">
        <v>35</v>
      </c>
      <c r="AX3079" s="13" t="s">
        <v>73</v>
      </c>
      <c r="AY3079" s="243" t="s">
        <v>160</v>
      </c>
    </row>
    <row r="3080" s="13" customFormat="1">
      <c r="A3080" s="13"/>
      <c r="B3080" s="232"/>
      <c r="C3080" s="233"/>
      <c r="D3080" s="234" t="s">
        <v>171</v>
      </c>
      <c r="E3080" s="235" t="s">
        <v>19</v>
      </c>
      <c r="F3080" s="236" t="s">
        <v>3791</v>
      </c>
      <c r="G3080" s="233"/>
      <c r="H3080" s="237">
        <v>4.5099999999999998</v>
      </c>
      <c r="I3080" s="238"/>
      <c r="J3080" s="233"/>
      <c r="K3080" s="233"/>
      <c r="L3080" s="239"/>
      <c r="M3080" s="240"/>
      <c r="N3080" s="241"/>
      <c r="O3080" s="241"/>
      <c r="P3080" s="241"/>
      <c r="Q3080" s="241"/>
      <c r="R3080" s="241"/>
      <c r="S3080" s="241"/>
      <c r="T3080" s="242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T3080" s="243" t="s">
        <v>171</v>
      </c>
      <c r="AU3080" s="243" t="s">
        <v>83</v>
      </c>
      <c r="AV3080" s="13" t="s">
        <v>83</v>
      </c>
      <c r="AW3080" s="13" t="s">
        <v>35</v>
      </c>
      <c r="AX3080" s="13" t="s">
        <v>73</v>
      </c>
      <c r="AY3080" s="243" t="s">
        <v>160</v>
      </c>
    </row>
    <row r="3081" s="13" customFormat="1">
      <c r="A3081" s="13"/>
      <c r="B3081" s="232"/>
      <c r="C3081" s="233"/>
      <c r="D3081" s="234" t="s">
        <v>171</v>
      </c>
      <c r="E3081" s="235" t="s">
        <v>19</v>
      </c>
      <c r="F3081" s="236" t="s">
        <v>3792</v>
      </c>
      <c r="G3081" s="233"/>
      <c r="H3081" s="237">
        <v>22.510000000000002</v>
      </c>
      <c r="I3081" s="238"/>
      <c r="J3081" s="233"/>
      <c r="K3081" s="233"/>
      <c r="L3081" s="239"/>
      <c r="M3081" s="240"/>
      <c r="N3081" s="241"/>
      <c r="O3081" s="241"/>
      <c r="P3081" s="241"/>
      <c r="Q3081" s="241"/>
      <c r="R3081" s="241"/>
      <c r="S3081" s="241"/>
      <c r="T3081" s="242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T3081" s="243" t="s">
        <v>171</v>
      </c>
      <c r="AU3081" s="243" t="s">
        <v>83</v>
      </c>
      <c r="AV3081" s="13" t="s">
        <v>83</v>
      </c>
      <c r="AW3081" s="13" t="s">
        <v>35</v>
      </c>
      <c r="AX3081" s="13" t="s">
        <v>73</v>
      </c>
      <c r="AY3081" s="243" t="s">
        <v>160</v>
      </c>
    </row>
    <row r="3082" s="13" customFormat="1">
      <c r="A3082" s="13"/>
      <c r="B3082" s="232"/>
      <c r="C3082" s="233"/>
      <c r="D3082" s="234" t="s">
        <v>171</v>
      </c>
      <c r="E3082" s="235" t="s">
        <v>19</v>
      </c>
      <c r="F3082" s="236" t="s">
        <v>3793</v>
      </c>
      <c r="G3082" s="233"/>
      <c r="H3082" s="237">
        <v>8.7599999999999998</v>
      </c>
      <c r="I3082" s="238"/>
      <c r="J3082" s="233"/>
      <c r="K3082" s="233"/>
      <c r="L3082" s="239"/>
      <c r="M3082" s="240"/>
      <c r="N3082" s="241"/>
      <c r="O3082" s="241"/>
      <c r="P3082" s="241"/>
      <c r="Q3082" s="241"/>
      <c r="R3082" s="241"/>
      <c r="S3082" s="241"/>
      <c r="T3082" s="242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T3082" s="243" t="s">
        <v>171</v>
      </c>
      <c r="AU3082" s="243" t="s">
        <v>83</v>
      </c>
      <c r="AV3082" s="13" t="s">
        <v>83</v>
      </c>
      <c r="AW3082" s="13" t="s">
        <v>35</v>
      </c>
      <c r="AX3082" s="13" t="s">
        <v>73</v>
      </c>
      <c r="AY3082" s="243" t="s">
        <v>160</v>
      </c>
    </row>
    <row r="3083" s="13" customFormat="1">
      <c r="A3083" s="13"/>
      <c r="B3083" s="232"/>
      <c r="C3083" s="233"/>
      <c r="D3083" s="234" t="s">
        <v>171</v>
      </c>
      <c r="E3083" s="235" t="s">
        <v>19</v>
      </c>
      <c r="F3083" s="236" t="s">
        <v>3794</v>
      </c>
      <c r="G3083" s="233"/>
      <c r="H3083" s="237">
        <v>8.3300000000000001</v>
      </c>
      <c r="I3083" s="238"/>
      <c r="J3083" s="233"/>
      <c r="K3083" s="233"/>
      <c r="L3083" s="239"/>
      <c r="M3083" s="240"/>
      <c r="N3083" s="241"/>
      <c r="O3083" s="241"/>
      <c r="P3083" s="241"/>
      <c r="Q3083" s="241"/>
      <c r="R3083" s="241"/>
      <c r="S3083" s="241"/>
      <c r="T3083" s="242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T3083" s="243" t="s">
        <v>171</v>
      </c>
      <c r="AU3083" s="243" t="s">
        <v>83</v>
      </c>
      <c r="AV3083" s="13" t="s">
        <v>83</v>
      </c>
      <c r="AW3083" s="13" t="s">
        <v>35</v>
      </c>
      <c r="AX3083" s="13" t="s">
        <v>73</v>
      </c>
      <c r="AY3083" s="243" t="s">
        <v>160</v>
      </c>
    </row>
    <row r="3084" s="13" customFormat="1">
      <c r="A3084" s="13"/>
      <c r="B3084" s="232"/>
      <c r="C3084" s="233"/>
      <c r="D3084" s="234" t="s">
        <v>171</v>
      </c>
      <c r="E3084" s="235" t="s">
        <v>19</v>
      </c>
      <c r="F3084" s="236" t="s">
        <v>3795</v>
      </c>
      <c r="G3084" s="233"/>
      <c r="H3084" s="237">
        <v>15.34</v>
      </c>
      <c r="I3084" s="238"/>
      <c r="J3084" s="233"/>
      <c r="K3084" s="233"/>
      <c r="L3084" s="239"/>
      <c r="M3084" s="240"/>
      <c r="N3084" s="241"/>
      <c r="O3084" s="241"/>
      <c r="P3084" s="241"/>
      <c r="Q3084" s="241"/>
      <c r="R3084" s="241"/>
      <c r="S3084" s="241"/>
      <c r="T3084" s="242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T3084" s="243" t="s">
        <v>171</v>
      </c>
      <c r="AU3084" s="243" t="s">
        <v>83</v>
      </c>
      <c r="AV3084" s="13" t="s">
        <v>83</v>
      </c>
      <c r="AW3084" s="13" t="s">
        <v>35</v>
      </c>
      <c r="AX3084" s="13" t="s">
        <v>73</v>
      </c>
      <c r="AY3084" s="243" t="s">
        <v>160</v>
      </c>
    </row>
    <row r="3085" s="15" customFormat="1">
      <c r="A3085" s="15"/>
      <c r="B3085" s="265"/>
      <c r="C3085" s="266"/>
      <c r="D3085" s="234" t="s">
        <v>171</v>
      </c>
      <c r="E3085" s="267" t="s">
        <v>19</v>
      </c>
      <c r="F3085" s="268" t="s">
        <v>1347</v>
      </c>
      <c r="G3085" s="266"/>
      <c r="H3085" s="269">
        <v>183.66999999999999</v>
      </c>
      <c r="I3085" s="270"/>
      <c r="J3085" s="266"/>
      <c r="K3085" s="266"/>
      <c r="L3085" s="271"/>
      <c r="M3085" s="272"/>
      <c r="N3085" s="273"/>
      <c r="O3085" s="273"/>
      <c r="P3085" s="273"/>
      <c r="Q3085" s="273"/>
      <c r="R3085" s="273"/>
      <c r="S3085" s="273"/>
      <c r="T3085" s="274"/>
      <c r="U3085" s="15"/>
      <c r="V3085" s="15"/>
      <c r="W3085" s="15"/>
      <c r="X3085" s="15"/>
      <c r="Y3085" s="15"/>
      <c r="Z3085" s="15"/>
      <c r="AA3085" s="15"/>
      <c r="AB3085" s="15"/>
      <c r="AC3085" s="15"/>
      <c r="AD3085" s="15"/>
      <c r="AE3085" s="15"/>
      <c r="AT3085" s="275" t="s">
        <v>171</v>
      </c>
      <c r="AU3085" s="275" t="s">
        <v>83</v>
      </c>
      <c r="AV3085" s="15" t="s">
        <v>181</v>
      </c>
      <c r="AW3085" s="15" t="s">
        <v>35</v>
      </c>
      <c r="AX3085" s="15" t="s">
        <v>73</v>
      </c>
      <c r="AY3085" s="275" t="s">
        <v>160</v>
      </c>
    </row>
    <row r="3086" s="13" customFormat="1">
      <c r="A3086" s="13"/>
      <c r="B3086" s="232"/>
      <c r="C3086" s="233"/>
      <c r="D3086" s="234" t="s">
        <v>171</v>
      </c>
      <c r="E3086" s="235" t="s">
        <v>19</v>
      </c>
      <c r="F3086" s="236" t="s">
        <v>3796</v>
      </c>
      <c r="G3086" s="233"/>
      <c r="H3086" s="237">
        <v>7.5700000000000003</v>
      </c>
      <c r="I3086" s="238"/>
      <c r="J3086" s="233"/>
      <c r="K3086" s="233"/>
      <c r="L3086" s="239"/>
      <c r="M3086" s="240"/>
      <c r="N3086" s="241"/>
      <c r="O3086" s="241"/>
      <c r="P3086" s="241"/>
      <c r="Q3086" s="241"/>
      <c r="R3086" s="241"/>
      <c r="S3086" s="241"/>
      <c r="T3086" s="242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T3086" s="243" t="s">
        <v>171</v>
      </c>
      <c r="AU3086" s="243" t="s">
        <v>83</v>
      </c>
      <c r="AV3086" s="13" t="s">
        <v>83</v>
      </c>
      <c r="AW3086" s="13" t="s">
        <v>35</v>
      </c>
      <c r="AX3086" s="13" t="s">
        <v>73</v>
      </c>
      <c r="AY3086" s="243" t="s">
        <v>160</v>
      </c>
    </row>
    <row r="3087" s="13" customFormat="1">
      <c r="A3087" s="13"/>
      <c r="B3087" s="232"/>
      <c r="C3087" s="233"/>
      <c r="D3087" s="234" t="s">
        <v>171</v>
      </c>
      <c r="E3087" s="235" t="s">
        <v>19</v>
      </c>
      <c r="F3087" s="236" t="s">
        <v>3797</v>
      </c>
      <c r="G3087" s="233"/>
      <c r="H3087" s="237">
        <v>16.800000000000001</v>
      </c>
      <c r="I3087" s="238"/>
      <c r="J3087" s="233"/>
      <c r="K3087" s="233"/>
      <c r="L3087" s="239"/>
      <c r="M3087" s="240"/>
      <c r="N3087" s="241"/>
      <c r="O3087" s="241"/>
      <c r="P3087" s="241"/>
      <c r="Q3087" s="241"/>
      <c r="R3087" s="241"/>
      <c r="S3087" s="241"/>
      <c r="T3087" s="242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T3087" s="243" t="s">
        <v>171</v>
      </c>
      <c r="AU3087" s="243" t="s">
        <v>83</v>
      </c>
      <c r="AV3087" s="13" t="s">
        <v>83</v>
      </c>
      <c r="AW3087" s="13" t="s">
        <v>35</v>
      </c>
      <c r="AX3087" s="13" t="s">
        <v>73</v>
      </c>
      <c r="AY3087" s="243" t="s">
        <v>160</v>
      </c>
    </row>
    <row r="3088" s="13" customFormat="1">
      <c r="A3088" s="13"/>
      <c r="B3088" s="232"/>
      <c r="C3088" s="233"/>
      <c r="D3088" s="234" t="s">
        <v>171</v>
      </c>
      <c r="E3088" s="235" t="s">
        <v>19</v>
      </c>
      <c r="F3088" s="236" t="s">
        <v>3798</v>
      </c>
      <c r="G3088" s="233"/>
      <c r="H3088" s="237">
        <v>5.5700000000000003</v>
      </c>
      <c r="I3088" s="238"/>
      <c r="J3088" s="233"/>
      <c r="K3088" s="233"/>
      <c r="L3088" s="239"/>
      <c r="M3088" s="240"/>
      <c r="N3088" s="241"/>
      <c r="O3088" s="241"/>
      <c r="P3088" s="241"/>
      <c r="Q3088" s="241"/>
      <c r="R3088" s="241"/>
      <c r="S3088" s="241"/>
      <c r="T3088" s="242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T3088" s="243" t="s">
        <v>171</v>
      </c>
      <c r="AU3088" s="243" t="s">
        <v>83</v>
      </c>
      <c r="AV3088" s="13" t="s">
        <v>83</v>
      </c>
      <c r="AW3088" s="13" t="s">
        <v>35</v>
      </c>
      <c r="AX3088" s="13" t="s">
        <v>73</v>
      </c>
      <c r="AY3088" s="243" t="s">
        <v>160</v>
      </c>
    </row>
    <row r="3089" s="13" customFormat="1">
      <c r="A3089" s="13"/>
      <c r="B3089" s="232"/>
      <c r="C3089" s="233"/>
      <c r="D3089" s="234" t="s">
        <v>171</v>
      </c>
      <c r="E3089" s="235" t="s">
        <v>19</v>
      </c>
      <c r="F3089" s="236" t="s">
        <v>3799</v>
      </c>
      <c r="G3089" s="233"/>
      <c r="H3089" s="237">
        <v>9.9299999999999997</v>
      </c>
      <c r="I3089" s="238"/>
      <c r="J3089" s="233"/>
      <c r="K3089" s="233"/>
      <c r="L3089" s="239"/>
      <c r="M3089" s="240"/>
      <c r="N3089" s="241"/>
      <c r="O3089" s="241"/>
      <c r="P3089" s="241"/>
      <c r="Q3089" s="241"/>
      <c r="R3089" s="241"/>
      <c r="S3089" s="241"/>
      <c r="T3089" s="242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T3089" s="243" t="s">
        <v>171</v>
      </c>
      <c r="AU3089" s="243" t="s">
        <v>83</v>
      </c>
      <c r="AV3089" s="13" t="s">
        <v>83</v>
      </c>
      <c r="AW3089" s="13" t="s">
        <v>35</v>
      </c>
      <c r="AX3089" s="13" t="s">
        <v>73</v>
      </c>
      <c r="AY3089" s="243" t="s">
        <v>160</v>
      </c>
    </row>
    <row r="3090" s="13" customFormat="1">
      <c r="A3090" s="13"/>
      <c r="B3090" s="232"/>
      <c r="C3090" s="233"/>
      <c r="D3090" s="234" t="s">
        <v>171</v>
      </c>
      <c r="E3090" s="235" t="s">
        <v>19</v>
      </c>
      <c r="F3090" s="236" t="s">
        <v>3752</v>
      </c>
      <c r="G3090" s="233"/>
      <c r="H3090" s="237">
        <v>7.4699999999999998</v>
      </c>
      <c r="I3090" s="238"/>
      <c r="J3090" s="233"/>
      <c r="K3090" s="233"/>
      <c r="L3090" s="239"/>
      <c r="M3090" s="240"/>
      <c r="N3090" s="241"/>
      <c r="O3090" s="241"/>
      <c r="P3090" s="241"/>
      <c r="Q3090" s="241"/>
      <c r="R3090" s="241"/>
      <c r="S3090" s="241"/>
      <c r="T3090" s="242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  <c r="AT3090" s="243" t="s">
        <v>171</v>
      </c>
      <c r="AU3090" s="243" t="s">
        <v>83</v>
      </c>
      <c r="AV3090" s="13" t="s">
        <v>83</v>
      </c>
      <c r="AW3090" s="13" t="s">
        <v>35</v>
      </c>
      <c r="AX3090" s="13" t="s">
        <v>73</v>
      </c>
      <c r="AY3090" s="243" t="s">
        <v>160</v>
      </c>
    </row>
    <row r="3091" s="13" customFormat="1">
      <c r="A3091" s="13"/>
      <c r="B3091" s="232"/>
      <c r="C3091" s="233"/>
      <c r="D3091" s="234" t="s">
        <v>171</v>
      </c>
      <c r="E3091" s="235" t="s">
        <v>19</v>
      </c>
      <c r="F3091" s="236" t="s">
        <v>3800</v>
      </c>
      <c r="G3091" s="233"/>
      <c r="H3091" s="237">
        <v>17.870000000000001</v>
      </c>
      <c r="I3091" s="238"/>
      <c r="J3091" s="233"/>
      <c r="K3091" s="233"/>
      <c r="L3091" s="239"/>
      <c r="M3091" s="240"/>
      <c r="N3091" s="241"/>
      <c r="O3091" s="241"/>
      <c r="P3091" s="241"/>
      <c r="Q3091" s="241"/>
      <c r="R3091" s="241"/>
      <c r="S3091" s="241"/>
      <c r="T3091" s="242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T3091" s="243" t="s">
        <v>171</v>
      </c>
      <c r="AU3091" s="243" t="s">
        <v>83</v>
      </c>
      <c r="AV3091" s="13" t="s">
        <v>83</v>
      </c>
      <c r="AW3091" s="13" t="s">
        <v>35</v>
      </c>
      <c r="AX3091" s="13" t="s">
        <v>73</v>
      </c>
      <c r="AY3091" s="243" t="s">
        <v>160</v>
      </c>
    </row>
    <row r="3092" s="13" customFormat="1">
      <c r="A3092" s="13"/>
      <c r="B3092" s="232"/>
      <c r="C3092" s="233"/>
      <c r="D3092" s="234" t="s">
        <v>171</v>
      </c>
      <c r="E3092" s="235" t="s">
        <v>19</v>
      </c>
      <c r="F3092" s="236" t="s">
        <v>3801</v>
      </c>
      <c r="G3092" s="233"/>
      <c r="H3092" s="237">
        <v>19.940000000000001</v>
      </c>
      <c r="I3092" s="238"/>
      <c r="J3092" s="233"/>
      <c r="K3092" s="233"/>
      <c r="L3092" s="239"/>
      <c r="M3092" s="240"/>
      <c r="N3092" s="241"/>
      <c r="O3092" s="241"/>
      <c r="P3092" s="241"/>
      <c r="Q3092" s="241"/>
      <c r="R3092" s="241"/>
      <c r="S3092" s="241"/>
      <c r="T3092" s="242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  <c r="AT3092" s="243" t="s">
        <v>171</v>
      </c>
      <c r="AU3092" s="243" t="s">
        <v>83</v>
      </c>
      <c r="AV3092" s="13" t="s">
        <v>83</v>
      </c>
      <c r="AW3092" s="13" t="s">
        <v>35</v>
      </c>
      <c r="AX3092" s="13" t="s">
        <v>73</v>
      </c>
      <c r="AY3092" s="243" t="s">
        <v>160</v>
      </c>
    </row>
    <row r="3093" s="15" customFormat="1">
      <c r="A3093" s="15"/>
      <c r="B3093" s="265"/>
      <c r="C3093" s="266"/>
      <c r="D3093" s="234" t="s">
        <v>171</v>
      </c>
      <c r="E3093" s="267" t="s">
        <v>19</v>
      </c>
      <c r="F3093" s="268" t="s">
        <v>1188</v>
      </c>
      <c r="G3093" s="266"/>
      <c r="H3093" s="269">
        <v>85.150000000000006</v>
      </c>
      <c r="I3093" s="270"/>
      <c r="J3093" s="266"/>
      <c r="K3093" s="266"/>
      <c r="L3093" s="271"/>
      <c r="M3093" s="272"/>
      <c r="N3093" s="273"/>
      <c r="O3093" s="273"/>
      <c r="P3093" s="273"/>
      <c r="Q3093" s="273"/>
      <c r="R3093" s="273"/>
      <c r="S3093" s="273"/>
      <c r="T3093" s="274"/>
      <c r="U3093" s="15"/>
      <c r="V3093" s="15"/>
      <c r="W3093" s="15"/>
      <c r="X3093" s="15"/>
      <c r="Y3093" s="15"/>
      <c r="Z3093" s="15"/>
      <c r="AA3093" s="15"/>
      <c r="AB3093" s="15"/>
      <c r="AC3093" s="15"/>
      <c r="AD3093" s="15"/>
      <c r="AE3093" s="15"/>
      <c r="AT3093" s="275" t="s">
        <v>171</v>
      </c>
      <c r="AU3093" s="275" t="s">
        <v>83</v>
      </c>
      <c r="AV3093" s="15" t="s">
        <v>181</v>
      </c>
      <c r="AW3093" s="15" t="s">
        <v>35</v>
      </c>
      <c r="AX3093" s="15" t="s">
        <v>73</v>
      </c>
      <c r="AY3093" s="275" t="s">
        <v>160</v>
      </c>
    </row>
    <row r="3094" s="14" customFormat="1">
      <c r="A3094" s="14"/>
      <c r="B3094" s="244"/>
      <c r="C3094" s="245"/>
      <c r="D3094" s="234" t="s">
        <v>171</v>
      </c>
      <c r="E3094" s="246" t="s">
        <v>19</v>
      </c>
      <c r="F3094" s="247" t="s">
        <v>180</v>
      </c>
      <c r="G3094" s="245"/>
      <c r="H3094" s="248">
        <v>268.81999999999999</v>
      </c>
      <c r="I3094" s="249"/>
      <c r="J3094" s="245"/>
      <c r="K3094" s="245"/>
      <c r="L3094" s="250"/>
      <c r="M3094" s="251"/>
      <c r="N3094" s="252"/>
      <c r="O3094" s="252"/>
      <c r="P3094" s="252"/>
      <c r="Q3094" s="252"/>
      <c r="R3094" s="252"/>
      <c r="S3094" s="252"/>
      <c r="T3094" s="253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T3094" s="254" t="s">
        <v>171</v>
      </c>
      <c r="AU3094" s="254" t="s">
        <v>83</v>
      </c>
      <c r="AV3094" s="14" t="s">
        <v>167</v>
      </c>
      <c r="AW3094" s="14" t="s">
        <v>35</v>
      </c>
      <c r="AX3094" s="14" t="s">
        <v>81</v>
      </c>
      <c r="AY3094" s="254" t="s">
        <v>160</v>
      </c>
    </row>
    <row r="3095" s="2" customFormat="1" ht="24.15" customHeight="1">
      <c r="A3095" s="40"/>
      <c r="B3095" s="41"/>
      <c r="C3095" s="214" t="s">
        <v>3807</v>
      </c>
      <c r="D3095" s="214" t="s">
        <v>162</v>
      </c>
      <c r="E3095" s="215" t="s">
        <v>3808</v>
      </c>
      <c r="F3095" s="216" t="s">
        <v>3809</v>
      </c>
      <c r="G3095" s="217" t="s">
        <v>165</v>
      </c>
      <c r="H3095" s="218">
        <v>174.84700000000001</v>
      </c>
      <c r="I3095" s="219"/>
      <c r="J3095" s="220">
        <f>ROUND(I3095*H3095,2)</f>
        <v>0</v>
      </c>
      <c r="K3095" s="216" t="s">
        <v>166</v>
      </c>
      <c r="L3095" s="46"/>
      <c r="M3095" s="221" t="s">
        <v>19</v>
      </c>
      <c r="N3095" s="222" t="s">
        <v>44</v>
      </c>
      <c r="O3095" s="86"/>
      <c r="P3095" s="223">
        <f>O3095*H3095</f>
        <v>0</v>
      </c>
      <c r="Q3095" s="223">
        <v>5.0000000000000002E-05</v>
      </c>
      <c r="R3095" s="223">
        <f>Q3095*H3095</f>
        <v>0.0087423500000000012</v>
      </c>
      <c r="S3095" s="223">
        <v>0</v>
      </c>
      <c r="T3095" s="224">
        <f>S3095*H3095</f>
        <v>0</v>
      </c>
      <c r="U3095" s="40"/>
      <c r="V3095" s="40"/>
      <c r="W3095" s="40"/>
      <c r="X3095" s="40"/>
      <c r="Y3095" s="40"/>
      <c r="Z3095" s="40"/>
      <c r="AA3095" s="40"/>
      <c r="AB3095" s="40"/>
      <c r="AC3095" s="40"/>
      <c r="AD3095" s="40"/>
      <c r="AE3095" s="40"/>
      <c r="AR3095" s="225" t="s">
        <v>263</v>
      </c>
      <c r="AT3095" s="225" t="s">
        <v>162</v>
      </c>
      <c r="AU3095" s="225" t="s">
        <v>83</v>
      </c>
      <c r="AY3095" s="19" t="s">
        <v>160</v>
      </c>
      <c r="BE3095" s="226">
        <f>IF(N3095="základní",J3095,0)</f>
        <v>0</v>
      </c>
      <c r="BF3095" s="226">
        <f>IF(N3095="snížená",J3095,0)</f>
        <v>0</v>
      </c>
      <c r="BG3095" s="226">
        <f>IF(N3095="zákl. přenesená",J3095,0)</f>
        <v>0</v>
      </c>
      <c r="BH3095" s="226">
        <f>IF(N3095="sníž. přenesená",J3095,0)</f>
        <v>0</v>
      </c>
      <c r="BI3095" s="226">
        <f>IF(N3095="nulová",J3095,0)</f>
        <v>0</v>
      </c>
      <c r="BJ3095" s="19" t="s">
        <v>81</v>
      </c>
      <c r="BK3095" s="226">
        <f>ROUND(I3095*H3095,2)</f>
        <v>0</v>
      </c>
      <c r="BL3095" s="19" t="s">
        <v>263</v>
      </c>
      <c r="BM3095" s="225" t="s">
        <v>3810</v>
      </c>
    </row>
    <row r="3096" s="2" customFormat="1">
      <c r="A3096" s="40"/>
      <c r="B3096" s="41"/>
      <c r="C3096" s="42"/>
      <c r="D3096" s="227" t="s">
        <v>169</v>
      </c>
      <c r="E3096" s="42"/>
      <c r="F3096" s="228" t="s">
        <v>3811</v>
      </c>
      <c r="G3096" s="42"/>
      <c r="H3096" s="42"/>
      <c r="I3096" s="229"/>
      <c r="J3096" s="42"/>
      <c r="K3096" s="42"/>
      <c r="L3096" s="46"/>
      <c r="M3096" s="230"/>
      <c r="N3096" s="231"/>
      <c r="O3096" s="86"/>
      <c r="P3096" s="86"/>
      <c r="Q3096" s="86"/>
      <c r="R3096" s="86"/>
      <c r="S3096" s="86"/>
      <c r="T3096" s="87"/>
      <c r="U3096" s="40"/>
      <c r="V3096" s="40"/>
      <c r="W3096" s="40"/>
      <c r="X3096" s="40"/>
      <c r="Y3096" s="40"/>
      <c r="Z3096" s="40"/>
      <c r="AA3096" s="40"/>
      <c r="AB3096" s="40"/>
      <c r="AC3096" s="40"/>
      <c r="AD3096" s="40"/>
      <c r="AE3096" s="40"/>
      <c r="AT3096" s="19" t="s">
        <v>169</v>
      </c>
      <c r="AU3096" s="19" t="s">
        <v>83</v>
      </c>
    </row>
    <row r="3097" s="13" customFormat="1">
      <c r="A3097" s="13"/>
      <c r="B3097" s="232"/>
      <c r="C3097" s="233"/>
      <c r="D3097" s="234" t="s">
        <v>171</v>
      </c>
      <c r="E3097" s="235" t="s">
        <v>19</v>
      </c>
      <c r="F3097" s="236" t="s">
        <v>1545</v>
      </c>
      <c r="G3097" s="233"/>
      <c r="H3097" s="237">
        <v>14.752000000000001</v>
      </c>
      <c r="I3097" s="238"/>
      <c r="J3097" s="233"/>
      <c r="K3097" s="233"/>
      <c r="L3097" s="239"/>
      <c r="M3097" s="240"/>
      <c r="N3097" s="241"/>
      <c r="O3097" s="241"/>
      <c r="P3097" s="241"/>
      <c r="Q3097" s="241"/>
      <c r="R3097" s="241"/>
      <c r="S3097" s="241"/>
      <c r="T3097" s="242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T3097" s="243" t="s">
        <v>171</v>
      </c>
      <c r="AU3097" s="243" t="s">
        <v>83</v>
      </c>
      <c r="AV3097" s="13" t="s">
        <v>83</v>
      </c>
      <c r="AW3097" s="13" t="s">
        <v>35</v>
      </c>
      <c r="AX3097" s="13" t="s">
        <v>73</v>
      </c>
      <c r="AY3097" s="243" t="s">
        <v>160</v>
      </c>
    </row>
    <row r="3098" s="13" customFormat="1">
      <c r="A3098" s="13"/>
      <c r="B3098" s="232"/>
      <c r="C3098" s="233"/>
      <c r="D3098" s="234" t="s">
        <v>171</v>
      </c>
      <c r="E3098" s="235" t="s">
        <v>19</v>
      </c>
      <c r="F3098" s="236" t="s">
        <v>1546</v>
      </c>
      <c r="G3098" s="233"/>
      <c r="H3098" s="237">
        <v>15.331</v>
      </c>
      <c r="I3098" s="238"/>
      <c r="J3098" s="233"/>
      <c r="K3098" s="233"/>
      <c r="L3098" s="239"/>
      <c r="M3098" s="240"/>
      <c r="N3098" s="241"/>
      <c r="O3098" s="241"/>
      <c r="P3098" s="241"/>
      <c r="Q3098" s="241"/>
      <c r="R3098" s="241"/>
      <c r="S3098" s="241"/>
      <c r="T3098" s="242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T3098" s="243" t="s">
        <v>171</v>
      </c>
      <c r="AU3098" s="243" t="s">
        <v>83</v>
      </c>
      <c r="AV3098" s="13" t="s">
        <v>83</v>
      </c>
      <c r="AW3098" s="13" t="s">
        <v>35</v>
      </c>
      <c r="AX3098" s="13" t="s">
        <v>73</v>
      </c>
      <c r="AY3098" s="243" t="s">
        <v>160</v>
      </c>
    </row>
    <row r="3099" s="13" customFormat="1">
      <c r="A3099" s="13"/>
      <c r="B3099" s="232"/>
      <c r="C3099" s="233"/>
      <c r="D3099" s="234" t="s">
        <v>171</v>
      </c>
      <c r="E3099" s="235" t="s">
        <v>19</v>
      </c>
      <c r="F3099" s="236" t="s">
        <v>1547</v>
      </c>
      <c r="G3099" s="233"/>
      <c r="H3099" s="237">
        <v>1.4099999999999999</v>
      </c>
      <c r="I3099" s="238"/>
      <c r="J3099" s="233"/>
      <c r="K3099" s="233"/>
      <c r="L3099" s="239"/>
      <c r="M3099" s="240"/>
      <c r="N3099" s="241"/>
      <c r="O3099" s="241"/>
      <c r="P3099" s="241"/>
      <c r="Q3099" s="241"/>
      <c r="R3099" s="241"/>
      <c r="S3099" s="241"/>
      <c r="T3099" s="242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T3099" s="243" t="s">
        <v>171</v>
      </c>
      <c r="AU3099" s="243" t="s">
        <v>83</v>
      </c>
      <c r="AV3099" s="13" t="s">
        <v>83</v>
      </c>
      <c r="AW3099" s="13" t="s">
        <v>35</v>
      </c>
      <c r="AX3099" s="13" t="s">
        <v>73</v>
      </c>
      <c r="AY3099" s="243" t="s">
        <v>160</v>
      </c>
    </row>
    <row r="3100" s="13" customFormat="1">
      <c r="A3100" s="13"/>
      <c r="B3100" s="232"/>
      <c r="C3100" s="233"/>
      <c r="D3100" s="234" t="s">
        <v>171</v>
      </c>
      <c r="E3100" s="235" t="s">
        <v>19</v>
      </c>
      <c r="F3100" s="236" t="s">
        <v>1548</v>
      </c>
      <c r="G3100" s="233"/>
      <c r="H3100" s="237">
        <v>1.647</v>
      </c>
      <c r="I3100" s="238"/>
      <c r="J3100" s="233"/>
      <c r="K3100" s="233"/>
      <c r="L3100" s="239"/>
      <c r="M3100" s="240"/>
      <c r="N3100" s="241"/>
      <c r="O3100" s="241"/>
      <c r="P3100" s="241"/>
      <c r="Q3100" s="241"/>
      <c r="R3100" s="241"/>
      <c r="S3100" s="241"/>
      <c r="T3100" s="242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T3100" s="243" t="s">
        <v>171</v>
      </c>
      <c r="AU3100" s="243" t="s">
        <v>83</v>
      </c>
      <c r="AV3100" s="13" t="s">
        <v>83</v>
      </c>
      <c r="AW3100" s="13" t="s">
        <v>35</v>
      </c>
      <c r="AX3100" s="13" t="s">
        <v>73</v>
      </c>
      <c r="AY3100" s="243" t="s">
        <v>160</v>
      </c>
    </row>
    <row r="3101" s="13" customFormat="1">
      <c r="A3101" s="13"/>
      <c r="B3101" s="232"/>
      <c r="C3101" s="233"/>
      <c r="D3101" s="234" t="s">
        <v>171</v>
      </c>
      <c r="E3101" s="235" t="s">
        <v>19</v>
      </c>
      <c r="F3101" s="236" t="s">
        <v>1549</v>
      </c>
      <c r="G3101" s="233"/>
      <c r="H3101" s="237">
        <v>7.4669999999999996</v>
      </c>
      <c r="I3101" s="238"/>
      <c r="J3101" s="233"/>
      <c r="K3101" s="233"/>
      <c r="L3101" s="239"/>
      <c r="M3101" s="240"/>
      <c r="N3101" s="241"/>
      <c r="O3101" s="241"/>
      <c r="P3101" s="241"/>
      <c r="Q3101" s="241"/>
      <c r="R3101" s="241"/>
      <c r="S3101" s="241"/>
      <c r="T3101" s="242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T3101" s="243" t="s">
        <v>171</v>
      </c>
      <c r="AU3101" s="243" t="s">
        <v>83</v>
      </c>
      <c r="AV3101" s="13" t="s">
        <v>83</v>
      </c>
      <c r="AW3101" s="13" t="s">
        <v>35</v>
      </c>
      <c r="AX3101" s="13" t="s">
        <v>73</v>
      </c>
      <c r="AY3101" s="243" t="s">
        <v>160</v>
      </c>
    </row>
    <row r="3102" s="13" customFormat="1">
      <c r="A3102" s="13"/>
      <c r="B3102" s="232"/>
      <c r="C3102" s="233"/>
      <c r="D3102" s="234" t="s">
        <v>171</v>
      </c>
      <c r="E3102" s="235" t="s">
        <v>19</v>
      </c>
      <c r="F3102" s="236" t="s">
        <v>1550</v>
      </c>
      <c r="G3102" s="233"/>
      <c r="H3102" s="237">
        <v>7.585</v>
      </c>
      <c r="I3102" s="238"/>
      <c r="J3102" s="233"/>
      <c r="K3102" s="233"/>
      <c r="L3102" s="239"/>
      <c r="M3102" s="240"/>
      <c r="N3102" s="241"/>
      <c r="O3102" s="241"/>
      <c r="P3102" s="241"/>
      <c r="Q3102" s="241"/>
      <c r="R3102" s="241"/>
      <c r="S3102" s="241"/>
      <c r="T3102" s="242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  <c r="AT3102" s="243" t="s">
        <v>171</v>
      </c>
      <c r="AU3102" s="243" t="s">
        <v>83</v>
      </c>
      <c r="AV3102" s="13" t="s">
        <v>83</v>
      </c>
      <c r="AW3102" s="13" t="s">
        <v>35</v>
      </c>
      <c r="AX3102" s="13" t="s">
        <v>73</v>
      </c>
      <c r="AY3102" s="243" t="s">
        <v>160</v>
      </c>
    </row>
    <row r="3103" s="13" customFormat="1">
      <c r="A3103" s="13"/>
      <c r="B3103" s="232"/>
      <c r="C3103" s="233"/>
      <c r="D3103" s="234" t="s">
        <v>171</v>
      </c>
      <c r="E3103" s="235" t="s">
        <v>19</v>
      </c>
      <c r="F3103" s="236" t="s">
        <v>1551</v>
      </c>
      <c r="G3103" s="233"/>
      <c r="H3103" s="237">
        <v>10.231</v>
      </c>
      <c r="I3103" s="238"/>
      <c r="J3103" s="233"/>
      <c r="K3103" s="233"/>
      <c r="L3103" s="239"/>
      <c r="M3103" s="240"/>
      <c r="N3103" s="241"/>
      <c r="O3103" s="241"/>
      <c r="P3103" s="241"/>
      <c r="Q3103" s="241"/>
      <c r="R3103" s="241"/>
      <c r="S3103" s="241"/>
      <c r="T3103" s="242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T3103" s="243" t="s">
        <v>171</v>
      </c>
      <c r="AU3103" s="243" t="s">
        <v>83</v>
      </c>
      <c r="AV3103" s="13" t="s">
        <v>83</v>
      </c>
      <c r="AW3103" s="13" t="s">
        <v>35</v>
      </c>
      <c r="AX3103" s="13" t="s">
        <v>73</v>
      </c>
      <c r="AY3103" s="243" t="s">
        <v>160</v>
      </c>
    </row>
    <row r="3104" s="13" customFormat="1">
      <c r="A3104" s="13"/>
      <c r="B3104" s="232"/>
      <c r="C3104" s="233"/>
      <c r="D3104" s="234" t="s">
        <v>171</v>
      </c>
      <c r="E3104" s="235" t="s">
        <v>19</v>
      </c>
      <c r="F3104" s="236" t="s">
        <v>1552</v>
      </c>
      <c r="G3104" s="233"/>
      <c r="H3104" s="237">
        <v>4.7249999999999996</v>
      </c>
      <c r="I3104" s="238"/>
      <c r="J3104" s="233"/>
      <c r="K3104" s="233"/>
      <c r="L3104" s="239"/>
      <c r="M3104" s="240"/>
      <c r="N3104" s="241"/>
      <c r="O3104" s="241"/>
      <c r="P3104" s="241"/>
      <c r="Q3104" s="241"/>
      <c r="R3104" s="241"/>
      <c r="S3104" s="241"/>
      <c r="T3104" s="242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  <c r="AT3104" s="243" t="s">
        <v>171</v>
      </c>
      <c r="AU3104" s="243" t="s">
        <v>83</v>
      </c>
      <c r="AV3104" s="13" t="s">
        <v>83</v>
      </c>
      <c r="AW3104" s="13" t="s">
        <v>35</v>
      </c>
      <c r="AX3104" s="13" t="s">
        <v>73</v>
      </c>
      <c r="AY3104" s="243" t="s">
        <v>160</v>
      </c>
    </row>
    <row r="3105" s="13" customFormat="1">
      <c r="A3105" s="13"/>
      <c r="B3105" s="232"/>
      <c r="C3105" s="233"/>
      <c r="D3105" s="234" t="s">
        <v>171</v>
      </c>
      <c r="E3105" s="235" t="s">
        <v>19</v>
      </c>
      <c r="F3105" s="236" t="s">
        <v>1553</v>
      </c>
      <c r="G3105" s="233"/>
      <c r="H3105" s="237">
        <v>7.3979999999999997</v>
      </c>
      <c r="I3105" s="238"/>
      <c r="J3105" s="233"/>
      <c r="K3105" s="233"/>
      <c r="L3105" s="239"/>
      <c r="M3105" s="240"/>
      <c r="N3105" s="241"/>
      <c r="O3105" s="241"/>
      <c r="P3105" s="241"/>
      <c r="Q3105" s="241"/>
      <c r="R3105" s="241"/>
      <c r="S3105" s="241"/>
      <c r="T3105" s="242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T3105" s="243" t="s">
        <v>171</v>
      </c>
      <c r="AU3105" s="243" t="s">
        <v>83</v>
      </c>
      <c r="AV3105" s="13" t="s">
        <v>83</v>
      </c>
      <c r="AW3105" s="13" t="s">
        <v>35</v>
      </c>
      <c r="AX3105" s="13" t="s">
        <v>73</v>
      </c>
      <c r="AY3105" s="243" t="s">
        <v>160</v>
      </c>
    </row>
    <row r="3106" s="13" customFormat="1">
      <c r="A3106" s="13"/>
      <c r="B3106" s="232"/>
      <c r="C3106" s="233"/>
      <c r="D3106" s="234" t="s">
        <v>171</v>
      </c>
      <c r="E3106" s="235" t="s">
        <v>19</v>
      </c>
      <c r="F3106" s="236" t="s">
        <v>1554</v>
      </c>
      <c r="G3106" s="233"/>
      <c r="H3106" s="237">
        <v>1.8080000000000001</v>
      </c>
      <c r="I3106" s="238"/>
      <c r="J3106" s="233"/>
      <c r="K3106" s="233"/>
      <c r="L3106" s="239"/>
      <c r="M3106" s="240"/>
      <c r="N3106" s="241"/>
      <c r="O3106" s="241"/>
      <c r="P3106" s="241"/>
      <c r="Q3106" s="241"/>
      <c r="R3106" s="241"/>
      <c r="S3106" s="241"/>
      <c r="T3106" s="242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T3106" s="243" t="s">
        <v>171</v>
      </c>
      <c r="AU3106" s="243" t="s">
        <v>83</v>
      </c>
      <c r="AV3106" s="13" t="s">
        <v>83</v>
      </c>
      <c r="AW3106" s="13" t="s">
        <v>35</v>
      </c>
      <c r="AX3106" s="13" t="s">
        <v>73</v>
      </c>
      <c r="AY3106" s="243" t="s">
        <v>160</v>
      </c>
    </row>
    <row r="3107" s="13" customFormat="1">
      <c r="A3107" s="13"/>
      <c r="B3107" s="232"/>
      <c r="C3107" s="233"/>
      <c r="D3107" s="234" t="s">
        <v>171</v>
      </c>
      <c r="E3107" s="235" t="s">
        <v>19</v>
      </c>
      <c r="F3107" s="236" t="s">
        <v>1555</v>
      </c>
      <c r="G3107" s="233"/>
      <c r="H3107" s="237">
        <v>5.085</v>
      </c>
      <c r="I3107" s="238"/>
      <c r="J3107" s="233"/>
      <c r="K3107" s="233"/>
      <c r="L3107" s="239"/>
      <c r="M3107" s="240"/>
      <c r="N3107" s="241"/>
      <c r="O3107" s="241"/>
      <c r="P3107" s="241"/>
      <c r="Q3107" s="241"/>
      <c r="R3107" s="241"/>
      <c r="S3107" s="241"/>
      <c r="T3107" s="242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T3107" s="243" t="s">
        <v>171</v>
      </c>
      <c r="AU3107" s="243" t="s">
        <v>83</v>
      </c>
      <c r="AV3107" s="13" t="s">
        <v>83</v>
      </c>
      <c r="AW3107" s="13" t="s">
        <v>35</v>
      </c>
      <c r="AX3107" s="13" t="s">
        <v>73</v>
      </c>
      <c r="AY3107" s="243" t="s">
        <v>160</v>
      </c>
    </row>
    <row r="3108" s="13" customFormat="1">
      <c r="A3108" s="13"/>
      <c r="B3108" s="232"/>
      <c r="C3108" s="233"/>
      <c r="D3108" s="234" t="s">
        <v>171</v>
      </c>
      <c r="E3108" s="235" t="s">
        <v>19</v>
      </c>
      <c r="F3108" s="236" t="s">
        <v>1556</v>
      </c>
      <c r="G3108" s="233"/>
      <c r="H3108" s="237">
        <v>3.927</v>
      </c>
      <c r="I3108" s="238"/>
      <c r="J3108" s="233"/>
      <c r="K3108" s="233"/>
      <c r="L3108" s="239"/>
      <c r="M3108" s="240"/>
      <c r="N3108" s="241"/>
      <c r="O3108" s="241"/>
      <c r="P3108" s="241"/>
      <c r="Q3108" s="241"/>
      <c r="R3108" s="241"/>
      <c r="S3108" s="241"/>
      <c r="T3108" s="242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T3108" s="243" t="s">
        <v>171</v>
      </c>
      <c r="AU3108" s="243" t="s">
        <v>83</v>
      </c>
      <c r="AV3108" s="13" t="s">
        <v>83</v>
      </c>
      <c r="AW3108" s="13" t="s">
        <v>35</v>
      </c>
      <c r="AX3108" s="13" t="s">
        <v>73</v>
      </c>
      <c r="AY3108" s="243" t="s">
        <v>160</v>
      </c>
    </row>
    <row r="3109" s="13" customFormat="1">
      <c r="A3109" s="13"/>
      <c r="B3109" s="232"/>
      <c r="C3109" s="233"/>
      <c r="D3109" s="234" t="s">
        <v>171</v>
      </c>
      <c r="E3109" s="235" t="s">
        <v>19</v>
      </c>
      <c r="F3109" s="236" t="s">
        <v>1557</v>
      </c>
      <c r="G3109" s="233"/>
      <c r="H3109" s="237">
        <v>1.589</v>
      </c>
      <c r="I3109" s="238"/>
      <c r="J3109" s="233"/>
      <c r="K3109" s="233"/>
      <c r="L3109" s="239"/>
      <c r="M3109" s="240"/>
      <c r="N3109" s="241"/>
      <c r="O3109" s="241"/>
      <c r="P3109" s="241"/>
      <c r="Q3109" s="241"/>
      <c r="R3109" s="241"/>
      <c r="S3109" s="241"/>
      <c r="T3109" s="242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T3109" s="243" t="s">
        <v>171</v>
      </c>
      <c r="AU3109" s="243" t="s">
        <v>83</v>
      </c>
      <c r="AV3109" s="13" t="s">
        <v>83</v>
      </c>
      <c r="AW3109" s="13" t="s">
        <v>35</v>
      </c>
      <c r="AX3109" s="13" t="s">
        <v>73</v>
      </c>
      <c r="AY3109" s="243" t="s">
        <v>160</v>
      </c>
    </row>
    <row r="3110" s="13" customFormat="1">
      <c r="A3110" s="13"/>
      <c r="B3110" s="232"/>
      <c r="C3110" s="233"/>
      <c r="D3110" s="234" t="s">
        <v>171</v>
      </c>
      <c r="E3110" s="235" t="s">
        <v>19</v>
      </c>
      <c r="F3110" s="236" t="s">
        <v>1558</v>
      </c>
      <c r="G3110" s="233"/>
      <c r="H3110" s="237">
        <v>22.456</v>
      </c>
      <c r="I3110" s="238"/>
      <c r="J3110" s="233"/>
      <c r="K3110" s="233"/>
      <c r="L3110" s="239"/>
      <c r="M3110" s="240"/>
      <c r="N3110" s="241"/>
      <c r="O3110" s="241"/>
      <c r="P3110" s="241"/>
      <c r="Q3110" s="241"/>
      <c r="R3110" s="241"/>
      <c r="S3110" s="241"/>
      <c r="T3110" s="242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  <c r="AT3110" s="243" t="s">
        <v>171</v>
      </c>
      <c r="AU3110" s="243" t="s">
        <v>83</v>
      </c>
      <c r="AV3110" s="13" t="s">
        <v>83</v>
      </c>
      <c r="AW3110" s="13" t="s">
        <v>35</v>
      </c>
      <c r="AX3110" s="13" t="s">
        <v>73</v>
      </c>
      <c r="AY3110" s="243" t="s">
        <v>160</v>
      </c>
    </row>
    <row r="3111" s="13" customFormat="1">
      <c r="A3111" s="13"/>
      <c r="B3111" s="232"/>
      <c r="C3111" s="233"/>
      <c r="D3111" s="234" t="s">
        <v>171</v>
      </c>
      <c r="E3111" s="235" t="s">
        <v>19</v>
      </c>
      <c r="F3111" s="236" t="s">
        <v>1559</v>
      </c>
      <c r="G3111" s="233"/>
      <c r="H3111" s="237">
        <v>5.5229999999999997</v>
      </c>
      <c r="I3111" s="238"/>
      <c r="J3111" s="233"/>
      <c r="K3111" s="233"/>
      <c r="L3111" s="239"/>
      <c r="M3111" s="240"/>
      <c r="N3111" s="241"/>
      <c r="O3111" s="241"/>
      <c r="P3111" s="241"/>
      <c r="Q3111" s="241"/>
      <c r="R3111" s="241"/>
      <c r="S3111" s="241"/>
      <c r="T3111" s="242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T3111" s="243" t="s">
        <v>171</v>
      </c>
      <c r="AU3111" s="243" t="s">
        <v>83</v>
      </c>
      <c r="AV3111" s="13" t="s">
        <v>83</v>
      </c>
      <c r="AW3111" s="13" t="s">
        <v>35</v>
      </c>
      <c r="AX3111" s="13" t="s">
        <v>73</v>
      </c>
      <c r="AY3111" s="243" t="s">
        <v>160</v>
      </c>
    </row>
    <row r="3112" s="13" customFormat="1">
      <c r="A3112" s="13"/>
      <c r="B3112" s="232"/>
      <c r="C3112" s="233"/>
      <c r="D3112" s="234" t="s">
        <v>171</v>
      </c>
      <c r="E3112" s="235" t="s">
        <v>19</v>
      </c>
      <c r="F3112" s="236" t="s">
        <v>1560</v>
      </c>
      <c r="G3112" s="233"/>
      <c r="H3112" s="237">
        <v>5.3760000000000003</v>
      </c>
      <c r="I3112" s="238"/>
      <c r="J3112" s="233"/>
      <c r="K3112" s="233"/>
      <c r="L3112" s="239"/>
      <c r="M3112" s="240"/>
      <c r="N3112" s="241"/>
      <c r="O3112" s="241"/>
      <c r="P3112" s="241"/>
      <c r="Q3112" s="241"/>
      <c r="R3112" s="241"/>
      <c r="S3112" s="241"/>
      <c r="T3112" s="242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T3112" s="243" t="s">
        <v>171</v>
      </c>
      <c r="AU3112" s="243" t="s">
        <v>83</v>
      </c>
      <c r="AV3112" s="13" t="s">
        <v>83</v>
      </c>
      <c r="AW3112" s="13" t="s">
        <v>35</v>
      </c>
      <c r="AX3112" s="13" t="s">
        <v>73</v>
      </c>
      <c r="AY3112" s="243" t="s">
        <v>160</v>
      </c>
    </row>
    <row r="3113" s="13" customFormat="1">
      <c r="A3113" s="13"/>
      <c r="B3113" s="232"/>
      <c r="C3113" s="233"/>
      <c r="D3113" s="234" t="s">
        <v>171</v>
      </c>
      <c r="E3113" s="235" t="s">
        <v>19</v>
      </c>
      <c r="F3113" s="236" t="s">
        <v>1561</v>
      </c>
      <c r="G3113" s="233"/>
      <c r="H3113" s="237">
        <v>14.866</v>
      </c>
      <c r="I3113" s="238"/>
      <c r="J3113" s="233"/>
      <c r="K3113" s="233"/>
      <c r="L3113" s="239"/>
      <c r="M3113" s="240"/>
      <c r="N3113" s="241"/>
      <c r="O3113" s="241"/>
      <c r="P3113" s="241"/>
      <c r="Q3113" s="241"/>
      <c r="R3113" s="241"/>
      <c r="S3113" s="241"/>
      <c r="T3113" s="242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T3113" s="243" t="s">
        <v>171</v>
      </c>
      <c r="AU3113" s="243" t="s">
        <v>83</v>
      </c>
      <c r="AV3113" s="13" t="s">
        <v>83</v>
      </c>
      <c r="AW3113" s="13" t="s">
        <v>35</v>
      </c>
      <c r="AX3113" s="13" t="s">
        <v>73</v>
      </c>
      <c r="AY3113" s="243" t="s">
        <v>160</v>
      </c>
    </row>
    <row r="3114" s="15" customFormat="1">
      <c r="A3114" s="15"/>
      <c r="B3114" s="265"/>
      <c r="C3114" s="266"/>
      <c r="D3114" s="234" t="s">
        <v>171</v>
      </c>
      <c r="E3114" s="267" t="s">
        <v>19</v>
      </c>
      <c r="F3114" s="268" t="s">
        <v>1347</v>
      </c>
      <c r="G3114" s="266"/>
      <c r="H3114" s="269">
        <v>131.17599999999999</v>
      </c>
      <c r="I3114" s="270"/>
      <c r="J3114" s="266"/>
      <c r="K3114" s="266"/>
      <c r="L3114" s="271"/>
      <c r="M3114" s="272"/>
      <c r="N3114" s="273"/>
      <c r="O3114" s="273"/>
      <c r="P3114" s="273"/>
      <c r="Q3114" s="273"/>
      <c r="R3114" s="273"/>
      <c r="S3114" s="273"/>
      <c r="T3114" s="274"/>
      <c r="U3114" s="15"/>
      <c r="V3114" s="15"/>
      <c r="W3114" s="15"/>
      <c r="X3114" s="15"/>
      <c r="Y3114" s="15"/>
      <c r="Z3114" s="15"/>
      <c r="AA3114" s="15"/>
      <c r="AB3114" s="15"/>
      <c r="AC3114" s="15"/>
      <c r="AD3114" s="15"/>
      <c r="AE3114" s="15"/>
      <c r="AT3114" s="275" t="s">
        <v>171</v>
      </c>
      <c r="AU3114" s="275" t="s">
        <v>83</v>
      </c>
      <c r="AV3114" s="15" t="s">
        <v>181</v>
      </c>
      <c r="AW3114" s="15" t="s">
        <v>35</v>
      </c>
      <c r="AX3114" s="15" t="s">
        <v>73</v>
      </c>
      <c r="AY3114" s="275" t="s">
        <v>160</v>
      </c>
    </row>
    <row r="3115" s="13" customFormat="1">
      <c r="A3115" s="13"/>
      <c r="B3115" s="232"/>
      <c r="C3115" s="233"/>
      <c r="D3115" s="234" t="s">
        <v>171</v>
      </c>
      <c r="E3115" s="235" t="s">
        <v>19</v>
      </c>
      <c r="F3115" s="236" t="s">
        <v>1181</v>
      </c>
      <c r="G3115" s="233"/>
      <c r="H3115" s="237">
        <v>4.5490000000000004</v>
      </c>
      <c r="I3115" s="238"/>
      <c r="J3115" s="233"/>
      <c r="K3115" s="233"/>
      <c r="L3115" s="239"/>
      <c r="M3115" s="240"/>
      <c r="N3115" s="241"/>
      <c r="O3115" s="241"/>
      <c r="P3115" s="241"/>
      <c r="Q3115" s="241"/>
      <c r="R3115" s="241"/>
      <c r="S3115" s="241"/>
      <c r="T3115" s="242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T3115" s="243" t="s">
        <v>171</v>
      </c>
      <c r="AU3115" s="243" t="s">
        <v>83</v>
      </c>
      <c r="AV3115" s="13" t="s">
        <v>83</v>
      </c>
      <c r="AW3115" s="13" t="s">
        <v>35</v>
      </c>
      <c r="AX3115" s="13" t="s">
        <v>73</v>
      </c>
      <c r="AY3115" s="243" t="s">
        <v>160</v>
      </c>
    </row>
    <row r="3116" s="13" customFormat="1">
      <c r="A3116" s="13"/>
      <c r="B3116" s="232"/>
      <c r="C3116" s="233"/>
      <c r="D3116" s="234" t="s">
        <v>171</v>
      </c>
      <c r="E3116" s="235" t="s">
        <v>19</v>
      </c>
      <c r="F3116" s="236" t="s">
        <v>1182</v>
      </c>
      <c r="G3116" s="233"/>
      <c r="H3116" s="237">
        <v>8.1679999999999993</v>
      </c>
      <c r="I3116" s="238"/>
      <c r="J3116" s="233"/>
      <c r="K3116" s="233"/>
      <c r="L3116" s="239"/>
      <c r="M3116" s="240"/>
      <c r="N3116" s="241"/>
      <c r="O3116" s="241"/>
      <c r="P3116" s="241"/>
      <c r="Q3116" s="241"/>
      <c r="R3116" s="241"/>
      <c r="S3116" s="241"/>
      <c r="T3116" s="242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T3116" s="243" t="s">
        <v>171</v>
      </c>
      <c r="AU3116" s="243" t="s">
        <v>83</v>
      </c>
      <c r="AV3116" s="13" t="s">
        <v>83</v>
      </c>
      <c r="AW3116" s="13" t="s">
        <v>35</v>
      </c>
      <c r="AX3116" s="13" t="s">
        <v>73</v>
      </c>
      <c r="AY3116" s="243" t="s">
        <v>160</v>
      </c>
    </row>
    <row r="3117" s="13" customFormat="1">
      <c r="A3117" s="13"/>
      <c r="B3117" s="232"/>
      <c r="C3117" s="233"/>
      <c r="D3117" s="234" t="s">
        <v>171</v>
      </c>
      <c r="E3117" s="235" t="s">
        <v>19</v>
      </c>
      <c r="F3117" s="236" t="s">
        <v>1183</v>
      </c>
      <c r="G3117" s="233"/>
      <c r="H3117" s="237">
        <v>2.6030000000000002</v>
      </c>
      <c r="I3117" s="238"/>
      <c r="J3117" s="233"/>
      <c r="K3117" s="233"/>
      <c r="L3117" s="239"/>
      <c r="M3117" s="240"/>
      <c r="N3117" s="241"/>
      <c r="O3117" s="241"/>
      <c r="P3117" s="241"/>
      <c r="Q3117" s="241"/>
      <c r="R3117" s="241"/>
      <c r="S3117" s="241"/>
      <c r="T3117" s="242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T3117" s="243" t="s">
        <v>171</v>
      </c>
      <c r="AU3117" s="243" t="s">
        <v>83</v>
      </c>
      <c r="AV3117" s="13" t="s">
        <v>83</v>
      </c>
      <c r="AW3117" s="13" t="s">
        <v>35</v>
      </c>
      <c r="AX3117" s="13" t="s">
        <v>73</v>
      </c>
      <c r="AY3117" s="243" t="s">
        <v>160</v>
      </c>
    </row>
    <row r="3118" s="13" customFormat="1">
      <c r="A3118" s="13"/>
      <c r="B3118" s="232"/>
      <c r="C3118" s="233"/>
      <c r="D3118" s="234" t="s">
        <v>171</v>
      </c>
      <c r="E3118" s="235" t="s">
        <v>19</v>
      </c>
      <c r="F3118" s="236" t="s">
        <v>1184</v>
      </c>
      <c r="G3118" s="233"/>
      <c r="H3118" s="237">
        <v>4.4269999999999996</v>
      </c>
      <c r="I3118" s="238"/>
      <c r="J3118" s="233"/>
      <c r="K3118" s="233"/>
      <c r="L3118" s="239"/>
      <c r="M3118" s="240"/>
      <c r="N3118" s="241"/>
      <c r="O3118" s="241"/>
      <c r="P3118" s="241"/>
      <c r="Q3118" s="241"/>
      <c r="R3118" s="241"/>
      <c r="S3118" s="241"/>
      <c r="T3118" s="242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  <c r="AT3118" s="243" t="s">
        <v>171</v>
      </c>
      <c r="AU3118" s="243" t="s">
        <v>83</v>
      </c>
      <c r="AV3118" s="13" t="s">
        <v>83</v>
      </c>
      <c r="AW3118" s="13" t="s">
        <v>35</v>
      </c>
      <c r="AX3118" s="13" t="s">
        <v>73</v>
      </c>
      <c r="AY3118" s="243" t="s">
        <v>160</v>
      </c>
    </row>
    <row r="3119" s="13" customFormat="1">
      <c r="A3119" s="13"/>
      <c r="B3119" s="232"/>
      <c r="C3119" s="233"/>
      <c r="D3119" s="234" t="s">
        <v>171</v>
      </c>
      <c r="E3119" s="235" t="s">
        <v>19</v>
      </c>
      <c r="F3119" s="236" t="s">
        <v>1185</v>
      </c>
      <c r="G3119" s="233"/>
      <c r="H3119" s="237">
        <v>3.48</v>
      </c>
      <c r="I3119" s="238"/>
      <c r="J3119" s="233"/>
      <c r="K3119" s="233"/>
      <c r="L3119" s="239"/>
      <c r="M3119" s="240"/>
      <c r="N3119" s="241"/>
      <c r="O3119" s="241"/>
      <c r="P3119" s="241"/>
      <c r="Q3119" s="241"/>
      <c r="R3119" s="241"/>
      <c r="S3119" s="241"/>
      <c r="T3119" s="242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T3119" s="243" t="s">
        <v>171</v>
      </c>
      <c r="AU3119" s="243" t="s">
        <v>83</v>
      </c>
      <c r="AV3119" s="13" t="s">
        <v>83</v>
      </c>
      <c r="AW3119" s="13" t="s">
        <v>35</v>
      </c>
      <c r="AX3119" s="13" t="s">
        <v>73</v>
      </c>
      <c r="AY3119" s="243" t="s">
        <v>160</v>
      </c>
    </row>
    <row r="3120" s="13" customFormat="1">
      <c r="A3120" s="13"/>
      <c r="B3120" s="232"/>
      <c r="C3120" s="233"/>
      <c r="D3120" s="234" t="s">
        <v>171</v>
      </c>
      <c r="E3120" s="235" t="s">
        <v>19</v>
      </c>
      <c r="F3120" s="236" t="s">
        <v>1186</v>
      </c>
      <c r="G3120" s="233"/>
      <c r="H3120" s="237">
        <v>9.9199999999999999</v>
      </c>
      <c r="I3120" s="238"/>
      <c r="J3120" s="233"/>
      <c r="K3120" s="233"/>
      <c r="L3120" s="239"/>
      <c r="M3120" s="240"/>
      <c r="N3120" s="241"/>
      <c r="O3120" s="241"/>
      <c r="P3120" s="241"/>
      <c r="Q3120" s="241"/>
      <c r="R3120" s="241"/>
      <c r="S3120" s="241"/>
      <c r="T3120" s="242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T3120" s="243" t="s">
        <v>171</v>
      </c>
      <c r="AU3120" s="243" t="s">
        <v>83</v>
      </c>
      <c r="AV3120" s="13" t="s">
        <v>83</v>
      </c>
      <c r="AW3120" s="13" t="s">
        <v>35</v>
      </c>
      <c r="AX3120" s="13" t="s">
        <v>73</v>
      </c>
      <c r="AY3120" s="243" t="s">
        <v>160</v>
      </c>
    </row>
    <row r="3121" s="13" customFormat="1">
      <c r="A3121" s="13"/>
      <c r="B3121" s="232"/>
      <c r="C3121" s="233"/>
      <c r="D3121" s="234" t="s">
        <v>171</v>
      </c>
      <c r="E3121" s="235" t="s">
        <v>19</v>
      </c>
      <c r="F3121" s="236" t="s">
        <v>1187</v>
      </c>
      <c r="G3121" s="233"/>
      <c r="H3121" s="237">
        <v>10.523999999999999</v>
      </c>
      <c r="I3121" s="238"/>
      <c r="J3121" s="233"/>
      <c r="K3121" s="233"/>
      <c r="L3121" s="239"/>
      <c r="M3121" s="240"/>
      <c r="N3121" s="241"/>
      <c r="O3121" s="241"/>
      <c r="P3121" s="241"/>
      <c r="Q3121" s="241"/>
      <c r="R3121" s="241"/>
      <c r="S3121" s="241"/>
      <c r="T3121" s="242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T3121" s="243" t="s">
        <v>171</v>
      </c>
      <c r="AU3121" s="243" t="s">
        <v>83</v>
      </c>
      <c r="AV3121" s="13" t="s">
        <v>83</v>
      </c>
      <c r="AW3121" s="13" t="s">
        <v>35</v>
      </c>
      <c r="AX3121" s="13" t="s">
        <v>73</v>
      </c>
      <c r="AY3121" s="243" t="s">
        <v>160</v>
      </c>
    </row>
    <row r="3122" s="15" customFormat="1">
      <c r="A3122" s="15"/>
      <c r="B3122" s="265"/>
      <c r="C3122" s="266"/>
      <c r="D3122" s="234" t="s">
        <v>171</v>
      </c>
      <c r="E3122" s="267" t="s">
        <v>19</v>
      </c>
      <c r="F3122" s="268" t="s">
        <v>1188</v>
      </c>
      <c r="G3122" s="266"/>
      <c r="H3122" s="269">
        <v>43.670999999999999</v>
      </c>
      <c r="I3122" s="270"/>
      <c r="J3122" s="266"/>
      <c r="K3122" s="266"/>
      <c r="L3122" s="271"/>
      <c r="M3122" s="272"/>
      <c r="N3122" s="273"/>
      <c r="O3122" s="273"/>
      <c r="P3122" s="273"/>
      <c r="Q3122" s="273"/>
      <c r="R3122" s="273"/>
      <c r="S3122" s="273"/>
      <c r="T3122" s="274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15"/>
      <c r="AE3122" s="15"/>
      <c r="AT3122" s="275" t="s">
        <v>171</v>
      </c>
      <c r="AU3122" s="275" t="s">
        <v>83</v>
      </c>
      <c r="AV3122" s="15" t="s">
        <v>181</v>
      </c>
      <c r="AW3122" s="15" t="s">
        <v>35</v>
      </c>
      <c r="AX3122" s="15" t="s">
        <v>73</v>
      </c>
      <c r="AY3122" s="275" t="s">
        <v>160</v>
      </c>
    </row>
    <row r="3123" s="14" customFormat="1">
      <c r="A3123" s="14"/>
      <c r="B3123" s="244"/>
      <c r="C3123" s="245"/>
      <c r="D3123" s="234" t="s">
        <v>171</v>
      </c>
      <c r="E3123" s="246" t="s">
        <v>19</v>
      </c>
      <c r="F3123" s="247" t="s">
        <v>180</v>
      </c>
      <c r="G3123" s="245"/>
      <c r="H3123" s="248">
        <v>174.84700000000001</v>
      </c>
      <c r="I3123" s="249"/>
      <c r="J3123" s="245"/>
      <c r="K3123" s="245"/>
      <c r="L3123" s="250"/>
      <c r="M3123" s="251"/>
      <c r="N3123" s="252"/>
      <c r="O3123" s="252"/>
      <c r="P3123" s="252"/>
      <c r="Q3123" s="252"/>
      <c r="R3123" s="252"/>
      <c r="S3123" s="252"/>
      <c r="T3123" s="253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T3123" s="254" t="s">
        <v>171</v>
      </c>
      <c r="AU3123" s="254" t="s">
        <v>83</v>
      </c>
      <c r="AV3123" s="14" t="s">
        <v>167</v>
      </c>
      <c r="AW3123" s="14" t="s">
        <v>35</v>
      </c>
      <c r="AX3123" s="14" t="s">
        <v>81</v>
      </c>
      <c r="AY3123" s="254" t="s">
        <v>160</v>
      </c>
    </row>
    <row r="3124" s="2" customFormat="1" ht="24.15" customHeight="1">
      <c r="A3124" s="40"/>
      <c r="B3124" s="41"/>
      <c r="C3124" s="214" t="s">
        <v>3812</v>
      </c>
      <c r="D3124" s="214" t="s">
        <v>162</v>
      </c>
      <c r="E3124" s="215" t="s">
        <v>3813</v>
      </c>
      <c r="F3124" s="216" t="s">
        <v>3814</v>
      </c>
      <c r="G3124" s="217" t="s">
        <v>213</v>
      </c>
      <c r="H3124" s="218">
        <v>6.8920000000000003</v>
      </c>
      <c r="I3124" s="219"/>
      <c r="J3124" s="220">
        <f>ROUND(I3124*H3124,2)</f>
        <v>0</v>
      </c>
      <c r="K3124" s="216" t="s">
        <v>166</v>
      </c>
      <c r="L3124" s="46"/>
      <c r="M3124" s="221" t="s">
        <v>19</v>
      </c>
      <c r="N3124" s="222" t="s">
        <v>44</v>
      </c>
      <c r="O3124" s="86"/>
      <c r="P3124" s="223">
        <f>O3124*H3124</f>
        <v>0</v>
      </c>
      <c r="Q3124" s="223">
        <v>0</v>
      </c>
      <c r="R3124" s="223">
        <f>Q3124*H3124</f>
        <v>0</v>
      </c>
      <c r="S3124" s="223">
        <v>0</v>
      </c>
      <c r="T3124" s="224">
        <f>S3124*H3124</f>
        <v>0</v>
      </c>
      <c r="U3124" s="40"/>
      <c r="V3124" s="40"/>
      <c r="W3124" s="40"/>
      <c r="X3124" s="40"/>
      <c r="Y3124" s="40"/>
      <c r="Z3124" s="40"/>
      <c r="AA3124" s="40"/>
      <c r="AB3124" s="40"/>
      <c r="AC3124" s="40"/>
      <c r="AD3124" s="40"/>
      <c r="AE3124" s="40"/>
      <c r="AR3124" s="225" t="s">
        <v>263</v>
      </c>
      <c r="AT3124" s="225" t="s">
        <v>162</v>
      </c>
      <c r="AU3124" s="225" t="s">
        <v>83</v>
      </c>
      <c r="AY3124" s="19" t="s">
        <v>160</v>
      </c>
      <c r="BE3124" s="226">
        <f>IF(N3124="základní",J3124,0)</f>
        <v>0</v>
      </c>
      <c r="BF3124" s="226">
        <f>IF(N3124="snížená",J3124,0)</f>
        <v>0</v>
      </c>
      <c r="BG3124" s="226">
        <f>IF(N3124="zákl. přenesená",J3124,0)</f>
        <v>0</v>
      </c>
      <c r="BH3124" s="226">
        <f>IF(N3124="sníž. přenesená",J3124,0)</f>
        <v>0</v>
      </c>
      <c r="BI3124" s="226">
        <f>IF(N3124="nulová",J3124,0)</f>
        <v>0</v>
      </c>
      <c r="BJ3124" s="19" t="s">
        <v>81</v>
      </c>
      <c r="BK3124" s="226">
        <f>ROUND(I3124*H3124,2)</f>
        <v>0</v>
      </c>
      <c r="BL3124" s="19" t="s">
        <v>263</v>
      </c>
      <c r="BM3124" s="225" t="s">
        <v>3815</v>
      </c>
    </row>
    <row r="3125" s="2" customFormat="1">
      <c r="A3125" s="40"/>
      <c r="B3125" s="41"/>
      <c r="C3125" s="42"/>
      <c r="D3125" s="227" t="s">
        <v>169</v>
      </c>
      <c r="E3125" s="42"/>
      <c r="F3125" s="228" t="s">
        <v>3816</v>
      </c>
      <c r="G3125" s="42"/>
      <c r="H3125" s="42"/>
      <c r="I3125" s="229"/>
      <c r="J3125" s="42"/>
      <c r="K3125" s="42"/>
      <c r="L3125" s="46"/>
      <c r="M3125" s="230"/>
      <c r="N3125" s="231"/>
      <c r="O3125" s="86"/>
      <c r="P3125" s="86"/>
      <c r="Q3125" s="86"/>
      <c r="R3125" s="86"/>
      <c r="S3125" s="86"/>
      <c r="T3125" s="87"/>
      <c r="U3125" s="40"/>
      <c r="V3125" s="40"/>
      <c r="W3125" s="40"/>
      <c r="X3125" s="40"/>
      <c r="Y3125" s="40"/>
      <c r="Z3125" s="40"/>
      <c r="AA3125" s="40"/>
      <c r="AB3125" s="40"/>
      <c r="AC3125" s="40"/>
      <c r="AD3125" s="40"/>
      <c r="AE3125" s="40"/>
      <c r="AT3125" s="19" t="s">
        <v>169</v>
      </c>
      <c r="AU3125" s="19" t="s">
        <v>83</v>
      </c>
    </row>
    <row r="3126" s="12" customFormat="1" ht="22.8" customHeight="1">
      <c r="A3126" s="12"/>
      <c r="B3126" s="198"/>
      <c r="C3126" s="199"/>
      <c r="D3126" s="200" t="s">
        <v>72</v>
      </c>
      <c r="E3126" s="212" t="s">
        <v>3817</v>
      </c>
      <c r="F3126" s="212" t="s">
        <v>3818</v>
      </c>
      <c r="G3126" s="199"/>
      <c r="H3126" s="199"/>
      <c r="I3126" s="202"/>
      <c r="J3126" s="213">
        <f>BK3126</f>
        <v>0</v>
      </c>
      <c r="K3126" s="199"/>
      <c r="L3126" s="204"/>
      <c r="M3126" s="205"/>
      <c r="N3126" s="206"/>
      <c r="O3126" s="206"/>
      <c r="P3126" s="207">
        <f>SUM(P3127:P3372)</f>
        <v>0</v>
      </c>
      <c r="Q3126" s="206"/>
      <c r="R3126" s="207">
        <f>SUM(R3127:R3372)</f>
        <v>5.5848432900000002</v>
      </c>
      <c r="S3126" s="206"/>
      <c r="T3126" s="208">
        <f>SUM(T3127:T3372)</f>
        <v>0</v>
      </c>
      <c r="U3126" s="12"/>
      <c r="V3126" s="12"/>
      <c r="W3126" s="12"/>
      <c r="X3126" s="12"/>
      <c r="Y3126" s="12"/>
      <c r="Z3126" s="12"/>
      <c r="AA3126" s="12"/>
      <c r="AB3126" s="12"/>
      <c r="AC3126" s="12"/>
      <c r="AD3126" s="12"/>
      <c r="AE3126" s="12"/>
      <c r="AR3126" s="209" t="s">
        <v>83</v>
      </c>
      <c r="AT3126" s="210" t="s">
        <v>72</v>
      </c>
      <c r="AU3126" s="210" t="s">
        <v>81</v>
      </c>
      <c r="AY3126" s="209" t="s">
        <v>160</v>
      </c>
      <c r="BK3126" s="211">
        <f>SUM(BK3127:BK3372)</f>
        <v>0</v>
      </c>
    </row>
    <row r="3127" s="2" customFormat="1" ht="16.5" customHeight="1">
      <c r="A3127" s="40"/>
      <c r="B3127" s="41"/>
      <c r="C3127" s="214" t="s">
        <v>3819</v>
      </c>
      <c r="D3127" s="214" t="s">
        <v>162</v>
      </c>
      <c r="E3127" s="215" t="s">
        <v>3820</v>
      </c>
      <c r="F3127" s="216" t="s">
        <v>3821</v>
      </c>
      <c r="G3127" s="217" t="s">
        <v>165</v>
      </c>
      <c r="H3127" s="218">
        <v>845.23500000000001</v>
      </c>
      <c r="I3127" s="219"/>
      <c r="J3127" s="220">
        <f>ROUND(I3127*H3127,2)</f>
        <v>0</v>
      </c>
      <c r="K3127" s="216" t="s">
        <v>166</v>
      </c>
      <c r="L3127" s="46"/>
      <c r="M3127" s="221" t="s">
        <v>19</v>
      </c>
      <c r="N3127" s="222" t="s">
        <v>44</v>
      </c>
      <c r="O3127" s="86"/>
      <c r="P3127" s="223">
        <f>O3127*H3127</f>
        <v>0</v>
      </c>
      <c r="Q3127" s="223">
        <v>0</v>
      </c>
      <c r="R3127" s="223">
        <f>Q3127*H3127</f>
        <v>0</v>
      </c>
      <c r="S3127" s="223">
        <v>0</v>
      </c>
      <c r="T3127" s="224">
        <f>S3127*H3127</f>
        <v>0</v>
      </c>
      <c r="U3127" s="40"/>
      <c r="V3127" s="40"/>
      <c r="W3127" s="40"/>
      <c r="X3127" s="40"/>
      <c r="Y3127" s="40"/>
      <c r="Z3127" s="40"/>
      <c r="AA3127" s="40"/>
      <c r="AB3127" s="40"/>
      <c r="AC3127" s="40"/>
      <c r="AD3127" s="40"/>
      <c r="AE3127" s="40"/>
      <c r="AR3127" s="225" t="s">
        <v>263</v>
      </c>
      <c r="AT3127" s="225" t="s">
        <v>162</v>
      </c>
      <c r="AU3127" s="225" t="s">
        <v>83</v>
      </c>
      <c r="AY3127" s="19" t="s">
        <v>160</v>
      </c>
      <c r="BE3127" s="226">
        <f>IF(N3127="základní",J3127,0)</f>
        <v>0</v>
      </c>
      <c r="BF3127" s="226">
        <f>IF(N3127="snížená",J3127,0)</f>
        <v>0</v>
      </c>
      <c r="BG3127" s="226">
        <f>IF(N3127="zákl. přenesená",J3127,0)</f>
        <v>0</v>
      </c>
      <c r="BH3127" s="226">
        <f>IF(N3127="sníž. přenesená",J3127,0)</f>
        <v>0</v>
      </c>
      <c r="BI3127" s="226">
        <f>IF(N3127="nulová",J3127,0)</f>
        <v>0</v>
      </c>
      <c r="BJ3127" s="19" t="s">
        <v>81</v>
      </c>
      <c r="BK3127" s="226">
        <f>ROUND(I3127*H3127,2)</f>
        <v>0</v>
      </c>
      <c r="BL3127" s="19" t="s">
        <v>263</v>
      </c>
      <c r="BM3127" s="225" t="s">
        <v>3822</v>
      </c>
    </row>
    <row r="3128" s="2" customFormat="1">
      <c r="A3128" s="40"/>
      <c r="B3128" s="41"/>
      <c r="C3128" s="42"/>
      <c r="D3128" s="227" t="s">
        <v>169</v>
      </c>
      <c r="E3128" s="42"/>
      <c r="F3128" s="228" t="s">
        <v>3823</v>
      </c>
      <c r="G3128" s="42"/>
      <c r="H3128" s="42"/>
      <c r="I3128" s="229"/>
      <c r="J3128" s="42"/>
      <c r="K3128" s="42"/>
      <c r="L3128" s="46"/>
      <c r="M3128" s="230"/>
      <c r="N3128" s="231"/>
      <c r="O3128" s="86"/>
      <c r="P3128" s="86"/>
      <c r="Q3128" s="86"/>
      <c r="R3128" s="86"/>
      <c r="S3128" s="86"/>
      <c r="T3128" s="87"/>
      <c r="U3128" s="40"/>
      <c r="V3128" s="40"/>
      <c r="W3128" s="40"/>
      <c r="X3128" s="40"/>
      <c r="Y3128" s="40"/>
      <c r="Z3128" s="40"/>
      <c r="AA3128" s="40"/>
      <c r="AB3128" s="40"/>
      <c r="AC3128" s="40"/>
      <c r="AD3128" s="40"/>
      <c r="AE3128" s="40"/>
      <c r="AT3128" s="19" t="s">
        <v>169</v>
      </c>
      <c r="AU3128" s="19" t="s">
        <v>83</v>
      </c>
    </row>
    <row r="3129" s="13" customFormat="1">
      <c r="A3129" s="13"/>
      <c r="B3129" s="232"/>
      <c r="C3129" s="233"/>
      <c r="D3129" s="234" t="s">
        <v>171</v>
      </c>
      <c r="E3129" s="235" t="s">
        <v>19</v>
      </c>
      <c r="F3129" s="236" t="s">
        <v>1562</v>
      </c>
      <c r="G3129" s="233"/>
      <c r="H3129" s="237">
        <v>25.048999999999999</v>
      </c>
      <c r="I3129" s="238"/>
      <c r="J3129" s="233"/>
      <c r="K3129" s="233"/>
      <c r="L3129" s="239"/>
      <c r="M3129" s="240"/>
      <c r="N3129" s="241"/>
      <c r="O3129" s="241"/>
      <c r="P3129" s="241"/>
      <c r="Q3129" s="241"/>
      <c r="R3129" s="241"/>
      <c r="S3129" s="241"/>
      <c r="T3129" s="242"/>
      <c r="U3129" s="13"/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3"/>
      <c r="AT3129" s="243" t="s">
        <v>171</v>
      </c>
      <c r="AU3129" s="243" t="s">
        <v>83</v>
      </c>
      <c r="AV3129" s="13" t="s">
        <v>83</v>
      </c>
      <c r="AW3129" s="13" t="s">
        <v>35</v>
      </c>
      <c r="AX3129" s="13" t="s">
        <v>73</v>
      </c>
      <c r="AY3129" s="243" t="s">
        <v>160</v>
      </c>
    </row>
    <row r="3130" s="13" customFormat="1">
      <c r="A3130" s="13"/>
      <c r="B3130" s="232"/>
      <c r="C3130" s="233"/>
      <c r="D3130" s="234" t="s">
        <v>171</v>
      </c>
      <c r="E3130" s="235" t="s">
        <v>19</v>
      </c>
      <c r="F3130" s="236" t="s">
        <v>1563</v>
      </c>
      <c r="G3130" s="233"/>
      <c r="H3130" s="237">
        <v>17.408999999999999</v>
      </c>
      <c r="I3130" s="238"/>
      <c r="J3130" s="233"/>
      <c r="K3130" s="233"/>
      <c r="L3130" s="239"/>
      <c r="M3130" s="240"/>
      <c r="N3130" s="241"/>
      <c r="O3130" s="241"/>
      <c r="P3130" s="241"/>
      <c r="Q3130" s="241"/>
      <c r="R3130" s="241"/>
      <c r="S3130" s="241"/>
      <c r="T3130" s="242"/>
      <c r="U3130" s="13"/>
      <c r="V3130" s="13"/>
      <c r="W3130" s="13"/>
      <c r="X3130" s="13"/>
      <c r="Y3130" s="13"/>
      <c r="Z3130" s="13"/>
      <c r="AA3130" s="13"/>
      <c r="AB3130" s="13"/>
      <c r="AC3130" s="13"/>
      <c r="AD3130" s="13"/>
      <c r="AE3130" s="13"/>
      <c r="AT3130" s="243" t="s">
        <v>171</v>
      </c>
      <c r="AU3130" s="243" t="s">
        <v>83</v>
      </c>
      <c r="AV3130" s="13" t="s">
        <v>83</v>
      </c>
      <c r="AW3130" s="13" t="s">
        <v>35</v>
      </c>
      <c r="AX3130" s="13" t="s">
        <v>73</v>
      </c>
      <c r="AY3130" s="243" t="s">
        <v>160</v>
      </c>
    </row>
    <row r="3131" s="13" customFormat="1">
      <c r="A3131" s="13"/>
      <c r="B3131" s="232"/>
      <c r="C3131" s="233"/>
      <c r="D3131" s="234" t="s">
        <v>171</v>
      </c>
      <c r="E3131" s="235" t="s">
        <v>19</v>
      </c>
      <c r="F3131" s="236" t="s">
        <v>1564</v>
      </c>
      <c r="G3131" s="233"/>
      <c r="H3131" s="237">
        <v>94.484999999999999</v>
      </c>
      <c r="I3131" s="238"/>
      <c r="J3131" s="233"/>
      <c r="K3131" s="233"/>
      <c r="L3131" s="239"/>
      <c r="M3131" s="240"/>
      <c r="N3131" s="241"/>
      <c r="O3131" s="241"/>
      <c r="P3131" s="241"/>
      <c r="Q3131" s="241"/>
      <c r="R3131" s="241"/>
      <c r="S3131" s="241"/>
      <c r="T3131" s="242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  <c r="AT3131" s="243" t="s">
        <v>171</v>
      </c>
      <c r="AU3131" s="243" t="s">
        <v>83</v>
      </c>
      <c r="AV3131" s="13" t="s">
        <v>83</v>
      </c>
      <c r="AW3131" s="13" t="s">
        <v>35</v>
      </c>
      <c r="AX3131" s="13" t="s">
        <v>73</v>
      </c>
      <c r="AY3131" s="243" t="s">
        <v>160</v>
      </c>
    </row>
    <row r="3132" s="13" customFormat="1">
      <c r="A3132" s="13"/>
      <c r="B3132" s="232"/>
      <c r="C3132" s="233"/>
      <c r="D3132" s="234" t="s">
        <v>171</v>
      </c>
      <c r="E3132" s="235" t="s">
        <v>19</v>
      </c>
      <c r="F3132" s="236" t="s">
        <v>1565</v>
      </c>
      <c r="G3132" s="233"/>
      <c r="H3132" s="237">
        <v>7.6449999999999996</v>
      </c>
      <c r="I3132" s="238"/>
      <c r="J3132" s="233"/>
      <c r="K3132" s="233"/>
      <c r="L3132" s="239"/>
      <c r="M3132" s="240"/>
      <c r="N3132" s="241"/>
      <c r="O3132" s="241"/>
      <c r="P3132" s="241"/>
      <c r="Q3132" s="241"/>
      <c r="R3132" s="241"/>
      <c r="S3132" s="241"/>
      <c r="T3132" s="242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T3132" s="243" t="s">
        <v>171</v>
      </c>
      <c r="AU3132" s="243" t="s">
        <v>83</v>
      </c>
      <c r="AV3132" s="13" t="s">
        <v>83</v>
      </c>
      <c r="AW3132" s="13" t="s">
        <v>35</v>
      </c>
      <c r="AX3132" s="13" t="s">
        <v>73</v>
      </c>
      <c r="AY3132" s="243" t="s">
        <v>160</v>
      </c>
    </row>
    <row r="3133" s="13" customFormat="1">
      <c r="A3133" s="13"/>
      <c r="B3133" s="232"/>
      <c r="C3133" s="233"/>
      <c r="D3133" s="234" t="s">
        <v>171</v>
      </c>
      <c r="E3133" s="235" t="s">
        <v>19</v>
      </c>
      <c r="F3133" s="236" t="s">
        <v>1566</v>
      </c>
      <c r="G3133" s="233"/>
      <c r="H3133" s="237">
        <v>5.8739999999999997</v>
      </c>
      <c r="I3133" s="238"/>
      <c r="J3133" s="233"/>
      <c r="K3133" s="233"/>
      <c r="L3133" s="239"/>
      <c r="M3133" s="240"/>
      <c r="N3133" s="241"/>
      <c r="O3133" s="241"/>
      <c r="P3133" s="241"/>
      <c r="Q3133" s="241"/>
      <c r="R3133" s="241"/>
      <c r="S3133" s="241"/>
      <c r="T3133" s="242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T3133" s="243" t="s">
        <v>171</v>
      </c>
      <c r="AU3133" s="243" t="s">
        <v>83</v>
      </c>
      <c r="AV3133" s="13" t="s">
        <v>83</v>
      </c>
      <c r="AW3133" s="13" t="s">
        <v>35</v>
      </c>
      <c r="AX3133" s="13" t="s">
        <v>73</v>
      </c>
      <c r="AY3133" s="243" t="s">
        <v>160</v>
      </c>
    </row>
    <row r="3134" s="13" customFormat="1">
      <c r="A3134" s="13"/>
      <c r="B3134" s="232"/>
      <c r="C3134" s="233"/>
      <c r="D3134" s="234" t="s">
        <v>171</v>
      </c>
      <c r="E3134" s="235" t="s">
        <v>19</v>
      </c>
      <c r="F3134" s="236" t="s">
        <v>1567</v>
      </c>
      <c r="G3134" s="233"/>
      <c r="H3134" s="237">
        <v>42.448999999999998</v>
      </c>
      <c r="I3134" s="238"/>
      <c r="J3134" s="233"/>
      <c r="K3134" s="233"/>
      <c r="L3134" s="239"/>
      <c r="M3134" s="240"/>
      <c r="N3134" s="241"/>
      <c r="O3134" s="241"/>
      <c r="P3134" s="241"/>
      <c r="Q3134" s="241"/>
      <c r="R3134" s="241"/>
      <c r="S3134" s="241"/>
      <c r="T3134" s="242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T3134" s="243" t="s">
        <v>171</v>
      </c>
      <c r="AU3134" s="243" t="s">
        <v>83</v>
      </c>
      <c r="AV3134" s="13" t="s">
        <v>83</v>
      </c>
      <c r="AW3134" s="13" t="s">
        <v>35</v>
      </c>
      <c r="AX3134" s="13" t="s">
        <v>73</v>
      </c>
      <c r="AY3134" s="243" t="s">
        <v>160</v>
      </c>
    </row>
    <row r="3135" s="13" customFormat="1">
      <c r="A3135" s="13"/>
      <c r="B3135" s="232"/>
      <c r="C3135" s="233"/>
      <c r="D3135" s="234" t="s">
        <v>171</v>
      </c>
      <c r="E3135" s="235" t="s">
        <v>19</v>
      </c>
      <c r="F3135" s="236" t="s">
        <v>1568</v>
      </c>
      <c r="G3135" s="233"/>
      <c r="H3135" s="237">
        <v>42.863999999999997</v>
      </c>
      <c r="I3135" s="238"/>
      <c r="J3135" s="233"/>
      <c r="K3135" s="233"/>
      <c r="L3135" s="239"/>
      <c r="M3135" s="240"/>
      <c r="N3135" s="241"/>
      <c r="O3135" s="241"/>
      <c r="P3135" s="241"/>
      <c r="Q3135" s="241"/>
      <c r="R3135" s="241"/>
      <c r="S3135" s="241"/>
      <c r="T3135" s="242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  <c r="AT3135" s="243" t="s">
        <v>171</v>
      </c>
      <c r="AU3135" s="243" t="s">
        <v>83</v>
      </c>
      <c r="AV3135" s="13" t="s">
        <v>83</v>
      </c>
      <c r="AW3135" s="13" t="s">
        <v>35</v>
      </c>
      <c r="AX3135" s="13" t="s">
        <v>73</v>
      </c>
      <c r="AY3135" s="243" t="s">
        <v>160</v>
      </c>
    </row>
    <row r="3136" s="13" customFormat="1">
      <c r="A3136" s="13"/>
      <c r="B3136" s="232"/>
      <c r="C3136" s="233"/>
      <c r="D3136" s="234" t="s">
        <v>171</v>
      </c>
      <c r="E3136" s="235" t="s">
        <v>19</v>
      </c>
      <c r="F3136" s="236" t="s">
        <v>1569</v>
      </c>
      <c r="G3136" s="233"/>
      <c r="H3136" s="237">
        <v>50.238</v>
      </c>
      <c r="I3136" s="238"/>
      <c r="J3136" s="233"/>
      <c r="K3136" s="233"/>
      <c r="L3136" s="239"/>
      <c r="M3136" s="240"/>
      <c r="N3136" s="241"/>
      <c r="O3136" s="241"/>
      <c r="P3136" s="241"/>
      <c r="Q3136" s="241"/>
      <c r="R3136" s="241"/>
      <c r="S3136" s="241"/>
      <c r="T3136" s="242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T3136" s="243" t="s">
        <v>171</v>
      </c>
      <c r="AU3136" s="243" t="s">
        <v>83</v>
      </c>
      <c r="AV3136" s="13" t="s">
        <v>83</v>
      </c>
      <c r="AW3136" s="13" t="s">
        <v>35</v>
      </c>
      <c r="AX3136" s="13" t="s">
        <v>73</v>
      </c>
      <c r="AY3136" s="243" t="s">
        <v>160</v>
      </c>
    </row>
    <row r="3137" s="13" customFormat="1">
      <c r="A3137" s="13"/>
      <c r="B3137" s="232"/>
      <c r="C3137" s="233"/>
      <c r="D3137" s="234" t="s">
        <v>171</v>
      </c>
      <c r="E3137" s="235" t="s">
        <v>19</v>
      </c>
      <c r="F3137" s="236" t="s">
        <v>1570</v>
      </c>
      <c r="G3137" s="233"/>
      <c r="H3137" s="237">
        <v>11.526999999999999</v>
      </c>
      <c r="I3137" s="238"/>
      <c r="J3137" s="233"/>
      <c r="K3137" s="233"/>
      <c r="L3137" s="239"/>
      <c r="M3137" s="240"/>
      <c r="N3137" s="241"/>
      <c r="O3137" s="241"/>
      <c r="P3137" s="241"/>
      <c r="Q3137" s="241"/>
      <c r="R3137" s="241"/>
      <c r="S3137" s="241"/>
      <c r="T3137" s="242"/>
      <c r="U3137" s="13"/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3"/>
      <c r="AT3137" s="243" t="s">
        <v>171</v>
      </c>
      <c r="AU3137" s="243" t="s">
        <v>83</v>
      </c>
      <c r="AV3137" s="13" t="s">
        <v>83</v>
      </c>
      <c r="AW3137" s="13" t="s">
        <v>35</v>
      </c>
      <c r="AX3137" s="13" t="s">
        <v>73</v>
      </c>
      <c r="AY3137" s="243" t="s">
        <v>160</v>
      </c>
    </row>
    <row r="3138" s="13" customFormat="1">
      <c r="A3138" s="13"/>
      <c r="B3138" s="232"/>
      <c r="C3138" s="233"/>
      <c r="D3138" s="234" t="s">
        <v>171</v>
      </c>
      <c r="E3138" s="235" t="s">
        <v>19</v>
      </c>
      <c r="F3138" s="236" t="s">
        <v>1571</v>
      </c>
      <c r="G3138" s="233"/>
      <c r="H3138" s="237">
        <v>75.885000000000005</v>
      </c>
      <c r="I3138" s="238"/>
      <c r="J3138" s="233"/>
      <c r="K3138" s="233"/>
      <c r="L3138" s="239"/>
      <c r="M3138" s="240"/>
      <c r="N3138" s="241"/>
      <c r="O3138" s="241"/>
      <c r="P3138" s="241"/>
      <c r="Q3138" s="241"/>
      <c r="R3138" s="241"/>
      <c r="S3138" s="241"/>
      <c r="T3138" s="242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  <c r="AT3138" s="243" t="s">
        <v>171</v>
      </c>
      <c r="AU3138" s="243" t="s">
        <v>83</v>
      </c>
      <c r="AV3138" s="13" t="s">
        <v>83</v>
      </c>
      <c r="AW3138" s="13" t="s">
        <v>35</v>
      </c>
      <c r="AX3138" s="13" t="s">
        <v>73</v>
      </c>
      <c r="AY3138" s="243" t="s">
        <v>160</v>
      </c>
    </row>
    <row r="3139" s="15" customFormat="1">
      <c r="A3139" s="15"/>
      <c r="B3139" s="265"/>
      <c r="C3139" s="266"/>
      <c r="D3139" s="234" t="s">
        <v>171</v>
      </c>
      <c r="E3139" s="267" t="s">
        <v>19</v>
      </c>
      <c r="F3139" s="268" t="s">
        <v>1358</v>
      </c>
      <c r="G3139" s="266"/>
      <c r="H3139" s="269">
        <v>373.42500000000001</v>
      </c>
      <c r="I3139" s="270"/>
      <c r="J3139" s="266"/>
      <c r="K3139" s="266"/>
      <c r="L3139" s="271"/>
      <c r="M3139" s="272"/>
      <c r="N3139" s="273"/>
      <c r="O3139" s="273"/>
      <c r="P3139" s="273"/>
      <c r="Q3139" s="273"/>
      <c r="R3139" s="273"/>
      <c r="S3139" s="273"/>
      <c r="T3139" s="274"/>
      <c r="U3139" s="15"/>
      <c r="V3139" s="15"/>
      <c r="W3139" s="15"/>
      <c r="X3139" s="15"/>
      <c r="Y3139" s="15"/>
      <c r="Z3139" s="15"/>
      <c r="AA3139" s="15"/>
      <c r="AB3139" s="15"/>
      <c r="AC3139" s="15"/>
      <c r="AD3139" s="15"/>
      <c r="AE3139" s="15"/>
      <c r="AT3139" s="275" t="s">
        <v>171</v>
      </c>
      <c r="AU3139" s="275" t="s">
        <v>83</v>
      </c>
      <c r="AV3139" s="15" t="s">
        <v>181</v>
      </c>
      <c r="AW3139" s="15" t="s">
        <v>35</v>
      </c>
      <c r="AX3139" s="15" t="s">
        <v>73</v>
      </c>
      <c r="AY3139" s="275" t="s">
        <v>160</v>
      </c>
    </row>
    <row r="3140" s="13" customFormat="1">
      <c r="A3140" s="13"/>
      <c r="B3140" s="232"/>
      <c r="C3140" s="233"/>
      <c r="D3140" s="234" t="s">
        <v>171</v>
      </c>
      <c r="E3140" s="235" t="s">
        <v>19</v>
      </c>
      <c r="F3140" s="236" t="s">
        <v>1189</v>
      </c>
      <c r="G3140" s="233"/>
      <c r="H3140" s="237">
        <v>27.434000000000001</v>
      </c>
      <c r="I3140" s="238"/>
      <c r="J3140" s="233"/>
      <c r="K3140" s="233"/>
      <c r="L3140" s="239"/>
      <c r="M3140" s="240"/>
      <c r="N3140" s="241"/>
      <c r="O3140" s="241"/>
      <c r="P3140" s="241"/>
      <c r="Q3140" s="241"/>
      <c r="R3140" s="241"/>
      <c r="S3140" s="241"/>
      <c r="T3140" s="242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T3140" s="243" t="s">
        <v>171</v>
      </c>
      <c r="AU3140" s="243" t="s">
        <v>83</v>
      </c>
      <c r="AV3140" s="13" t="s">
        <v>83</v>
      </c>
      <c r="AW3140" s="13" t="s">
        <v>35</v>
      </c>
      <c r="AX3140" s="13" t="s">
        <v>73</v>
      </c>
      <c r="AY3140" s="243" t="s">
        <v>160</v>
      </c>
    </row>
    <row r="3141" s="13" customFormat="1">
      <c r="A3141" s="13"/>
      <c r="B3141" s="232"/>
      <c r="C3141" s="233"/>
      <c r="D3141" s="234" t="s">
        <v>171</v>
      </c>
      <c r="E3141" s="235" t="s">
        <v>19</v>
      </c>
      <c r="F3141" s="236" t="s">
        <v>1190</v>
      </c>
      <c r="G3141" s="233"/>
      <c r="H3141" s="237">
        <v>17.013999999999999</v>
      </c>
      <c r="I3141" s="238"/>
      <c r="J3141" s="233"/>
      <c r="K3141" s="233"/>
      <c r="L3141" s="239"/>
      <c r="M3141" s="240"/>
      <c r="N3141" s="241"/>
      <c r="O3141" s="241"/>
      <c r="P3141" s="241"/>
      <c r="Q3141" s="241"/>
      <c r="R3141" s="241"/>
      <c r="S3141" s="241"/>
      <c r="T3141" s="242"/>
      <c r="U3141" s="13"/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3"/>
      <c r="AT3141" s="243" t="s">
        <v>171</v>
      </c>
      <c r="AU3141" s="243" t="s">
        <v>83</v>
      </c>
      <c r="AV3141" s="13" t="s">
        <v>83</v>
      </c>
      <c r="AW3141" s="13" t="s">
        <v>35</v>
      </c>
      <c r="AX3141" s="13" t="s">
        <v>73</v>
      </c>
      <c r="AY3141" s="243" t="s">
        <v>160</v>
      </c>
    </row>
    <row r="3142" s="13" customFormat="1">
      <c r="A3142" s="13"/>
      <c r="B3142" s="232"/>
      <c r="C3142" s="233"/>
      <c r="D3142" s="234" t="s">
        <v>171</v>
      </c>
      <c r="E3142" s="235" t="s">
        <v>19</v>
      </c>
      <c r="F3142" s="236" t="s">
        <v>1191</v>
      </c>
      <c r="G3142" s="233"/>
      <c r="H3142" s="237">
        <v>34.332000000000001</v>
      </c>
      <c r="I3142" s="238"/>
      <c r="J3142" s="233"/>
      <c r="K3142" s="233"/>
      <c r="L3142" s="239"/>
      <c r="M3142" s="240"/>
      <c r="N3142" s="241"/>
      <c r="O3142" s="241"/>
      <c r="P3142" s="241"/>
      <c r="Q3142" s="241"/>
      <c r="R3142" s="241"/>
      <c r="S3142" s="241"/>
      <c r="T3142" s="242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T3142" s="243" t="s">
        <v>171</v>
      </c>
      <c r="AU3142" s="243" t="s">
        <v>83</v>
      </c>
      <c r="AV3142" s="13" t="s">
        <v>83</v>
      </c>
      <c r="AW3142" s="13" t="s">
        <v>35</v>
      </c>
      <c r="AX3142" s="13" t="s">
        <v>73</v>
      </c>
      <c r="AY3142" s="243" t="s">
        <v>160</v>
      </c>
    </row>
    <row r="3143" s="13" customFormat="1">
      <c r="A3143" s="13"/>
      <c r="B3143" s="232"/>
      <c r="C3143" s="233"/>
      <c r="D3143" s="234" t="s">
        <v>171</v>
      </c>
      <c r="E3143" s="235" t="s">
        <v>19</v>
      </c>
      <c r="F3143" s="236" t="s">
        <v>1192</v>
      </c>
      <c r="G3143" s="233"/>
      <c r="H3143" s="237">
        <v>50.231999999999999</v>
      </c>
      <c r="I3143" s="238"/>
      <c r="J3143" s="233"/>
      <c r="K3143" s="233"/>
      <c r="L3143" s="239"/>
      <c r="M3143" s="240"/>
      <c r="N3143" s="241"/>
      <c r="O3143" s="241"/>
      <c r="P3143" s="241"/>
      <c r="Q3143" s="241"/>
      <c r="R3143" s="241"/>
      <c r="S3143" s="241"/>
      <c r="T3143" s="242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T3143" s="243" t="s">
        <v>171</v>
      </c>
      <c r="AU3143" s="243" t="s">
        <v>83</v>
      </c>
      <c r="AV3143" s="13" t="s">
        <v>83</v>
      </c>
      <c r="AW3143" s="13" t="s">
        <v>35</v>
      </c>
      <c r="AX3143" s="13" t="s">
        <v>73</v>
      </c>
      <c r="AY3143" s="243" t="s">
        <v>160</v>
      </c>
    </row>
    <row r="3144" s="13" customFormat="1">
      <c r="A3144" s="13"/>
      <c r="B3144" s="232"/>
      <c r="C3144" s="233"/>
      <c r="D3144" s="234" t="s">
        <v>171</v>
      </c>
      <c r="E3144" s="235" t="s">
        <v>19</v>
      </c>
      <c r="F3144" s="236" t="s">
        <v>1193</v>
      </c>
      <c r="G3144" s="233"/>
      <c r="H3144" s="237">
        <v>45.936</v>
      </c>
      <c r="I3144" s="238"/>
      <c r="J3144" s="233"/>
      <c r="K3144" s="233"/>
      <c r="L3144" s="239"/>
      <c r="M3144" s="240"/>
      <c r="N3144" s="241"/>
      <c r="O3144" s="241"/>
      <c r="P3144" s="241"/>
      <c r="Q3144" s="241"/>
      <c r="R3144" s="241"/>
      <c r="S3144" s="241"/>
      <c r="T3144" s="242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T3144" s="243" t="s">
        <v>171</v>
      </c>
      <c r="AU3144" s="243" t="s">
        <v>83</v>
      </c>
      <c r="AV3144" s="13" t="s">
        <v>83</v>
      </c>
      <c r="AW3144" s="13" t="s">
        <v>35</v>
      </c>
      <c r="AX3144" s="13" t="s">
        <v>73</v>
      </c>
      <c r="AY3144" s="243" t="s">
        <v>160</v>
      </c>
    </row>
    <row r="3145" s="13" customFormat="1">
      <c r="A3145" s="13"/>
      <c r="B3145" s="232"/>
      <c r="C3145" s="233"/>
      <c r="D3145" s="234" t="s">
        <v>171</v>
      </c>
      <c r="E3145" s="235" t="s">
        <v>19</v>
      </c>
      <c r="F3145" s="236" t="s">
        <v>1194</v>
      </c>
      <c r="G3145" s="233"/>
      <c r="H3145" s="237">
        <v>12.505000000000001</v>
      </c>
      <c r="I3145" s="238"/>
      <c r="J3145" s="233"/>
      <c r="K3145" s="233"/>
      <c r="L3145" s="239"/>
      <c r="M3145" s="240"/>
      <c r="N3145" s="241"/>
      <c r="O3145" s="241"/>
      <c r="P3145" s="241"/>
      <c r="Q3145" s="241"/>
      <c r="R3145" s="241"/>
      <c r="S3145" s="241"/>
      <c r="T3145" s="242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T3145" s="243" t="s">
        <v>171</v>
      </c>
      <c r="AU3145" s="243" t="s">
        <v>83</v>
      </c>
      <c r="AV3145" s="13" t="s">
        <v>83</v>
      </c>
      <c r="AW3145" s="13" t="s">
        <v>35</v>
      </c>
      <c r="AX3145" s="13" t="s">
        <v>73</v>
      </c>
      <c r="AY3145" s="243" t="s">
        <v>160</v>
      </c>
    </row>
    <row r="3146" s="13" customFormat="1">
      <c r="A3146" s="13"/>
      <c r="B3146" s="232"/>
      <c r="C3146" s="233"/>
      <c r="D3146" s="234" t="s">
        <v>171</v>
      </c>
      <c r="E3146" s="235" t="s">
        <v>19</v>
      </c>
      <c r="F3146" s="236" t="s">
        <v>1195</v>
      </c>
      <c r="G3146" s="233"/>
      <c r="H3146" s="237">
        <v>19.635000000000002</v>
      </c>
      <c r="I3146" s="238"/>
      <c r="J3146" s="233"/>
      <c r="K3146" s="233"/>
      <c r="L3146" s="239"/>
      <c r="M3146" s="240"/>
      <c r="N3146" s="241"/>
      <c r="O3146" s="241"/>
      <c r="P3146" s="241"/>
      <c r="Q3146" s="241"/>
      <c r="R3146" s="241"/>
      <c r="S3146" s="241"/>
      <c r="T3146" s="242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T3146" s="243" t="s">
        <v>171</v>
      </c>
      <c r="AU3146" s="243" t="s">
        <v>83</v>
      </c>
      <c r="AV3146" s="13" t="s">
        <v>83</v>
      </c>
      <c r="AW3146" s="13" t="s">
        <v>35</v>
      </c>
      <c r="AX3146" s="13" t="s">
        <v>73</v>
      </c>
      <c r="AY3146" s="243" t="s">
        <v>160</v>
      </c>
    </row>
    <row r="3147" s="13" customFormat="1">
      <c r="A3147" s="13"/>
      <c r="B3147" s="232"/>
      <c r="C3147" s="233"/>
      <c r="D3147" s="234" t="s">
        <v>171</v>
      </c>
      <c r="E3147" s="235" t="s">
        <v>19</v>
      </c>
      <c r="F3147" s="236" t="s">
        <v>1196</v>
      </c>
      <c r="G3147" s="233"/>
      <c r="H3147" s="237">
        <v>4.9509999999999996</v>
      </c>
      <c r="I3147" s="238"/>
      <c r="J3147" s="233"/>
      <c r="K3147" s="233"/>
      <c r="L3147" s="239"/>
      <c r="M3147" s="240"/>
      <c r="N3147" s="241"/>
      <c r="O3147" s="241"/>
      <c r="P3147" s="241"/>
      <c r="Q3147" s="241"/>
      <c r="R3147" s="241"/>
      <c r="S3147" s="241"/>
      <c r="T3147" s="242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  <c r="AT3147" s="243" t="s">
        <v>171</v>
      </c>
      <c r="AU3147" s="243" t="s">
        <v>83</v>
      </c>
      <c r="AV3147" s="13" t="s">
        <v>83</v>
      </c>
      <c r="AW3147" s="13" t="s">
        <v>35</v>
      </c>
      <c r="AX3147" s="13" t="s">
        <v>73</v>
      </c>
      <c r="AY3147" s="243" t="s">
        <v>160</v>
      </c>
    </row>
    <row r="3148" s="13" customFormat="1">
      <c r="A3148" s="13"/>
      <c r="B3148" s="232"/>
      <c r="C3148" s="233"/>
      <c r="D3148" s="234" t="s">
        <v>171</v>
      </c>
      <c r="E3148" s="235" t="s">
        <v>19</v>
      </c>
      <c r="F3148" s="236" t="s">
        <v>1197</v>
      </c>
      <c r="G3148" s="233"/>
      <c r="H3148" s="237">
        <v>2.794</v>
      </c>
      <c r="I3148" s="238"/>
      <c r="J3148" s="233"/>
      <c r="K3148" s="233"/>
      <c r="L3148" s="239"/>
      <c r="M3148" s="240"/>
      <c r="N3148" s="241"/>
      <c r="O3148" s="241"/>
      <c r="P3148" s="241"/>
      <c r="Q3148" s="241"/>
      <c r="R3148" s="241"/>
      <c r="S3148" s="241"/>
      <c r="T3148" s="242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T3148" s="243" t="s">
        <v>171</v>
      </c>
      <c r="AU3148" s="243" t="s">
        <v>83</v>
      </c>
      <c r="AV3148" s="13" t="s">
        <v>83</v>
      </c>
      <c r="AW3148" s="13" t="s">
        <v>35</v>
      </c>
      <c r="AX3148" s="13" t="s">
        <v>73</v>
      </c>
      <c r="AY3148" s="243" t="s">
        <v>160</v>
      </c>
    </row>
    <row r="3149" s="13" customFormat="1">
      <c r="A3149" s="13"/>
      <c r="B3149" s="232"/>
      <c r="C3149" s="233"/>
      <c r="D3149" s="234" t="s">
        <v>171</v>
      </c>
      <c r="E3149" s="235" t="s">
        <v>19</v>
      </c>
      <c r="F3149" s="236" t="s">
        <v>1198</v>
      </c>
      <c r="G3149" s="233"/>
      <c r="H3149" s="237">
        <v>13.932</v>
      </c>
      <c r="I3149" s="238"/>
      <c r="J3149" s="233"/>
      <c r="K3149" s="233"/>
      <c r="L3149" s="239"/>
      <c r="M3149" s="240"/>
      <c r="N3149" s="241"/>
      <c r="O3149" s="241"/>
      <c r="P3149" s="241"/>
      <c r="Q3149" s="241"/>
      <c r="R3149" s="241"/>
      <c r="S3149" s="241"/>
      <c r="T3149" s="242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  <c r="AT3149" s="243" t="s">
        <v>171</v>
      </c>
      <c r="AU3149" s="243" t="s">
        <v>83</v>
      </c>
      <c r="AV3149" s="13" t="s">
        <v>83</v>
      </c>
      <c r="AW3149" s="13" t="s">
        <v>35</v>
      </c>
      <c r="AX3149" s="13" t="s">
        <v>73</v>
      </c>
      <c r="AY3149" s="243" t="s">
        <v>160</v>
      </c>
    </row>
    <row r="3150" s="13" customFormat="1">
      <c r="A3150" s="13"/>
      <c r="B3150" s="232"/>
      <c r="C3150" s="233"/>
      <c r="D3150" s="234" t="s">
        <v>171</v>
      </c>
      <c r="E3150" s="235" t="s">
        <v>19</v>
      </c>
      <c r="F3150" s="236" t="s">
        <v>1199</v>
      </c>
      <c r="G3150" s="233"/>
      <c r="H3150" s="237">
        <v>11.811</v>
      </c>
      <c r="I3150" s="238"/>
      <c r="J3150" s="233"/>
      <c r="K3150" s="233"/>
      <c r="L3150" s="239"/>
      <c r="M3150" s="240"/>
      <c r="N3150" s="241"/>
      <c r="O3150" s="241"/>
      <c r="P3150" s="241"/>
      <c r="Q3150" s="241"/>
      <c r="R3150" s="241"/>
      <c r="S3150" s="241"/>
      <c r="T3150" s="242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T3150" s="243" t="s">
        <v>171</v>
      </c>
      <c r="AU3150" s="243" t="s">
        <v>83</v>
      </c>
      <c r="AV3150" s="13" t="s">
        <v>83</v>
      </c>
      <c r="AW3150" s="13" t="s">
        <v>35</v>
      </c>
      <c r="AX3150" s="13" t="s">
        <v>73</v>
      </c>
      <c r="AY3150" s="243" t="s">
        <v>160</v>
      </c>
    </row>
    <row r="3151" s="13" customFormat="1">
      <c r="A3151" s="13"/>
      <c r="B3151" s="232"/>
      <c r="C3151" s="233"/>
      <c r="D3151" s="234" t="s">
        <v>171</v>
      </c>
      <c r="E3151" s="235" t="s">
        <v>19</v>
      </c>
      <c r="F3151" s="236" t="s">
        <v>1200</v>
      </c>
      <c r="G3151" s="233"/>
      <c r="H3151" s="237">
        <v>10.298</v>
      </c>
      <c r="I3151" s="238"/>
      <c r="J3151" s="233"/>
      <c r="K3151" s="233"/>
      <c r="L3151" s="239"/>
      <c r="M3151" s="240"/>
      <c r="N3151" s="241"/>
      <c r="O3151" s="241"/>
      <c r="P3151" s="241"/>
      <c r="Q3151" s="241"/>
      <c r="R3151" s="241"/>
      <c r="S3151" s="241"/>
      <c r="T3151" s="242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T3151" s="243" t="s">
        <v>171</v>
      </c>
      <c r="AU3151" s="243" t="s">
        <v>83</v>
      </c>
      <c r="AV3151" s="13" t="s">
        <v>83</v>
      </c>
      <c r="AW3151" s="13" t="s">
        <v>35</v>
      </c>
      <c r="AX3151" s="13" t="s">
        <v>73</v>
      </c>
      <c r="AY3151" s="243" t="s">
        <v>160</v>
      </c>
    </row>
    <row r="3152" s="13" customFormat="1">
      <c r="A3152" s="13"/>
      <c r="B3152" s="232"/>
      <c r="C3152" s="233"/>
      <c r="D3152" s="234" t="s">
        <v>171</v>
      </c>
      <c r="E3152" s="235" t="s">
        <v>19</v>
      </c>
      <c r="F3152" s="236" t="s">
        <v>1201</v>
      </c>
      <c r="G3152" s="233"/>
      <c r="H3152" s="237">
        <v>9.8059999999999992</v>
      </c>
      <c r="I3152" s="238"/>
      <c r="J3152" s="233"/>
      <c r="K3152" s="233"/>
      <c r="L3152" s="239"/>
      <c r="M3152" s="240"/>
      <c r="N3152" s="241"/>
      <c r="O3152" s="241"/>
      <c r="P3152" s="241"/>
      <c r="Q3152" s="241"/>
      <c r="R3152" s="241"/>
      <c r="S3152" s="241"/>
      <c r="T3152" s="242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T3152" s="243" t="s">
        <v>171</v>
      </c>
      <c r="AU3152" s="243" t="s">
        <v>83</v>
      </c>
      <c r="AV3152" s="13" t="s">
        <v>83</v>
      </c>
      <c r="AW3152" s="13" t="s">
        <v>35</v>
      </c>
      <c r="AX3152" s="13" t="s">
        <v>73</v>
      </c>
      <c r="AY3152" s="243" t="s">
        <v>160</v>
      </c>
    </row>
    <row r="3153" s="13" customFormat="1">
      <c r="A3153" s="13"/>
      <c r="B3153" s="232"/>
      <c r="C3153" s="233"/>
      <c r="D3153" s="234" t="s">
        <v>171</v>
      </c>
      <c r="E3153" s="235" t="s">
        <v>19</v>
      </c>
      <c r="F3153" s="236" t="s">
        <v>1202</v>
      </c>
      <c r="G3153" s="233"/>
      <c r="H3153" s="237">
        <v>33.149000000000001</v>
      </c>
      <c r="I3153" s="238"/>
      <c r="J3153" s="233"/>
      <c r="K3153" s="233"/>
      <c r="L3153" s="239"/>
      <c r="M3153" s="240"/>
      <c r="N3153" s="241"/>
      <c r="O3153" s="241"/>
      <c r="P3153" s="241"/>
      <c r="Q3153" s="241"/>
      <c r="R3153" s="241"/>
      <c r="S3153" s="241"/>
      <c r="T3153" s="242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T3153" s="243" t="s">
        <v>171</v>
      </c>
      <c r="AU3153" s="243" t="s">
        <v>83</v>
      </c>
      <c r="AV3153" s="13" t="s">
        <v>83</v>
      </c>
      <c r="AW3153" s="13" t="s">
        <v>35</v>
      </c>
      <c r="AX3153" s="13" t="s">
        <v>73</v>
      </c>
      <c r="AY3153" s="243" t="s">
        <v>160</v>
      </c>
    </row>
    <row r="3154" s="13" customFormat="1">
      <c r="A3154" s="13"/>
      <c r="B3154" s="232"/>
      <c r="C3154" s="233"/>
      <c r="D3154" s="234" t="s">
        <v>171</v>
      </c>
      <c r="E3154" s="235" t="s">
        <v>19</v>
      </c>
      <c r="F3154" s="236" t="s">
        <v>1203</v>
      </c>
      <c r="G3154" s="233"/>
      <c r="H3154" s="237">
        <v>48.780999999999999</v>
      </c>
      <c r="I3154" s="238"/>
      <c r="J3154" s="233"/>
      <c r="K3154" s="233"/>
      <c r="L3154" s="239"/>
      <c r="M3154" s="240"/>
      <c r="N3154" s="241"/>
      <c r="O3154" s="241"/>
      <c r="P3154" s="241"/>
      <c r="Q3154" s="241"/>
      <c r="R3154" s="241"/>
      <c r="S3154" s="241"/>
      <c r="T3154" s="242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T3154" s="243" t="s">
        <v>171</v>
      </c>
      <c r="AU3154" s="243" t="s">
        <v>83</v>
      </c>
      <c r="AV3154" s="13" t="s">
        <v>83</v>
      </c>
      <c r="AW3154" s="13" t="s">
        <v>35</v>
      </c>
      <c r="AX3154" s="13" t="s">
        <v>73</v>
      </c>
      <c r="AY3154" s="243" t="s">
        <v>160</v>
      </c>
    </row>
    <row r="3155" s="13" customFormat="1">
      <c r="A3155" s="13"/>
      <c r="B3155" s="232"/>
      <c r="C3155" s="233"/>
      <c r="D3155" s="234" t="s">
        <v>171</v>
      </c>
      <c r="E3155" s="235" t="s">
        <v>19</v>
      </c>
      <c r="F3155" s="236" t="s">
        <v>1204</v>
      </c>
      <c r="G3155" s="233"/>
      <c r="H3155" s="237">
        <v>45.039000000000001</v>
      </c>
      <c r="I3155" s="238"/>
      <c r="J3155" s="233"/>
      <c r="K3155" s="233"/>
      <c r="L3155" s="239"/>
      <c r="M3155" s="240"/>
      <c r="N3155" s="241"/>
      <c r="O3155" s="241"/>
      <c r="P3155" s="241"/>
      <c r="Q3155" s="241"/>
      <c r="R3155" s="241"/>
      <c r="S3155" s="241"/>
      <c r="T3155" s="242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  <c r="AT3155" s="243" t="s">
        <v>171</v>
      </c>
      <c r="AU3155" s="243" t="s">
        <v>83</v>
      </c>
      <c r="AV3155" s="13" t="s">
        <v>83</v>
      </c>
      <c r="AW3155" s="13" t="s">
        <v>35</v>
      </c>
      <c r="AX3155" s="13" t="s">
        <v>73</v>
      </c>
      <c r="AY3155" s="243" t="s">
        <v>160</v>
      </c>
    </row>
    <row r="3156" s="13" customFormat="1">
      <c r="A3156" s="13"/>
      <c r="B3156" s="232"/>
      <c r="C3156" s="233"/>
      <c r="D3156" s="234" t="s">
        <v>171</v>
      </c>
      <c r="E3156" s="235" t="s">
        <v>19</v>
      </c>
      <c r="F3156" s="236" t="s">
        <v>1205</v>
      </c>
      <c r="G3156" s="233"/>
      <c r="H3156" s="237">
        <v>50.353000000000002</v>
      </c>
      <c r="I3156" s="238"/>
      <c r="J3156" s="233"/>
      <c r="K3156" s="233"/>
      <c r="L3156" s="239"/>
      <c r="M3156" s="240"/>
      <c r="N3156" s="241"/>
      <c r="O3156" s="241"/>
      <c r="P3156" s="241"/>
      <c r="Q3156" s="241"/>
      <c r="R3156" s="241"/>
      <c r="S3156" s="241"/>
      <c r="T3156" s="242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T3156" s="243" t="s">
        <v>171</v>
      </c>
      <c r="AU3156" s="243" t="s">
        <v>83</v>
      </c>
      <c r="AV3156" s="13" t="s">
        <v>83</v>
      </c>
      <c r="AW3156" s="13" t="s">
        <v>35</v>
      </c>
      <c r="AX3156" s="13" t="s">
        <v>73</v>
      </c>
      <c r="AY3156" s="243" t="s">
        <v>160</v>
      </c>
    </row>
    <row r="3157" s="15" customFormat="1">
      <c r="A3157" s="15"/>
      <c r="B3157" s="265"/>
      <c r="C3157" s="266"/>
      <c r="D3157" s="234" t="s">
        <v>171</v>
      </c>
      <c r="E3157" s="267" t="s">
        <v>19</v>
      </c>
      <c r="F3157" s="268" t="s">
        <v>1206</v>
      </c>
      <c r="G3157" s="266"/>
      <c r="H3157" s="269">
        <v>438.00200000000001</v>
      </c>
      <c r="I3157" s="270"/>
      <c r="J3157" s="266"/>
      <c r="K3157" s="266"/>
      <c r="L3157" s="271"/>
      <c r="M3157" s="272"/>
      <c r="N3157" s="273"/>
      <c r="O3157" s="273"/>
      <c r="P3157" s="273"/>
      <c r="Q3157" s="273"/>
      <c r="R3157" s="273"/>
      <c r="S3157" s="273"/>
      <c r="T3157" s="274"/>
      <c r="U3157" s="15"/>
      <c r="V3157" s="15"/>
      <c r="W3157" s="15"/>
      <c r="X3157" s="15"/>
      <c r="Y3157" s="15"/>
      <c r="Z3157" s="15"/>
      <c r="AA3157" s="15"/>
      <c r="AB3157" s="15"/>
      <c r="AC3157" s="15"/>
      <c r="AD3157" s="15"/>
      <c r="AE3157" s="15"/>
      <c r="AT3157" s="275" t="s">
        <v>171</v>
      </c>
      <c r="AU3157" s="275" t="s">
        <v>83</v>
      </c>
      <c r="AV3157" s="15" t="s">
        <v>181</v>
      </c>
      <c r="AW3157" s="15" t="s">
        <v>35</v>
      </c>
      <c r="AX3157" s="15" t="s">
        <v>73</v>
      </c>
      <c r="AY3157" s="275" t="s">
        <v>160</v>
      </c>
    </row>
    <row r="3158" s="13" customFormat="1">
      <c r="A3158" s="13"/>
      <c r="B3158" s="232"/>
      <c r="C3158" s="233"/>
      <c r="D3158" s="234" t="s">
        <v>171</v>
      </c>
      <c r="E3158" s="235" t="s">
        <v>19</v>
      </c>
      <c r="F3158" s="236" t="s">
        <v>1576</v>
      </c>
      <c r="G3158" s="233"/>
      <c r="H3158" s="237">
        <v>13.917</v>
      </c>
      <c r="I3158" s="238"/>
      <c r="J3158" s="233"/>
      <c r="K3158" s="233"/>
      <c r="L3158" s="239"/>
      <c r="M3158" s="240"/>
      <c r="N3158" s="241"/>
      <c r="O3158" s="241"/>
      <c r="P3158" s="241"/>
      <c r="Q3158" s="241"/>
      <c r="R3158" s="241"/>
      <c r="S3158" s="241"/>
      <c r="T3158" s="242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T3158" s="243" t="s">
        <v>171</v>
      </c>
      <c r="AU3158" s="243" t="s">
        <v>83</v>
      </c>
      <c r="AV3158" s="13" t="s">
        <v>83</v>
      </c>
      <c r="AW3158" s="13" t="s">
        <v>35</v>
      </c>
      <c r="AX3158" s="13" t="s">
        <v>73</v>
      </c>
      <c r="AY3158" s="243" t="s">
        <v>160</v>
      </c>
    </row>
    <row r="3159" s="13" customFormat="1">
      <c r="A3159" s="13"/>
      <c r="B3159" s="232"/>
      <c r="C3159" s="233"/>
      <c r="D3159" s="234" t="s">
        <v>171</v>
      </c>
      <c r="E3159" s="235" t="s">
        <v>19</v>
      </c>
      <c r="F3159" s="236" t="s">
        <v>1577</v>
      </c>
      <c r="G3159" s="233"/>
      <c r="H3159" s="237">
        <v>5.7770000000000001</v>
      </c>
      <c r="I3159" s="238"/>
      <c r="J3159" s="233"/>
      <c r="K3159" s="233"/>
      <c r="L3159" s="239"/>
      <c r="M3159" s="240"/>
      <c r="N3159" s="241"/>
      <c r="O3159" s="241"/>
      <c r="P3159" s="241"/>
      <c r="Q3159" s="241"/>
      <c r="R3159" s="241"/>
      <c r="S3159" s="241"/>
      <c r="T3159" s="242"/>
      <c r="U3159" s="13"/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3"/>
      <c r="AT3159" s="243" t="s">
        <v>171</v>
      </c>
      <c r="AU3159" s="243" t="s">
        <v>83</v>
      </c>
      <c r="AV3159" s="13" t="s">
        <v>83</v>
      </c>
      <c r="AW3159" s="13" t="s">
        <v>35</v>
      </c>
      <c r="AX3159" s="13" t="s">
        <v>73</v>
      </c>
      <c r="AY3159" s="243" t="s">
        <v>160</v>
      </c>
    </row>
    <row r="3160" s="15" customFormat="1">
      <c r="A3160" s="15"/>
      <c r="B3160" s="265"/>
      <c r="C3160" s="266"/>
      <c r="D3160" s="234" t="s">
        <v>171</v>
      </c>
      <c r="E3160" s="267" t="s">
        <v>19</v>
      </c>
      <c r="F3160" s="268" t="s">
        <v>1387</v>
      </c>
      <c r="G3160" s="266"/>
      <c r="H3160" s="269">
        <v>19.693999999999999</v>
      </c>
      <c r="I3160" s="270"/>
      <c r="J3160" s="266"/>
      <c r="K3160" s="266"/>
      <c r="L3160" s="271"/>
      <c r="M3160" s="272"/>
      <c r="N3160" s="273"/>
      <c r="O3160" s="273"/>
      <c r="P3160" s="273"/>
      <c r="Q3160" s="273"/>
      <c r="R3160" s="273"/>
      <c r="S3160" s="273"/>
      <c r="T3160" s="274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15"/>
      <c r="AT3160" s="275" t="s">
        <v>171</v>
      </c>
      <c r="AU3160" s="275" t="s">
        <v>83</v>
      </c>
      <c r="AV3160" s="15" t="s">
        <v>181</v>
      </c>
      <c r="AW3160" s="15" t="s">
        <v>35</v>
      </c>
      <c r="AX3160" s="15" t="s">
        <v>73</v>
      </c>
      <c r="AY3160" s="275" t="s">
        <v>160</v>
      </c>
    </row>
    <row r="3161" s="13" customFormat="1">
      <c r="A3161" s="13"/>
      <c r="B3161" s="232"/>
      <c r="C3161" s="233"/>
      <c r="D3161" s="234" t="s">
        <v>171</v>
      </c>
      <c r="E3161" s="235" t="s">
        <v>19</v>
      </c>
      <c r="F3161" s="236" t="s">
        <v>1578</v>
      </c>
      <c r="G3161" s="233"/>
      <c r="H3161" s="237">
        <v>14.114000000000001</v>
      </c>
      <c r="I3161" s="238"/>
      <c r="J3161" s="233"/>
      <c r="K3161" s="233"/>
      <c r="L3161" s="239"/>
      <c r="M3161" s="240"/>
      <c r="N3161" s="241"/>
      <c r="O3161" s="241"/>
      <c r="P3161" s="241"/>
      <c r="Q3161" s="241"/>
      <c r="R3161" s="241"/>
      <c r="S3161" s="241"/>
      <c r="T3161" s="242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T3161" s="243" t="s">
        <v>171</v>
      </c>
      <c r="AU3161" s="243" t="s">
        <v>83</v>
      </c>
      <c r="AV3161" s="13" t="s">
        <v>83</v>
      </c>
      <c r="AW3161" s="13" t="s">
        <v>35</v>
      </c>
      <c r="AX3161" s="13" t="s">
        <v>73</v>
      </c>
      <c r="AY3161" s="243" t="s">
        <v>160</v>
      </c>
    </row>
    <row r="3162" s="15" customFormat="1">
      <c r="A3162" s="15"/>
      <c r="B3162" s="265"/>
      <c r="C3162" s="266"/>
      <c r="D3162" s="234" t="s">
        <v>171</v>
      </c>
      <c r="E3162" s="267" t="s">
        <v>19</v>
      </c>
      <c r="F3162" s="268" t="s">
        <v>1579</v>
      </c>
      <c r="G3162" s="266"/>
      <c r="H3162" s="269">
        <v>14.114000000000001</v>
      </c>
      <c r="I3162" s="270"/>
      <c r="J3162" s="266"/>
      <c r="K3162" s="266"/>
      <c r="L3162" s="271"/>
      <c r="M3162" s="272"/>
      <c r="N3162" s="273"/>
      <c r="O3162" s="273"/>
      <c r="P3162" s="273"/>
      <c r="Q3162" s="273"/>
      <c r="R3162" s="273"/>
      <c r="S3162" s="273"/>
      <c r="T3162" s="274"/>
      <c r="U3162" s="15"/>
      <c r="V3162" s="15"/>
      <c r="W3162" s="15"/>
      <c r="X3162" s="15"/>
      <c r="Y3162" s="15"/>
      <c r="Z3162" s="15"/>
      <c r="AA3162" s="15"/>
      <c r="AB3162" s="15"/>
      <c r="AC3162" s="15"/>
      <c r="AD3162" s="15"/>
      <c r="AE3162" s="15"/>
      <c r="AT3162" s="275" t="s">
        <v>171</v>
      </c>
      <c r="AU3162" s="275" t="s">
        <v>83</v>
      </c>
      <c r="AV3162" s="15" t="s">
        <v>181</v>
      </c>
      <c r="AW3162" s="15" t="s">
        <v>35</v>
      </c>
      <c r="AX3162" s="15" t="s">
        <v>73</v>
      </c>
      <c r="AY3162" s="275" t="s">
        <v>160</v>
      </c>
    </row>
    <row r="3163" s="14" customFormat="1">
      <c r="A3163" s="14"/>
      <c r="B3163" s="244"/>
      <c r="C3163" s="245"/>
      <c r="D3163" s="234" t="s">
        <v>171</v>
      </c>
      <c r="E3163" s="246" t="s">
        <v>19</v>
      </c>
      <c r="F3163" s="247" t="s">
        <v>180</v>
      </c>
      <c r="G3163" s="245"/>
      <c r="H3163" s="248">
        <v>845.23500000000001</v>
      </c>
      <c r="I3163" s="249"/>
      <c r="J3163" s="245"/>
      <c r="K3163" s="245"/>
      <c r="L3163" s="250"/>
      <c r="M3163" s="251"/>
      <c r="N3163" s="252"/>
      <c r="O3163" s="252"/>
      <c r="P3163" s="252"/>
      <c r="Q3163" s="252"/>
      <c r="R3163" s="252"/>
      <c r="S3163" s="252"/>
      <c r="T3163" s="253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T3163" s="254" t="s">
        <v>171</v>
      </c>
      <c r="AU3163" s="254" t="s">
        <v>83</v>
      </c>
      <c r="AV3163" s="14" t="s">
        <v>167</v>
      </c>
      <c r="AW3163" s="14" t="s">
        <v>35</v>
      </c>
      <c r="AX3163" s="14" t="s">
        <v>81</v>
      </c>
      <c r="AY3163" s="254" t="s">
        <v>160</v>
      </c>
    </row>
    <row r="3164" s="2" customFormat="1" ht="24.15" customHeight="1">
      <c r="A3164" s="40"/>
      <c r="B3164" s="41"/>
      <c r="C3164" s="214" t="s">
        <v>3824</v>
      </c>
      <c r="D3164" s="214" t="s">
        <v>162</v>
      </c>
      <c r="E3164" s="215" t="s">
        <v>3825</v>
      </c>
      <c r="F3164" s="216" t="s">
        <v>3826</v>
      </c>
      <c r="G3164" s="217" t="s">
        <v>165</v>
      </c>
      <c r="H3164" s="218">
        <v>16.553999999999998</v>
      </c>
      <c r="I3164" s="219"/>
      <c r="J3164" s="220">
        <f>ROUND(I3164*H3164,2)</f>
        <v>0</v>
      </c>
      <c r="K3164" s="216" t="s">
        <v>166</v>
      </c>
      <c r="L3164" s="46"/>
      <c r="M3164" s="221" t="s">
        <v>19</v>
      </c>
      <c r="N3164" s="222" t="s">
        <v>44</v>
      </c>
      <c r="O3164" s="86"/>
      <c r="P3164" s="223">
        <f>O3164*H3164</f>
        <v>0</v>
      </c>
      <c r="Q3164" s="223">
        <v>0</v>
      </c>
      <c r="R3164" s="223">
        <f>Q3164*H3164</f>
        <v>0</v>
      </c>
      <c r="S3164" s="223">
        <v>0</v>
      </c>
      <c r="T3164" s="224">
        <f>S3164*H3164</f>
        <v>0</v>
      </c>
      <c r="U3164" s="40"/>
      <c r="V3164" s="40"/>
      <c r="W3164" s="40"/>
      <c r="X3164" s="40"/>
      <c r="Y3164" s="40"/>
      <c r="Z3164" s="40"/>
      <c r="AA3164" s="40"/>
      <c r="AB3164" s="40"/>
      <c r="AC3164" s="40"/>
      <c r="AD3164" s="40"/>
      <c r="AE3164" s="40"/>
      <c r="AR3164" s="225" t="s">
        <v>263</v>
      </c>
      <c r="AT3164" s="225" t="s">
        <v>162</v>
      </c>
      <c r="AU3164" s="225" t="s">
        <v>83</v>
      </c>
      <c r="AY3164" s="19" t="s">
        <v>160</v>
      </c>
      <c r="BE3164" s="226">
        <f>IF(N3164="základní",J3164,0)</f>
        <v>0</v>
      </c>
      <c r="BF3164" s="226">
        <f>IF(N3164="snížená",J3164,0)</f>
        <v>0</v>
      </c>
      <c r="BG3164" s="226">
        <f>IF(N3164="zákl. přenesená",J3164,0)</f>
        <v>0</v>
      </c>
      <c r="BH3164" s="226">
        <f>IF(N3164="sníž. přenesená",J3164,0)</f>
        <v>0</v>
      </c>
      <c r="BI3164" s="226">
        <f>IF(N3164="nulová",J3164,0)</f>
        <v>0</v>
      </c>
      <c r="BJ3164" s="19" t="s">
        <v>81</v>
      </c>
      <c r="BK3164" s="226">
        <f>ROUND(I3164*H3164,2)</f>
        <v>0</v>
      </c>
      <c r="BL3164" s="19" t="s">
        <v>263</v>
      </c>
      <c r="BM3164" s="225" t="s">
        <v>3827</v>
      </c>
    </row>
    <row r="3165" s="2" customFormat="1">
      <c r="A3165" s="40"/>
      <c r="B3165" s="41"/>
      <c r="C3165" s="42"/>
      <c r="D3165" s="227" t="s">
        <v>169</v>
      </c>
      <c r="E3165" s="42"/>
      <c r="F3165" s="228" t="s">
        <v>3828</v>
      </c>
      <c r="G3165" s="42"/>
      <c r="H3165" s="42"/>
      <c r="I3165" s="229"/>
      <c r="J3165" s="42"/>
      <c r="K3165" s="42"/>
      <c r="L3165" s="46"/>
      <c r="M3165" s="230"/>
      <c r="N3165" s="231"/>
      <c r="O3165" s="86"/>
      <c r="P3165" s="86"/>
      <c r="Q3165" s="86"/>
      <c r="R3165" s="86"/>
      <c r="S3165" s="86"/>
      <c r="T3165" s="87"/>
      <c r="U3165" s="40"/>
      <c r="V3165" s="40"/>
      <c r="W3165" s="40"/>
      <c r="X3165" s="40"/>
      <c r="Y3165" s="40"/>
      <c r="Z3165" s="40"/>
      <c r="AA3165" s="40"/>
      <c r="AB3165" s="40"/>
      <c r="AC3165" s="40"/>
      <c r="AD3165" s="40"/>
      <c r="AE3165" s="40"/>
      <c r="AT3165" s="19" t="s">
        <v>169</v>
      </c>
      <c r="AU3165" s="19" t="s">
        <v>83</v>
      </c>
    </row>
    <row r="3166" s="13" customFormat="1">
      <c r="A3166" s="13"/>
      <c r="B3166" s="232"/>
      <c r="C3166" s="233"/>
      <c r="D3166" s="234" t="s">
        <v>171</v>
      </c>
      <c r="E3166" s="235" t="s">
        <v>19</v>
      </c>
      <c r="F3166" s="236" t="s">
        <v>1970</v>
      </c>
      <c r="G3166" s="233"/>
      <c r="H3166" s="237">
        <v>12.064</v>
      </c>
      <c r="I3166" s="238"/>
      <c r="J3166" s="233"/>
      <c r="K3166" s="233"/>
      <c r="L3166" s="239"/>
      <c r="M3166" s="240"/>
      <c r="N3166" s="241"/>
      <c r="O3166" s="241"/>
      <c r="P3166" s="241"/>
      <c r="Q3166" s="241"/>
      <c r="R3166" s="241"/>
      <c r="S3166" s="241"/>
      <c r="T3166" s="242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T3166" s="243" t="s">
        <v>171</v>
      </c>
      <c r="AU3166" s="243" t="s">
        <v>83</v>
      </c>
      <c r="AV3166" s="13" t="s">
        <v>83</v>
      </c>
      <c r="AW3166" s="13" t="s">
        <v>35</v>
      </c>
      <c r="AX3166" s="13" t="s">
        <v>73</v>
      </c>
      <c r="AY3166" s="243" t="s">
        <v>160</v>
      </c>
    </row>
    <row r="3167" s="13" customFormat="1">
      <c r="A3167" s="13"/>
      <c r="B3167" s="232"/>
      <c r="C3167" s="233"/>
      <c r="D3167" s="234" t="s">
        <v>171</v>
      </c>
      <c r="E3167" s="235" t="s">
        <v>19</v>
      </c>
      <c r="F3167" s="236" t="s">
        <v>2388</v>
      </c>
      <c r="G3167" s="233"/>
      <c r="H3167" s="237">
        <v>4.4900000000000002</v>
      </c>
      <c r="I3167" s="238"/>
      <c r="J3167" s="233"/>
      <c r="K3167" s="233"/>
      <c r="L3167" s="239"/>
      <c r="M3167" s="240"/>
      <c r="N3167" s="241"/>
      <c r="O3167" s="241"/>
      <c r="P3167" s="241"/>
      <c r="Q3167" s="241"/>
      <c r="R3167" s="241"/>
      <c r="S3167" s="241"/>
      <c r="T3167" s="242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T3167" s="243" t="s">
        <v>171</v>
      </c>
      <c r="AU3167" s="243" t="s">
        <v>83</v>
      </c>
      <c r="AV3167" s="13" t="s">
        <v>83</v>
      </c>
      <c r="AW3167" s="13" t="s">
        <v>35</v>
      </c>
      <c r="AX3167" s="13" t="s">
        <v>73</v>
      </c>
      <c r="AY3167" s="243" t="s">
        <v>160</v>
      </c>
    </row>
    <row r="3168" s="14" customFormat="1">
      <c r="A3168" s="14"/>
      <c r="B3168" s="244"/>
      <c r="C3168" s="245"/>
      <c r="D3168" s="234" t="s">
        <v>171</v>
      </c>
      <c r="E3168" s="246" t="s">
        <v>19</v>
      </c>
      <c r="F3168" s="247" t="s">
        <v>180</v>
      </c>
      <c r="G3168" s="245"/>
      <c r="H3168" s="248">
        <v>16.553999999999998</v>
      </c>
      <c r="I3168" s="249"/>
      <c r="J3168" s="245"/>
      <c r="K3168" s="245"/>
      <c r="L3168" s="250"/>
      <c r="M3168" s="251"/>
      <c r="N3168" s="252"/>
      <c r="O3168" s="252"/>
      <c r="P3168" s="252"/>
      <c r="Q3168" s="252"/>
      <c r="R3168" s="252"/>
      <c r="S3168" s="252"/>
      <c r="T3168" s="253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T3168" s="254" t="s">
        <v>171</v>
      </c>
      <c r="AU3168" s="254" t="s">
        <v>83</v>
      </c>
      <c r="AV3168" s="14" t="s">
        <v>167</v>
      </c>
      <c r="AW3168" s="14" t="s">
        <v>35</v>
      </c>
      <c r="AX3168" s="14" t="s">
        <v>81</v>
      </c>
      <c r="AY3168" s="254" t="s">
        <v>160</v>
      </c>
    </row>
    <row r="3169" s="2" customFormat="1" ht="24.15" customHeight="1">
      <c r="A3169" s="40"/>
      <c r="B3169" s="41"/>
      <c r="C3169" s="214" t="s">
        <v>3829</v>
      </c>
      <c r="D3169" s="214" t="s">
        <v>162</v>
      </c>
      <c r="E3169" s="215" t="s">
        <v>3830</v>
      </c>
      <c r="F3169" s="216" t="s">
        <v>3831</v>
      </c>
      <c r="G3169" s="217" t="s">
        <v>165</v>
      </c>
      <c r="H3169" s="218">
        <v>845.23500000000001</v>
      </c>
      <c r="I3169" s="219"/>
      <c r="J3169" s="220">
        <f>ROUND(I3169*H3169,2)</f>
        <v>0</v>
      </c>
      <c r="K3169" s="216" t="s">
        <v>166</v>
      </c>
      <c r="L3169" s="46"/>
      <c r="M3169" s="221" t="s">
        <v>19</v>
      </c>
      <c r="N3169" s="222" t="s">
        <v>44</v>
      </c>
      <c r="O3169" s="86"/>
      <c r="P3169" s="223">
        <f>O3169*H3169</f>
        <v>0</v>
      </c>
      <c r="Q3169" s="223">
        <v>0.00020000000000000001</v>
      </c>
      <c r="R3169" s="223">
        <f>Q3169*H3169</f>
        <v>0.169047</v>
      </c>
      <c r="S3169" s="223">
        <v>0</v>
      </c>
      <c r="T3169" s="224">
        <f>S3169*H3169</f>
        <v>0</v>
      </c>
      <c r="U3169" s="40"/>
      <c r="V3169" s="40"/>
      <c r="W3169" s="40"/>
      <c r="X3169" s="40"/>
      <c r="Y3169" s="40"/>
      <c r="Z3169" s="40"/>
      <c r="AA3169" s="40"/>
      <c r="AB3169" s="40"/>
      <c r="AC3169" s="40"/>
      <c r="AD3169" s="40"/>
      <c r="AE3169" s="40"/>
      <c r="AR3169" s="225" t="s">
        <v>263</v>
      </c>
      <c r="AT3169" s="225" t="s">
        <v>162</v>
      </c>
      <c r="AU3169" s="225" t="s">
        <v>83</v>
      </c>
      <c r="AY3169" s="19" t="s">
        <v>160</v>
      </c>
      <c r="BE3169" s="226">
        <f>IF(N3169="základní",J3169,0)</f>
        <v>0</v>
      </c>
      <c r="BF3169" s="226">
        <f>IF(N3169="snížená",J3169,0)</f>
        <v>0</v>
      </c>
      <c r="BG3169" s="226">
        <f>IF(N3169="zákl. přenesená",J3169,0)</f>
        <v>0</v>
      </c>
      <c r="BH3169" s="226">
        <f>IF(N3169="sníž. přenesená",J3169,0)</f>
        <v>0</v>
      </c>
      <c r="BI3169" s="226">
        <f>IF(N3169="nulová",J3169,0)</f>
        <v>0</v>
      </c>
      <c r="BJ3169" s="19" t="s">
        <v>81</v>
      </c>
      <c r="BK3169" s="226">
        <f>ROUND(I3169*H3169,2)</f>
        <v>0</v>
      </c>
      <c r="BL3169" s="19" t="s">
        <v>263</v>
      </c>
      <c r="BM3169" s="225" t="s">
        <v>3832</v>
      </c>
    </row>
    <row r="3170" s="2" customFormat="1">
      <c r="A3170" s="40"/>
      <c r="B3170" s="41"/>
      <c r="C3170" s="42"/>
      <c r="D3170" s="227" t="s">
        <v>169</v>
      </c>
      <c r="E3170" s="42"/>
      <c r="F3170" s="228" t="s">
        <v>3833</v>
      </c>
      <c r="G3170" s="42"/>
      <c r="H3170" s="42"/>
      <c r="I3170" s="229"/>
      <c r="J3170" s="42"/>
      <c r="K3170" s="42"/>
      <c r="L3170" s="46"/>
      <c r="M3170" s="230"/>
      <c r="N3170" s="231"/>
      <c r="O3170" s="86"/>
      <c r="P3170" s="86"/>
      <c r="Q3170" s="86"/>
      <c r="R3170" s="86"/>
      <c r="S3170" s="86"/>
      <c r="T3170" s="87"/>
      <c r="U3170" s="40"/>
      <c r="V3170" s="40"/>
      <c r="W3170" s="40"/>
      <c r="X3170" s="40"/>
      <c r="Y3170" s="40"/>
      <c r="Z3170" s="40"/>
      <c r="AA3170" s="40"/>
      <c r="AB3170" s="40"/>
      <c r="AC3170" s="40"/>
      <c r="AD3170" s="40"/>
      <c r="AE3170" s="40"/>
      <c r="AT3170" s="19" t="s">
        <v>169</v>
      </c>
      <c r="AU3170" s="19" t="s">
        <v>83</v>
      </c>
    </row>
    <row r="3171" s="13" customFormat="1">
      <c r="A3171" s="13"/>
      <c r="B3171" s="232"/>
      <c r="C3171" s="233"/>
      <c r="D3171" s="234" t="s">
        <v>171</v>
      </c>
      <c r="E3171" s="235" t="s">
        <v>19</v>
      </c>
      <c r="F3171" s="236" t="s">
        <v>1562</v>
      </c>
      <c r="G3171" s="233"/>
      <c r="H3171" s="237">
        <v>25.048999999999999</v>
      </c>
      <c r="I3171" s="238"/>
      <c r="J3171" s="233"/>
      <c r="K3171" s="233"/>
      <c r="L3171" s="239"/>
      <c r="M3171" s="240"/>
      <c r="N3171" s="241"/>
      <c r="O3171" s="241"/>
      <c r="P3171" s="241"/>
      <c r="Q3171" s="241"/>
      <c r="R3171" s="241"/>
      <c r="S3171" s="241"/>
      <c r="T3171" s="242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T3171" s="243" t="s">
        <v>171</v>
      </c>
      <c r="AU3171" s="243" t="s">
        <v>83</v>
      </c>
      <c r="AV3171" s="13" t="s">
        <v>83</v>
      </c>
      <c r="AW3171" s="13" t="s">
        <v>35</v>
      </c>
      <c r="AX3171" s="13" t="s">
        <v>73</v>
      </c>
      <c r="AY3171" s="243" t="s">
        <v>160</v>
      </c>
    </row>
    <row r="3172" s="13" customFormat="1">
      <c r="A3172" s="13"/>
      <c r="B3172" s="232"/>
      <c r="C3172" s="233"/>
      <c r="D3172" s="234" t="s">
        <v>171</v>
      </c>
      <c r="E3172" s="235" t="s">
        <v>19</v>
      </c>
      <c r="F3172" s="236" t="s">
        <v>1563</v>
      </c>
      <c r="G3172" s="233"/>
      <c r="H3172" s="237">
        <v>17.408999999999999</v>
      </c>
      <c r="I3172" s="238"/>
      <c r="J3172" s="233"/>
      <c r="K3172" s="233"/>
      <c r="L3172" s="239"/>
      <c r="M3172" s="240"/>
      <c r="N3172" s="241"/>
      <c r="O3172" s="241"/>
      <c r="P3172" s="241"/>
      <c r="Q3172" s="241"/>
      <c r="R3172" s="241"/>
      <c r="S3172" s="241"/>
      <c r="T3172" s="242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T3172" s="243" t="s">
        <v>171</v>
      </c>
      <c r="AU3172" s="243" t="s">
        <v>83</v>
      </c>
      <c r="AV3172" s="13" t="s">
        <v>83</v>
      </c>
      <c r="AW3172" s="13" t="s">
        <v>35</v>
      </c>
      <c r="AX3172" s="13" t="s">
        <v>73</v>
      </c>
      <c r="AY3172" s="243" t="s">
        <v>160</v>
      </c>
    </row>
    <row r="3173" s="13" customFormat="1">
      <c r="A3173" s="13"/>
      <c r="B3173" s="232"/>
      <c r="C3173" s="233"/>
      <c r="D3173" s="234" t="s">
        <v>171</v>
      </c>
      <c r="E3173" s="235" t="s">
        <v>19</v>
      </c>
      <c r="F3173" s="236" t="s">
        <v>1564</v>
      </c>
      <c r="G3173" s="233"/>
      <c r="H3173" s="237">
        <v>94.484999999999999</v>
      </c>
      <c r="I3173" s="238"/>
      <c r="J3173" s="233"/>
      <c r="K3173" s="233"/>
      <c r="L3173" s="239"/>
      <c r="M3173" s="240"/>
      <c r="N3173" s="241"/>
      <c r="O3173" s="241"/>
      <c r="P3173" s="241"/>
      <c r="Q3173" s="241"/>
      <c r="R3173" s="241"/>
      <c r="S3173" s="241"/>
      <c r="T3173" s="242"/>
      <c r="U3173" s="13"/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3"/>
      <c r="AT3173" s="243" t="s">
        <v>171</v>
      </c>
      <c r="AU3173" s="243" t="s">
        <v>83</v>
      </c>
      <c r="AV3173" s="13" t="s">
        <v>83</v>
      </c>
      <c r="AW3173" s="13" t="s">
        <v>35</v>
      </c>
      <c r="AX3173" s="13" t="s">
        <v>73</v>
      </c>
      <c r="AY3173" s="243" t="s">
        <v>160</v>
      </c>
    </row>
    <row r="3174" s="13" customFormat="1">
      <c r="A3174" s="13"/>
      <c r="B3174" s="232"/>
      <c r="C3174" s="233"/>
      <c r="D3174" s="234" t="s">
        <v>171</v>
      </c>
      <c r="E3174" s="235" t="s">
        <v>19</v>
      </c>
      <c r="F3174" s="236" t="s">
        <v>1565</v>
      </c>
      <c r="G3174" s="233"/>
      <c r="H3174" s="237">
        <v>7.6449999999999996</v>
      </c>
      <c r="I3174" s="238"/>
      <c r="J3174" s="233"/>
      <c r="K3174" s="233"/>
      <c r="L3174" s="239"/>
      <c r="M3174" s="240"/>
      <c r="N3174" s="241"/>
      <c r="O3174" s="241"/>
      <c r="P3174" s="241"/>
      <c r="Q3174" s="241"/>
      <c r="R3174" s="241"/>
      <c r="S3174" s="241"/>
      <c r="T3174" s="242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T3174" s="243" t="s">
        <v>171</v>
      </c>
      <c r="AU3174" s="243" t="s">
        <v>83</v>
      </c>
      <c r="AV3174" s="13" t="s">
        <v>83</v>
      </c>
      <c r="AW3174" s="13" t="s">
        <v>35</v>
      </c>
      <c r="AX3174" s="13" t="s">
        <v>73</v>
      </c>
      <c r="AY3174" s="243" t="s">
        <v>160</v>
      </c>
    </row>
    <row r="3175" s="13" customFormat="1">
      <c r="A3175" s="13"/>
      <c r="B3175" s="232"/>
      <c r="C3175" s="233"/>
      <c r="D3175" s="234" t="s">
        <v>171</v>
      </c>
      <c r="E3175" s="235" t="s">
        <v>19</v>
      </c>
      <c r="F3175" s="236" t="s">
        <v>1566</v>
      </c>
      <c r="G3175" s="233"/>
      <c r="H3175" s="237">
        <v>5.8739999999999997</v>
      </c>
      <c r="I3175" s="238"/>
      <c r="J3175" s="233"/>
      <c r="K3175" s="233"/>
      <c r="L3175" s="239"/>
      <c r="M3175" s="240"/>
      <c r="N3175" s="241"/>
      <c r="O3175" s="241"/>
      <c r="P3175" s="241"/>
      <c r="Q3175" s="241"/>
      <c r="R3175" s="241"/>
      <c r="S3175" s="241"/>
      <c r="T3175" s="242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  <c r="AT3175" s="243" t="s">
        <v>171</v>
      </c>
      <c r="AU3175" s="243" t="s">
        <v>83</v>
      </c>
      <c r="AV3175" s="13" t="s">
        <v>83</v>
      </c>
      <c r="AW3175" s="13" t="s">
        <v>35</v>
      </c>
      <c r="AX3175" s="13" t="s">
        <v>73</v>
      </c>
      <c r="AY3175" s="243" t="s">
        <v>160</v>
      </c>
    </row>
    <row r="3176" s="13" customFormat="1">
      <c r="A3176" s="13"/>
      <c r="B3176" s="232"/>
      <c r="C3176" s="233"/>
      <c r="D3176" s="234" t="s">
        <v>171</v>
      </c>
      <c r="E3176" s="235" t="s">
        <v>19</v>
      </c>
      <c r="F3176" s="236" t="s">
        <v>1567</v>
      </c>
      <c r="G3176" s="233"/>
      <c r="H3176" s="237">
        <v>42.448999999999998</v>
      </c>
      <c r="I3176" s="238"/>
      <c r="J3176" s="233"/>
      <c r="K3176" s="233"/>
      <c r="L3176" s="239"/>
      <c r="M3176" s="240"/>
      <c r="N3176" s="241"/>
      <c r="O3176" s="241"/>
      <c r="P3176" s="241"/>
      <c r="Q3176" s="241"/>
      <c r="R3176" s="241"/>
      <c r="S3176" s="241"/>
      <c r="T3176" s="242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T3176" s="243" t="s">
        <v>171</v>
      </c>
      <c r="AU3176" s="243" t="s">
        <v>83</v>
      </c>
      <c r="AV3176" s="13" t="s">
        <v>83</v>
      </c>
      <c r="AW3176" s="13" t="s">
        <v>35</v>
      </c>
      <c r="AX3176" s="13" t="s">
        <v>73</v>
      </c>
      <c r="AY3176" s="243" t="s">
        <v>160</v>
      </c>
    </row>
    <row r="3177" s="13" customFormat="1">
      <c r="A3177" s="13"/>
      <c r="B3177" s="232"/>
      <c r="C3177" s="233"/>
      <c r="D3177" s="234" t="s">
        <v>171</v>
      </c>
      <c r="E3177" s="235" t="s">
        <v>19</v>
      </c>
      <c r="F3177" s="236" t="s">
        <v>1568</v>
      </c>
      <c r="G3177" s="233"/>
      <c r="H3177" s="237">
        <v>42.863999999999997</v>
      </c>
      <c r="I3177" s="238"/>
      <c r="J3177" s="233"/>
      <c r="K3177" s="233"/>
      <c r="L3177" s="239"/>
      <c r="M3177" s="240"/>
      <c r="N3177" s="241"/>
      <c r="O3177" s="241"/>
      <c r="P3177" s="241"/>
      <c r="Q3177" s="241"/>
      <c r="R3177" s="241"/>
      <c r="S3177" s="241"/>
      <c r="T3177" s="242"/>
      <c r="U3177" s="13"/>
      <c r="V3177" s="13"/>
      <c r="W3177" s="13"/>
      <c r="X3177" s="13"/>
      <c r="Y3177" s="13"/>
      <c r="Z3177" s="13"/>
      <c r="AA3177" s="13"/>
      <c r="AB3177" s="13"/>
      <c r="AC3177" s="13"/>
      <c r="AD3177" s="13"/>
      <c r="AE3177" s="13"/>
      <c r="AT3177" s="243" t="s">
        <v>171</v>
      </c>
      <c r="AU3177" s="243" t="s">
        <v>83</v>
      </c>
      <c r="AV3177" s="13" t="s">
        <v>83</v>
      </c>
      <c r="AW3177" s="13" t="s">
        <v>35</v>
      </c>
      <c r="AX3177" s="13" t="s">
        <v>73</v>
      </c>
      <c r="AY3177" s="243" t="s">
        <v>160</v>
      </c>
    </row>
    <row r="3178" s="13" customFormat="1">
      <c r="A3178" s="13"/>
      <c r="B3178" s="232"/>
      <c r="C3178" s="233"/>
      <c r="D3178" s="234" t="s">
        <v>171</v>
      </c>
      <c r="E3178" s="235" t="s">
        <v>19</v>
      </c>
      <c r="F3178" s="236" t="s">
        <v>1569</v>
      </c>
      <c r="G3178" s="233"/>
      <c r="H3178" s="237">
        <v>50.238</v>
      </c>
      <c r="I3178" s="238"/>
      <c r="J3178" s="233"/>
      <c r="K3178" s="233"/>
      <c r="L3178" s="239"/>
      <c r="M3178" s="240"/>
      <c r="N3178" s="241"/>
      <c r="O3178" s="241"/>
      <c r="P3178" s="241"/>
      <c r="Q3178" s="241"/>
      <c r="R3178" s="241"/>
      <c r="S3178" s="241"/>
      <c r="T3178" s="242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T3178" s="243" t="s">
        <v>171</v>
      </c>
      <c r="AU3178" s="243" t="s">
        <v>83</v>
      </c>
      <c r="AV3178" s="13" t="s">
        <v>83</v>
      </c>
      <c r="AW3178" s="13" t="s">
        <v>35</v>
      </c>
      <c r="AX3178" s="13" t="s">
        <v>73</v>
      </c>
      <c r="AY3178" s="243" t="s">
        <v>160</v>
      </c>
    </row>
    <row r="3179" s="13" customFormat="1">
      <c r="A3179" s="13"/>
      <c r="B3179" s="232"/>
      <c r="C3179" s="233"/>
      <c r="D3179" s="234" t="s">
        <v>171</v>
      </c>
      <c r="E3179" s="235" t="s">
        <v>19</v>
      </c>
      <c r="F3179" s="236" t="s">
        <v>1570</v>
      </c>
      <c r="G3179" s="233"/>
      <c r="H3179" s="237">
        <v>11.526999999999999</v>
      </c>
      <c r="I3179" s="238"/>
      <c r="J3179" s="233"/>
      <c r="K3179" s="233"/>
      <c r="L3179" s="239"/>
      <c r="M3179" s="240"/>
      <c r="N3179" s="241"/>
      <c r="O3179" s="241"/>
      <c r="P3179" s="241"/>
      <c r="Q3179" s="241"/>
      <c r="R3179" s="241"/>
      <c r="S3179" s="241"/>
      <c r="T3179" s="242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T3179" s="243" t="s">
        <v>171</v>
      </c>
      <c r="AU3179" s="243" t="s">
        <v>83</v>
      </c>
      <c r="AV3179" s="13" t="s">
        <v>83</v>
      </c>
      <c r="AW3179" s="13" t="s">
        <v>35</v>
      </c>
      <c r="AX3179" s="13" t="s">
        <v>73</v>
      </c>
      <c r="AY3179" s="243" t="s">
        <v>160</v>
      </c>
    </row>
    <row r="3180" s="13" customFormat="1">
      <c r="A3180" s="13"/>
      <c r="B3180" s="232"/>
      <c r="C3180" s="233"/>
      <c r="D3180" s="234" t="s">
        <v>171</v>
      </c>
      <c r="E3180" s="235" t="s">
        <v>19</v>
      </c>
      <c r="F3180" s="236" t="s">
        <v>1571</v>
      </c>
      <c r="G3180" s="233"/>
      <c r="H3180" s="237">
        <v>75.885000000000005</v>
      </c>
      <c r="I3180" s="238"/>
      <c r="J3180" s="233"/>
      <c r="K3180" s="233"/>
      <c r="L3180" s="239"/>
      <c r="M3180" s="240"/>
      <c r="N3180" s="241"/>
      <c r="O3180" s="241"/>
      <c r="P3180" s="241"/>
      <c r="Q3180" s="241"/>
      <c r="R3180" s="241"/>
      <c r="S3180" s="241"/>
      <c r="T3180" s="242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T3180" s="243" t="s">
        <v>171</v>
      </c>
      <c r="AU3180" s="243" t="s">
        <v>83</v>
      </c>
      <c r="AV3180" s="13" t="s">
        <v>83</v>
      </c>
      <c r="AW3180" s="13" t="s">
        <v>35</v>
      </c>
      <c r="AX3180" s="13" t="s">
        <v>73</v>
      </c>
      <c r="AY3180" s="243" t="s">
        <v>160</v>
      </c>
    </row>
    <row r="3181" s="15" customFormat="1">
      <c r="A3181" s="15"/>
      <c r="B3181" s="265"/>
      <c r="C3181" s="266"/>
      <c r="D3181" s="234" t="s">
        <v>171</v>
      </c>
      <c r="E3181" s="267" t="s">
        <v>19</v>
      </c>
      <c r="F3181" s="268" t="s">
        <v>1358</v>
      </c>
      <c r="G3181" s="266"/>
      <c r="H3181" s="269">
        <v>373.42500000000001</v>
      </c>
      <c r="I3181" s="270"/>
      <c r="J3181" s="266"/>
      <c r="K3181" s="266"/>
      <c r="L3181" s="271"/>
      <c r="M3181" s="272"/>
      <c r="N3181" s="273"/>
      <c r="O3181" s="273"/>
      <c r="P3181" s="273"/>
      <c r="Q3181" s="273"/>
      <c r="R3181" s="273"/>
      <c r="S3181" s="273"/>
      <c r="T3181" s="274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15"/>
      <c r="AT3181" s="275" t="s">
        <v>171</v>
      </c>
      <c r="AU3181" s="275" t="s">
        <v>83</v>
      </c>
      <c r="AV3181" s="15" t="s">
        <v>181</v>
      </c>
      <c r="AW3181" s="15" t="s">
        <v>35</v>
      </c>
      <c r="AX3181" s="15" t="s">
        <v>73</v>
      </c>
      <c r="AY3181" s="275" t="s">
        <v>160</v>
      </c>
    </row>
    <row r="3182" s="13" customFormat="1">
      <c r="A3182" s="13"/>
      <c r="B3182" s="232"/>
      <c r="C3182" s="233"/>
      <c r="D3182" s="234" t="s">
        <v>171</v>
      </c>
      <c r="E3182" s="235" t="s">
        <v>19</v>
      </c>
      <c r="F3182" s="236" t="s">
        <v>1189</v>
      </c>
      <c r="G3182" s="233"/>
      <c r="H3182" s="237">
        <v>27.434000000000001</v>
      </c>
      <c r="I3182" s="238"/>
      <c r="J3182" s="233"/>
      <c r="K3182" s="233"/>
      <c r="L3182" s="239"/>
      <c r="M3182" s="240"/>
      <c r="N3182" s="241"/>
      <c r="O3182" s="241"/>
      <c r="P3182" s="241"/>
      <c r="Q3182" s="241"/>
      <c r="R3182" s="241"/>
      <c r="S3182" s="241"/>
      <c r="T3182" s="242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T3182" s="243" t="s">
        <v>171</v>
      </c>
      <c r="AU3182" s="243" t="s">
        <v>83</v>
      </c>
      <c r="AV3182" s="13" t="s">
        <v>83</v>
      </c>
      <c r="AW3182" s="13" t="s">
        <v>35</v>
      </c>
      <c r="AX3182" s="13" t="s">
        <v>73</v>
      </c>
      <c r="AY3182" s="243" t="s">
        <v>160</v>
      </c>
    </row>
    <row r="3183" s="13" customFormat="1">
      <c r="A3183" s="13"/>
      <c r="B3183" s="232"/>
      <c r="C3183" s="233"/>
      <c r="D3183" s="234" t="s">
        <v>171</v>
      </c>
      <c r="E3183" s="235" t="s">
        <v>19</v>
      </c>
      <c r="F3183" s="236" t="s">
        <v>1190</v>
      </c>
      <c r="G3183" s="233"/>
      <c r="H3183" s="237">
        <v>17.013999999999999</v>
      </c>
      <c r="I3183" s="238"/>
      <c r="J3183" s="233"/>
      <c r="K3183" s="233"/>
      <c r="L3183" s="239"/>
      <c r="M3183" s="240"/>
      <c r="N3183" s="241"/>
      <c r="O3183" s="241"/>
      <c r="P3183" s="241"/>
      <c r="Q3183" s="241"/>
      <c r="R3183" s="241"/>
      <c r="S3183" s="241"/>
      <c r="T3183" s="242"/>
      <c r="U3183" s="13"/>
      <c r="V3183" s="13"/>
      <c r="W3183" s="13"/>
      <c r="X3183" s="13"/>
      <c r="Y3183" s="13"/>
      <c r="Z3183" s="13"/>
      <c r="AA3183" s="13"/>
      <c r="AB3183" s="13"/>
      <c r="AC3183" s="13"/>
      <c r="AD3183" s="13"/>
      <c r="AE3183" s="13"/>
      <c r="AT3183" s="243" t="s">
        <v>171</v>
      </c>
      <c r="AU3183" s="243" t="s">
        <v>83</v>
      </c>
      <c r="AV3183" s="13" t="s">
        <v>83</v>
      </c>
      <c r="AW3183" s="13" t="s">
        <v>35</v>
      </c>
      <c r="AX3183" s="13" t="s">
        <v>73</v>
      </c>
      <c r="AY3183" s="243" t="s">
        <v>160</v>
      </c>
    </row>
    <row r="3184" s="13" customFormat="1">
      <c r="A3184" s="13"/>
      <c r="B3184" s="232"/>
      <c r="C3184" s="233"/>
      <c r="D3184" s="234" t="s">
        <v>171</v>
      </c>
      <c r="E3184" s="235" t="s">
        <v>19</v>
      </c>
      <c r="F3184" s="236" t="s">
        <v>1191</v>
      </c>
      <c r="G3184" s="233"/>
      <c r="H3184" s="237">
        <v>34.332000000000001</v>
      </c>
      <c r="I3184" s="238"/>
      <c r="J3184" s="233"/>
      <c r="K3184" s="233"/>
      <c r="L3184" s="239"/>
      <c r="M3184" s="240"/>
      <c r="N3184" s="241"/>
      <c r="O3184" s="241"/>
      <c r="P3184" s="241"/>
      <c r="Q3184" s="241"/>
      <c r="R3184" s="241"/>
      <c r="S3184" s="241"/>
      <c r="T3184" s="242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T3184" s="243" t="s">
        <v>171</v>
      </c>
      <c r="AU3184" s="243" t="s">
        <v>83</v>
      </c>
      <c r="AV3184" s="13" t="s">
        <v>83</v>
      </c>
      <c r="AW3184" s="13" t="s">
        <v>35</v>
      </c>
      <c r="AX3184" s="13" t="s">
        <v>73</v>
      </c>
      <c r="AY3184" s="243" t="s">
        <v>160</v>
      </c>
    </row>
    <row r="3185" s="13" customFormat="1">
      <c r="A3185" s="13"/>
      <c r="B3185" s="232"/>
      <c r="C3185" s="233"/>
      <c r="D3185" s="234" t="s">
        <v>171</v>
      </c>
      <c r="E3185" s="235" t="s">
        <v>19</v>
      </c>
      <c r="F3185" s="236" t="s">
        <v>1192</v>
      </c>
      <c r="G3185" s="233"/>
      <c r="H3185" s="237">
        <v>50.231999999999999</v>
      </c>
      <c r="I3185" s="238"/>
      <c r="J3185" s="233"/>
      <c r="K3185" s="233"/>
      <c r="L3185" s="239"/>
      <c r="M3185" s="240"/>
      <c r="N3185" s="241"/>
      <c r="O3185" s="241"/>
      <c r="P3185" s="241"/>
      <c r="Q3185" s="241"/>
      <c r="R3185" s="241"/>
      <c r="S3185" s="241"/>
      <c r="T3185" s="242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T3185" s="243" t="s">
        <v>171</v>
      </c>
      <c r="AU3185" s="243" t="s">
        <v>83</v>
      </c>
      <c r="AV3185" s="13" t="s">
        <v>83</v>
      </c>
      <c r="AW3185" s="13" t="s">
        <v>35</v>
      </c>
      <c r="AX3185" s="13" t="s">
        <v>73</v>
      </c>
      <c r="AY3185" s="243" t="s">
        <v>160</v>
      </c>
    </row>
    <row r="3186" s="13" customFormat="1">
      <c r="A3186" s="13"/>
      <c r="B3186" s="232"/>
      <c r="C3186" s="233"/>
      <c r="D3186" s="234" t="s">
        <v>171</v>
      </c>
      <c r="E3186" s="235" t="s">
        <v>19</v>
      </c>
      <c r="F3186" s="236" t="s">
        <v>1193</v>
      </c>
      <c r="G3186" s="233"/>
      <c r="H3186" s="237">
        <v>45.936</v>
      </c>
      <c r="I3186" s="238"/>
      <c r="J3186" s="233"/>
      <c r="K3186" s="233"/>
      <c r="L3186" s="239"/>
      <c r="M3186" s="240"/>
      <c r="N3186" s="241"/>
      <c r="O3186" s="241"/>
      <c r="P3186" s="241"/>
      <c r="Q3186" s="241"/>
      <c r="R3186" s="241"/>
      <c r="S3186" s="241"/>
      <c r="T3186" s="242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T3186" s="243" t="s">
        <v>171</v>
      </c>
      <c r="AU3186" s="243" t="s">
        <v>83</v>
      </c>
      <c r="AV3186" s="13" t="s">
        <v>83</v>
      </c>
      <c r="AW3186" s="13" t="s">
        <v>35</v>
      </c>
      <c r="AX3186" s="13" t="s">
        <v>73</v>
      </c>
      <c r="AY3186" s="243" t="s">
        <v>160</v>
      </c>
    </row>
    <row r="3187" s="13" customFormat="1">
      <c r="A3187" s="13"/>
      <c r="B3187" s="232"/>
      <c r="C3187" s="233"/>
      <c r="D3187" s="234" t="s">
        <v>171</v>
      </c>
      <c r="E3187" s="235" t="s">
        <v>19</v>
      </c>
      <c r="F3187" s="236" t="s">
        <v>1194</v>
      </c>
      <c r="G3187" s="233"/>
      <c r="H3187" s="237">
        <v>12.505000000000001</v>
      </c>
      <c r="I3187" s="238"/>
      <c r="J3187" s="233"/>
      <c r="K3187" s="233"/>
      <c r="L3187" s="239"/>
      <c r="M3187" s="240"/>
      <c r="N3187" s="241"/>
      <c r="O3187" s="241"/>
      <c r="P3187" s="241"/>
      <c r="Q3187" s="241"/>
      <c r="R3187" s="241"/>
      <c r="S3187" s="241"/>
      <c r="T3187" s="242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T3187" s="243" t="s">
        <v>171</v>
      </c>
      <c r="AU3187" s="243" t="s">
        <v>83</v>
      </c>
      <c r="AV3187" s="13" t="s">
        <v>83</v>
      </c>
      <c r="AW3187" s="13" t="s">
        <v>35</v>
      </c>
      <c r="AX3187" s="13" t="s">
        <v>73</v>
      </c>
      <c r="AY3187" s="243" t="s">
        <v>160</v>
      </c>
    </row>
    <row r="3188" s="13" customFormat="1">
      <c r="A3188" s="13"/>
      <c r="B3188" s="232"/>
      <c r="C3188" s="233"/>
      <c r="D3188" s="234" t="s">
        <v>171</v>
      </c>
      <c r="E3188" s="235" t="s">
        <v>19</v>
      </c>
      <c r="F3188" s="236" t="s">
        <v>1195</v>
      </c>
      <c r="G3188" s="233"/>
      <c r="H3188" s="237">
        <v>19.635000000000002</v>
      </c>
      <c r="I3188" s="238"/>
      <c r="J3188" s="233"/>
      <c r="K3188" s="233"/>
      <c r="L3188" s="239"/>
      <c r="M3188" s="240"/>
      <c r="N3188" s="241"/>
      <c r="O3188" s="241"/>
      <c r="P3188" s="241"/>
      <c r="Q3188" s="241"/>
      <c r="R3188" s="241"/>
      <c r="S3188" s="241"/>
      <c r="T3188" s="242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T3188" s="243" t="s">
        <v>171</v>
      </c>
      <c r="AU3188" s="243" t="s">
        <v>83</v>
      </c>
      <c r="AV3188" s="13" t="s">
        <v>83</v>
      </c>
      <c r="AW3188" s="13" t="s">
        <v>35</v>
      </c>
      <c r="AX3188" s="13" t="s">
        <v>73</v>
      </c>
      <c r="AY3188" s="243" t="s">
        <v>160</v>
      </c>
    </row>
    <row r="3189" s="13" customFormat="1">
      <c r="A3189" s="13"/>
      <c r="B3189" s="232"/>
      <c r="C3189" s="233"/>
      <c r="D3189" s="234" t="s">
        <v>171</v>
      </c>
      <c r="E3189" s="235" t="s">
        <v>19</v>
      </c>
      <c r="F3189" s="236" t="s">
        <v>1196</v>
      </c>
      <c r="G3189" s="233"/>
      <c r="H3189" s="237">
        <v>4.9509999999999996</v>
      </c>
      <c r="I3189" s="238"/>
      <c r="J3189" s="233"/>
      <c r="K3189" s="233"/>
      <c r="L3189" s="239"/>
      <c r="M3189" s="240"/>
      <c r="N3189" s="241"/>
      <c r="O3189" s="241"/>
      <c r="P3189" s="241"/>
      <c r="Q3189" s="241"/>
      <c r="R3189" s="241"/>
      <c r="S3189" s="241"/>
      <c r="T3189" s="242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  <c r="AT3189" s="243" t="s">
        <v>171</v>
      </c>
      <c r="AU3189" s="243" t="s">
        <v>83</v>
      </c>
      <c r="AV3189" s="13" t="s">
        <v>83</v>
      </c>
      <c r="AW3189" s="13" t="s">
        <v>35</v>
      </c>
      <c r="AX3189" s="13" t="s">
        <v>73</v>
      </c>
      <c r="AY3189" s="243" t="s">
        <v>160</v>
      </c>
    </row>
    <row r="3190" s="13" customFormat="1">
      <c r="A3190" s="13"/>
      <c r="B3190" s="232"/>
      <c r="C3190" s="233"/>
      <c r="D3190" s="234" t="s">
        <v>171</v>
      </c>
      <c r="E3190" s="235" t="s">
        <v>19</v>
      </c>
      <c r="F3190" s="236" t="s">
        <v>1197</v>
      </c>
      <c r="G3190" s="233"/>
      <c r="H3190" s="237">
        <v>2.794</v>
      </c>
      <c r="I3190" s="238"/>
      <c r="J3190" s="233"/>
      <c r="K3190" s="233"/>
      <c r="L3190" s="239"/>
      <c r="M3190" s="240"/>
      <c r="N3190" s="241"/>
      <c r="O3190" s="241"/>
      <c r="P3190" s="241"/>
      <c r="Q3190" s="241"/>
      <c r="R3190" s="241"/>
      <c r="S3190" s="241"/>
      <c r="T3190" s="242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T3190" s="243" t="s">
        <v>171</v>
      </c>
      <c r="AU3190" s="243" t="s">
        <v>83</v>
      </c>
      <c r="AV3190" s="13" t="s">
        <v>83</v>
      </c>
      <c r="AW3190" s="13" t="s">
        <v>35</v>
      </c>
      <c r="AX3190" s="13" t="s">
        <v>73</v>
      </c>
      <c r="AY3190" s="243" t="s">
        <v>160</v>
      </c>
    </row>
    <row r="3191" s="13" customFormat="1">
      <c r="A3191" s="13"/>
      <c r="B3191" s="232"/>
      <c r="C3191" s="233"/>
      <c r="D3191" s="234" t="s">
        <v>171</v>
      </c>
      <c r="E3191" s="235" t="s">
        <v>19</v>
      </c>
      <c r="F3191" s="236" t="s">
        <v>1198</v>
      </c>
      <c r="G3191" s="233"/>
      <c r="H3191" s="237">
        <v>13.932</v>
      </c>
      <c r="I3191" s="238"/>
      <c r="J3191" s="233"/>
      <c r="K3191" s="233"/>
      <c r="L3191" s="239"/>
      <c r="M3191" s="240"/>
      <c r="N3191" s="241"/>
      <c r="O3191" s="241"/>
      <c r="P3191" s="241"/>
      <c r="Q3191" s="241"/>
      <c r="R3191" s="241"/>
      <c r="S3191" s="241"/>
      <c r="T3191" s="242"/>
      <c r="U3191" s="13"/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3"/>
      <c r="AT3191" s="243" t="s">
        <v>171</v>
      </c>
      <c r="AU3191" s="243" t="s">
        <v>83</v>
      </c>
      <c r="AV3191" s="13" t="s">
        <v>83</v>
      </c>
      <c r="AW3191" s="13" t="s">
        <v>35</v>
      </c>
      <c r="AX3191" s="13" t="s">
        <v>73</v>
      </c>
      <c r="AY3191" s="243" t="s">
        <v>160</v>
      </c>
    </row>
    <row r="3192" s="13" customFormat="1">
      <c r="A3192" s="13"/>
      <c r="B3192" s="232"/>
      <c r="C3192" s="233"/>
      <c r="D3192" s="234" t="s">
        <v>171</v>
      </c>
      <c r="E3192" s="235" t="s">
        <v>19</v>
      </c>
      <c r="F3192" s="236" t="s">
        <v>1199</v>
      </c>
      <c r="G3192" s="233"/>
      <c r="H3192" s="237">
        <v>11.811</v>
      </c>
      <c r="I3192" s="238"/>
      <c r="J3192" s="233"/>
      <c r="K3192" s="233"/>
      <c r="L3192" s="239"/>
      <c r="M3192" s="240"/>
      <c r="N3192" s="241"/>
      <c r="O3192" s="241"/>
      <c r="P3192" s="241"/>
      <c r="Q3192" s="241"/>
      <c r="R3192" s="241"/>
      <c r="S3192" s="241"/>
      <c r="T3192" s="242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T3192" s="243" t="s">
        <v>171</v>
      </c>
      <c r="AU3192" s="243" t="s">
        <v>83</v>
      </c>
      <c r="AV3192" s="13" t="s">
        <v>83</v>
      </c>
      <c r="AW3192" s="13" t="s">
        <v>35</v>
      </c>
      <c r="AX3192" s="13" t="s">
        <v>73</v>
      </c>
      <c r="AY3192" s="243" t="s">
        <v>160</v>
      </c>
    </row>
    <row r="3193" s="13" customFormat="1">
      <c r="A3193" s="13"/>
      <c r="B3193" s="232"/>
      <c r="C3193" s="233"/>
      <c r="D3193" s="234" t="s">
        <v>171</v>
      </c>
      <c r="E3193" s="235" t="s">
        <v>19</v>
      </c>
      <c r="F3193" s="236" t="s">
        <v>1200</v>
      </c>
      <c r="G3193" s="233"/>
      <c r="H3193" s="237">
        <v>10.298</v>
      </c>
      <c r="I3193" s="238"/>
      <c r="J3193" s="233"/>
      <c r="K3193" s="233"/>
      <c r="L3193" s="239"/>
      <c r="M3193" s="240"/>
      <c r="N3193" s="241"/>
      <c r="O3193" s="241"/>
      <c r="P3193" s="241"/>
      <c r="Q3193" s="241"/>
      <c r="R3193" s="241"/>
      <c r="S3193" s="241"/>
      <c r="T3193" s="242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T3193" s="243" t="s">
        <v>171</v>
      </c>
      <c r="AU3193" s="243" t="s">
        <v>83</v>
      </c>
      <c r="AV3193" s="13" t="s">
        <v>83</v>
      </c>
      <c r="AW3193" s="13" t="s">
        <v>35</v>
      </c>
      <c r="AX3193" s="13" t="s">
        <v>73</v>
      </c>
      <c r="AY3193" s="243" t="s">
        <v>160</v>
      </c>
    </row>
    <row r="3194" s="13" customFormat="1">
      <c r="A3194" s="13"/>
      <c r="B3194" s="232"/>
      <c r="C3194" s="233"/>
      <c r="D3194" s="234" t="s">
        <v>171</v>
      </c>
      <c r="E3194" s="235" t="s">
        <v>19</v>
      </c>
      <c r="F3194" s="236" t="s">
        <v>1201</v>
      </c>
      <c r="G3194" s="233"/>
      <c r="H3194" s="237">
        <v>9.8059999999999992</v>
      </c>
      <c r="I3194" s="238"/>
      <c r="J3194" s="233"/>
      <c r="K3194" s="233"/>
      <c r="L3194" s="239"/>
      <c r="M3194" s="240"/>
      <c r="N3194" s="241"/>
      <c r="O3194" s="241"/>
      <c r="P3194" s="241"/>
      <c r="Q3194" s="241"/>
      <c r="R3194" s="241"/>
      <c r="S3194" s="241"/>
      <c r="T3194" s="242"/>
      <c r="U3194" s="13"/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3"/>
      <c r="AT3194" s="243" t="s">
        <v>171</v>
      </c>
      <c r="AU3194" s="243" t="s">
        <v>83</v>
      </c>
      <c r="AV3194" s="13" t="s">
        <v>83</v>
      </c>
      <c r="AW3194" s="13" t="s">
        <v>35</v>
      </c>
      <c r="AX3194" s="13" t="s">
        <v>73</v>
      </c>
      <c r="AY3194" s="243" t="s">
        <v>160</v>
      </c>
    </row>
    <row r="3195" s="13" customFormat="1">
      <c r="A3195" s="13"/>
      <c r="B3195" s="232"/>
      <c r="C3195" s="233"/>
      <c r="D3195" s="234" t="s">
        <v>171</v>
      </c>
      <c r="E3195" s="235" t="s">
        <v>19</v>
      </c>
      <c r="F3195" s="236" t="s">
        <v>1202</v>
      </c>
      <c r="G3195" s="233"/>
      <c r="H3195" s="237">
        <v>33.149000000000001</v>
      </c>
      <c r="I3195" s="238"/>
      <c r="J3195" s="233"/>
      <c r="K3195" s="233"/>
      <c r="L3195" s="239"/>
      <c r="M3195" s="240"/>
      <c r="N3195" s="241"/>
      <c r="O3195" s="241"/>
      <c r="P3195" s="241"/>
      <c r="Q3195" s="241"/>
      <c r="R3195" s="241"/>
      <c r="S3195" s="241"/>
      <c r="T3195" s="242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  <c r="AT3195" s="243" t="s">
        <v>171</v>
      </c>
      <c r="AU3195" s="243" t="s">
        <v>83</v>
      </c>
      <c r="AV3195" s="13" t="s">
        <v>83</v>
      </c>
      <c r="AW3195" s="13" t="s">
        <v>35</v>
      </c>
      <c r="AX3195" s="13" t="s">
        <v>73</v>
      </c>
      <c r="AY3195" s="243" t="s">
        <v>160</v>
      </c>
    </row>
    <row r="3196" s="13" customFormat="1">
      <c r="A3196" s="13"/>
      <c r="B3196" s="232"/>
      <c r="C3196" s="233"/>
      <c r="D3196" s="234" t="s">
        <v>171</v>
      </c>
      <c r="E3196" s="235" t="s">
        <v>19</v>
      </c>
      <c r="F3196" s="236" t="s">
        <v>1203</v>
      </c>
      <c r="G3196" s="233"/>
      <c r="H3196" s="237">
        <v>48.780999999999999</v>
      </c>
      <c r="I3196" s="238"/>
      <c r="J3196" s="233"/>
      <c r="K3196" s="233"/>
      <c r="L3196" s="239"/>
      <c r="M3196" s="240"/>
      <c r="N3196" s="241"/>
      <c r="O3196" s="241"/>
      <c r="P3196" s="241"/>
      <c r="Q3196" s="241"/>
      <c r="R3196" s="241"/>
      <c r="S3196" s="241"/>
      <c r="T3196" s="242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T3196" s="243" t="s">
        <v>171</v>
      </c>
      <c r="AU3196" s="243" t="s">
        <v>83</v>
      </c>
      <c r="AV3196" s="13" t="s">
        <v>83</v>
      </c>
      <c r="AW3196" s="13" t="s">
        <v>35</v>
      </c>
      <c r="AX3196" s="13" t="s">
        <v>73</v>
      </c>
      <c r="AY3196" s="243" t="s">
        <v>160</v>
      </c>
    </row>
    <row r="3197" s="13" customFormat="1">
      <c r="A3197" s="13"/>
      <c r="B3197" s="232"/>
      <c r="C3197" s="233"/>
      <c r="D3197" s="234" t="s">
        <v>171</v>
      </c>
      <c r="E3197" s="235" t="s">
        <v>19</v>
      </c>
      <c r="F3197" s="236" t="s">
        <v>1204</v>
      </c>
      <c r="G3197" s="233"/>
      <c r="H3197" s="237">
        <v>45.039000000000001</v>
      </c>
      <c r="I3197" s="238"/>
      <c r="J3197" s="233"/>
      <c r="K3197" s="233"/>
      <c r="L3197" s="239"/>
      <c r="M3197" s="240"/>
      <c r="N3197" s="241"/>
      <c r="O3197" s="241"/>
      <c r="P3197" s="241"/>
      <c r="Q3197" s="241"/>
      <c r="R3197" s="241"/>
      <c r="S3197" s="241"/>
      <c r="T3197" s="242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T3197" s="243" t="s">
        <v>171</v>
      </c>
      <c r="AU3197" s="243" t="s">
        <v>83</v>
      </c>
      <c r="AV3197" s="13" t="s">
        <v>83</v>
      </c>
      <c r="AW3197" s="13" t="s">
        <v>35</v>
      </c>
      <c r="AX3197" s="13" t="s">
        <v>73</v>
      </c>
      <c r="AY3197" s="243" t="s">
        <v>160</v>
      </c>
    </row>
    <row r="3198" s="13" customFormat="1">
      <c r="A3198" s="13"/>
      <c r="B3198" s="232"/>
      <c r="C3198" s="233"/>
      <c r="D3198" s="234" t="s">
        <v>171</v>
      </c>
      <c r="E3198" s="235" t="s">
        <v>19</v>
      </c>
      <c r="F3198" s="236" t="s">
        <v>1205</v>
      </c>
      <c r="G3198" s="233"/>
      <c r="H3198" s="237">
        <v>50.353000000000002</v>
      </c>
      <c r="I3198" s="238"/>
      <c r="J3198" s="233"/>
      <c r="K3198" s="233"/>
      <c r="L3198" s="239"/>
      <c r="M3198" s="240"/>
      <c r="N3198" s="241"/>
      <c r="O3198" s="241"/>
      <c r="P3198" s="241"/>
      <c r="Q3198" s="241"/>
      <c r="R3198" s="241"/>
      <c r="S3198" s="241"/>
      <c r="T3198" s="242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  <c r="AT3198" s="243" t="s">
        <v>171</v>
      </c>
      <c r="AU3198" s="243" t="s">
        <v>83</v>
      </c>
      <c r="AV3198" s="13" t="s">
        <v>83</v>
      </c>
      <c r="AW3198" s="13" t="s">
        <v>35</v>
      </c>
      <c r="AX3198" s="13" t="s">
        <v>73</v>
      </c>
      <c r="AY3198" s="243" t="s">
        <v>160</v>
      </c>
    </row>
    <row r="3199" s="15" customFormat="1">
      <c r="A3199" s="15"/>
      <c r="B3199" s="265"/>
      <c r="C3199" s="266"/>
      <c r="D3199" s="234" t="s">
        <v>171</v>
      </c>
      <c r="E3199" s="267" t="s">
        <v>19</v>
      </c>
      <c r="F3199" s="268" t="s">
        <v>1206</v>
      </c>
      <c r="G3199" s="266"/>
      <c r="H3199" s="269">
        <v>438.00200000000001</v>
      </c>
      <c r="I3199" s="270"/>
      <c r="J3199" s="266"/>
      <c r="K3199" s="266"/>
      <c r="L3199" s="271"/>
      <c r="M3199" s="272"/>
      <c r="N3199" s="273"/>
      <c r="O3199" s="273"/>
      <c r="P3199" s="273"/>
      <c r="Q3199" s="273"/>
      <c r="R3199" s="273"/>
      <c r="S3199" s="273"/>
      <c r="T3199" s="274"/>
      <c r="U3199" s="15"/>
      <c r="V3199" s="15"/>
      <c r="W3199" s="15"/>
      <c r="X3199" s="15"/>
      <c r="Y3199" s="15"/>
      <c r="Z3199" s="15"/>
      <c r="AA3199" s="15"/>
      <c r="AB3199" s="15"/>
      <c r="AC3199" s="15"/>
      <c r="AD3199" s="15"/>
      <c r="AE3199" s="15"/>
      <c r="AT3199" s="275" t="s">
        <v>171</v>
      </c>
      <c r="AU3199" s="275" t="s">
        <v>83</v>
      </c>
      <c r="AV3199" s="15" t="s">
        <v>181</v>
      </c>
      <c r="AW3199" s="15" t="s">
        <v>35</v>
      </c>
      <c r="AX3199" s="15" t="s">
        <v>73</v>
      </c>
      <c r="AY3199" s="275" t="s">
        <v>160</v>
      </c>
    </row>
    <row r="3200" s="13" customFormat="1">
      <c r="A3200" s="13"/>
      <c r="B3200" s="232"/>
      <c r="C3200" s="233"/>
      <c r="D3200" s="234" t="s">
        <v>171</v>
      </c>
      <c r="E3200" s="235" t="s">
        <v>19</v>
      </c>
      <c r="F3200" s="236" t="s">
        <v>1576</v>
      </c>
      <c r="G3200" s="233"/>
      <c r="H3200" s="237">
        <v>13.917</v>
      </c>
      <c r="I3200" s="238"/>
      <c r="J3200" s="233"/>
      <c r="K3200" s="233"/>
      <c r="L3200" s="239"/>
      <c r="M3200" s="240"/>
      <c r="N3200" s="241"/>
      <c r="O3200" s="241"/>
      <c r="P3200" s="241"/>
      <c r="Q3200" s="241"/>
      <c r="R3200" s="241"/>
      <c r="S3200" s="241"/>
      <c r="T3200" s="242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T3200" s="243" t="s">
        <v>171</v>
      </c>
      <c r="AU3200" s="243" t="s">
        <v>83</v>
      </c>
      <c r="AV3200" s="13" t="s">
        <v>83</v>
      </c>
      <c r="AW3200" s="13" t="s">
        <v>35</v>
      </c>
      <c r="AX3200" s="13" t="s">
        <v>73</v>
      </c>
      <c r="AY3200" s="243" t="s">
        <v>160</v>
      </c>
    </row>
    <row r="3201" s="13" customFormat="1">
      <c r="A3201" s="13"/>
      <c r="B3201" s="232"/>
      <c r="C3201" s="233"/>
      <c r="D3201" s="234" t="s">
        <v>171</v>
      </c>
      <c r="E3201" s="235" t="s">
        <v>19</v>
      </c>
      <c r="F3201" s="236" t="s">
        <v>1577</v>
      </c>
      <c r="G3201" s="233"/>
      <c r="H3201" s="237">
        <v>5.7770000000000001</v>
      </c>
      <c r="I3201" s="238"/>
      <c r="J3201" s="233"/>
      <c r="K3201" s="233"/>
      <c r="L3201" s="239"/>
      <c r="M3201" s="240"/>
      <c r="N3201" s="241"/>
      <c r="O3201" s="241"/>
      <c r="P3201" s="241"/>
      <c r="Q3201" s="241"/>
      <c r="R3201" s="241"/>
      <c r="S3201" s="241"/>
      <c r="T3201" s="242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T3201" s="243" t="s">
        <v>171</v>
      </c>
      <c r="AU3201" s="243" t="s">
        <v>83</v>
      </c>
      <c r="AV3201" s="13" t="s">
        <v>83</v>
      </c>
      <c r="AW3201" s="13" t="s">
        <v>35</v>
      </c>
      <c r="AX3201" s="13" t="s">
        <v>73</v>
      </c>
      <c r="AY3201" s="243" t="s">
        <v>160</v>
      </c>
    </row>
    <row r="3202" s="15" customFormat="1">
      <c r="A3202" s="15"/>
      <c r="B3202" s="265"/>
      <c r="C3202" s="266"/>
      <c r="D3202" s="234" t="s">
        <v>171</v>
      </c>
      <c r="E3202" s="267" t="s">
        <v>19</v>
      </c>
      <c r="F3202" s="268" t="s">
        <v>1387</v>
      </c>
      <c r="G3202" s="266"/>
      <c r="H3202" s="269">
        <v>19.693999999999999</v>
      </c>
      <c r="I3202" s="270"/>
      <c r="J3202" s="266"/>
      <c r="K3202" s="266"/>
      <c r="L3202" s="271"/>
      <c r="M3202" s="272"/>
      <c r="N3202" s="273"/>
      <c r="O3202" s="273"/>
      <c r="P3202" s="273"/>
      <c r="Q3202" s="273"/>
      <c r="R3202" s="273"/>
      <c r="S3202" s="273"/>
      <c r="T3202" s="274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15"/>
      <c r="AT3202" s="275" t="s">
        <v>171</v>
      </c>
      <c r="AU3202" s="275" t="s">
        <v>83</v>
      </c>
      <c r="AV3202" s="15" t="s">
        <v>181</v>
      </c>
      <c r="AW3202" s="15" t="s">
        <v>35</v>
      </c>
      <c r="AX3202" s="15" t="s">
        <v>73</v>
      </c>
      <c r="AY3202" s="275" t="s">
        <v>160</v>
      </c>
    </row>
    <row r="3203" s="13" customFormat="1">
      <c r="A3203" s="13"/>
      <c r="B3203" s="232"/>
      <c r="C3203" s="233"/>
      <c r="D3203" s="234" t="s">
        <v>171</v>
      </c>
      <c r="E3203" s="235" t="s">
        <v>19</v>
      </c>
      <c r="F3203" s="236" t="s">
        <v>1578</v>
      </c>
      <c r="G3203" s="233"/>
      <c r="H3203" s="237">
        <v>14.114000000000001</v>
      </c>
      <c r="I3203" s="238"/>
      <c r="J3203" s="233"/>
      <c r="K3203" s="233"/>
      <c r="L3203" s="239"/>
      <c r="M3203" s="240"/>
      <c r="N3203" s="241"/>
      <c r="O3203" s="241"/>
      <c r="P3203" s="241"/>
      <c r="Q3203" s="241"/>
      <c r="R3203" s="241"/>
      <c r="S3203" s="241"/>
      <c r="T3203" s="242"/>
      <c r="U3203" s="13"/>
      <c r="V3203" s="13"/>
      <c r="W3203" s="13"/>
      <c r="X3203" s="13"/>
      <c r="Y3203" s="13"/>
      <c r="Z3203" s="13"/>
      <c r="AA3203" s="13"/>
      <c r="AB3203" s="13"/>
      <c r="AC3203" s="13"/>
      <c r="AD3203" s="13"/>
      <c r="AE3203" s="13"/>
      <c r="AT3203" s="243" t="s">
        <v>171</v>
      </c>
      <c r="AU3203" s="243" t="s">
        <v>83</v>
      </c>
      <c r="AV3203" s="13" t="s">
        <v>83</v>
      </c>
      <c r="AW3203" s="13" t="s">
        <v>35</v>
      </c>
      <c r="AX3203" s="13" t="s">
        <v>73</v>
      </c>
      <c r="AY3203" s="243" t="s">
        <v>160</v>
      </c>
    </row>
    <row r="3204" s="15" customFormat="1">
      <c r="A3204" s="15"/>
      <c r="B3204" s="265"/>
      <c r="C3204" s="266"/>
      <c r="D3204" s="234" t="s">
        <v>171</v>
      </c>
      <c r="E3204" s="267" t="s">
        <v>19</v>
      </c>
      <c r="F3204" s="268" t="s">
        <v>1579</v>
      </c>
      <c r="G3204" s="266"/>
      <c r="H3204" s="269">
        <v>14.114000000000001</v>
      </c>
      <c r="I3204" s="270"/>
      <c r="J3204" s="266"/>
      <c r="K3204" s="266"/>
      <c r="L3204" s="271"/>
      <c r="M3204" s="272"/>
      <c r="N3204" s="273"/>
      <c r="O3204" s="273"/>
      <c r="P3204" s="273"/>
      <c r="Q3204" s="273"/>
      <c r="R3204" s="273"/>
      <c r="S3204" s="273"/>
      <c r="T3204" s="274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/>
      <c r="AE3204" s="15"/>
      <c r="AT3204" s="275" t="s">
        <v>171</v>
      </c>
      <c r="AU3204" s="275" t="s">
        <v>83</v>
      </c>
      <c r="AV3204" s="15" t="s">
        <v>181</v>
      </c>
      <c r="AW3204" s="15" t="s">
        <v>35</v>
      </c>
      <c r="AX3204" s="15" t="s">
        <v>73</v>
      </c>
      <c r="AY3204" s="275" t="s">
        <v>160</v>
      </c>
    </row>
    <row r="3205" s="14" customFormat="1">
      <c r="A3205" s="14"/>
      <c r="B3205" s="244"/>
      <c r="C3205" s="245"/>
      <c r="D3205" s="234" t="s">
        <v>171</v>
      </c>
      <c r="E3205" s="246" t="s">
        <v>19</v>
      </c>
      <c r="F3205" s="247" t="s">
        <v>180</v>
      </c>
      <c r="G3205" s="245"/>
      <c r="H3205" s="248">
        <v>845.23500000000001</v>
      </c>
      <c r="I3205" s="249"/>
      <c r="J3205" s="245"/>
      <c r="K3205" s="245"/>
      <c r="L3205" s="250"/>
      <c r="M3205" s="251"/>
      <c r="N3205" s="252"/>
      <c r="O3205" s="252"/>
      <c r="P3205" s="252"/>
      <c r="Q3205" s="252"/>
      <c r="R3205" s="252"/>
      <c r="S3205" s="252"/>
      <c r="T3205" s="253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T3205" s="254" t="s">
        <v>171</v>
      </c>
      <c r="AU3205" s="254" t="s">
        <v>83</v>
      </c>
      <c r="AV3205" s="14" t="s">
        <v>167</v>
      </c>
      <c r="AW3205" s="14" t="s">
        <v>35</v>
      </c>
      <c r="AX3205" s="14" t="s">
        <v>81</v>
      </c>
      <c r="AY3205" s="254" t="s">
        <v>160</v>
      </c>
    </row>
    <row r="3206" s="2" customFormat="1" ht="24.15" customHeight="1">
      <c r="A3206" s="40"/>
      <c r="B3206" s="41"/>
      <c r="C3206" s="214" t="s">
        <v>3834</v>
      </c>
      <c r="D3206" s="214" t="s">
        <v>162</v>
      </c>
      <c r="E3206" s="215" t="s">
        <v>3835</v>
      </c>
      <c r="F3206" s="216" t="s">
        <v>3836</v>
      </c>
      <c r="G3206" s="217" t="s">
        <v>165</v>
      </c>
      <c r="H3206" s="218">
        <v>16.553999999999998</v>
      </c>
      <c r="I3206" s="219"/>
      <c r="J3206" s="220">
        <f>ROUND(I3206*H3206,2)</f>
        <v>0</v>
      </c>
      <c r="K3206" s="216" t="s">
        <v>166</v>
      </c>
      <c r="L3206" s="46"/>
      <c r="M3206" s="221" t="s">
        <v>19</v>
      </c>
      <c r="N3206" s="222" t="s">
        <v>44</v>
      </c>
      <c r="O3206" s="86"/>
      <c r="P3206" s="223">
        <f>O3206*H3206</f>
        <v>0</v>
      </c>
      <c r="Q3206" s="223">
        <v>0.00029999999999999997</v>
      </c>
      <c r="R3206" s="223">
        <f>Q3206*H3206</f>
        <v>0.0049661999999999987</v>
      </c>
      <c r="S3206" s="223">
        <v>0</v>
      </c>
      <c r="T3206" s="224">
        <f>S3206*H3206</f>
        <v>0</v>
      </c>
      <c r="U3206" s="40"/>
      <c r="V3206" s="40"/>
      <c r="W3206" s="40"/>
      <c r="X3206" s="40"/>
      <c r="Y3206" s="40"/>
      <c r="Z3206" s="40"/>
      <c r="AA3206" s="40"/>
      <c r="AB3206" s="40"/>
      <c r="AC3206" s="40"/>
      <c r="AD3206" s="40"/>
      <c r="AE3206" s="40"/>
      <c r="AR3206" s="225" t="s">
        <v>263</v>
      </c>
      <c r="AT3206" s="225" t="s">
        <v>162</v>
      </c>
      <c r="AU3206" s="225" t="s">
        <v>83</v>
      </c>
      <c r="AY3206" s="19" t="s">
        <v>160</v>
      </c>
      <c r="BE3206" s="226">
        <f>IF(N3206="základní",J3206,0)</f>
        <v>0</v>
      </c>
      <c r="BF3206" s="226">
        <f>IF(N3206="snížená",J3206,0)</f>
        <v>0</v>
      </c>
      <c r="BG3206" s="226">
        <f>IF(N3206="zákl. přenesená",J3206,0)</f>
        <v>0</v>
      </c>
      <c r="BH3206" s="226">
        <f>IF(N3206="sníž. přenesená",J3206,0)</f>
        <v>0</v>
      </c>
      <c r="BI3206" s="226">
        <f>IF(N3206="nulová",J3206,0)</f>
        <v>0</v>
      </c>
      <c r="BJ3206" s="19" t="s">
        <v>81</v>
      </c>
      <c r="BK3206" s="226">
        <f>ROUND(I3206*H3206,2)</f>
        <v>0</v>
      </c>
      <c r="BL3206" s="19" t="s">
        <v>263</v>
      </c>
      <c r="BM3206" s="225" t="s">
        <v>3837</v>
      </c>
    </row>
    <row r="3207" s="2" customFormat="1">
      <c r="A3207" s="40"/>
      <c r="B3207" s="41"/>
      <c r="C3207" s="42"/>
      <c r="D3207" s="227" t="s">
        <v>169</v>
      </c>
      <c r="E3207" s="42"/>
      <c r="F3207" s="228" t="s">
        <v>3838</v>
      </c>
      <c r="G3207" s="42"/>
      <c r="H3207" s="42"/>
      <c r="I3207" s="229"/>
      <c r="J3207" s="42"/>
      <c r="K3207" s="42"/>
      <c r="L3207" s="46"/>
      <c r="M3207" s="230"/>
      <c r="N3207" s="231"/>
      <c r="O3207" s="86"/>
      <c r="P3207" s="86"/>
      <c r="Q3207" s="86"/>
      <c r="R3207" s="86"/>
      <c r="S3207" s="86"/>
      <c r="T3207" s="87"/>
      <c r="U3207" s="40"/>
      <c r="V3207" s="40"/>
      <c r="W3207" s="40"/>
      <c r="X3207" s="40"/>
      <c r="Y3207" s="40"/>
      <c r="Z3207" s="40"/>
      <c r="AA3207" s="40"/>
      <c r="AB3207" s="40"/>
      <c r="AC3207" s="40"/>
      <c r="AD3207" s="40"/>
      <c r="AE3207" s="40"/>
      <c r="AT3207" s="19" t="s">
        <v>169</v>
      </c>
      <c r="AU3207" s="19" t="s">
        <v>83</v>
      </c>
    </row>
    <row r="3208" s="13" customFormat="1">
      <c r="A3208" s="13"/>
      <c r="B3208" s="232"/>
      <c r="C3208" s="233"/>
      <c r="D3208" s="234" t="s">
        <v>171</v>
      </c>
      <c r="E3208" s="235" t="s">
        <v>19</v>
      </c>
      <c r="F3208" s="236" t="s">
        <v>1970</v>
      </c>
      <c r="G3208" s="233"/>
      <c r="H3208" s="237">
        <v>12.064</v>
      </c>
      <c r="I3208" s="238"/>
      <c r="J3208" s="233"/>
      <c r="K3208" s="233"/>
      <c r="L3208" s="239"/>
      <c r="M3208" s="240"/>
      <c r="N3208" s="241"/>
      <c r="O3208" s="241"/>
      <c r="P3208" s="241"/>
      <c r="Q3208" s="241"/>
      <c r="R3208" s="241"/>
      <c r="S3208" s="241"/>
      <c r="T3208" s="242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T3208" s="243" t="s">
        <v>171</v>
      </c>
      <c r="AU3208" s="243" t="s">
        <v>83</v>
      </c>
      <c r="AV3208" s="13" t="s">
        <v>83</v>
      </c>
      <c r="AW3208" s="13" t="s">
        <v>35</v>
      </c>
      <c r="AX3208" s="13" t="s">
        <v>73</v>
      </c>
      <c r="AY3208" s="243" t="s">
        <v>160</v>
      </c>
    </row>
    <row r="3209" s="13" customFormat="1">
      <c r="A3209" s="13"/>
      <c r="B3209" s="232"/>
      <c r="C3209" s="233"/>
      <c r="D3209" s="234" t="s">
        <v>171</v>
      </c>
      <c r="E3209" s="235" t="s">
        <v>19</v>
      </c>
      <c r="F3209" s="236" t="s">
        <v>2388</v>
      </c>
      <c r="G3209" s="233"/>
      <c r="H3209" s="237">
        <v>4.4900000000000002</v>
      </c>
      <c r="I3209" s="238"/>
      <c r="J3209" s="233"/>
      <c r="K3209" s="233"/>
      <c r="L3209" s="239"/>
      <c r="M3209" s="240"/>
      <c r="N3209" s="241"/>
      <c r="O3209" s="241"/>
      <c r="P3209" s="241"/>
      <c r="Q3209" s="241"/>
      <c r="R3209" s="241"/>
      <c r="S3209" s="241"/>
      <c r="T3209" s="242"/>
      <c r="U3209" s="13"/>
      <c r="V3209" s="13"/>
      <c r="W3209" s="13"/>
      <c r="X3209" s="13"/>
      <c r="Y3209" s="13"/>
      <c r="Z3209" s="13"/>
      <c r="AA3209" s="13"/>
      <c r="AB3209" s="13"/>
      <c r="AC3209" s="13"/>
      <c r="AD3209" s="13"/>
      <c r="AE3209" s="13"/>
      <c r="AT3209" s="243" t="s">
        <v>171</v>
      </c>
      <c r="AU3209" s="243" t="s">
        <v>83</v>
      </c>
      <c r="AV3209" s="13" t="s">
        <v>83</v>
      </c>
      <c r="AW3209" s="13" t="s">
        <v>35</v>
      </c>
      <c r="AX3209" s="13" t="s">
        <v>73</v>
      </c>
      <c r="AY3209" s="243" t="s">
        <v>160</v>
      </c>
    </row>
    <row r="3210" s="14" customFormat="1">
      <c r="A3210" s="14"/>
      <c r="B3210" s="244"/>
      <c r="C3210" s="245"/>
      <c r="D3210" s="234" t="s">
        <v>171</v>
      </c>
      <c r="E3210" s="246" t="s">
        <v>19</v>
      </c>
      <c r="F3210" s="247" t="s">
        <v>180</v>
      </c>
      <c r="G3210" s="245"/>
      <c r="H3210" s="248">
        <v>16.553999999999998</v>
      </c>
      <c r="I3210" s="249"/>
      <c r="J3210" s="245"/>
      <c r="K3210" s="245"/>
      <c r="L3210" s="250"/>
      <c r="M3210" s="251"/>
      <c r="N3210" s="252"/>
      <c r="O3210" s="252"/>
      <c r="P3210" s="252"/>
      <c r="Q3210" s="252"/>
      <c r="R3210" s="252"/>
      <c r="S3210" s="252"/>
      <c r="T3210" s="253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T3210" s="254" t="s">
        <v>171</v>
      </c>
      <c r="AU3210" s="254" t="s">
        <v>83</v>
      </c>
      <c r="AV3210" s="14" t="s">
        <v>167</v>
      </c>
      <c r="AW3210" s="14" t="s">
        <v>35</v>
      </c>
      <c r="AX3210" s="14" t="s">
        <v>81</v>
      </c>
      <c r="AY3210" s="254" t="s">
        <v>160</v>
      </c>
    </row>
    <row r="3211" s="2" customFormat="1" ht="33" customHeight="1">
      <c r="A3211" s="40"/>
      <c r="B3211" s="41"/>
      <c r="C3211" s="214" t="s">
        <v>3839</v>
      </c>
      <c r="D3211" s="214" t="s">
        <v>162</v>
      </c>
      <c r="E3211" s="215" t="s">
        <v>3840</v>
      </c>
      <c r="F3211" s="216" t="s">
        <v>3841</v>
      </c>
      <c r="G3211" s="217" t="s">
        <v>165</v>
      </c>
      <c r="H3211" s="218">
        <v>393.11900000000003</v>
      </c>
      <c r="I3211" s="219"/>
      <c r="J3211" s="220">
        <f>ROUND(I3211*H3211,2)</f>
        <v>0</v>
      </c>
      <c r="K3211" s="216" t="s">
        <v>166</v>
      </c>
      <c r="L3211" s="46"/>
      <c r="M3211" s="221" t="s">
        <v>19</v>
      </c>
      <c r="N3211" s="222" t="s">
        <v>44</v>
      </c>
      <c r="O3211" s="86"/>
      <c r="P3211" s="223">
        <f>O3211*H3211</f>
        <v>0</v>
      </c>
      <c r="Q3211" s="223">
        <v>0.0045500000000000002</v>
      </c>
      <c r="R3211" s="223">
        <f>Q3211*H3211</f>
        <v>1.7886914500000002</v>
      </c>
      <c r="S3211" s="223">
        <v>0</v>
      </c>
      <c r="T3211" s="224">
        <f>S3211*H3211</f>
        <v>0</v>
      </c>
      <c r="U3211" s="40"/>
      <c r="V3211" s="40"/>
      <c r="W3211" s="40"/>
      <c r="X3211" s="40"/>
      <c r="Y3211" s="40"/>
      <c r="Z3211" s="40"/>
      <c r="AA3211" s="40"/>
      <c r="AB3211" s="40"/>
      <c r="AC3211" s="40"/>
      <c r="AD3211" s="40"/>
      <c r="AE3211" s="40"/>
      <c r="AR3211" s="225" t="s">
        <v>263</v>
      </c>
      <c r="AT3211" s="225" t="s">
        <v>162</v>
      </c>
      <c r="AU3211" s="225" t="s">
        <v>83</v>
      </c>
      <c r="AY3211" s="19" t="s">
        <v>160</v>
      </c>
      <c r="BE3211" s="226">
        <f>IF(N3211="základní",J3211,0)</f>
        <v>0</v>
      </c>
      <c r="BF3211" s="226">
        <f>IF(N3211="snížená",J3211,0)</f>
        <v>0</v>
      </c>
      <c r="BG3211" s="226">
        <f>IF(N3211="zákl. přenesená",J3211,0)</f>
        <v>0</v>
      </c>
      <c r="BH3211" s="226">
        <f>IF(N3211="sníž. přenesená",J3211,0)</f>
        <v>0</v>
      </c>
      <c r="BI3211" s="226">
        <f>IF(N3211="nulová",J3211,0)</f>
        <v>0</v>
      </c>
      <c r="BJ3211" s="19" t="s">
        <v>81</v>
      </c>
      <c r="BK3211" s="226">
        <f>ROUND(I3211*H3211,2)</f>
        <v>0</v>
      </c>
      <c r="BL3211" s="19" t="s">
        <v>263</v>
      </c>
      <c r="BM3211" s="225" t="s">
        <v>3842</v>
      </c>
    </row>
    <row r="3212" s="2" customFormat="1">
      <c r="A3212" s="40"/>
      <c r="B3212" s="41"/>
      <c r="C3212" s="42"/>
      <c r="D3212" s="227" t="s">
        <v>169</v>
      </c>
      <c r="E3212" s="42"/>
      <c r="F3212" s="228" t="s">
        <v>3843</v>
      </c>
      <c r="G3212" s="42"/>
      <c r="H3212" s="42"/>
      <c r="I3212" s="229"/>
      <c r="J3212" s="42"/>
      <c r="K3212" s="42"/>
      <c r="L3212" s="46"/>
      <c r="M3212" s="230"/>
      <c r="N3212" s="231"/>
      <c r="O3212" s="86"/>
      <c r="P3212" s="86"/>
      <c r="Q3212" s="86"/>
      <c r="R3212" s="86"/>
      <c r="S3212" s="86"/>
      <c r="T3212" s="87"/>
      <c r="U3212" s="40"/>
      <c r="V3212" s="40"/>
      <c r="W3212" s="40"/>
      <c r="X3212" s="40"/>
      <c r="Y3212" s="40"/>
      <c r="Z3212" s="40"/>
      <c r="AA3212" s="40"/>
      <c r="AB3212" s="40"/>
      <c r="AC3212" s="40"/>
      <c r="AD3212" s="40"/>
      <c r="AE3212" s="40"/>
      <c r="AT3212" s="19" t="s">
        <v>169</v>
      </c>
      <c r="AU3212" s="19" t="s">
        <v>83</v>
      </c>
    </row>
    <row r="3213" s="13" customFormat="1">
      <c r="A3213" s="13"/>
      <c r="B3213" s="232"/>
      <c r="C3213" s="233"/>
      <c r="D3213" s="234" t="s">
        <v>171</v>
      </c>
      <c r="E3213" s="235" t="s">
        <v>19</v>
      </c>
      <c r="F3213" s="236" t="s">
        <v>1562</v>
      </c>
      <c r="G3213" s="233"/>
      <c r="H3213" s="237">
        <v>25.048999999999999</v>
      </c>
      <c r="I3213" s="238"/>
      <c r="J3213" s="233"/>
      <c r="K3213" s="233"/>
      <c r="L3213" s="239"/>
      <c r="M3213" s="240"/>
      <c r="N3213" s="241"/>
      <c r="O3213" s="241"/>
      <c r="P3213" s="241"/>
      <c r="Q3213" s="241"/>
      <c r="R3213" s="241"/>
      <c r="S3213" s="241"/>
      <c r="T3213" s="242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T3213" s="243" t="s">
        <v>171</v>
      </c>
      <c r="AU3213" s="243" t="s">
        <v>83</v>
      </c>
      <c r="AV3213" s="13" t="s">
        <v>83</v>
      </c>
      <c r="AW3213" s="13" t="s">
        <v>35</v>
      </c>
      <c r="AX3213" s="13" t="s">
        <v>73</v>
      </c>
      <c r="AY3213" s="243" t="s">
        <v>160</v>
      </c>
    </row>
    <row r="3214" s="13" customFormat="1">
      <c r="A3214" s="13"/>
      <c r="B3214" s="232"/>
      <c r="C3214" s="233"/>
      <c r="D3214" s="234" t="s">
        <v>171</v>
      </c>
      <c r="E3214" s="235" t="s">
        <v>19</v>
      </c>
      <c r="F3214" s="236" t="s">
        <v>1563</v>
      </c>
      <c r="G3214" s="233"/>
      <c r="H3214" s="237">
        <v>17.408999999999999</v>
      </c>
      <c r="I3214" s="238"/>
      <c r="J3214" s="233"/>
      <c r="K3214" s="233"/>
      <c r="L3214" s="239"/>
      <c r="M3214" s="240"/>
      <c r="N3214" s="241"/>
      <c r="O3214" s="241"/>
      <c r="P3214" s="241"/>
      <c r="Q3214" s="241"/>
      <c r="R3214" s="241"/>
      <c r="S3214" s="241"/>
      <c r="T3214" s="242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T3214" s="243" t="s">
        <v>171</v>
      </c>
      <c r="AU3214" s="243" t="s">
        <v>83</v>
      </c>
      <c r="AV3214" s="13" t="s">
        <v>83</v>
      </c>
      <c r="AW3214" s="13" t="s">
        <v>35</v>
      </c>
      <c r="AX3214" s="13" t="s">
        <v>73</v>
      </c>
      <c r="AY3214" s="243" t="s">
        <v>160</v>
      </c>
    </row>
    <row r="3215" s="13" customFormat="1">
      <c r="A3215" s="13"/>
      <c r="B3215" s="232"/>
      <c r="C3215" s="233"/>
      <c r="D3215" s="234" t="s">
        <v>171</v>
      </c>
      <c r="E3215" s="235" t="s">
        <v>19</v>
      </c>
      <c r="F3215" s="236" t="s">
        <v>1564</v>
      </c>
      <c r="G3215" s="233"/>
      <c r="H3215" s="237">
        <v>94.484999999999999</v>
      </c>
      <c r="I3215" s="238"/>
      <c r="J3215" s="233"/>
      <c r="K3215" s="233"/>
      <c r="L3215" s="239"/>
      <c r="M3215" s="240"/>
      <c r="N3215" s="241"/>
      <c r="O3215" s="241"/>
      <c r="P3215" s="241"/>
      <c r="Q3215" s="241"/>
      <c r="R3215" s="241"/>
      <c r="S3215" s="241"/>
      <c r="T3215" s="242"/>
      <c r="U3215" s="13"/>
      <c r="V3215" s="13"/>
      <c r="W3215" s="13"/>
      <c r="X3215" s="13"/>
      <c r="Y3215" s="13"/>
      <c r="Z3215" s="13"/>
      <c r="AA3215" s="13"/>
      <c r="AB3215" s="13"/>
      <c r="AC3215" s="13"/>
      <c r="AD3215" s="13"/>
      <c r="AE3215" s="13"/>
      <c r="AT3215" s="243" t="s">
        <v>171</v>
      </c>
      <c r="AU3215" s="243" t="s">
        <v>83</v>
      </c>
      <c r="AV3215" s="13" t="s">
        <v>83</v>
      </c>
      <c r="AW3215" s="13" t="s">
        <v>35</v>
      </c>
      <c r="AX3215" s="13" t="s">
        <v>73</v>
      </c>
      <c r="AY3215" s="243" t="s">
        <v>160</v>
      </c>
    </row>
    <row r="3216" s="13" customFormat="1">
      <c r="A3216" s="13"/>
      <c r="B3216" s="232"/>
      <c r="C3216" s="233"/>
      <c r="D3216" s="234" t="s">
        <v>171</v>
      </c>
      <c r="E3216" s="235" t="s">
        <v>19</v>
      </c>
      <c r="F3216" s="236" t="s">
        <v>1565</v>
      </c>
      <c r="G3216" s="233"/>
      <c r="H3216" s="237">
        <v>7.6449999999999996</v>
      </c>
      <c r="I3216" s="238"/>
      <c r="J3216" s="233"/>
      <c r="K3216" s="233"/>
      <c r="L3216" s="239"/>
      <c r="M3216" s="240"/>
      <c r="N3216" s="241"/>
      <c r="O3216" s="241"/>
      <c r="P3216" s="241"/>
      <c r="Q3216" s="241"/>
      <c r="R3216" s="241"/>
      <c r="S3216" s="241"/>
      <c r="T3216" s="242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T3216" s="243" t="s">
        <v>171</v>
      </c>
      <c r="AU3216" s="243" t="s">
        <v>83</v>
      </c>
      <c r="AV3216" s="13" t="s">
        <v>83</v>
      </c>
      <c r="AW3216" s="13" t="s">
        <v>35</v>
      </c>
      <c r="AX3216" s="13" t="s">
        <v>73</v>
      </c>
      <c r="AY3216" s="243" t="s">
        <v>160</v>
      </c>
    </row>
    <row r="3217" s="13" customFormat="1">
      <c r="A3217" s="13"/>
      <c r="B3217" s="232"/>
      <c r="C3217" s="233"/>
      <c r="D3217" s="234" t="s">
        <v>171</v>
      </c>
      <c r="E3217" s="235" t="s">
        <v>19</v>
      </c>
      <c r="F3217" s="236" t="s">
        <v>1566</v>
      </c>
      <c r="G3217" s="233"/>
      <c r="H3217" s="237">
        <v>5.8739999999999997</v>
      </c>
      <c r="I3217" s="238"/>
      <c r="J3217" s="233"/>
      <c r="K3217" s="233"/>
      <c r="L3217" s="239"/>
      <c r="M3217" s="240"/>
      <c r="N3217" s="241"/>
      <c r="O3217" s="241"/>
      <c r="P3217" s="241"/>
      <c r="Q3217" s="241"/>
      <c r="R3217" s="241"/>
      <c r="S3217" s="241"/>
      <c r="T3217" s="242"/>
      <c r="U3217" s="13"/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3"/>
      <c r="AT3217" s="243" t="s">
        <v>171</v>
      </c>
      <c r="AU3217" s="243" t="s">
        <v>83</v>
      </c>
      <c r="AV3217" s="13" t="s">
        <v>83</v>
      </c>
      <c r="AW3217" s="13" t="s">
        <v>35</v>
      </c>
      <c r="AX3217" s="13" t="s">
        <v>73</v>
      </c>
      <c r="AY3217" s="243" t="s">
        <v>160</v>
      </c>
    </row>
    <row r="3218" s="13" customFormat="1">
      <c r="A3218" s="13"/>
      <c r="B3218" s="232"/>
      <c r="C3218" s="233"/>
      <c r="D3218" s="234" t="s">
        <v>171</v>
      </c>
      <c r="E3218" s="235" t="s">
        <v>19</v>
      </c>
      <c r="F3218" s="236" t="s">
        <v>1567</v>
      </c>
      <c r="G3218" s="233"/>
      <c r="H3218" s="237">
        <v>42.448999999999998</v>
      </c>
      <c r="I3218" s="238"/>
      <c r="J3218" s="233"/>
      <c r="K3218" s="233"/>
      <c r="L3218" s="239"/>
      <c r="M3218" s="240"/>
      <c r="N3218" s="241"/>
      <c r="O3218" s="241"/>
      <c r="P3218" s="241"/>
      <c r="Q3218" s="241"/>
      <c r="R3218" s="241"/>
      <c r="S3218" s="241"/>
      <c r="T3218" s="242"/>
      <c r="U3218" s="13"/>
      <c r="V3218" s="13"/>
      <c r="W3218" s="13"/>
      <c r="X3218" s="13"/>
      <c r="Y3218" s="13"/>
      <c r="Z3218" s="13"/>
      <c r="AA3218" s="13"/>
      <c r="AB3218" s="13"/>
      <c r="AC3218" s="13"/>
      <c r="AD3218" s="13"/>
      <c r="AE3218" s="13"/>
      <c r="AT3218" s="243" t="s">
        <v>171</v>
      </c>
      <c r="AU3218" s="243" t="s">
        <v>83</v>
      </c>
      <c r="AV3218" s="13" t="s">
        <v>83</v>
      </c>
      <c r="AW3218" s="13" t="s">
        <v>35</v>
      </c>
      <c r="AX3218" s="13" t="s">
        <v>73</v>
      </c>
      <c r="AY3218" s="243" t="s">
        <v>160</v>
      </c>
    </row>
    <row r="3219" s="13" customFormat="1">
      <c r="A3219" s="13"/>
      <c r="B3219" s="232"/>
      <c r="C3219" s="233"/>
      <c r="D3219" s="234" t="s">
        <v>171</v>
      </c>
      <c r="E3219" s="235" t="s">
        <v>19</v>
      </c>
      <c r="F3219" s="236" t="s">
        <v>1568</v>
      </c>
      <c r="G3219" s="233"/>
      <c r="H3219" s="237">
        <v>42.863999999999997</v>
      </c>
      <c r="I3219" s="238"/>
      <c r="J3219" s="233"/>
      <c r="K3219" s="233"/>
      <c r="L3219" s="239"/>
      <c r="M3219" s="240"/>
      <c r="N3219" s="241"/>
      <c r="O3219" s="241"/>
      <c r="P3219" s="241"/>
      <c r="Q3219" s="241"/>
      <c r="R3219" s="241"/>
      <c r="S3219" s="241"/>
      <c r="T3219" s="242"/>
      <c r="U3219" s="13"/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3"/>
      <c r="AT3219" s="243" t="s">
        <v>171</v>
      </c>
      <c r="AU3219" s="243" t="s">
        <v>83</v>
      </c>
      <c r="AV3219" s="13" t="s">
        <v>83</v>
      </c>
      <c r="AW3219" s="13" t="s">
        <v>35</v>
      </c>
      <c r="AX3219" s="13" t="s">
        <v>73</v>
      </c>
      <c r="AY3219" s="243" t="s">
        <v>160</v>
      </c>
    </row>
    <row r="3220" s="13" customFormat="1">
      <c r="A3220" s="13"/>
      <c r="B3220" s="232"/>
      <c r="C3220" s="233"/>
      <c r="D3220" s="234" t="s">
        <v>171</v>
      </c>
      <c r="E3220" s="235" t="s">
        <v>19</v>
      </c>
      <c r="F3220" s="236" t="s">
        <v>1569</v>
      </c>
      <c r="G3220" s="233"/>
      <c r="H3220" s="237">
        <v>50.238</v>
      </c>
      <c r="I3220" s="238"/>
      <c r="J3220" s="233"/>
      <c r="K3220" s="233"/>
      <c r="L3220" s="239"/>
      <c r="M3220" s="240"/>
      <c r="N3220" s="241"/>
      <c r="O3220" s="241"/>
      <c r="P3220" s="241"/>
      <c r="Q3220" s="241"/>
      <c r="R3220" s="241"/>
      <c r="S3220" s="241"/>
      <c r="T3220" s="242"/>
      <c r="U3220" s="13"/>
      <c r="V3220" s="13"/>
      <c r="W3220" s="13"/>
      <c r="X3220" s="13"/>
      <c r="Y3220" s="13"/>
      <c r="Z3220" s="13"/>
      <c r="AA3220" s="13"/>
      <c r="AB3220" s="13"/>
      <c r="AC3220" s="13"/>
      <c r="AD3220" s="13"/>
      <c r="AE3220" s="13"/>
      <c r="AT3220" s="243" t="s">
        <v>171</v>
      </c>
      <c r="AU3220" s="243" t="s">
        <v>83</v>
      </c>
      <c r="AV3220" s="13" t="s">
        <v>83</v>
      </c>
      <c r="AW3220" s="13" t="s">
        <v>35</v>
      </c>
      <c r="AX3220" s="13" t="s">
        <v>73</v>
      </c>
      <c r="AY3220" s="243" t="s">
        <v>160</v>
      </c>
    </row>
    <row r="3221" s="13" customFormat="1">
      <c r="A3221" s="13"/>
      <c r="B3221" s="232"/>
      <c r="C3221" s="233"/>
      <c r="D3221" s="234" t="s">
        <v>171</v>
      </c>
      <c r="E3221" s="235" t="s">
        <v>19</v>
      </c>
      <c r="F3221" s="236" t="s">
        <v>1570</v>
      </c>
      <c r="G3221" s="233"/>
      <c r="H3221" s="237">
        <v>11.526999999999999</v>
      </c>
      <c r="I3221" s="238"/>
      <c r="J3221" s="233"/>
      <c r="K3221" s="233"/>
      <c r="L3221" s="239"/>
      <c r="M3221" s="240"/>
      <c r="N3221" s="241"/>
      <c r="O3221" s="241"/>
      <c r="P3221" s="241"/>
      <c r="Q3221" s="241"/>
      <c r="R3221" s="241"/>
      <c r="S3221" s="241"/>
      <c r="T3221" s="242"/>
      <c r="U3221" s="13"/>
      <c r="V3221" s="13"/>
      <c r="W3221" s="13"/>
      <c r="X3221" s="13"/>
      <c r="Y3221" s="13"/>
      <c r="Z3221" s="13"/>
      <c r="AA3221" s="13"/>
      <c r="AB3221" s="13"/>
      <c r="AC3221" s="13"/>
      <c r="AD3221" s="13"/>
      <c r="AE3221" s="13"/>
      <c r="AT3221" s="243" t="s">
        <v>171</v>
      </c>
      <c r="AU3221" s="243" t="s">
        <v>83</v>
      </c>
      <c r="AV3221" s="13" t="s">
        <v>83</v>
      </c>
      <c r="AW3221" s="13" t="s">
        <v>35</v>
      </c>
      <c r="AX3221" s="13" t="s">
        <v>73</v>
      </c>
      <c r="AY3221" s="243" t="s">
        <v>160</v>
      </c>
    </row>
    <row r="3222" s="13" customFormat="1">
      <c r="A3222" s="13"/>
      <c r="B3222" s="232"/>
      <c r="C3222" s="233"/>
      <c r="D3222" s="234" t="s">
        <v>171</v>
      </c>
      <c r="E3222" s="235" t="s">
        <v>19</v>
      </c>
      <c r="F3222" s="236" t="s">
        <v>1571</v>
      </c>
      <c r="G3222" s="233"/>
      <c r="H3222" s="237">
        <v>75.885000000000005</v>
      </c>
      <c r="I3222" s="238"/>
      <c r="J3222" s="233"/>
      <c r="K3222" s="233"/>
      <c r="L3222" s="239"/>
      <c r="M3222" s="240"/>
      <c r="N3222" s="241"/>
      <c r="O3222" s="241"/>
      <c r="P3222" s="241"/>
      <c r="Q3222" s="241"/>
      <c r="R3222" s="241"/>
      <c r="S3222" s="241"/>
      <c r="T3222" s="242"/>
      <c r="U3222" s="13"/>
      <c r="V3222" s="13"/>
      <c r="W3222" s="13"/>
      <c r="X3222" s="13"/>
      <c r="Y3222" s="13"/>
      <c r="Z3222" s="13"/>
      <c r="AA3222" s="13"/>
      <c r="AB3222" s="13"/>
      <c r="AC3222" s="13"/>
      <c r="AD3222" s="13"/>
      <c r="AE3222" s="13"/>
      <c r="AT3222" s="243" t="s">
        <v>171</v>
      </c>
      <c r="AU3222" s="243" t="s">
        <v>83</v>
      </c>
      <c r="AV3222" s="13" t="s">
        <v>83</v>
      </c>
      <c r="AW3222" s="13" t="s">
        <v>35</v>
      </c>
      <c r="AX3222" s="13" t="s">
        <v>73</v>
      </c>
      <c r="AY3222" s="243" t="s">
        <v>160</v>
      </c>
    </row>
    <row r="3223" s="15" customFormat="1">
      <c r="A3223" s="15"/>
      <c r="B3223" s="265"/>
      <c r="C3223" s="266"/>
      <c r="D3223" s="234" t="s">
        <v>171</v>
      </c>
      <c r="E3223" s="267" t="s">
        <v>19</v>
      </c>
      <c r="F3223" s="268" t="s">
        <v>1358</v>
      </c>
      <c r="G3223" s="266"/>
      <c r="H3223" s="269">
        <v>373.42500000000001</v>
      </c>
      <c r="I3223" s="270"/>
      <c r="J3223" s="266"/>
      <c r="K3223" s="266"/>
      <c r="L3223" s="271"/>
      <c r="M3223" s="272"/>
      <c r="N3223" s="273"/>
      <c r="O3223" s="273"/>
      <c r="P3223" s="273"/>
      <c r="Q3223" s="273"/>
      <c r="R3223" s="273"/>
      <c r="S3223" s="273"/>
      <c r="T3223" s="274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15"/>
      <c r="AT3223" s="275" t="s">
        <v>171</v>
      </c>
      <c r="AU3223" s="275" t="s">
        <v>83</v>
      </c>
      <c r="AV3223" s="15" t="s">
        <v>181</v>
      </c>
      <c r="AW3223" s="15" t="s">
        <v>35</v>
      </c>
      <c r="AX3223" s="15" t="s">
        <v>73</v>
      </c>
      <c r="AY3223" s="275" t="s">
        <v>160</v>
      </c>
    </row>
    <row r="3224" s="13" customFormat="1">
      <c r="A3224" s="13"/>
      <c r="B3224" s="232"/>
      <c r="C3224" s="233"/>
      <c r="D3224" s="234" t="s">
        <v>171</v>
      </c>
      <c r="E3224" s="235" t="s">
        <v>19</v>
      </c>
      <c r="F3224" s="236" t="s">
        <v>1576</v>
      </c>
      <c r="G3224" s="233"/>
      <c r="H3224" s="237">
        <v>13.917</v>
      </c>
      <c r="I3224" s="238"/>
      <c r="J3224" s="233"/>
      <c r="K3224" s="233"/>
      <c r="L3224" s="239"/>
      <c r="M3224" s="240"/>
      <c r="N3224" s="241"/>
      <c r="O3224" s="241"/>
      <c r="P3224" s="241"/>
      <c r="Q3224" s="241"/>
      <c r="R3224" s="241"/>
      <c r="S3224" s="241"/>
      <c r="T3224" s="242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  <c r="AT3224" s="243" t="s">
        <v>171</v>
      </c>
      <c r="AU3224" s="243" t="s">
        <v>83</v>
      </c>
      <c r="AV3224" s="13" t="s">
        <v>83</v>
      </c>
      <c r="AW3224" s="13" t="s">
        <v>35</v>
      </c>
      <c r="AX3224" s="13" t="s">
        <v>73</v>
      </c>
      <c r="AY3224" s="243" t="s">
        <v>160</v>
      </c>
    </row>
    <row r="3225" s="13" customFormat="1">
      <c r="A3225" s="13"/>
      <c r="B3225" s="232"/>
      <c r="C3225" s="233"/>
      <c r="D3225" s="234" t="s">
        <v>171</v>
      </c>
      <c r="E3225" s="235" t="s">
        <v>19</v>
      </c>
      <c r="F3225" s="236" t="s">
        <v>1577</v>
      </c>
      <c r="G3225" s="233"/>
      <c r="H3225" s="237">
        <v>5.7770000000000001</v>
      </c>
      <c r="I3225" s="238"/>
      <c r="J3225" s="233"/>
      <c r="K3225" s="233"/>
      <c r="L3225" s="239"/>
      <c r="M3225" s="240"/>
      <c r="N3225" s="241"/>
      <c r="O3225" s="241"/>
      <c r="P3225" s="241"/>
      <c r="Q3225" s="241"/>
      <c r="R3225" s="241"/>
      <c r="S3225" s="241"/>
      <c r="T3225" s="242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T3225" s="243" t="s">
        <v>171</v>
      </c>
      <c r="AU3225" s="243" t="s">
        <v>83</v>
      </c>
      <c r="AV3225" s="13" t="s">
        <v>83</v>
      </c>
      <c r="AW3225" s="13" t="s">
        <v>35</v>
      </c>
      <c r="AX3225" s="13" t="s">
        <v>73</v>
      </c>
      <c r="AY3225" s="243" t="s">
        <v>160</v>
      </c>
    </row>
    <row r="3226" s="15" customFormat="1">
      <c r="A3226" s="15"/>
      <c r="B3226" s="265"/>
      <c r="C3226" s="266"/>
      <c r="D3226" s="234" t="s">
        <v>171</v>
      </c>
      <c r="E3226" s="267" t="s">
        <v>19</v>
      </c>
      <c r="F3226" s="268" t="s">
        <v>1387</v>
      </c>
      <c r="G3226" s="266"/>
      <c r="H3226" s="269">
        <v>19.693999999999999</v>
      </c>
      <c r="I3226" s="270"/>
      <c r="J3226" s="266"/>
      <c r="K3226" s="266"/>
      <c r="L3226" s="271"/>
      <c r="M3226" s="272"/>
      <c r="N3226" s="273"/>
      <c r="O3226" s="273"/>
      <c r="P3226" s="273"/>
      <c r="Q3226" s="273"/>
      <c r="R3226" s="273"/>
      <c r="S3226" s="273"/>
      <c r="T3226" s="274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15"/>
      <c r="AE3226" s="15"/>
      <c r="AT3226" s="275" t="s">
        <v>171</v>
      </c>
      <c r="AU3226" s="275" t="s">
        <v>83</v>
      </c>
      <c r="AV3226" s="15" t="s">
        <v>181</v>
      </c>
      <c r="AW3226" s="15" t="s">
        <v>35</v>
      </c>
      <c r="AX3226" s="15" t="s">
        <v>73</v>
      </c>
      <c r="AY3226" s="275" t="s">
        <v>160</v>
      </c>
    </row>
    <row r="3227" s="14" customFormat="1">
      <c r="A3227" s="14"/>
      <c r="B3227" s="244"/>
      <c r="C3227" s="245"/>
      <c r="D3227" s="234" t="s">
        <v>171</v>
      </c>
      <c r="E3227" s="246" t="s">
        <v>19</v>
      </c>
      <c r="F3227" s="247" t="s">
        <v>180</v>
      </c>
      <c r="G3227" s="245"/>
      <c r="H3227" s="248">
        <v>393.11900000000003</v>
      </c>
      <c r="I3227" s="249"/>
      <c r="J3227" s="245"/>
      <c r="K3227" s="245"/>
      <c r="L3227" s="250"/>
      <c r="M3227" s="251"/>
      <c r="N3227" s="252"/>
      <c r="O3227" s="252"/>
      <c r="P3227" s="252"/>
      <c r="Q3227" s="252"/>
      <c r="R3227" s="252"/>
      <c r="S3227" s="252"/>
      <c r="T3227" s="253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T3227" s="254" t="s">
        <v>171</v>
      </c>
      <c r="AU3227" s="254" t="s">
        <v>83</v>
      </c>
      <c r="AV3227" s="14" t="s">
        <v>167</v>
      </c>
      <c r="AW3227" s="14" t="s">
        <v>35</v>
      </c>
      <c r="AX3227" s="14" t="s">
        <v>81</v>
      </c>
      <c r="AY3227" s="254" t="s">
        <v>160</v>
      </c>
    </row>
    <row r="3228" s="2" customFormat="1" ht="24.15" customHeight="1">
      <c r="A3228" s="40"/>
      <c r="B3228" s="41"/>
      <c r="C3228" s="214" t="s">
        <v>3844</v>
      </c>
      <c r="D3228" s="214" t="s">
        <v>162</v>
      </c>
      <c r="E3228" s="215" t="s">
        <v>3845</v>
      </c>
      <c r="F3228" s="216" t="s">
        <v>3846</v>
      </c>
      <c r="G3228" s="217" t="s">
        <v>165</v>
      </c>
      <c r="H3228" s="218">
        <v>849.447</v>
      </c>
      <c r="I3228" s="219"/>
      <c r="J3228" s="220">
        <f>ROUND(I3228*H3228,2)</f>
        <v>0</v>
      </c>
      <c r="K3228" s="216" t="s">
        <v>166</v>
      </c>
      <c r="L3228" s="46"/>
      <c r="M3228" s="221" t="s">
        <v>19</v>
      </c>
      <c r="N3228" s="222" t="s">
        <v>44</v>
      </c>
      <c r="O3228" s="86"/>
      <c r="P3228" s="223">
        <f>O3228*H3228</f>
        <v>0</v>
      </c>
      <c r="Q3228" s="223">
        <v>0.00040000000000000002</v>
      </c>
      <c r="R3228" s="223">
        <f>Q3228*H3228</f>
        <v>0.33977879999999999</v>
      </c>
      <c r="S3228" s="223">
        <v>0</v>
      </c>
      <c r="T3228" s="224">
        <f>S3228*H3228</f>
        <v>0</v>
      </c>
      <c r="U3228" s="40"/>
      <c r="V3228" s="40"/>
      <c r="W3228" s="40"/>
      <c r="X3228" s="40"/>
      <c r="Y3228" s="40"/>
      <c r="Z3228" s="40"/>
      <c r="AA3228" s="40"/>
      <c r="AB3228" s="40"/>
      <c r="AC3228" s="40"/>
      <c r="AD3228" s="40"/>
      <c r="AE3228" s="40"/>
      <c r="AR3228" s="225" t="s">
        <v>263</v>
      </c>
      <c r="AT3228" s="225" t="s">
        <v>162</v>
      </c>
      <c r="AU3228" s="225" t="s">
        <v>83</v>
      </c>
      <c r="AY3228" s="19" t="s">
        <v>160</v>
      </c>
      <c r="BE3228" s="226">
        <f>IF(N3228="základní",J3228,0)</f>
        <v>0</v>
      </c>
      <c r="BF3228" s="226">
        <f>IF(N3228="snížená",J3228,0)</f>
        <v>0</v>
      </c>
      <c r="BG3228" s="226">
        <f>IF(N3228="zákl. přenesená",J3228,0)</f>
        <v>0</v>
      </c>
      <c r="BH3228" s="226">
        <f>IF(N3228="sníž. přenesená",J3228,0)</f>
        <v>0</v>
      </c>
      <c r="BI3228" s="226">
        <f>IF(N3228="nulová",J3228,0)</f>
        <v>0</v>
      </c>
      <c r="BJ3228" s="19" t="s">
        <v>81</v>
      </c>
      <c r="BK3228" s="226">
        <f>ROUND(I3228*H3228,2)</f>
        <v>0</v>
      </c>
      <c r="BL3228" s="19" t="s">
        <v>263</v>
      </c>
      <c r="BM3228" s="225" t="s">
        <v>3847</v>
      </c>
    </row>
    <row r="3229" s="2" customFormat="1">
      <c r="A3229" s="40"/>
      <c r="B3229" s="41"/>
      <c r="C3229" s="42"/>
      <c r="D3229" s="227" t="s">
        <v>169</v>
      </c>
      <c r="E3229" s="42"/>
      <c r="F3229" s="228" t="s">
        <v>3848</v>
      </c>
      <c r="G3229" s="42"/>
      <c r="H3229" s="42"/>
      <c r="I3229" s="229"/>
      <c r="J3229" s="42"/>
      <c r="K3229" s="42"/>
      <c r="L3229" s="46"/>
      <c r="M3229" s="230"/>
      <c r="N3229" s="231"/>
      <c r="O3229" s="86"/>
      <c r="P3229" s="86"/>
      <c r="Q3229" s="86"/>
      <c r="R3229" s="86"/>
      <c r="S3229" s="86"/>
      <c r="T3229" s="87"/>
      <c r="U3229" s="40"/>
      <c r="V3229" s="40"/>
      <c r="W3229" s="40"/>
      <c r="X3229" s="40"/>
      <c r="Y3229" s="40"/>
      <c r="Z3229" s="40"/>
      <c r="AA3229" s="40"/>
      <c r="AB3229" s="40"/>
      <c r="AC3229" s="40"/>
      <c r="AD3229" s="40"/>
      <c r="AE3229" s="40"/>
      <c r="AT3229" s="19" t="s">
        <v>169</v>
      </c>
      <c r="AU3229" s="19" t="s">
        <v>83</v>
      </c>
    </row>
    <row r="3230" s="13" customFormat="1">
      <c r="A3230" s="13"/>
      <c r="B3230" s="232"/>
      <c r="C3230" s="233"/>
      <c r="D3230" s="234" t="s">
        <v>171</v>
      </c>
      <c r="E3230" s="235" t="s">
        <v>19</v>
      </c>
      <c r="F3230" s="236" t="s">
        <v>3849</v>
      </c>
      <c r="G3230" s="233"/>
      <c r="H3230" s="237">
        <v>4.2119999999999997</v>
      </c>
      <c r="I3230" s="238"/>
      <c r="J3230" s="233"/>
      <c r="K3230" s="233"/>
      <c r="L3230" s="239"/>
      <c r="M3230" s="240"/>
      <c r="N3230" s="241"/>
      <c r="O3230" s="241"/>
      <c r="P3230" s="241"/>
      <c r="Q3230" s="241"/>
      <c r="R3230" s="241"/>
      <c r="S3230" s="241"/>
      <c r="T3230" s="242"/>
      <c r="U3230" s="13"/>
      <c r="V3230" s="13"/>
      <c r="W3230" s="13"/>
      <c r="X3230" s="13"/>
      <c r="Y3230" s="13"/>
      <c r="Z3230" s="13"/>
      <c r="AA3230" s="13"/>
      <c r="AB3230" s="13"/>
      <c r="AC3230" s="13"/>
      <c r="AD3230" s="13"/>
      <c r="AE3230" s="13"/>
      <c r="AT3230" s="243" t="s">
        <v>171</v>
      </c>
      <c r="AU3230" s="243" t="s">
        <v>83</v>
      </c>
      <c r="AV3230" s="13" t="s">
        <v>83</v>
      </c>
      <c r="AW3230" s="13" t="s">
        <v>35</v>
      </c>
      <c r="AX3230" s="13" t="s">
        <v>73</v>
      </c>
      <c r="AY3230" s="243" t="s">
        <v>160</v>
      </c>
    </row>
    <row r="3231" s="15" customFormat="1">
      <c r="A3231" s="15"/>
      <c r="B3231" s="265"/>
      <c r="C3231" s="266"/>
      <c r="D3231" s="234" t="s">
        <v>171</v>
      </c>
      <c r="E3231" s="267" t="s">
        <v>19</v>
      </c>
      <c r="F3231" s="268" t="s">
        <v>3850</v>
      </c>
      <c r="G3231" s="266"/>
      <c r="H3231" s="269">
        <v>4.2119999999999997</v>
      </c>
      <c r="I3231" s="270"/>
      <c r="J3231" s="266"/>
      <c r="K3231" s="266"/>
      <c r="L3231" s="271"/>
      <c r="M3231" s="272"/>
      <c r="N3231" s="273"/>
      <c r="O3231" s="273"/>
      <c r="P3231" s="273"/>
      <c r="Q3231" s="273"/>
      <c r="R3231" s="273"/>
      <c r="S3231" s="273"/>
      <c r="T3231" s="274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15"/>
      <c r="AE3231" s="15"/>
      <c r="AT3231" s="275" t="s">
        <v>171</v>
      </c>
      <c r="AU3231" s="275" t="s">
        <v>83</v>
      </c>
      <c r="AV3231" s="15" t="s">
        <v>181</v>
      </c>
      <c r="AW3231" s="15" t="s">
        <v>35</v>
      </c>
      <c r="AX3231" s="15" t="s">
        <v>73</v>
      </c>
      <c r="AY3231" s="275" t="s">
        <v>160</v>
      </c>
    </row>
    <row r="3232" s="13" customFormat="1">
      <c r="A3232" s="13"/>
      <c r="B3232" s="232"/>
      <c r="C3232" s="233"/>
      <c r="D3232" s="234" t="s">
        <v>171</v>
      </c>
      <c r="E3232" s="235" t="s">
        <v>19</v>
      </c>
      <c r="F3232" s="236" t="s">
        <v>1562</v>
      </c>
      <c r="G3232" s="233"/>
      <c r="H3232" s="237">
        <v>25.048999999999999</v>
      </c>
      <c r="I3232" s="238"/>
      <c r="J3232" s="233"/>
      <c r="K3232" s="233"/>
      <c r="L3232" s="239"/>
      <c r="M3232" s="240"/>
      <c r="N3232" s="241"/>
      <c r="O3232" s="241"/>
      <c r="P3232" s="241"/>
      <c r="Q3232" s="241"/>
      <c r="R3232" s="241"/>
      <c r="S3232" s="241"/>
      <c r="T3232" s="242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T3232" s="243" t="s">
        <v>171</v>
      </c>
      <c r="AU3232" s="243" t="s">
        <v>83</v>
      </c>
      <c r="AV3232" s="13" t="s">
        <v>83</v>
      </c>
      <c r="AW3232" s="13" t="s">
        <v>35</v>
      </c>
      <c r="AX3232" s="13" t="s">
        <v>73</v>
      </c>
      <c r="AY3232" s="243" t="s">
        <v>160</v>
      </c>
    </row>
    <row r="3233" s="13" customFormat="1">
      <c r="A3233" s="13"/>
      <c r="B3233" s="232"/>
      <c r="C3233" s="233"/>
      <c r="D3233" s="234" t="s">
        <v>171</v>
      </c>
      <c r="E3233" s="235" t="s">
        <v>19</v>
      </c>
      <c r="F3233" s="236" t="s">
        <v>1563</v>
      </c>
      <c r="G3233" s="233"/>
      <c r="H3233" s="237">
        <v>17.408999999999999</v>
      </c>
      <c r="I3233" s="238"/>
      <c r="J3233" s="233"/>
      <c r="K3233" s="233"/>
      <c r="L3233" s="239"/>
      <c r="M3233" s="240"/>
      <c r="N3233" s="241"/>
      <c r="O3233" s="241"/>
      <c r="P3233" s="241"/>
      <c r="Q3233" s="241"/>
      <c r="R3233" s="241"/>
      <c r="S3233" s="241"/>
      <c r="T3233" s="242"/>
      <c r="U3233" s="13"/>
      <c r="V3233" s="13"/>
      <c r="W3233" s="13"/>
      <c r="X3233" s="13"/>
      <c r="Y3233" s="13"/>
      <c r="Z3233" s="13"/>
      <c r="AA3233" s="13"/>
      <c r="AB3233" s="13"/>
      <c r="AC3233" s="13"/>
      <c r="AD3233" s="13"/>
      <c r="AE3233" s="13"/>
      <c r="AT3233" s="243" t="s">
        <v>171</v>
      </c>
      <c r="AU3233" s="243" t="s">
        <v>83</v>
      </c>
      <c r="AV3233" s="13" t="s">
        <v>83</v>
      </c>
      <c r="AW3233" s="13" t="s">
        <v>35</v>
      </c>
      <c r="AX3233" s="13" t="s">
        <v>73</v>
      </c>
      <c r="AY3233" s="243" t="s">
        <v>160</v>
      </c>
    </row>
    <row r="3234" s="13" customFormat="1">
      <c r="A3234" s="13"/>
      <c r="B3234" s="232"/>
      <c r="C3234" s="233"/>
      <c r="D3234" s="234" t="s">
        <v>171</v>
      </c>
      <c r="E3234" s="235" t="s">
        <v>19</v>
      </c>
      <c r="F3234" s="236" t="s">
        <v>1564</v>
      </c>
      <c r="G3234" s="233"/>
      <c r="H3234" s="237">
        <v>94.484999999999999</v>
      </c>
      <c r="I3234" s="238"/>
      <c r="J3234" s="233"/>
      <c r="K3234" s="233"/>
      <c r="L3234" s="239"/>
      <c r="M3234" s="240"/>
      <c r="N3234" s="241"/>
      <c r="O3234" s="241"/>
      <c r="P3234" s="241"/>
      <c r="Q3234" s="241"/>
      <c r="R3234" s="241"/>
      <c r="S3234" s="241"/>
      <c r="T3234" s="242"/>
      <c r="U3234" s="13"/>
      <c r="V3234" s="13"/>
      <c r="W3234" s="13"/>
      <c r="X3234" s="13"/>
      <c r="Y3234" s="13"/>
      <c r="Z3234" s="13"/>
      <c r="AA3234" s="13"/>
      <c r="AB3234" s="13"/>
      <c r="AC3234" s="13"/>
      <c r="AD3234" s="13"/>
      <c r="AE3234" s="13"/>
      <c r="AT3234" s="243" t="s">
        <v>171</v>
      </c>
      <c r="AU3234" s="243" t="s">
        <v>83</v>
      </c>
      <c r="AV3234" s="13" t="s">
        <v>83</v>
      </c>
      <c r="AW3234" s="13" t="s">
        <v>35</v>
      </c>
      <c r="AX3234" s="13" t="s">
        <v>73</v>
      </c>
      <c r="AY3234" s="243" t="s">
        <v>160</v>
      </c>
    </row>
    <row r="3235" s="13" customFormat="1">
      <c r="A3235" s="13"/>
      <c r="B3235" s="232"/>
      <c r="C3235" s="233"/>
      <c r="D3235" s="234" t="s">
        <v>171</v>
      </c>
      <c r="E3235" s="235" t="s">
        <v>19</v>
      </c>
      <c r="F3235" s="236" t="s">
        <v>1565</v>
      </c>
      <c r="G3235" s="233"/>
      <c r="H3235" s="237">
        <v>7.6449999999999996</v>
      </c>
      <c r="I3235" s="238"/>
      <c r="J3235" s="233"/>
      <c r="K3235" s="233"/>
      <c r="L3235" s="239"/>
      <c r="M3235" s="240"/>
      <c r="N3235" s="241"/>
      <c r="O3235" s="241"/>
      <c r="P3235" s="241"/>
      <c r="Q3235" s="241"/>
      <c r="R3235" s="241"/>
      <c r="S3235" s="241"/>
      <c r="T3235" s="242"/>
      <c r="U3235" s="13"/>
      <c r="V3235" s="13"/>
      <c r="W3235" s="13"/>
      <c r="X3235" s="13"/>
      <c r="Y3235" s="13"/>
      <c r="Z3235" s="13"/>
      <c r="AA3235" s="13"/>
      <c r="AB3235" s="13"/>
      <c r="AC3235" s="13"/>
      <c r="AD3235" s="13"/>
      <c r="AE3235" s="13"/>
      <c r="AT3235" s="243" t="s">
        <v>171</v>
      </c>
      <c r="AU3235" s="243" t="s">
        <v>83</v>
      </c>
      <c r="AV3235" s="13" t="s">
        <v>83</v>
      </c>
      <c r="AW3235" s="13" t="s">
        <v>35</v>
      </c>
      <c r="AX3235" s="13" t="s">
        <v>73</v>
      </c>
      <c r="AY3235" s="243" t="s">
        <v>160</v>
      </c>
    </row>
    <row r="3236" s="13" customFormat="1">
      <c r="A3236" s="13"/>
      <c r="B3236" s="232"/>
      <c r="C3236" s="233"/>
      <c r="D3236" s="234" t="s">
        <v>171</v>
      </c>
      <c r="E3236" s="235" t="s">
        <v>19</v>
      </c>
      <c r="F3236" s="236" t="s">
        <v>1566</v>
      </c>
      <c r="G3236" s="233"/>
      <c r="H3236" s="237">
        <v>5.8739999999999997</v>
      </c>
      <c r="I3236" s="238"/>
      <c r="J3236" s="233"/>
      <c r="K3236" s="233"/>
      <c r="L3236" s="239"/>
      <c r="M3236" s="240"/>
      <c r="N3236" s="241"/>
      <c r="O3236" s="241"/>
      <c r="P3236" s="241"/>
      <c r="Q3236" s="241"/>
      <c r="R3236" s="241"/>
      <c r="S3236" s="241"/>
      <c r="T3236" s="242"/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  <c r="AT3236" s="243" t="s">
        <v>171</v>
      </c>
      <c r="AU3236" s="243" t="s">
        <v>83</v>
      </c>
      <c r="AV3236" s="13" t="s">
        <v>83</v>
      </c>
      <c r="AW3236" s="13" t="s">
        <v>35</v>
      </c>
      <c r="AX3236" s="13" t="s">
        <v>73</v>
      </c>
      <c r="AY3236" s="243" t="s">
        <v>160</v>
      </c>
    </row>
    <row r="3237" s="13" customFormat="1">
      <c r="A3237" s="13"/>
      <c r="B3237" s="232"/>
      <c r="C3237" s="233"/>
      <c r="D3237" s="234" t="s">
        <v>171</v>
      </c>
      <c r="E3237" s="235" t="s">
        <v>19</v>
      </c>
      <c r="F3237" s="236" t="s">
        <v>1567</v>
      </c>
      <c r="G3237" s="233"/>
      <c r="H3237" s="237">
        <v>42.448999999999998</v>
      </c>
      <c r="I3237" s="238"/>
      <c r="J3237" s="233"/>
      <c r="K3237" s="233"/>
      <c r="L3237" s="239"/>
      <c r="M3237" s="240"/>
      <c r="N3237" s="241"/>
      <c r="O3237" s="241"/>
      <c r="P3237" s="241"/>
      <c r="Q3237" s="241"/>
      <c r="R3237" s="241"/>
      <c r="S3237" s="241"/>
      <c r="T3237" s="242"/>
      <c r="U3237" s="13"/>
      <c r="V3237" s="13"/>
      <c r="W3237" s="13"/>
      <c r="X3237" s="13"/>
      <c r="Y3237" s="13"/>
      <c r="Z3237" s="13"/>
      <c r="AA3237" s="13"/>
      <c r="AB3237" s="13"/>
      <c r="AC3237" s="13"/>
      <c r="AD3237" s="13"/>
      <c r="AE3237" s="13"/>
      <c r="AT3237" s="243" t="s">
        <v>171</v>
      </c>
      <c r="AU3237" s="243" t="s">
        <v>83</v>
      </c>
      <c r="AV3237" s="13" t="s">
        <v>83</v>
      </c>
      <c r="AW3237" s="13" t="s">
        <v>35</v>
      </c>
      <c r="AX3237" s="13" t="s">
        <v>73</v>
      </c>
      <c r="AY3237" s="243" t="s">
        <v>160</v>
      </c>
    </row>
    <row r="3238" s="13" customFormat="1">
      <c r="A3238" s="13"/>
      <c r="B3238" s="232"/>
      <c r="C3238" s="233"/>
      <c r="D3238" s="234" t="s">
        <v>171</v>
      </c>
      <c r="E3238" s="235" t="s">
        <v>19</v>
      </c>
      <c r="F3238" s="236" t="s">
        <v>1568</v>
      </c>
      <c r="G3238" s="233"/>
      <c r="H3238" s="237">
        <v>42.863999999999997</v>
      </c>
      <c r="I3238" s="238"/>
      <c r="J3238" s="233"/>
      <c r="K3238" s="233"/>
      <c r="L3238" s="239"/>
      <c r="M3238" s="240"/>
      <c r="N3238" s="241"/>
      <c r="O3238" s="241"/>
      <c r="P3238" s="241"/>
      <c r="Q3238" s="241"/>
      <c r="R3238" s="241"/>
      <c r="S3238" s="241"/>
      <c r="T3238" s="242"/>
      <c r="U3238" s="13"/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3"/>
      <c r="AT3238" s="243" t="s">
        <v>171</v>
      </c>
      <c r="AU3238" s="243" t="s">
        <v>83</v>
      </c>
      <c r="AV3238" s="13" t="s">
        <v>83</v>
      </c>
      <c r="AW3238" s="13" t="s">
        <v>35</v>
      </c>
      <c r="AX3238" s="13" t="s">
        <v>73</v>
      </c>
      <c r="AY3238" s="243" t="s">
        <v>160</v>
      </c>
    </row>
    <row r="3239" s="13" customFormat="1">
      <c r="A3239" s="13"/>
      <c r="B3239" s="232"/>
      <c r="C3239" s="233"/>
      <c r="D3239" s="234" t="s">
        <v>171</v>
      </c>
      <c r="E3239" s="235" t="s">
        <v>19</v>
      </c>
      <c r="F3239" s="236" t="s">
        <v>1569</v>
      </c>
      <c r="G3239" s="233"/>
      <c r="H3239" s="237">
        <v>50.238</v>
      </c>
      <c r="I3239" s="238"/>
      <c r="J3239" s="233"/>
      <c r="K3239" s="233"/>
      <c r="L3239" s="239"/>
      <c r="M3239" s="240"/>
      <c r="N3239" s="241"/>
      <c r="O3239" s="241"/>
      <c r="P3239" s="241"/>
      <c r="Q3239" s="241"/>
      <c r="R3239" s="241"/>
      <c r="S3239" s="241"/>
      <c r="T3239" s="242"/>
      <c r="U3239" s="13"/>
      <c r="V3239" s="13"/>
      <c r="W3239" s="13"/>
      <c r="X3239" s="13"/>
      <c r="Y3239" s="13"/>
      <c r="Z3239" s="13"/>
      <c r="AA3239" s="13"/>
      <c r="AB3239" s="13"/>
      <c r="AC3239" s="13"/>
      <c r="AD3239" s="13"/>
      <c r="AE3239" s="13"/>
      <c r="AT3239" s="243" t="s">
        <v>171</v>
      </c>
      <c r="AU3239" s="243" t="s">
        <v>83</v>
      </c>
      <c r="AV3239" s="13" t="s">
        <v>83</v>
      </c>
      <c r="AW3239" s="13" t="s">
        <v>35</v>
      </c>
      <c r="AX3239" s="13" t="s">
        <v>73</v>
      </c>
      <c r="AY3239" s="243" t="s">
        <v>160</v>
      </c>
    </row>
    <row r="3240" s="13" customFormat="1">
      <c r="A3240" s="13"/>
      <c r="B3240" s="232"/>
      <c r="C3240" s="233"/>
      <c r="D3240" s="234" t="s">
        <v>171</v>
      </c>
      <c r="E3240" s="235" t="s">
        <v>19</v>
      </c>
      <c r="F3240" s="236" t="s">
        <v>1570</v>
      </c>
      <c r="G3240" s="233"/>
      <c r="H3240" s="237">
        <v>11.526999999999999</v>
      </c>
      <c r="I3240" s="238"/>
      <c r="J3240" s="233"/>
      <c r="K3240" s="233"/>
      <c r="L3240" s="239"/>
      <c r="M3240" s="240"/>
      <c r="N3240" s="241"/>
      <c r="O3240" s="241"/>
      <c r="P3240" s="241"/>
      <c r="Q3240" s="241"/>
      <c r="R3240" s="241"/>
      <c r="S3240" s="241"/>
      <c r="T3240" s="242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T3240" s="243" t="s">
        <v>171</v>
      </c>
      <c r="AU3240" s="243" t="s">
        <v>83</v>
      </c>
      <c r="AV3240" s="13" t="s">
        <v>83</v>
      </c>
      <c r="AW3240" s="13" t="s">
        <v>35</v>
      </c>
      <c r="AX3240" s="13" t="s">
        <v>73</v>
      </c>
      <c r="AY3240" s="243" t="s">
        <v>160</v>
      </c>
    </row>
    <row r="3241" s="13" customFormat="1">
      <c r="A3241" s="13"/>
      <c r="B3241" s="232"/>
      <c r="C3241" s="233"/>
      <c r="D3241" s="234" t="s">
        <v>171</v>
      </c>
      <c r="E3241" s="235" t="s">
        <v>19</v>
      </c>
      <c r="F3241" s="236" t="s">
        <v>1571</v>
      </c>
      <c r="G3241" s="233"/>
      <c r="H3241" s="237">
        <v>75.885000000000005</v>
      </c>
      <c r="I3241" s="238"/>
      <c r="J3241" s="233"/>
      <c r="K3241" s="233"/>
      <c r="L3241" s="239"/>
      <c r="M3241" s="240"/>
      <c r="N3241" s="241"/>
      <c r="O3241" s="241"/>
      <c r="P3241" s="241"/>
      <c r="Q3241" s="241"/>
      <c r="R3241" s="241"/>
      <c r="S3241" s="241"/>
      <c r="T3241" s="242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T3241" s="243" t="s">
        <v>171</v>
      </c>
      <c r="AU3241" s="243" t="s">
        <v>83</v>
      </c>
      <c r="AV3241" s="13" t="s">
        <v>83</v>
      </c>
      <c r="AW3241" s="13" t="s">
        <v>35</v>
      </c>
      <c r="AX3241" s="13" t="s">
        <v>73</v>
      </c>
      <c r="AY3241" s="243" t="s">
        <v>160</v>
      </c>
    </row>
    <row r="3242" s="15" customFormat="1">
      <c r="A3242" s="15"/>
      <c r="B3242" s="265"/>
      <c r="C3242" s="266"/>
      <c r="D3242" s="234" t="s">
        <v>171</v>
      </c>
      <c r="E3242" s="267" t="s">
        <v>19</v>
      </c>
      <c r="F3242" s="268" t="s">
        <v>1358</v>
      </c>
      <c r="G3242" s="266"/>
      <c r="H3242" s="269">
        <v>373.42500000000001</v>
      </c>
      <c r="I3242" s="270"/>
      <c r="J3242" s="266"/>
      <c r="K3242" s="266"/>
      <c r="L3242" s="271"/>
      <c r="M3242" s="272"/>
      <c r="N3242" s="273"/>
      <c r="O3242" s="273"/>
      <c r="P3242" s="273"/>
      <c r="Q3242" s="273"/>
      <c r="R3242" s="273"/>
      <c r="S3242" s="273"/>
      <c r="T3242" s="274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15"/>
      <c r="AT3242" s="275" t="s">
        <v>171</v>
      </c>
      <c r="AU3242" s="275" t="s">
        <v>83</v>
      </c>
      <c r="AV3242" s="15" t="s">
        <v>181</v>
      </c>
      <c r="AW3242" s="15" t="s">
        <v>35</v>
      </c>
      <c r="AX3242" s="15" t="s">
        <v>73</v>
      </c>
      <c r="AY3242" s="275" t="s">
        <v>160</v>
      </c>
    </row>
    <row r="3243" s="13" customFormat="1">
      <c r="A3243" s="13"/>
      <c r="B3243" s="232"/>
      <c r="C3243" s="233"/>
      <c r="D3243" s="234" t="s">
        <v>171</v>
      </c>
      <c r="E3243" s="235" t="s">
        <v>19</v>
      </c>
      <c r="F3243" s="236" t="s">
        <v>1189</v>
      </c>
      <c r="G3243" s="233"/>
      <c r="H3243" s="237">
        <v>27.434000000000001</v>
      </c>
      <c r="I3243" s="238"/>
      <c r="J3243" s="233"/>
      <c r="K3243" s="233"/>
      <c r="L3243" s="239"/>
      <c r="M3243" s="240"/>
      <c r="N3243" s="241"/>
      <c r="O3243" s="241"/>
      <c r="P3243" s="241"/>
      <c r="Q3243" s="241"/>
      <c r="R3243" s="241"/>
      <c r="S3243" s="241"/>
      <c r="T3243" s="242"/>
      <c r="U3243" s="13"/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3"/>
      <c r="AT3243" s="243" t="s">
        <v>171</v>
      </c>
      <c r="AU3243" s="243" t="s">
        <v>83</v>
      </c>
      <c r="AV3243" s="13" t="s">
        <v>83</v>
      </c>
      <c r="AW3243" s="13" t="s">
        <v>35</v>
      </c>
      <c r="AX3243" s="13" t="s">
        <v>73</v>
      </c>
      <c r="AY3243" s="243" t="s">
        <v>160</v>
      </c>
    </row>
    <row r="3244" s="13" customFormat="1">
      <c r="A3244" s="13"/>
      <c r="B3244" s="232"/>
      <c r="C3244" s="233"/>
      <c r="D3244" s="234" t="s">
        <v>171</v>
      </c>
      <c r="E3244" s="235" t="s">
        <v>19</v>
      </c>
      <c r="F3244" s="236" t="s">
        <v>1190</v>
      </c>
      <c r="G3244" s="233"/>
      <c r="H3244" s="237">
        <v>17.013999999999999</v>
      </c>
      <c r="I3244" s="238"/>
      <c r="J3244" s="233"/>
      <c r="K3244" s="233"/>
      <c r="L3244" s="239"/>
      <c r="M3244" s="240"/>
      <c r="N3244" s="241"/>
      <c r="O3244" s="241"/>
      <c r="P3244" s="241"/>
      <c r="Q3244" s="241"/>
      <c r="R3244" s="241"/>
      <c r="S3244" s="241"/>
      <c r="T3244" s="242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T3244" s="243" t="s">
        <v>171</v>
      </c>
      <c r="AU3244" s="243" t="s">
        <v>83</v>
      </c>
      <c r="AV3244" s="13" t="s">
        <v>83</v>
      </c>
      <c r="AW3244" s="13" t="s">
        <v>35</v>
      </c>
      <c r="AX3244" s="13" t="s">
        <v>73</v>
      </c>
      <c r="AY3244" s="243" t="s">
        <v>160</v>
      </c>
    </row>
    <row r="3245" s="13" customFormat="1">
      <c r="A3245" s="13"/>
      <c r="B3245" s="232"/>
      <c r="C3245" s="233"/>
      <c r="D3245" s="234" t="s">
        <v>171</v>
      </c>
      <c r="E3245" s="235" t="s">
        <v>19</v>
      </c>
      <c r="F3245" s="236" t="s">
        <v>1191</v>
      </c>
      <c r="G3245" s="233"/>
      <c r="H3245" s="237">
        <v>34.332000000000001</v>
      </c>
      <c r="I3245" s="238"/>
      <c r="J3245" s="233"/>
      <c r="K3245" s="233"/>
      <c r="L3245" s="239"/>
      <c r="M3245" s="240"/>
      <c r="N3245" s="241"/>
      <c r="O3245" s="241"/>
      <c r="P3245" s="241"/>
      <c r="Q3245" s="241"/>
      <c r="R3245" s="241"/>
      <c r="S3245" s="241"/>
      <c r="T3245" s="242"/>
      <c r="U3245" s="13"/>
      <c r="V3245" s="13"/>
      <c r="W3245" s="13"/>
      <c r="X3245" s="13"/>
      <c r="Y3245" s="13"/>
      <c r="Z3245" s="13"/>
      <c r="AA3245" s="13"/>
      <c r="AB3245" s="13"/>
      <c r="AC3245" s="13"/>
      <c r="AD3245" s="13"/>
      <c r="AE3245" s="13"/>
      <c r="AT3245" s="243" t="s">
        <v>171</v>
      </c>
      <c r="AU3245" s="243" t="s">
        <v>83</v>
      </c>
      <c r="AV3245" s="13" t="s">
        <v>83</v>
      </c>
      <c r="AW3245" s="13" t="s">
        <v>35</v>
      </c>
      <c r="AX3245" s="13" t="s">
        <v>73</v>
      </c>
      <c r="AY3245" s="243" t="s">
        <v>160</v>
      </c>
    </row>
    <row r="3246" s="13" customFormat="1">
      <c r="A3246" s="13"/>
      <c r="B3246" s="232"/>
      <c r="C3246" s="233"/>
      <c r="D3246" s="234" t="s">
        <v>171</v>
      </c>
      <c r="E3246" s="235" t="s">
        <v>19</v>
      </c>
      <c r="F3246" s="236" t="s">
        <v>1192</v>
      </c>
      <c r="G3246" s="233"/>
      <c r="H3246" s="237">
        <v>50.231999999999999</v>
      </c>
      <c r="I3246" s="238"/>
      <c r="J3246" s="233"/>
      <c r="K3246" s="233"/>
      <c r="L3246" s="239"/>
      <c r="M3246" s="240"/>
      <c r="N3246" s="241"/>
      <c r="O3246" s="241"/>
      <c r="P3246" s="241"/>
      <c r="Q3246" s="241"/>
      <c r="R3246" s="241"/>
      <c r="S3246" s="241"/>
      <c r="T3246" s="242"/>
      <c r="U3246" s="13"/>
      <c r="V3246" s="13"/>
      <c r="W3246" s="13"/>
      <c r="X3246" s="13"/>
      <c r="Y3246" s="13"/>
      <c r="Z3246" s="13"/>
      <c r="AA3246" s="13"/>
      <c r="AB3246" s="13"/>
      <c r="AC3246" s="13"/>
      <c r="AD3246" s="13"/>
      <c r="AE3246" s="13"/>
      <c r="AT3246" s="243" t="s">
        <v>171</v>
      </c>
      <c r="AU3246" s="243" t="s">
        <v>83</v>
      </c>
      <c r="AV3246" s="13" t="s">
        <v>83</v>
      </c>
      <c r="AW3246" s="13" t="s">
        <v>35</v>
      </c>
      <c r="AX3246" s="13" t="s">
        <v>73</v>
      </c>
      <c r="AY3246" s="243" t="s">
        <v>160</v>
      </c>
    </row>
    <row r="3247" s="13" customFormat="1">
      <c r="A3247" s="13"/>
      <c r="B3247" s="232"/>
      <c r="C3247" s="233"/>
      <c r="D3247" s="234" t="s">
        <v>171</v>
      </c>
      <c r="E3247" s="235" t="s">
        <v>19</v>
      </c>
      <c r="F3247" s="236" t="s">
        <v>1193</v>
      </c>
      <c r="G3247" s="233"/>
      <c r="H3247" s="237">
        <v>45.936</v>
      </c>
      <c r="I3247" s="238"/>
      <c r="J3247" s="233"/>
      <c r="K3247" s="233"/>
      <c r="L3247" s="239"/>
      <c r="M3247" s="240"/>
      <c r="N3247" s="241"/>
      <c r="O3247" s="241"/>
      <c r="P3247" s="241"/>
      <c r="Q3247" s="241"/>
      <c r="R3247" s="241"/>
      <c r="S3247" s="241"/>
      <c r="T3247" s="242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T3247" s="243" t="s">
        <v>171</v>
      </c>
      <c r="AU3247" s="243" t="s">
        <v>83</v>
      </c>
      <c r="AV3247" s="13" t="s">
        <v>83</v>
      </c>
      <c r="AW3247" s="13" t="s">
        <v>35</v>
      </c>
      <c r="AX3247" s="13" t="s">
        <v>73</v>
      </c>
      <c r="AY3247" s="243" t="s">
        <v>160</v>
      </c>
    </row>
    <row r="3248" s="13" customFormat="1">
      <c r="A3248" s="13"/>
      <c r="B3248" s="232"/>
      <c r="C3248" s="233"/>
      <c r="D3248" s="234" t="s">
        <v>171</v>
      </c>
      <c r="E3248" s="235" t="s">
        <v>19</v>
      </c>
      <c r="F3248" s="236" t="s">
        <v>1194</v>
      </c>
      <c r="G3248" s="233"/>
      <c r="H3248" s="237">
        <v>12.505000000000001</v>
      </c>
      <c r="I3248" s="238"/>
      <c r="J3248" s="233"/>
      <c r="K3248" s="233"/>
      <c r="L3248" s="239"/>
      <c r="M3248" s="240"/>
      <c r="N3248" s="241"/>
      <c r="O3248" s="241"/>
      <c r="P3248" s="241"/>
      <c r="Q3248" s="241"/>
      <c r="R3248" s="241"/>
      <c r="S3248" s="241"/>
      <c r="T3248" s="242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T3248" s="243" t="s">
        <v>171</v>
      </c>
      <c r="AU3248" s="243" t="s">
        <v>83</v>
      </c>
      <c r="AV3248" s="13" t="s">
        <v>83</v>
      </c>
      <c r="AW3248" s="13" t="s">
        <v>35</v>
      </c>
      <c r="AX3248" s="13" t="s">
        <v>73</v>
      </c>
      <c r="AY3248" s="243" t="s">
        <v>160</v>
      </c>
    </row>
    <row r="3249" s="13" customFormat="1">
      <c r="A3249" s="13"/>
      <c r="B3249" s="232"/>
      <c r="C3249" s="233"/>
      <c r="D3249" s="234" t="s">
        <v>171</v>
      </c>
      <c r="E3249" s="235" t="s">
        <v>19</v>
      </c>
      <c r="F3249" s="236" t="s">
        <v>1195</v>
      </c>
      <c r="G3249" s="233"/>
      <c r="H3249" s="237">
        <v>19.635000000000002</v>
      </c>
      <c r="I3249" s="238"/>
      <c r="J3249" s="233"/>
      <c r="K3249" s="233"/>
      <c r="L3249" s="239"/>
      <c r="M3249" s="240"/>
      <c r="N3249" s="241"/>
      <c r="O3249" s="241"/>
      <c r="P3249" s="241"/>
      <c r="Q3249" s="241"/>
      <c r="R3249" s="241"/>
      <c r="S3249" s="241"/>
      <c r="T3249" s="242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T3249" s="243" t="s">
        <v>171</v>
      </c>
      <c r="AU3249" s="243" t="s">
        <v>83</v>
      </c>
      <c r="AV3249" s="13" t="s">
        <v>83</v>
      </c>
      <c r="AW3249" s="13" t="s">
        <v>35</v>
      </c>
      <c r="AX3249" s="13" t="s">
        <v>73</v>
      </c>
      <c r="AY3249" s="243" t="s">
        <v>160</v>
      </c>
    </row>
    <row r="3250" s="13" customFormat="1">
      <c r="A3250" s="13"/>
      <c r="B3250" s="232"/>
      <c r="C3250" s="233"/>
      <c r="D3250" s="234" t="s">
        <v>171</v>
      </c>
      <c r="E3250" s="235" t="s">
        <v>19</v>
      </c>
      <c r="F3250" s="236" t="s">
        <v>1196</v>
      </c>
      <c r="G3250" s="233"/>
      <c r="H3250" s="237">
        <v>4.9509999999999996</v>
      </c>
      <c r="I3250" s="238"/>
      <c r="J3250" s="233"/>
      <c r="K3250" s="233"/>
      <c r="L3250" s="239"/>
      <c r="M3250" s="240"/>
      <c r="N3250" s="241"/>
      <c r="O3250" s="241"/>
      <c r="P3250" s="241"/>
      <c r="Q3250" s="241"/>
      <c r="R3250" s="241"/>
      <c r="S3250" s="241"/>
      <c r="T3250" s="242"/>
      <c r="U3250" s="13"/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3"/>
      <c r="AT3250" s="243" t="s">
        <v>171</v>
      </c>
      <c r="AU3250" s="243" t="s">
        <v>83</v>
      </c>
      <c r="AV3250" s="13" t="s">
        <v>83</v>
      </c>
      <c r="AW3250" s="13" t="s">
        <v>35</v>
      </c>
      <c r="AX3250" s="13" t="s">
        <v>73</v>
      </c>
      <c r="AY3250" s="243" t="s">
        <v>160</v>
      </c>
    </row>
    <row r="3251" s="13" customFormat="1">
      <c r="A3251" s="13"/>
      <c r="B3251" s="232"/>
      <c r="C3251" s="233"/>
      <c r="D3251" s="234" t="s">
        <v>171</v>
      </c>
      <c r="E3251" s="235" t="s">
        <v>19</v>
      </c>
      <c r="F3251" s="236" t="s">
        <v>1197</v>
      </c>
      <c r="G3251" s="233"/>
      <c r="H3251" s="237">
        <v>2.794</v>
      </c>
      <c r="I3251" s="238"/>
      <c r="J3251" s="233"/>
      <c r="K3251" s="233"/>
      <c r="L3251" s="239"/>
      <c r="M3251" s="240"/>
      <c r="N3251" s="241"/>
      <c r="O3251" s="241"/>
      <c r="P3251" s="241"/>
      <c r="Q3251" s="241"/>
      <c r="R3251" s="241"/>
      <c r="S3251" s="241"/>
      <c r="T3251" s="242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T3251" s="243" t="s">
        <v>171</v>
      </c>
      <c r="AU3251" s="243" t="s">
        <v>83</v>
      </c>
      <c r="AV3251" s="13" t="s">
        <v>83</v>
      </c>
      <c r="AW3251" s="13" t="s">
        <v>35</v>
      </c>
      <c r="AX3251" s="13" t="s">
        <v>73</v>
      </c>
      <c r="AY3251" s="243" t="s">
        <v>160</v>
      </c>
    </row>
    <row r="3252" s="13" customFormat="1">
      <c r="A3252" s="13"/>
      <c r="B3252" s="232"/>
      <c r="C3252" s="233"/>
      <c r="D3252" s="234" t="s">
        <v>171</v>
      </c>
      <c r="E3252" s="235" t="s">
        <v>19</v>
      </c>
      <c r="F3252" s="236" t="s">
        <v>1198</v>
      </c>
      <c r="G3252" s="233"/>
      <c r="H3252" s="237">
        <v>13.932</v>
      </c>
      <c r="I3252" s="238"/>
      <c r="J3252" s="233"/>
      <c r="K3252" s="233"/>
      <c r="L3252" s="239"/>
      <c r="M3252" s="240"/>
      <c r="N3252" s="241"/>
      <c r="O3252" s="241"/>
      <c r="P3252" s="241"/>
      <c r="Q3252" s="241"/>
      <c r="R3252" s="241"/>
      <c r="S3252" s="241"/>
      <c r="T3252" s="242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  <c r="AT3252" s="243" t="s">
        <v>171</v>
      </c>
      <c r="AU3252" s="243" t="s">
        <v>83</v>
      </c>
      <c r="AV3252" s="13" t="s">
        <v>83</v>
      </c>
      <c r="AW3252" s="13" t="s">
        <v>35</v>
      </c>
      <c r="AX3252" s="13" t="s">
        <v>73</v>
      </c>
      <c r="AY3252" s="243" t="s">
        <v>160</v>
      </c>
    </row>
    <row r="3253" s="13" customFormat="1">
      <c r="A3253" s="13"/>
      <c r="B3253" s="232"/>
      <c r="C3253" s="233"/>
      <c r="D3253" s="234" t="s">
        <v>171</v>
      </c>
      <c r="E3253" s="235" t="s">
        <v>19</v>
      </c>
      <c r="F3253" s="236" t="s">
        <v>1199</v>
      </c>
      <c r="G3253" s="233"/>
      <c r="H3253" s="237">
        <v>11.811</v>
      </c>
      <c r="I3253" s="238"/>
      <c r="J3253" s="233"/>
      <c r="K3253" s="233"/>
      <c r="L3253" s="239"/>
      <c r="M3253" s="240"/>
      <c r="N3253" s="241"/>
      <c r="O3253" s="241"/>
      <c r="P3253" s="241"/>
      <c r="Q3253" s="241"/>
      <c r="R3253" s="241"/>
      <c r="S3253" s="241"/>
      <c r="T3253" s="242"/>
      <c r="U3253" s="13"/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3"/>
      <c r="AT3253" s="243" t="s">
        <v>171</v>
      </c>
      <c r="AU3253" s="243" t="s">
        <v>83</v>
      </c>
      <c r="AV3253" s="13" t="s">
        <v>83</v>
      </c>
      <c r="AW3253" s="13" t="s">
        <v>35</v>
      </c>
      <c r="AX3253" s="13" t="s">
        <v>73</v>
      </c>
      <c r="AY3253" s="243" t="s">
        <v>160</v>
      </c>
    </row>
    <row r="3254" s="13" customFormat="1">
      <c r="A3254" s="13"/>
      <c r="B3254" s="232"/>
      <c r="C3254" s="233"/>
      <c r="D3254" s="234" t="s">
        <v>171</v>
      </c>
      <c r="E3254" s="235" t="s">
        <v>19</v>
      </c>
      <c r="F3254" s="236" t="s">
        <v>1200</v>
      </c>
      <c r="G3254" s="233"/>
      <c r="H3254" s="237">
        <v>10.298</v>
      </c>
      <c r="I3254" s="238"/>
      <c r="J3254" s="233"/>
      <c r="K3254" s="233"/>
      <c r="L3254" s="239"/>
      <c r="M3254" s="240"/>
      <c r="N3254" s="241"/>
      <c r="O3254" s="241"/>
      <c r="P3254" s="241"/>
      <c r="Q3254" s="241"/>
      <c r="R3254" s="241"/>
      <c r="S3254" s="241"/>
      <c r="T3254" s="242"/>
      <c r="U3254" s="13"/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3"/>
      <c r="AT3254" s="243" t="s">
        <v>171</v>
      </c>
      <c r="AU3254" s="243" t="s">
        <v>83</v>
      </c>
      <c r="AV3254" s="13" t="s">
        <v>83</v>
      </c>
      <c r="AW3254" s="13" t="s">
        <v>35</v>
      </c>
      <c r="AX3254" s="13" t="s">
        <v>73</v>
      </c>
      <c r="AY3254" s="243" t="s">
        <v>160</v>
      </c>
    </row>
    <row r="3255" s="13" customFormat="1">
      <c r="A3255" s="13"/>
      <c r="B3255" s="232"/>
      <c r="C3255" s="233"/>
      <c r="D3255" s="234" t="s">
        <v>171</v>
      </c>
      <c r="E3255" s="235" t="s">
        <v>19</v>
      </c>
      <c r="F3255" s="236" t="s">
        <v>1201</v>
      </c>
      <c r="G3255" s="233"/>
      <c r="H3255" s="237">
        <v>9.8059999999999992</v>
      </c>
      <c r="I3255" s="238"/>
      <c r="J3255" s="233"/>
      <c r="K3255" s="233"/>
      <c r="L3255" s="239"/>
      <c r="M3255" s="240"/>
      <c r="N3255" s="241"/>
      <c r="O3255" s="241"/>
      <c r="P3255" s="241"/>
      <c r="Q3255" s="241"/>
      <c r="R3255" s="241"/>
      <c r="S3255" s="241"/>
      <c r="T3255" s="242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  <c r="AT3255" s="243" t="s">
        <v>171</v>
      </c>
      <c r="AU3255" s="243" t="s">
        <v>83</v>
      </c>
      <c r="AV3255" s="13" t="s">
        <v>83</v>
      </c>
      <c r="AW3255" s="13" t="s">
        <v>35</v>
      </c>
      <c r="AX3255" s="13" t="s">
        <v>73</v>
      </c>
      <c r="AY3255" s="243" t="s">
        <v>160</v>
      </c>
    </row>
    <row r="3256" s="13" customFormat="1">
      <c r="A3256" s="13"/>
      <c r="B3256" s="232"/>
      <c r="C3256" s="233"/>
      <c r="D3256" s="234" t="s">
        <v>171</v>
      </c>
      <c r="E3256" s="235" t="s">
        <v>19</v>
      </c>
      <c r="F3256" s="236" t="s">
        <v>1202</v>
      </c>
      <c r="G3256" s="233"/>
      <c r="H3256" s="237">
        <v>33.149000000000001</v>
      </c>
      <c r="I3256" s="238"/>
      <c r="J3256" s="233"/>
      <c r="K3256" s="233"/>
      <c r="L3256" s="239"/>
      <c r="M3256" s="240"/>
      <c r="N3256" s="241"/>
      <c r="O3256" s="241"/>
      <c r="P3256" s="241"/>
      <c r="Q3256" s="241"/>
      <c r="R3256" s="241"/>
      <c r="S3256" s="241"/>
      <c r="T3256" s="242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T3256" s="243" t="s">
        <v>171</v>
      </c>
      <c r="AU3256" s="243" t="s">
        <v>83</v>
      </c>
      <c r="AV3256" s="13" t="s">
        <v>83</v>
      </c>
      <c r="AW3256" s="13" t="s">
        <v>35</v>
      </c>
      <c r="AX3256" s="13" t="s">
        <v>73</v>
      </c>
      <c r="AY3256" s="243" t="s">
        <v>160</v>
      </c>
    </row>
    <row r="3257" s="13" customFormat="1">
      <c r="A3257" s="13"/>
      <c r="B3257" s="232"/>
      <c r="C3257" s="233"/>
      <c r="D3257" s="234" t="s">
        <v>171</v>
      </c>
      <c r="E3257" s="235" t="s">
        <v>19</v>
      </c>
      <c r="F3257" s="236" t="s">
        <v>1203</v>
      </c>
      <c r="G3257" s="233"/>
      <c r="H3257" s="237">
        <v>48.780999999999999</v>
      </c>
      <c r="I3257" s="238"/>
      <c r="J3257" s="233"/>
      <c r="K3257" s="233"/>
      <c r="L3257" s="239"/>
      <c r="M3257" s="240"/>
      <c r="N3257" s="241"/>
      <c r="O3257" s="241"/>
      <c r="P3257" s="241"/>
      <c r="Q3257" s="241"/>
      <c r="R3257" s="241"/>
      <c r="S3257" s="241"/>
      <c r="T3257" s="242"/>
      <c r="U3257" s="13"/>
      <c r="V3257" s="13"/>
      <c r="W3257" s="13"/>
      <c r="X3257" s="13"/>
      <c r="Y3257" s="13"/>
      <c r="Z3257" s="13"/>
      <c r="AA3257" s="13"/>
      <c r="AB3257" s="13"/>
      <c r="AC3257" s="13"/>
      <c r="AD3257" s="13"/>
      <c r="AE3257" s="13"/>
      <c r="AT3257" s="243" t="s">
        <v>171</v>
      </c>
      <c r="AU3257" s="243" t="s">
        <v>83</v>
      </c>
      <c r="AV3257" s="13" t="s">
        <v>83</v>
      </c>
      <c r="AW3257" s="13" t="s">
        <v>35</v>
      </c>
      <c r="AX3257" s="13" t="s">
        <v>73</v>
      </c>
      <c r="AY3257" s="243" t="s">
        <v>160</v>
      </c>
    </row>
    <row r="3258" s="13" customFormat="1">
      <c r="A3258" s="13"/>
      <c r="B3258" s="232"/>
      <c r="C3258" s="233"/>
      <c r="D3258" s="234" t="s">
        <v>171</v>
      </c>
      <c r="E3258" s="235" t="s">
        <v>19</v>
      </c>
      <c r="F3258" s="236" t="s">
        <v>1204</v>
      </c>
      <c r="G3258" s="233"/>
      <c r="H3258" s="237">
        <v>45.039000000000001</v>
      </c>
      <c r="I3258" s="238"/>
      <c r="J3258" s="233"/>
      <c r="K3258" s="233"/>
      <c r="L3258" s="239"/>
      <c r="M3258" s="240"/>
      <c r="N3258" s="241"/>
      <c r="O3258" s="241"/>
      <c r="P3258" s="241"/>
      <c r="Q3258" s="241"/>
      <c r="R3258" s="241"/>
      <c r="S3258" s="241"/>
      <c r="T3258" s="242"/>
      <c r="U3258" s="13"/>
      <c r="V3258" s="13"/>
      <c r="W3258" s="13"/>
      <c r="X3258" s="13"/>
      <c r="Y3258" s="13"/>
      <c r="Z3258" s="13"/>
      <c r="AA3258" s="13"/>
      <c r="AB3258" s="13"/>
      <c r="AC3258" s="13"/>
      <c r="AD3258" s="13"/>
      <c r="AE3258" s="13"/>
      <c r="AT3258" s="243" t="s">
        <v>171</v>
      </c>
      <c r="AU3258" s="243" t="s">
        <v>83</v>
      </c>
      <c r="AV3258" s="13" t="s">
        <v>83</v>
      </c>
      <c r="AW3258" s="13" t="s">
        <v>35</v>
      </c>
      <c r="AX3258" s="13" t="s">
        <v>73</v>
      </c>
      <c r="AY3258" s="243" t="s">
        <v>160</v>
      </c>
    </row>
    <row r="3259" s="13" customFormat="1">
      <c r="A3259" s="13"/>
      <c r="B3259" s="232"/>
      <c r="C3259" s="233"/>
      <c r="D3259" s="234" t="s">
        <v>171</v>
      </c>
      <c r="E3259" s="235" t="s">
        <v>19</v>
      </c>
      <c r="F3259" s="236" t="s">
        <v>1205</v>
      </c>
      <c r="G3259" s="233"/>
      <c r="H3259" s="237">
        <v>50.353000000000002</v>
      </c>
      <c r="I3259" s="238"/>
      <c r="J3259" s="233"/>
      <c r="K3259" s="233"/>
      <c r="L3259" s="239"/>
      <c r="M3259" s="240"/>
      <c r="N3259" s="241"/>
      <c r="O3259" s="241"/>
      <c r="P3259" s="241"/>
      <c r="Q3259" s="241"/>
      <c r="R3259" s="241"/>
      <c r="S3259" s="241"/>
      <c r="T3259" s="242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  <c r="AT3259" s="243" t="s">
        <v>171</v>
      </c>
      <c r="AU3259" s="243" t="s">
        <v>83</v>
      </c>
      <c r="AV3259" s="13" t="s">
        <v>83</v>
      </c>
      <c r="AW3259" s="13" t="s">
        <v>35</v>
      </c>
      <c r="AX3259" s="13" t="s">
        <v>73</v>
      </c>
      <c r="AY3259" s="243" t="s">
        <v>160</v>
      </c>
    </row>
    <row r="3260" s="15" customFormat="1">
      <c r="A3260" s="15"/>
      <c r="B3260" s="265"/>
      <c r="C3260" s="266"/>
      <c r="D3260" s="234" t="s">
        <v>171</v>
      </c>
      <c r="E3260" s="267" t="s">
        <v>19</v>
      </c>
      <c r="F3260" s="268" t="s">
        <v>1206</v>
      </c>
      <c r="G3260" s="266"/>
      <c r="H3260" s="269">
        <v>438.00200000000001</v>
      </c>
      <c r="I3260" s="270"/>
      <c r="J3260" s="266"/>
      <c r="K3260" s="266"/>
      <c r="L3260" s="271"/>
      <c r="M3260" s="272"/>
      <c r="N3260" s="273"/>
      <c r="O3260" s="273"/>
      <c r="P3260" s="273"/>
      <c r="Q3260" s="273"/>
      <c r="R3260" s="273"/>
      <c r="S3260" s="273"/>
      <c r="T3260" s="274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15"/>
      <c r="AT3260" s="275" t="s">
        <v>171</v>
      </c>
      <c r="AU3260" s="275" t="s">
        <v>83</v>
      </c>
      <c r="AV3260" s="15" t="s">
        <v>181</v>
      </c>
      <c r="AW3260" s="15" t="s">
        <v>35</v>
      </c>
      <c r="AX3260" s="15" t="s">
        <v>73</v>
      </c>
      <c r="AY3260" s="275" t="s">
        <v>160</v>
      </c>
    </row>
    <row r="3261" s="13" customFormat="1">
      <c r="A3261" s="13"/>
      <c r="B3261" s="232"/>
      <c r="C3261" s="233"/>
      <c r="D3261" s="234" t="s">
        <v>171</v>
      </c>
      <c r="E3261" s="235" t="s">
        <v>19</v>
      </c>
      <c r="F3261" s="236" t="s">
        <v>1576</v>
      </c>
      <c r="G3261" s="233"/>
      <c r="H3261" s="237">
        <v>13.917</v>
      </c>
      <c r="I3261" s="238"/>
      <c r="J3261" s="233"/>
      <c r="K3261" s="233"/>
      <c r="L3261" s="239"/>
      <c r="M3261" s="240"/>
      <c r="N3261" s="241"/>
      <c r="O3261" s="241"/>
      <c r="P3261" s="241"/>
      <c r="Q3261" s="241"/>
      <c r="R3261" s="241"/>
      <c r="S3261" s="241"/>
      <c r="T3261" s="242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T3261" s="243" t="s">
        <v>171</v>
      </c>
      <c r="AU3261" s="243" t="s">
        <v>83</v>
      </c>
      <c r="AV3261" s="13" t="s">
        <v>83</v>
      </c>
      <c r="AW3261" s="13" t="s">
        <v>35</v>
      </c>
      <c r="AX3261" s="13" t="s">
        <v>73</v>
      </c>
      <c r="AY3261" s="243" t="s">
        <v>160</v>
      </c>
    </row>
    <row r="3262" s="13" customFormat="1">
      <c r="A3262" s="13"/>
      <c r="B3262" s="232"/>
      <c r="C3262" s="233"/>
      <c r="D3262" s="234" t="s">
        <v>171</v>
      </c>
      <c r="E3262" s="235" t="s">
        <v>19</v>
      </c>
      <c r="F3262" s="236" t="s">
        <v>1577</v>
      </c>
      <c r="G3262" s="233"/>
      <c r="H3262" s="237">
        <v>5.7770000000000001</v>
      </c>
      <c r="I3262" s="238"/>
      <c r="J3262" s="233"/>
      <c r="K3262" s="233"/>
      <c r="L3262" s="239"/>
      <c r="M3262" s="240"/>
      <c r="N3262" s="241"/>
      <c r="O3262" s="241"/>
      <c r="P3262" s="241"/>
      <c r="Q3262" s="241"/>
      <c r="R3262" s="241"/>
      <c r="S3262" s="241"/>
      <c r="T3262" s="242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T3262" s="243" t="s">
        <v>171</v>
      </c>
      <c r="AU3262" s="243" t="s">
        <v>83</v>
      </c>
      <c r="AV3262" s="13" t="s">
        <v>83</v>
      </c>
      <c r="AW3262" s="13" t="s">
        <v>35</v>
      </c>
      <c r="AX3262" s="13" t="s">
        <v>73</v>
      </c>
      <c r="AY3262" s="243" t="s">
        <v>160</v>
      </c>
    </row>
    <row r="3263" s="15" customFormat="1">
      <c r="A3263" s="15"/>
      <c r="B3263" s="265"/>
      <c r="C3263" s="266"/>
      <c r="D3263" s="234" t="s">
        <v>171</v>
      </c>
      <c r="E3263" s="267" t="s">
        <v>19</v>
      </c>
      <c r="F3263" s="268" t="s">
        <v>1387</v>
      </c>
      <c r="G3263" s="266"/>
      <c r="H3263" s="269">
        <v>19.693999999999999</v>
      </c>
      <c r="I3263" s="270"/>
      <c r="J3263" s="266"/>
      <c r="K3263" s="266"/>
      <c r="L3263" s="271"/>
      <c r="M3263" s="272"/>
      <c r="N3263" s="273"/>
      <c r="O3263" s="273"/>
      <c r="P3263" s="273"/>
      <c r="Q3263" s="273"/>
      <c r="R3263" s="273"/>
      <c r="S3263" s="273"/>
      <c r="T3263" s="274"/>
      <c r="U3263" s="15"/>
      <c r="V3263" s="15"/>
      <c r="W3263" s="15"/>
      <c r="X3263" s="15"/>
      <c r="Y3263" s="15"/>
      <c r="Z3263" s="15"/>
      <c r="AA3263" s="15"/>
      <c r="AB3263" s="15"/>
      <c r="AC3263" s="15"/>
      <c r="AD3263" s="15"/>
      <c r="AE3263" s="15"/>
      <c r="AT3263" s="275" t="s">
        <v>171</v>
      </c>
      <c r="AU3263" s="275" t="s">
        <v>83</v>
      </c>
      <c r="AV3263" s="15" t="s">
        <v>181</v>
      </c>
      <c r="AW3263" s="15" t="s">
        <v>35</v>
      </c>
      <c r="AX3263" s="15" t="s">
        <v>73</v>
      </c>
      <c r="AY3263" s="275" t="s">
        <v>160</v>
      </c>
    </row>
    <row r="3264" s="13" customFormat="1">
      <c r="A3264" s="13"/>
      <c r="B3264" s="232"/>
      <c r="C3264" s="233"/>
      <c r="D3264" s="234" t="s">
        <v>171</v>
      </c>
      <c r="E3264" s="235" t="s">
        <v>19</v>
      </c>
      <c r="F3264" s="236" t="s">
        <v>1578</v>
      </c>
      <c r="G3264" s="233"/>
      <c r="H3264" s="237">
        <v>14.114000000000001</v>
      </c>
      <c r="I3264" s="238"/>
      <c r="J3264" s="233"/>
      <c r="K3264" s="233"/>
      <c r="L3264" s="239"/>
      <c r="M3264" s="240"/>
      <c r="N3264" s="241"/>
      <c r="O3264" s="241"/>
      <c r="P3264" s="241"/>
      <c r="Q3264" s="241"/>
      <c r="R3264" s="241"/>
      <c r="S3264" s="241"/>
      <c r="T3264" s="242"/>
      <c r="U3264" s="13"/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3"/>
      <c r="AT3264" s="243" t="s">
        <v>171</v>
      </c>
      <c r="AU3264" s="243" t="s">
        <v>83</v>
      </c>
      <c r="AV3264" s="13" t="s">
        <v>83</v>
      </c>
      <c r="AW3264" s="13" t="s">
        <v>35</v>
      </c>
      <c r="AX3264" s="13" t="s">
        <v>73</v>
      </c>
      <c r="AY3264" s="243" t="s">
        <v>160</v>
      </c>
    </row>
    <row r="3265" s="15" customFormat="1">
      <c r="A3265" s="15"/>
      <c r="B3265" s="265"/>
      <c r="C3265" s="266"/>
      <c r="D3265" s="234" t="s">
        <v>171</v>
      </c>
      <c r="E3265" s="267" t="s">
        <v>19</v>
      </c>
      <c r="F3265" s="268" t="s">
        <v>1579</v>
      </c>
      <c r="G3265" s="266"/>
      <c r="H3265" s="269">
        <v>14.114000000000001</v>
      </c>
      <c r="I3265" s="270"/>
      <c r="J3265" s="266"/>
      <c r="K3265" s="266"/>
      <c r="L3265" s="271"/>
      <c r="M3265" s="272"/>
      <c r="N3265" s="273"/>
      <c r="O3265" s="273"/>
      <c r="P3265" s="273"/>
      <c r="Q3265" s="273"/>
      <c r="R3265" s="273"/>
      <c r="S3265" s="273"/>
      <c r="T3265" s="274"/>
      <c r="U3265" s="15"/>
      <c r="V3265" s="15"/>
      <c r="W3265" s="15"/>
      <c r="X3265" s="15"/>
      <c r="Y3265" s="15"/>
      <c r="Z3265" s="15"/>
      <c r="AA3265" s="15"/>
      <c r="AB3265" s="15"/>
      <c r="AC3265" s="15"/>
      <c r="AD3265" s="15"/>
      <c r="AE3265" s="15"/>
      <c r="AT3265" s="275" t="s">
        <v>171</v>
      </c>
      <c r="AU3265" s="275" t="s">
        <v>83</v>
      </c>
      <c r="AV3265" s="15" t="s">
        <v>181</v>
      </c>
      <c r="AW3265" s="15" t="s">
        <v>35</v>
      </c>
      <c r="AX3265" s="15" t="s">
        <v>73</v>
      </c>
      <c r="AY3265" s="275" t="s">
        <v>160</v>
      </c>
    </row>
    <row r="3266" s="14" customFormat="1">
      <c r="A3266" s="14"/>
      <c r="B3266" s="244"/>
      <c r="C3266" s="245"/>
      <c r="D3266" s="234" t="s">
        <v>171</v>
      </c>
      <c r="E3266" s="246" t="s">
        <v>19</v>
      </c>
      <c r="F3266" s="247" t="s">
        <v>180</v>
      </c>
      <c r="G3266" s="245"/>
      <c r="H3266" s="248">
        <v>849.447</v>
      </c>
      <c r="I3266" s="249"/>
      <c r="J3266" s="245"/>
      <c r="K3266" s="245"/>
      <c r="L3266" s="250"/>
      <c r="M3266" s="251"/>
      <c r="N3266" s="252"/>
      <c r="O3266" s="252"/>
      <c r="P3266" s="252"/>
      <c r="Q3266" s="252"/>
      <c r="R3266" s="252"/>
      <c r="S3266" s="252"/>
      <c r="T3266" s="253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T3266" s="254" t="s">
        <v>171</v>
      </c>
      <c r="AU3266" s="254" t="s">
        <v>83</v>
      </c>
      <c r="AV3266" s="14" t="s">
        <v>167</v>
      </c>
      <c r="AW3266" s="14" t="s">
        <v>35</v>
      </c>
      <c r="AX3266" s="14" t="s">
        <v>81</v>
      </c>
      <c r="AY3266" s="254" t="s">
        <v>160</v>
      </c>
    </row>
    <row r="3267" s="2" customFormat="1" ht="24.15" customHeight="1">
      <c r="A3267" s="40"/>
      <c r="B3267" s="41"/>
      <c r="C3267" s="255" t="s">
        <v>3851</v>
      </c>
      <c r="D3267" s="255" t="s">
        <v>242</v>
      </c>
      <c r="E3267" s="256" t="s">
        <v>3852</v>
      </c>
      <c r="F3267" s="257" t="s">
        <v>3853</v>
      </c>
      <c r="G3267" s="258" t="s">
        <v>165</v>
      </c>
      <c r="H3267" s="259">
        <v>934.39200000000005</v>
      </c>
      <c r="I3267" s="260"/>
      <c r="J3267" s="261">
        <f>ROUND(I3267*H3267,2)</f>
        <v>0</v>
      </c>
      <c r="K3267" s="257" t="s">
        <v>166</v>
      </c>
      <c r="L3267" s="262"/>
      <c r="M3267" s="263" t="s">
        <v>19</v>
      </c>
      <c r="N3267" s="264" t="s">
        <v>44</v>
      </c>
      <c r="O3267" s="86"/>
      <c r="P3267" s="223">
        <f>O3267*H3267</f>
        <v>0</v>
      </c>
      <c r="Q3267" s="223">
        <v>0.0030000000000000001</v>
      </c>
      <c r="R3267" s="223">
        <f>Q3267*H3267</f>
        <v>2.8031760000000001</v>
      </c>
      <c r="S3267" s="223">
        <v>0</v>
      </c>
      <c r="T3267" s="224">
        <f>S3267*H3267</f>
        <v>0</v>
      </c>
      <c r="U3267" s="40"/>
      <c r="V3267" s="40"/>
      <c r="W3267" s="40"/>
      <c r="X3267" s="40"/>
      <c r="Y3267" s="40"/>
      <c r="Z3267" s="40"/>
      <c r="AA3267" s="40"/>
      <c r="AB3267" s="40"/>
      <c r="AC3267" s="40"/>
      <c r="AD3267" s="40"/>
      <c r="AE3267" s="40"/>
      <c r="AR3267" s="225" t="s">
        <v>368</v>
      </c>
      <c r="AT3267" s="225" t="s">
        <v>242</v>
      </c>
      <c r="AU3267" s="225" t="s">
        <v>83</v>
      </c>
      <c r="AY3267" s="19" t="s">
        <v>160</v>
      </c>
      <c r="BE3267" s="226">
        <f>IF(N3267="základní",J3267,0)</f>
        <v>0</v>
      </c>
      <c r="BF3267" s="226">
        <f>IF(N3267="snížená",J3267,0)</f>
        <v>0</v>
      </c>
      <c r="BG3267" s="226">
        <f>IF(N3267="zákl. přenesená",J3267,0)</f>
        <v>0</v>
      </c>
      <c r="BH3267" s="226">
        <f>IF(N3267="sníž. přenesená",J3267,0)</f>
        <v>0</v>
      </c>
      <c r="BI3267" s="226">
        <f>IF(N3267="nulová",J3267,0)</f>
        <v>0</v>
      </c>
      <c r="BJ3267" s="19" t="s">
        <v>81</v>
      </c>
      <c r="BK3267" s="226">
        <f>ROUND(I3267*H3267,2)</f>
        <v>0</v>
      </c>
      <c r="BL3267" s="19" t="s">
        <v>263</v>
      </c>
      <c r="BM3267" s="225" t="s">
        <v>3854</v>
      </c>
    </row>
    <row r="3268" s="13" customFormat="1">
      <c r="A3268" s="13"/>
      <c r="B3268" s="232"/>
      <c r="C3268" s="233"/>
      <c r="D3268" s="234" t="s">
        <v>171</v>
      </c>
      <c r="E3268" s="233"/>
      <c r="F3268" s="236" t="s">
        <v>3855</v>
      </c>
      <c r="G3268" s="233"/>
      <c r="H3268" s="237">
        <v>934.39200000000005</v>
      </c>
      <c r="I3268" s="238"/>
      <c r="J3268" s="233"/>
      <c r="K3268" s="233"/>
      <c r="L3268" s="239"/>
      <c r="M3268" s="240"/>
      <c r="N3268" s="241"/>
      <c r="O3268" s="241"/>
      <c r="P3268" s="241"/>
      <c r="Q3268" s="241"/>
      <c r="R3268" s="241"/>
      <c r="S3268" s="241"/>
      <c r="T3268" s="242"/>
      <c r="U3268" s="13"/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3"/>
      <c r="AT3268" s="243" t="s">
        <v>171</v>
      </c>
      <c r="AU3268" s="243" t="s">
        <v>83</v>
      </c>
      <c r="AV3268" s="13" t="s">
        <v>83</v>
      </c>
      <c r="AW3268" s="13" t="s">
        <v>4</v>
      </c>
      <c r="AX3268" s="13" t="s">
        <v>81</v>
      </c>
      <c r="AY3268" s="243" t="s">
        <v>160</v>
      </c>
    </row>
    <row r="3269" s="2" customFormat="1" ht="24.15" customHeight="1">
      <c r="A3269" s="40"/>
      <c r="B3269" s="41"/>
      <c r="C3269" s="214" t="s">
        <v>3856</v>
      </c>
      <c r="D3269" s="214" t="s">
        <v>162</v>
      </c>
      <c r="E3269" s="215" t="s">
        <v>3857</v>
      </c>
      <c r="F3269" s="216" t="s">
        <v>3858</v>
      </c>
      <c r="G3269" s="217" t="s">
        <v>250</v>
      </c>
      <c r="H3269" s="218">
        <v>26.175000000000001</v>
      </c>
      <c r="I3269" s="219"/>
      <c r="J3269" s="220">
        <f>ROUND(I3269*H3269,2)</f>
        <v>0</v>
      </c>
      <c r="K3269" s="216" t="s">
        <v>166</v>
      </c>
      <c r="L3269" s="46"/>
      <c r="M3269" s="221" t="s">
        <v>19</v>
      </c>
      <c r="N3269" s="222" t="s">
        <v>44</v>
      </c>
      <c r="O3269" s="86"/>
      <c r="P3269" s="223">
        <f>O3269*H3269</f>
        <v>0</v>
      </c>
      <c r="Q3269" s="223">
        <v>0.00012</v>
      </c>
      <c r="R3269" s="223">
        <f>Q3269*H3269</f>
        <v>0.0031410000000000001</v>
      </c>
      <c r="S3269" s="223">
        <v>0</v>
      </c>
      <c r="T3269" s="224">
        <f>S3269*H3269</f>
        <v>0</v>
      </c>
      <c r="U3269" s="40"/>
      <c r="V3269" s="40"/>
      <c r="W3269" s="40"/>
      <c r="X3269" s="40"/>
      <c r="Y3269" s="40"/>
      <c r="Z3269" s="40"/>
      <c r="AA3269" s="40"/>
      <c r="AB3269" s="40"/>
      <c r="AC3269" s="40"/>
      <c r="AD3269" s="40"/>
      <c r="AE3269" s="40"/>
      <c r="AR3269" s="225" t="s">
        <v>263</v>
      </c>
      <c r="AT3269" s="225" t="s">
        <v>162</v>
      </c>
      <c r="AU3269" s="225" t="s">
        <v>83</v>
      </c>
      <c r="AY3269" s="19" t="s">
        <v>160</v>
      </c>
      <c r="BE3269" s="226">
        <f>IF(N3269="základní",J3269,0)</f>
        <v>0</v>
      </c>
      <c r="BF3269" s="226">
        <f>IF(N3269="snížená",J3269,0)</f>
        <v>0</v>
      </c>
      <c r="BG3269" s="226">
        <f>IF(N3269="zákl. přenesená",J3269,0)</f>
        <v>0</v>
      </c>
      <c r="BH3269" s="226">
        <f>IF(N3269="sníž. přenesená",J3269,0)</f>
        <v>0</v>
      </c>
      <c r="BI3269" s="226">
        <f>IF(N3269="nulová",J3269,0)</f>
        <v>0</v>
      </c>
      <c r="BJ3269" s="19" t="s">
        <v>81</v>
      </c>
      <c r="BK3269" s="226">
        <f>ROUND(I3269*H3269,2)</f>
        <v>0</v>
      </c>
      <c r="BL3269" s="19" t="s">
        <v>263</v>
      </c>
      <c r="BM3269" s="225" t="s">
        <v>3859</v>
      </c>
    </row>
    <row r="3270" s="2" customFormat="1">
      <c r="A3270" s="40"/>
      <c r="B3270" s="41"/>
      <c r="C3270" s="42"/>
      <c r="D3270" s="227" t="s">
        <v>169</v>
      </c>
      <c r="E3270" s="42"/>
      <c r="F3270" s="228" t="s">
        <v>3860</v>
      </c>
      <c r="G3270" s="42"/>
      <c r="H3270" s="42"/>
      <c r="I3270" s="229"/>
      <c r="J3270" s="42"/>
      <c r="K3270" s="42"/>
      <c r="L3270" s="46"/>
      <c r="M3270" s="230"/>
      <c r="N3270" s="231"/>
      <c r="O3270" s="86"/>
      <c r="P3270" s="86"/>
      <c r="Q3270" s="86"/>
      <c r="R3270" s="86"/>
      <c r="S3270" s="86"/>
      <c r="T3270" s="87"/>
      <c r="U3270" s="40"/>
      <c r="V3270" s="40"/>
      <c r="W3270" s="40"/>
      <c r="X3270" s="40"/>
      <c r="Y3270" s="40"/>
      <c r="Z3270" s="40"/>
      <c r="AA3270" s="40"/>
      <c r="AB3270" s="40"/>
      <c r="AC3270" s="40"/>
      <c r="AD3270" s="40"/>
      <c r="AE3270" s="40"/>
      <c r="AT3270" s="19" t="s">
        <v>169</v>
      </c>
      <c r="AU3270" s="19" t="s">
        <v>83</v>
      </c>
    </row>
    <row r="3271" s="13" customFormat="1">
      <c r="A3271" s="13"/>
      <c r="B3271" s="232"/>
      <c r="C3271" s="233"/>
      <c r="D3271" s="234" t="s">
        <v>171</v>
      </c>
      <c r="E3271" s="235" t="s">
        <v>19</v>
      </c>
      <c r="F3271" s="236" t="s">
        <v>3861</v>
      </c>
      <c r="G3271" s="233"/>
      <c r="H3271" s="237">
        <v>26.175000000000001</v>
      </c>
      <c r="I3271" s="238"/>
      <c r="J3271" s="233"/>
      <c r="K3271" s="233"/>
      <c r="L3271" s="239"/>
      <c r="M3271" s="240"/>
      <c r="N3271" s="241"/>
      <c r="O3271" s="241"/>
      <c r="P3271" s="241"/>
      <c r="Q3271" s="241"/>
      <c r="R3271" s="241"/>
      <c r="S3271" s="241"/>
      <c r="T3271" s="242"/>
      <c r="U3271" s="13"/>
      <c r="V3271" s="13"/>
      <c r="W3271" s="13"/>
      <c r="X3271" s="13"/>
      <c r="Y3271" s="13"/>
      <c r="Z3271" s="13"/>
      <c r="AA3271" s="13"/>
      <c r="AB3271" s="13"/>
      <c r="AC3271" s="13"/>
      <c r="AD3271" s="13"/>
      <c r="AE3271" s="13"/>
      <c r="AT3271" s="243" t="s">
        <v>171</v>
      </c>
      <c r="AU3271" s="243" t="s">
        <v>83</v>
      </c>
      <c r="AV3271" s="13" t="s">
        <v>83</v>
      </c>
      <c r="AW3271" s="13" t="s">
        <v>35</v>
      </c>
      <c r="AX3271" s="13" t="s">
        <v>81</v>
      </c>
      <c r="AY3271" s="243" t="s">
        <v>160</v>
      </c>
    </row>
    <row r="3272" s="2" customFormat="1" ht="24.15" customHeight="1">
      <c r="A3272" s="40"/>
      <c r="B3272" s="41"/>
      <c r="C3272" s="255" t="s">
        <v>3862</v>
      </c>
      <c r="D3272" s="255" t="s">
        <v>242</v>
      </c>
      <c r="E3272" s="256" t="s">
        <v>3852</v>
      </c>
      <c r="F3272" s="257" t="s">
        <v>3853</v>
      </c>
      <c r="G3272" s="258" t="s">
        <v>165</v>
      </c>
      <c r="H3272" s="259">
        <v>8.6379999999999999</v>
      </c>
      <c r="I3272" s="260"/>
      <c r="J3272" s="261">
        <f>ROUND(I3272*H3272,2)</f>
        <v>0</v>
      </c>
      <c r="K3272" s="257" t="s">
        <v>166</v>
      </c>
      <c r="L3272" s="262"/>
      <c r="M3272" s="263" t="s">
        <v>19</v>
      </c>
      <c r="N3272" s="264" t="s">
        <v>44</v>
      </c>
      <c r="O3272" s="86"/>
      <c r="P3272" s="223">
        <f>O3272*H3272</f>
        <v>0</v>
      </c>
      <c r="Q3272" s="223">
        <v>0.0030000000000000001</v>
      </c>
      <c r="R3272" s="223">
        <f>Q3272*H3272</f>
        <v>0.025914</v>
      </c>
      <c r="S3272" s="223">
        <v>0</v>
      </c>
      <c r="T3272" s="224">
        <f>S3272*H3272</f>
        <v>0</v>
      </c>
      <c r="U3272" s="40"/>
      <c r="V3272" s="40"/>
      <c r="W3272" s="40"/>
      <c r="X3272" s="40"/>
      <c r="Y3272" s="40"/>
      <c r="Z3272" s="40"/>
      <c r="AA3272" s="40"/>
      <c r="AB3272" s="40"/>
      <c r="AC3272" s="40"/>
      <c r="AD3272" s="40"/>
      <c r="AE3272" s="40"/>
      <c r="AR3272" s="225" t="s">
        <v>368</v>
      </c>
      <c r="AT3272" s="225" t="s">
        <v>242</v>
      </c>
      <c r="AU3272" s="225" t="s">
        <v>83</v>
      </c>
      <c r="AY3272" s="19" t="s">
        <v>160</v>
      </c>
      <c r="BE3272" s="226">
        <f>IF(N3272="základní",J3272,0)</f>
        <v>0</v>
      </c>
      <c r="BF3272" s="226">
        <f>IF(N3272="snížená",J3272,0)</f>
        <v>0</v>
      </c>
      <c r="BG3272" s="226">
        <f>IF(N3272="zákl. přenesená",J3272,0)</f>
        <v>0</v>
      </c>
      <c r="BH3272" s="226">
        <f>IF(N3272="sníž. přenesená",J3272,0)</f>
        <v>0</v>
      </c>
      <c r="BI3272" s="226">
        <f>IF(N3272="nulová",J3272,0)</f>
        <v>0</v>
      </c>
      <c r="BJ3272" s="19" t="s">
        <v>81</v>
      </c>
      <c r="BK3272" s="226">
        <f>ROUND(I3272*H3272,2)</f>
        <v>0</v>
      </c>
      <c r="BL3272" s="19" t="s">
        <v>263</v>
      </c>
      <c r="BM3272" s="225" t="s">
        <v>3863</v>
      </c>
    </row>
    <row r="3273" s="13" customFormat="1">
      <c r="A3273" s="13"/>
      <c r="B3273" s="232"/>
      <c r="C3273" s="233"/>
      <c r="D3273" s="234" t="s">
        <v>171</v>
      </c>
      <c r="E3273" s="233"/>
      <c r="F3273" s="236" t="s">
        <v>3864</v>
      </c>
      <c r="G3273" s="233"/>
      <c r="H3273" s="237">
        <v>8.6379999999999999</v>
      </c>
      <c r="I3273" s="238"/>
      <c r="J3273" s="233"/>
      <c r="K3273" s="233"/>
      <c r="L3273" s="239"/>
      <c r="M3273" s="240"/>
      <c r="N3273" s="241"/>
      <c r="O3273" s="241"/>
      <c r="P3273" s="241"/>
      <c r="Q3273" s="241"/>
      <c r="R3273" s="241"/>
      <c r="S3273" s="241"/>
      <c r="T3273" s="242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T3273" s="243" t="s">
        <v>171</v>
      </c>
      <c r="AU3273" s="243" t="s">
        <v>83</v>
      </c>
      <c r="AV3273" s="13" t="s">
        <v>83</v>
      </c>
      <c r="AW3273" s="13" t="s">
        <v>4</v>
      </c>
      <c r="AX3273" s="13" t="s">
        <v>81</v>
      </c>
      <c r="AY3273" s="243" t="s">
        <v>160</v>
      </c>
    </row>
    <row r="3274" s="2" customFormat="1" ht="24.15" customHeight="1">
      <c r="A3274" s="40"/>
      <c r="B3274" s="41"/>
      <c r="C3274" s="214" t="s">
        <v>3865</v>
      </c>
      <c r="D3274" s="214" t="s">
        <v>162</v>
      </c>
      <c r="E3274" s="215" t="s">
        <v>3857</v>
      </c>
      <c r="F3274" s="216" t="s">
        <v>3858</v>
      </c>
      <c r="G3274" s="217" t="s">
        <v>250</v>
      </c>
      <c r="H3274" s="218">
        <v>26.175000000000001</v>
      </c>
      <c r="I3274" s="219"/>
      <c r="J3274" s="220">
        <f>ROUND(I3274*H3274,2)</f>
        <v>0</v>
      </c>
      <c r="K3274" s="216" t="s">
        <v>166</v>
      </c>
      <c r="L3274" s="46"/>
      <c r="M3274" s="221" t="s">
        <v>19</v>
      </c>
      <c r="N3274" s="222" t="s">
        <v>44</v>
      </c>
      <c r="O3274" s="86"/>
      <c r="P3274" s="223">
        <f>O3274*H3274</f>
        <v>0</v>
      </c>
      <c r="Q3274" s="223">
        <v>0.00012</v>
      </c>
      <c r="R3274" s="223">
        <f>Q3274*H3274</f>
        <v>0.0031410000000000001</v>
      </c>
      <c r="S3274" s="223">
        <v>0</v>
      </c>
      <c r="T3274" s="224">
        <f>S3274*H3274</f>
        <v>0</v>
      </c>
      <c r="U3274" s="40"/>
      <c r="V3274" s="40"/>
      <c r="W3274" s="40"/>
      <c r="X3274" s="40"/>
      <c r="Y3274" s="40"/>
      <c r="Z3274" s="40"/>
      <c r="AA3274" s="40"/>
      <c r="AB3274" s="40"/>
      <c r="AC3274" s="40"/>
      <c r="AD3274" s="40"/>
      <c r="AE3274" s="40"/>
      <c r="AR3274" s="225" t="s">
        <v>263</v>
      </c>
      <c r="AT3274" s="225" t="s">
        <v>162</v>
      </c>
      <c r="AU3274" s="225" t="s">
        <v>83</v>
      </c>
      <c r="AY3274" s="19" t="s">
        <v>160</v>
      </c>
      <c r="BE3274" s="226">
        <f>IF(N3274="základní",J3274,0)</f>
        <v>0</v>
      </c>
      <c r="BF3274" s="226">
        <f>IF(N3274="snížená",J3274,0)</f>
        <v>0</v>
      </c>
      <c r="BG3274" s="226">
        <f>IF(N3274="zákl. přenesená",J3274,0)</f>
        <v>0</v>
      </c>
      <c r="BH3274" s="226">
        <f>IF(N3274="sníž. přenesená",J3274,0)</f>
        <v>0</v>
      </c>
      <c r="BI3274" s="226">
        <f>IF(N3274="nulová",J3274,0)</f>
        <v>0</v>
      </c>
      <c r="BJ3274" s="19" t="s">
        <v>81</v>
      </c>
      <c r="BK3274" s="226">
        <f>ROUND(I3274*H3274,2)</f>
        <v>0</v>
      </c>
      <c r="BL3274" s="19" t="s">
        <v>263</v>
      </c>
      <c r="BM3274" s="225" t="s">
        <v>3866</v>
      </c>
    </row>
    <row r="3275" s="2" customFormat="1">
      <c r="A3275" s="40"/>
      <c r="B3275" s="41"/>
      <c r="C3275" s="42"/>
      <c r="D3275" s="227" t="s">
        <v>169</v>
      </c>
      <c r="E3275" s="42"/>
      <c r="F3275" s="228" t="s">
        <v>3860</v>
      </c>
      <c r="G3275" s="42"/>
      <c r="H3275" s="42"/>
      <c r="I3275" s="229"/>
      <c r="J3275" s="42"/>
      <c r="K3275" s="42"/>
      <c r="L3275" s="46"/>
      <c r="M3275" s="230"/>
      <c r="N3275" s="231"/>
      <c r="O3275" s="86"/>
      <c r="P3275" s="86"/>
      <c r="Q3275" s="86"/>
      <c r="R3275" s="86"/>
      <c r="S3275" s="86"/>
      <c r="T3275" s="87"/>
      <c r="U3275" s="40"/>
      <c r="V3275" s="40"/>
      <c r="W3275" s="40"/>
      <c r="X3275" s="40"/>
      <c r="Y3275" s="40"/>
      <c r="Z3275" s="40"/>
      <c r="AA3275" s="40"/>
      <c r="AB3275" s="40"/>
      <c r="AC3275" s="40"/>
      <c r="AD3275" s="40"/>
      <c r="AE3275" s="40"/>
      <c r="AT3275" s="19" t="s">
        <v>169</v>
      </c>
      <c r="AU3275" s="19" t="s">
        <v>83</v>
      </c>
    </row>
    <row r="3276" s="13" customFormat="1">
      <c r="A3276" s="13"/>
      <c r="B3276" s="232"/>
      <c r="C3276" s="233"/>
      <c r="D3276" s="234" t="s">
        <v>171</v>
      </c>
      <c r="E3276" s="235" t="s">
        <v>19</v>
      </c>
      <c r="F3276" s="236" t="s">
        <v>3861</v>
      </c>
      <c r="G3276" s="233"/>
      <c r="H3276" s="237">
        <v>26.175000000000001</v>
      </c>
      <c r="I3276" s="238"/>
      <c r="J3276" s="233"/>
      <c r="K3276" s="233"/>
      <c r="L3276" s="239"/>
      <c r="M3276" s="240"/>
      <c r="N3276" s="241"/>
      <c r="O3276" s="241"/>
      <c r="P3276" s="241"/>
      <c r="Q3276" s="241"/>
      <c r="R3276" s="241"/>
      <c r="S3276" s="241"/>
      <c r="T3276" s="242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  <c r="AT3276" s="243" t="s">
        <v>171</v>
      </c>
      <c r="AU3276" s="243" t="s">
        <v>83</v>
      </c>
      <c r="AV3276" s="13" t="s">
        <v>83</v>
      </c>
      <c r="AW3276" s="13" t="s">
        <v>35</v>
      </c>
      <c r="AX3276" s="13" t="s">
        <v>81</v>
      </c>
      <c r="AY3276" s="243" t="s">
        <v>160</v>
      </c>
    </row>
    <row r="3277" s="2" customFormat="1" ht="24.15" customHeight="1">
      <c r="A3277" s="40"/>
      <c r="B3277" s="41"/>
      <c r="C3277" s="255" t="s">
        <v>3867</v>
      </c>
      <c r="D3277" s="255" t="s">
        <v>242</v>
      </c>
      <c r="E3277" s="256" t="s">
        <v>3852</v>
      </c>
      <c r="F3277" s="257" t="s">
        <v>3853</v>
      </c>
      <c r="G3277" s="258" t="s">
        <v>165</v>
      </c>
      <c r="H3277" s="259">
        <v>8.6379999999999999</v>
      </c>
      <c r="I3277" s="260"/>
      <c r="J3277" s="261">
        <f>ROUND(I3277*H3277,2)</f>
        <v>0</v>
      </c>
      <c r="K3277" s="257" t="s">
        <v>166</v>
      </c>
      <c r="L3277" s="262"/>
      <c r="M3277" s="263" t="s">
        <v>19</v>
      </c>
      <c r="N3277" s="264" t="s">
        <v>44</v>
      </c>
      <c r="O3277" s="86"/>
      <c r="P3277" s="223">
        <f>O3277*H3277</f>
        <v>0</v>
      </c>
      <c r="Q3277" s="223">
        <v>0.0030000000000000001</v>
      </c>
      <c r="R3277" s="223">
        <f>Q3277*H3277</f>
        <v>0.025914</v>
      </c>
      <c r="S3277" s="223">
        <v>0</v>
      </c>
      <c r="T3277" s="224">
        <f>S3277*H3277</f>
        <v>0</v>
      </c>
      <c r="U3277" s="40"/>
      <c r="V3277" s="40"/>
      <c r="W3277" s="40"/>
      <c r="X3277" s="40"/>
      <c r="Y3277" s="40"/>
      <c r="Z3277" s="40"/>
      <c r="AA3277" s="40"/>
      <c r="AB3277" s="40"/>
      <c r="AC3277" s="40"/>
      <c r="AD3277" s="40"/>
      <c r="AE3277" s="40"/>
      <c r="AR3277" s="225" t="s">
        <v>368</v>
      </c>
      <c r="AT3277" s="225" t="s">
        <v>242</v>
      </c>
      <c r="AU3277" s="225" t="s">
        <v>83</v>
      </c>
      <c r="AY3277" s="19" t="s">
        <v>160</v>
      </c>
      <c r="BE3277" s="226">
        <f>IF(N3277="základní",J3277,0)</f>
        <v>0</v>
      </c>
      <c r="BF3277" s="226">
        <f>IF(N3277="snížená",J3277,0)</f>
        <v>0</v>
      </c>
      <c r="BG3277" s="226">
        <f>IF(N3277="zákl. přenesená",J3277,0)</f>
        <v>0</v>
      </c>
      <c r="BH3277" s="226">
        <f>IF(N3277="sníž. přenesená",J3277,0)</f>
        <v>0</v>
      </c>
      <c r="BI3277" s="226">
        <f>IF(N3277="nulová",J3277,0)</f>
        <v>0</v>
      </c>
      <c r="BJ3277" s="19" t="s">
        <v>81</v>
      </c>
      <c r="BK3277" s="226">
        <f>ROUND(I3277*H3277,2)</f>
        <v>0</v>
      </c>
      <c r="BL3277" s="19" t="s">
        <v>263</v>
      </c>
      <c r="BM3277" s="225" t="s">
        <v>3868</v>
      </c>
    </row>
    <row r="3278" s="13" customFormat="1">
      <c r="A3278" s="13"/>
      <c r="B3278" s="232"/>
      <c r="C3278" s="233"/>
      <c r="D3278" s="234" t="s">
        <v>171</v>
      </c>
      <c r="E3278" s="233"/>
      <c r="F3278" s="236" t="s">
        <v>3864</v>
      </c>
      <c r="G3278" s="233"/>
      <c r="H3278" s="237">
        <v>8.6379999999999999</v>
      </c>
      <c r="I3278" s="238"/>
      <c r="J3278" s="233"/>
      <c r="K3278" s="233"/>
      <c r="L3278" s="239"/>
      <c r="M3278" s="240"/>
      <c r="N3278" s="241"/>
      <c r="O3278" s="241"/>
      <c r="P3278" s="241"/>
      <c r="Q3278" s="241"/>
      <c r="R3278" s="241"/>
      <c r="S3278" s="241"/>
      <c r="T3278" s="242"/>
      <c r="U3278" s="13"/>
      <c r="V3278" s="13"/>
      <c r="W3278" s="13"/>
      <c r="X3278" s="13"/>
      <c r="Y3278" s="13"/>
      <c r="Z3278" s="13"/>
      <c r="AA3278" s="13"/>
      <c r="AB3278" s="13"/>
      <c r="AC3278" s="13"/>
      <c r="AD3278" s="13"/>
      <c r="AE3278" s="13"/>
      <c r="AT3278" s="243" t="s">
        <v>171</v>
      </c>
      <c r="AU3278" s="243" t="s">
        <v>83</v>
      </c>
      <c r="AV3278" s="13" t="s">
        <v>83</v>
      </c>
      <c r="AW3278" s="13" t="s">
        <v>4</v>
      </c>
      <c r="AX3278" s="13" t="s">
        <v>81</v>
      </c>
      <c r="AY3278" s="243" t="s">
        <v>160</v>
      </c>
    </row>
    <row r="3279" s="2" customFormat="1" ht="24.15" customHeight="1">
      <c r="A3279" s="40"/>
      <c r="B3279" s="41"/>
      <c r="C3279" s="214" t="s">
        <v>3869</v>
      </c>
      <c r="D3279" s="214" t="s">
        <v>162</v>
      </c>
      <c r="E3279" s="215" t="s">
        <v>3870</v>
      </c>
      <c r="F3279" s="216" t="s">
        <v>3871</v>
      </c>
      <c r="G3279" s="217" t="s">
        <v>250</v>
      </c>
      <c r="H3279" s="218">
        <v>29.93</v>
      </c>
      <c r="I3279" s="219"/>
      <c r="J3279" s="220">
        <f>ROUND(I3279*H3279,2)</f>
        <v>0</v>
      </c>
      <c r="K3279" s="216" t="s">
        <v>166</v>
      </c>
      <c r="L3279" s="46"/>
      <c r="M3279" s="221" t="s">
        <v>19</v>
      </c>
      <c r="N3279" s="222" t="s">
        <v>44</v>
      </c>
      <c r="O3279" s="86"/>
      <c r="P3279" s="223">
        <f>O3279*H3279</f>
        <v>0</v>
      </c>
      <c r="Q3279" s="223">
        <v>8.0000000000000007E-05</v>
      </c>
      <c r="R3279" s="223">
        <f>Q3279*H3279</f>
        <v>0.0023944000000000001</v>
      </c>
      <c r="S3279" s="223">
        <v>0</v>
      </c>
      <c r="T3279" s="224">
        <f>S3279*H3279</f>
        <v>0</v>
      </c>
      <c r="U3279" s="40"/>
      <c r="V3279" s="40"/>
      <c r="W3279" s="40"/>
      <c r="X3279" s="40"/>
      <c r="Y3279" s="40"/>
      <c r="Z3279" s="40"/>
      <c r="AA3279" s="40"/>
      <c r="AB3279" s="40"/>
      <c r="AC3279" s="40"/>
      <c r="AD3279" s="40"/>
      <c r="AE3279" s="40"/>
      <c r="AR3279" s="225" t="s">
        <v>263</v>
      </c>
      <c r="AT3279" s="225" t="s">
        <v>162</v>
      </c>
      <c r="AU3279" s="225" t="s">
        <v>83</v>
      </c>
      <c r="AY3279" s="19" t="s">
        <v>160</v>
      </c>
      <c r="BE3279" s="226">
        <f>IF(N3279="základní",J3279,0)</f>
        <v>0</v>
      </c>
      <c r="BF3279" s="226">
        <f>IF(N3279="snížená",J3279,0)</f>
        <v>0</v>
      </c>
      <c r="BG3279" s="226">
        <f>IF(N3279="zákl. přenesená",J3279,0)</f>
        <v>0</v>
      </c>
      <c r="BH3279" s="226">
        <f>IF(N3279="sníž. přenesená",J3279,0)</f>
        <v>0</v>
      </c>
      <c r="BI3279" s="226">
        <f>IF(N3279="nulová",J3279,0)</f>
        <v>0</v>
      </c>
      <c r="BJ3279" s="19" t="s">
        <v>81</v>
      </c>
      <c r="BK3279" s="226">
        <f>ROUND(I3279*H3279,2)</f>
        <v>0</v>
      </c>
      <c r="BL3279" s="19" t="s">
        <v>263</v>
      </c>
      <c r="BM3279" s="225" t="s">
        <v>3872</v>
      </c>
    </row>
    <row r="3280" s="2" customFormat="1">
      <c r="A3280" s="40"/>
      <c r="B3280" s="41"/>
      <c r="C3280" s="42"/>
      <c r="D3280" s="227" t="s">
        <v>169</v>
      </c>
      <c r="E3280" s="42"/>
      <c r="F3280" s="228" t="s">
        <v>3873</v>
      </c>
      <c r="G3280" s="42"/>
      <c r="H3280" s="42"/>
      <c r="I3280" s="229"/>
      <c r="J3280" s="42"/>
      <c r="K3280" s="42"/>
      <c r="L3280" s="46"/>
      <c r="M3280" s="230"/>
      <c r="N3280" s="231"/>
      <c r="O3280" s="86"/>
      <c r="P3280" s="86"/>
      <c r="Q3280" s="86"/>
      <c r="R3280" s="86"/>
      <c r="S3280" s="86"/>
      <c r="T3280" s="87"/>
      <c r="U3280" s="40"/>
      <c r="V3280" s="40"/>
      <c r="W3280" s="40"/>
      <c r="X3280" s="40"/>
      <c r="Y3280" s="40"/>
      <c r="Z3280" s="40"/>
      <c r="AA3280" s="40"/>
      <c r="AB3280" s="40"/>
      <c r="AC3280" s="40"/>
      <c r="AD3280" s="40"/>
      <c r="AE3280" s="40"/>
      <c r="AT3280" s="19" t="s">
        <v>169</v>
      </c>
      <c r="AU3280" s="19" t="s">
        <v>83</v>
      </c>
    </row>
    <row r="3281" s="13" customFormat="1">
      <c r="A3281" s="13"/>
      <c r="B3281" s="232"/>
      <c r="C3281" s="233"/>
      <c r="D3281" s="234" t="s">
        <v>171</v>
      </c>
      <c r="E3281" s="235" t="s">
        <v>19</v>
      </c>
      <c r="F3281" s="236" t="s">
        <v>3874</v>
      </c>
      <c r="G3281" s="233"/>
      <c r="H3281" s="237">
        <v>29.93</v>
      </c>
      <c r="I3281" s="238"/>
      <c r="J3281" s="233"/>
      <c r="K3281" s="233"/>
      <c r="L3281" s="239"/>
      <c r="M3281" s="240"/>
      <c r="N3281" s="241"/>
      <c r="O3281" s="241"/>
      <c r="P3281" s="241"/>
      <c r="Q3281" s="241"/>
      <c r="R3281" s="241"/>
      <c r="S3281" s="241"/>
      <c r="T3281" s="242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T3281" s="243" t="s">
        <v>171</v>
      </c>
      <c r="AU3281" s="243" t="s">
        <v>83</v>
      </c>
      <c r="AV3281" s="13" t="s">
        <v>83</v>
      </c>
      <c r="AW3281" s="13" t="s">
        <v>35</v>
      </c>
      <c r="AX3281" s="13" t="s">
        <v>81</v>
      </c>
      <c r="AY3281" s="243" t="s">
        <v>160</v>
      </c>
    </row>
    <row r="3282" s="2" customFormat="1" ht="24.15" customHeight="1">
      <c r="A3282" s="40"/>
      <c r="B3282" s="41"/>
      <c r="C3282" s="255" t="s">
        <v>3875</v>
      </c>
      <c r="D3282" s="255" t="s">
        <v>242</v>
      </c>
      <c r="E3282" s="256" t="s">
        <v>3852</v>
      </c>
      <c r="F3282" s="257" t="s">
        <v>3853</v>
      </c>
      <c r="G3282" s="258" t="s">
        <v>165</v>
      </c>
      <c r="H3282" s="259">
        <v>6.585</v>
      </c>
      <c r="I3282" s="260"/>
      <c r="J3282" s="261">
        <f>ROUND(I3282*H3282,2)</f>
        <v>0</v>
      </c>
      <c r="K3282" s="257" t="s">
        <v>166</v>
      </c>
      <c r="L3282" s="262"/>
      <c r="M3282" s="263" t="s">
        <v>19</v>
      </c>
      <c r="N3282" s="264" t="s">
        <v>44</v>
      </c>
      <c r="O3282" s="86"/>
      <c r="P3282" s="223">
        <f>O3282*H3282</f>
        <v>0</v>
      </c>
      <c r="Q3282" s="223">
        <v>0.0030000000000000001</v>
      </c>
      <c r="R3282" s="223">
        <f>Q3282*H3282</f>
        <v>0.019755000000000002</v>
      </c>
      <c r="S3282" s="223">
        <v>0</v>
      </c>
      <c r="T3282" s="224">
        <f>S3282*H3282</f>
        <v>0</v>
      </c>
      <c r="U3282" s="40"/>
      <c r="V3282" s="40"/>
      <c r="W3282" s="40"/>
      <c r="X3282" s="40"/>
      <c r="Y3282" s="40"/>
      <c r="Z3282" s="40"/>
      <c r="AA3282" s="40"/>
      <c r="AB3282" s="40"/>
      <c r="AC3282" s="40"/>
      <c r="AD3282" s="40"/>
      <c r="AE3282" s="40"/>
      <c r="AR3282" s="225" t="s">
        <v>368</v>
      </c>
      <c r="AT3282" s="225" t="s">
        <v>242</v>
      </c>
      <c r="AU3282" s="225" t="s">
        <v>83</v>
      </c>
      <c r="AY3282" s="19" t="s">
        <v>160</v>
      </c>
      <c r="BE3282" s="226">
        <f>IF(N3282="základní",J3282,0)</f>
        <v>0</v>
      </c>
      <c r="BF3282" s="226">
        <f>IF(N3282="snížená",J3282,0)</f>
        <v>0</v>
      </c>
      <c r="BG3282" s="226">
        <f>IF(N3282="zákl. přenesená",J3282,0)</f>
        <v>0</v>
      </c>
      <c r="BH3282" s="226">
        <f>IF(N3282="sníž. přenesená",J3282,0)</f>
        <v>0</v>
      </c>
      <c r="BI3282" s="226">
        <f>IF(N3282="nulová",J3282,0)</f>
        <v>0</v>
      </c>
      <c r="BJ3282" s="19" t="s">
        <v>81</v>
      </c>
      <c r="BK3282" s="226">
        <f>ROUND(I3282*H3282,2)</f>
        <v>0</v>
      </c>
      <c r="BL3282" s="19" t="s">
        <v>263</v>
      </c>
      <c r="BM3282" s="225" t="s">
        <v>3876</v>
      </c>
    </row>
    <row r="3283" s="13" customFormat="1">
      <c r="A3283" s="13"/>
      <c r="B3283" s="232"/>
      <c r="C3283" s="233"/>
      <c r="D3283" s="234" t="s">
        <v>171</v>
      </c>
      <c r="E3283" s="233"/>
      <c r="F3283" s="236" t="s">
        <v>3877</v>
      </c>
      <c r="G3283" s="233"/>
      <c r="H3283" s="237">
        <v>6.585</v>
      </c>
      <c r="I3283" s="238"/>
      <c r="J3283" s="233"/>
      <c r="K3283" s="233"/>
      <c r="L3283" s="239"/>
      <c r="M3283" s="240"/>
      <c r="N3283" s="241"/>
      <c r="O3283" s="241"/>
      <c r="P3283" s="241"/>
      <c r="Q3283" s="241"/>
      <c r="R3283" s="241"/>
      <c r="S3283" s="241"/>
      <c r="T3283" s="242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T3283" s="243" t="s">
        <v>171</v>
      </c>
      <c r="AU3283" s="243" t="s">
        <v>83</v>
      </c>
      <c r="AV3283" s="13" t="s">
        <v>83</v>
      </c>
      <c r="AW3283" s="13" t="s">
        <v>4</v>
      </c>
      <c r="AX3283" s="13" t="s">
        <v>81</v>
      </c>
      <c r="AY3283" s="243" t="s">
        <v>160</v>
      </c>
    </row>
    <row r="3284" s="2" customFormat="1" ht="16.5" customHeight="1">
      <c r="A3284" s="40"/>
      <c r="B3284" s="41"/>
      <c r="C3284" s="214" t="s">
        <v>3878</v>
      </c>
      <c r="D3284" s="214" t="s">
        <v>162</v>
      </c>
      <c r="E3284" s="215" t="s">
        <v>3879</v>
      </c>
      <c r="F3284" s="216" t="s">
        <v>3880</v>
      </c>
      <c r="G3284" s="217" t="s">
        <v>250</v>
      </c>
      <c r="H3284" s="218">
        <v>492.60399999999998</v>
      </c>
      <c r="I3284" s="219"/>
      <c r="J3284" s="220">
        <f>ROUND(I3284*H3284,2)</f>
        <v>0</v>
      </c>
      <c r="K3284" s="216" t="s">
        <v>166</v>
      </c>
      <c r="L3284" s="46"/>
      <c r="M3284" s="221" t="s">
        <v>19</v>
      </c>
      <c r="N3284" s="222" t="s">
        <v>44</v>
      </c>
      <c r="O3284" s="86"/>
      <c r="P3284" s="223">
        <f>O3284*H3284</f>
        <v>0</v>
      </c>
      <c r="Q3284" s="223">
        <v>1.0000000000000001E-05</v>
      </c>
      <c r="R3284" s="223">
        <f>Q3284*H3284</f>
        <v>0.0049260400000000005</v>
      </c>
      <c r="S3284" s="223">
        <v>0</v>
      </c>
      <c r="T3284" s="224">
        <f>S3284*H3284</f>
        <v>0</v>
      </c>
      <c r="U3284" s="40"/>
      <c r="V3284" s="40"/>
      <c r="W3284" s="40"/>
      <c r="X3284" s="40"/>
      <c r="Y3284" s="40"/>
      <c r="Z3284" s="40"/>
      <c r="AA3284" s="40"/>
      <c r="AB3284" s="40"/>
      <c r="AC3284" s="40"/>
      <c r="AD3284" s="40"/>
      <c r="AE3284" s="40"/>
      <c r="AR3284" s="225" t="s">
        <v>263</v>
      </c>
      <c r="AT3284" s="225" t="s">
        <v>162</v>
      </c>
      <c r="AU3284" s="225" t="s">
        <v>83</v>
      </c>
      <c r="AY3284" s="19" t="s">
        <v>160</v>
      </c>
      <c r="BE3284" s="226">
        <f>IF(N3284="základní",J3284,0)</f>
        <v>0</v>
      </c>
      <c r="BF3284" s="226">
        <f>IF(N3284="snížená",J3284,0)</f>
        <v>0</v>
      </c>
      <c r="BG3284" s="226">
        <f>IF(N3284="zákl. přenesená",J3284,0)</f>
        <v>0</v>
      </c>
      <c r="BH3284" s="226">
        <f>IF(N3284="sníž. přenesená",J3284,0)</f>
        <v>0</v>
      </c>
      <c r="BI3284" s="226">
        <f>IF(N3284="nulová",J3284,0)</f>
        <v>0</v>
      </c>
      <c r="BJ3284" s="19" t="s">
        <v>81</v>
      </c>
      <c r="BK3284" s="226">
        <f>ROUND(I3284*H3284,2)</f>
        <v>0</v>
      </c>
      <c r="BL3284" s="19" t="s">
        <v>263</v>
      </c>
      <c r="BM3284" s="225" t="s">
        <v>3881</v>
      </c>
    </row>
    <row r="3285" s="2" customFormat="1">
      <c r="A3285" s="40"/>
      <c r="B3285" s="41"/>
      <c r="C3285" s="42"/>
      <c r="D3285" s="227" t="s">
        <v>169</v>
      </c>
      <c r="E3285" s="42"/>
      <c r="F3285" s="228" t="s">
        <v>3882</v>
      </c>
      <c r="G3285" s="42"/>
      <c r="H3285" s="42"/>
      <c r="I3285" s="229"/>
      <c r="J3285" s="42"/>
      <c r="K3285" s="42"/>
      <c r="L3285" s="46"/>
      <c r="M3285" s="230"/>
      <c r="N3285" s="231"/>
      <c r="O3285" s="86"/>
      <c r="P3285" s="86"/>
      <c r="Q3285" s="86"/>
      <c r="R3285" s="86"/>
      <c r="S3285" s="86"/>
      <c r="T3285" s="87"/>
      <c r="U3285" s="40"/>
      <c r="V3285" s="40"/>
      <c r="W3285" s="40"/>
      <c r="X3285" s="40"/>
      <c r="Y3285" s="40"/>
      <c r="Z3285" s="40"/>
      <c r="AA3285" s="40"/>
      <c r="AB3285" s="40"/>
      <c r="AC3285" s="40"/>
      <c r="AD3285" s="40"/>
      <c r="AE3285" s="40"/>
      <c r="AT3285" s="19" t="s">
        <v>169</v>
      </c>
      <c r="AU3285" s="19" t="s">
        <v>83</v>
      </c>
    </row>
    <row r="3286" s="13" customFormat="1">
      <c r="A3286" s="13"/>
      <c r="B3286" s="232"/>
      <c r="C3286" s="233"/>
      <c r="D3286" s="234" t="s">
        <v>171</v>
      </c>
      <c r="E3286" s="235" t="s">
        <v>19</v>
      </c>
      <c r="F3286" s="236" t="s">
        <v>3883</v>
      </c>
      <c r="G3286" s="233"/>
      <c r="H3286" s="237">
        <v>4.0750000000000002</v>
      </c>
      <c r="I3286" s="238"/>
      <c r="J3286" s="233"/>
      <c r="K3286" s="233"/>
      <c r="L3286" s="239"/>
      <c r="M3286" s="240"/>
      <c r="N3286" s="241"/>
      <c r="O3286" s="241"/>
      <c r="P3286" s="241"/>
      <c r="Q3286" s="241"/>
      <c r="R3286" s="241"/>
      <c r="S3286" s="241"/>
      <c r="T3286" s="242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T3286" s="243" t="s">
        <v>171</v>
      </c>
      <c r="AU3286" s="243" t="s">
        <v>83</v>
      </c>
      <c r="AV3286" s="13" t="s">
        <v>83</v>
      </c>
      <c r="AW3286" s="13" t="s">
        <v>35</v>
      </c>
      <c r="AX3286" s="13" t="s">
        <v>73</v>
      </c>
      <c r="AY3286" s="243" t="s">
        <v>160</v>
      </c>
    </row>
    <row r="3287" s="15" customFormat="1">
      <c r="A3287" s="15"/>
      <c r="B3287" s="265"/>
      <c r="C3287" s="266"/>
      <c r="D3287" s="234" t="s">
        <v>171</v>
      </c>
      <c r="E3287" s="267" t="s">
        <v>19</v>
      </c>
      <c r="F3287" s="268" t="s">
        <v>3850</v>
      </c>
      <c r="G3287" s="266"/>
      <c r="H3287" s="269">
        <v>4.0750000000000002</v>
      </c>
      <c r="I3287" s="270"/>
      <c r="J3287" s="266"/>
      <c r="K3287" s="266"/>
      <c r="L3287" s="271"/>
      <c r="M3287" s="272"/>
      <c r="N3287" s="273"/>
      <c r="O3287" s="273"/>
      <c r="P3287" s="273"/>
      <c r="Q3287" s="273"/>
      <c r="R3287" s="273"/>
      <c r="S3287" s="273"/>
      <c r="T3287" s="274"/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15"/>
      <c r="AE3287" s="15"/>
      <c r="AT3287" s="275" t="s">
        <v>171</v>
      </c>
      <c r="AU3287" s="275" t="s">
        <v>83</v>
      </c>
      <c r="AV3287" s="15" t="s">
        <v>181</v>
      </c>
      <c r="AW3287" s="15" t="s">
        <v>35</v>
      </c>
      <c r="AX3287" s="15" t="s">
        <v>73</v>
      </c>
      <c r="AY3287" s="275" t="s">
        <v>160</v>
      </c>
    </row>
    <row r="3288" s="13" customFormat="1">
      <c r="A3288" s="13"/>
      <c r="B3288" s="232"/>
      <c r="C3288" s="233"/>
      <c r="D3288" s="234" t="s">
        <v>171</v>
      </c>
      <c r="E3288" s="235" t="s">
        <v>19</v>
      </c>
      <c r="F3288" s="236" t="s">
        <v>3884</v>
      </c>
      <c r="G3288" s="233"/>
      <c r="H3288" s="237">
        <v>14.52</v>
      </c>
      <c r="I3288" s="238"/>
      <c r="J3288" s="233"/>
      <c r="K3288" s="233"/>
      <c r="L3288" s="239"/>
      <c r="M3288" s="240"/>
      <c r="N3288" s="241"/>
      <c r="O3288" s="241"/>
      <c r="P3288" s="241"/>
      <c r="Q3288" s="241"/>
      <c r="R3288" s="241"/>
      <c r="S3288" s="241"/>
      <c r="T3288" s="242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T3288" s="243" t="s">
        <v>171</v>
      </c>
      <c r="AU3288" s="243" t="s">
        <v>83</v>
      </c>
      <c r="AV3288" s="13" t="s">
        <v>83</v>
      </c>
      <c r="AW3288" s="13" t="s">
        <v>35</v>
      </c>
      <c r="AX3288" s="13" t="s">
        <v>73</v>
      </c>
      <c r="AY3288" s="243" t="s">
        <v>160</v>
      </c>
    </row>
    <row r="3289" s="13" customFormat="1">
      <c r="A3289" s="13"/>
      <c r="B3289" s="232"/>
      <c r="C3289" s="233"/>
      <c r="D3289" s="234" t="s">
        <v>171</v>
      </c>
      <c r="E3289" s="235" t="s">
        <v>19</v>
      </c>
      <c r="F3289" s="236" t="s">
        <v>3885</v>
      </c>
      <c r="G3289" s="233"/>
      <c r="H3289" s="237">
        <v>14.029999999999999</v>
      </c>
      <c r="I3289" s="238"/>
      <c r="J3289" s="233"/>
      <c r="K3289" s="233"/>
      <c r="L3289" s="239"/>
      <c r="M3289" s="240"/>
      <c r="N3289" s="241"/>
      <c r="O3289" s="241"/>
      <c r="P3289" s="241"/>
      <c r="Q3289" s="241"/>
      <c r="R3289" s="241"/>
      <c r="S3289" s="241"/>
      <c r="T3289" s="242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T3289" s="243" t="s">
        <v>171</v>
      </c>
      <c r="AU3289" s="243" t="s">
        <v>83</v>
      </c>
      <c r="AV3289" s="13" t="s">
        <v>83</v>
      </c>
      <c r="AW3289" s="13" t="s">
        <v>35</v>
      </c>
      <c r="AX3289" s="13" t="s">
        <v>73</v>
      </c>
      <c r="AY3289" s="243" t="s">
        <v>160</v>
      </c>
    </row>
    <row r="3290" s="13" customFormat="1">
      <c r="A3290" s="13"/>
      <c r="B3290" s="232"/>
      <c r="C3290" s="233"/>
      <c r="D3290" s="234" t="s">
        <v>171</v>
      </c>
      <c r="E3290" s="235" t="s">
        <v>19</v>
      </c>
      <c r="F3290" s="236" t="s">
        <v>3886</v>
      </c>
      <c r="G3290" s="233"/>
      <c r="H3290" s="237">
        <v>20.98</v>
      </c>
      <c r="I3290" s="238"/>
      <c r="J3290" s="233"/>
      <c r="K3290" s="233"/>
      <c r="L3290" s="239"/>
      <c r="M3290" s="240"/>
      <c r="N3290" s="241"/>
      <c r="O3290" s="241"/>
      <c r="P3290" s="241"/>
      <c r="Q3290" s="241"/>
      <c r="R3290" s="241"/>
      <c r="S3290" s="241"/>
      <c r="T3290" s="242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T3290" s="243" t="s">
        <v>171</v>
      </c>
      <c r="AU3290" s="243" t="s">
        <v>83</v>
      </c>
      <c r="AV3290" s="13" t="s">
        <v>83</v>
      </c>
      <c r="AW3290" s="13" t="s">
        <v>35</v>
      </c>
      <c r="AX3290" s="13" t="s">
        <v>73</v>
      </c>
      <c r="AY3290" s="243" t="s">
        <v>160</v>
      </c>
    </row>
    <row r="3291" s="13" customFormat="1">
      <c r="A3291" s="13"/>
      <c r="B3291" s="232"/>
      <c r="C3291" s="233"/>
      <c r="D3291" s="234" t="s">
        <v>171</v>
      </c>
      <c r="E3291" s="235" t="s">
        <v>19</v>
      </c>
      <c r="F3291" s="236" t="s">
        <v>3887</v>
      </c>
      <c r="G3291" s="233"/>
      <c r="H3291" s="237">
        <v>9.2799999999999994</v>
      </c>
      <c r="I3291" s="238"/>
      <c r="J3291" s="233"/>
      <c r="K3291" s="233"/>
      <c r="L3291" s="239"/>
      <c r="M3291" s="240"/>
      <c r="N3291" s="241"/>
      <c r="O3291" s="241"/>
      <c r="P3291" s="241"/>
      <c r="Q3291" s="241"/>
      <c r="R3291" s="241"/>
      <c r="S3291" s="241"/>
      <c r="T3291" s="242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T3291" s="243" t="s">
        <v>171</v>
      </c>
      <c r="AU3291" s="243" t="s">
        <v>83</v>
      </c>
      <c r="AV3291" s="13" t="s">
        <v>83</v>
      </c>
      <c r="AW3291" s="13" t="s">
        <v>35</v>
      </c>
      <c r="AX3291" s="13" t="s">
        <v>73</v>
      </c>
      <c r="AY3291" s="243" t="s">
        <v>160</v>
      </c>
    </row>
    <row r="3292" s="13" customFormat="1">
      <c r="A3292" s="13"/>
      <c r="B3292" s="232"/>
      <c r="C3292" s="233"/>
      <c r="D3292" s="234" t="s">
        <v>171</v>
      </c>
      <c r="E3292" s="235" t="s">
        <v>19</v>
      </c>
      <c r="F3292" s="236" t="s">
        <v>3888</v>
      </c>
      <c r="G3292" s="233"/>
      <c r="H3292" s="237">
        <v>8.7699999999999996</v>
      </c>
      <c r="I3292" s="238"/>
      <c r="J3292" s="233"/>
      <c r="K3292" s="233"/>
      <c r="L3292" s="239"/>
      <c r="M3292" s="240"/>
      <c r="N3292" s="241"/>
      <c r="O3292" s="241"/>
      <c r="P3292" s="241"/>
      <c r="Q3292" s="241"/>
      <c r="R3292" s="241"/>
      <c r="S3292" s="241"/>
      <c r="T3292" s="242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T3292" s="243" t="s">
        <v>171</v>
      </c>
      <c r="AU3292" s="243" t="s">
        <v>83</v>
      </c>
      <c r="AV3292" s="13" t="s">
        <v>83</v>
      </c>
      <c r="AW3292" s="13" t="s">
        <v>35</v>
      </c>
      <c r="AX3292" s="13" t="s">
        <v>73</v>
      </c>
      <c r="AY3292" s="243" t="s">
        <v>160</v>
      </c>
    </row>
    <row r="3293" s="13" customFormat="1">
      <c r="A3293" s="13"/>
      <c r="B3293" s="232"/>
      <c r="C3293" s="233"/>
      <c r="D3293" s="234" t="s">
        <v>171</v>
      </c>
      <c r="E3293" s="235" t="s">
        <v>19</v>
      </c>
      <c r="F3293" s="236" t="s">
        <v>3889</v>
      </c>
      <c r="G3293" s="233"/>
      <c r="H3293" s="237">
        <v>36.628999999999998</v>
      </c>
      <c r="I3293" s="238"/>
      <c r="J3293" s="233"/>
      <c r="K3293" s="233"/>
      <c r="L3293" s="239"/>
      <c r="M3293" s="240"/>
      <c r="N3293" s="241"/>
      <c r="O3293" s="241"/>
      <c r="P3293" s="241"/>
      <c r="Q3293" s="241"/>
      <c r="R3293" s="241"/>
      <c r="S3293" s="241"/>
      <c r="T3293" s="242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T3293" s="243" t="s">
        <v>171</v>
      </c>
      <c r="AU3293" s="243" t="s">
        <v>83</v>
      </c>
      <c r="AV3293" s="13" t="s">
        <v>83</v>
      </c>
      <c r="AW3293" s="13" t="s">
        <v>35</v>
      </c>
      <c r="AX3293" s="13" t="s">
        <v>73</v>
      </c>
      <c r="AY3293" s="243" t="s">
        <v>160</v>
      </c>
    </row>
    <row r="3294" s="13" customFormat="1">
      <c r="A3294" s="13"/>
      <c r="B3294" s="232"/>
      <c r="C3294" s="233"/>
      <c r="D3294" s="234" t="s">
        <v>171</v>
      </c>
      <c r="E3294" s="235" t="s">
        <v>19</v>
      </c>
      <c r="F3294" s="236" t="s">
        <v>3890</v>
      </c>
      <c r="G3294" s="233"/>
      <c r="H3294" s="237">
        <v>46.064999999999998</v>
      </c>
      <c r="I3294" s="238"/>
      <c r="J3294" s="233"/>
      <c r="K3294" s="233"/>
      <c r="L3294" s="239"/>
      <c r="M3294" s="240"/>
      <c r="N3294" s="241"/>
      <c r="O3294" s="241"/>
      <c r="P3294" s="241"/>
      <c r="Q3294" s="241"/>
      <c r="R3294" s="241"/>
      <c r="S3294" s="241"/>
      <c r="T3294" s="242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T3294" s="243" t="s">
        <v>171</v>
      </c>
      <c r="AU3294" s="243" t="s">
        <v>83</v>
      </c>
      <c r="AV3294" s="13" t="s">
        <v>83</v>
      </c>
      <c r="AW3294" s="13" t="s">
        <v>35</v>
      </c>
      <c r="AX3294" s="13" t="s">
        <v>73</v>
      </c>
      <c r="AY3294" s="243" t="s">
        <v>160</v>
      </c>
    </row>
    <row r="3295" s="13" customFormat="1">
      <c r="A3295" s="13"/>
      <c r="B3295" s="232"/>
      <c r="C3295" s="233"/>
      <c r="D3295" s="234" t="s">
        <v>171</v>
      </c>
      <c r="E3295" s="235" t="s">
        <v>19</v>
      </c>
      <c r="F3295" s="236" t="s">
        <v>3891</v>
      </c>
      <c r="G3295" s="233"/>
      <c r="H3295" s="237">
        <v>17.715</v>
      </c>
      <c r="I3295" s="238"/>
      <c r="J3295" s="233"/>
      <c r="K3295" s="233"/>
      <c r="L3295" s="239"/>
      <c r="M3295" s="240"/>
      <c r="N3295" s="241"/>
      <c r="O3295" s="241"/>
      <c r="P3295" s="241"/>
      <c r="Q3295" s="241"/>
      <c r="R3295" s="241"/>
      <c r="S3295" s="241"/>
      <c r="T3295" s="242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T3295" s="243" t="s">
        <v>171</v>
      </c>
      <c r="AU3295" s="243" t="s">
        <v>83</v>
      </c>
      <c r="AV3295" s="13" t="s">
        <v>83</v>
      </c>
      <c r="AW3295" s="13" t="s">
        <v>35</v>
      </c>
      <c r="AX3295" s="13" t="s">
        <v>73</v>
      </c>
      <c r="AY3295" s="243" t="s">
        <v>160</v>
      </c>
    </row>
    <row r="3296" s="13" customFormat="1">
      <c r="A3296" s="13"/>
      <c r="B3296" s="232"/>
      <c r="C3296" s="233"/>
      <c r="D3296" s="234" t="s">
        <v>171</v>
      </c>
      <c r="E3296" s="235" t="s">
        <v>19</v>
      </c>
      <c r="F3296" s="236" t="s">
        <v>3892</v>
      </c>
      <c r="G3296" s="233"/>
      <c r="H3296" s="237">
        <v>13.58</v>
      </c>
      <c r="I3296" s="238"/>
      <c r="J3296" s="233"/>
      <c r="K3296" s="233"/>
      <c r="L3296" s="239"/>
      <c r="M3296" s="240"/>
      <c r="N3296" s="241"/>
      <c r="O3296" s="241"/>
      <c r="P3296" s="241"/>
      <c r="Q3296" s="241"/>
      <c r="R3296" s="241"/>
      <c r="S3296" s="241"/>
      <c r="T3296" s="242"/>
      <c r="U3296" s="13"/>
      <c r="V3296" s="13"/>
      <c r="W3296" s="13"/>
      <c r="X3296" s="13"/>
      <c r="Y3296" s="13"/>
      <c r="Z3296" s="13"/>
      <c r="AA3296" s="13"/>
      <c r="AB3296" s="13"/>
      <c r="AC3296" s="13"/>
      <c r="AD3296" s="13"/>
      <c r="AE3296" s="13"/>
      <c r="AT3296" s="243" t="s">
        <v>171</v>
      </c>
      <c r="AU3296" s="243" t="s">
        <v>83</v>
      </c>
      <c r="AV3296" s="13" t="s">
        <v>83</v>
      </c>
      <c r="AW3296" s="13" t="s">
        <v>35</v>
      </c>
      <c r="AX3296" s="13" t="s">
        <v>73</v>
      </c>
      <c r="AY3296" s="243" t="s">
        <v>160</v>
      </c>
    </row>
    <row r="3297" s="13" customFormat="1">
      <c r="A3297" s="13"/>
      <c r="B3297" s="232"/>
      <c r="C3297" s="233"/>
      <c r="D3297" s="234" t="s">
        <v>171</v>
      </c>
      <c r="E3297" s="235" t="s">
        <v>19</v>
      </c>
      <c r="F3297" s="236" t="s">
        <v>3893</v>
      </c>
      <c r="G3297" s="233"/>
      <c r="H3297" s="237">
        <v>29.469999999999999</v>
      </c>
      <c r="I3297" s="238"/>
      <c r="J3297" s="233"/>
      <c r="K3297" s="233"/>
      <c r="L3297" s="239"/>
      <c r="M3297" s="240"/>
      <c r="N3297" s="241"/>
      <c r="O3297" s="241"/>
      <c r="P3297" s="241"/>
      <c r="Q3297" s="241"/>
      <c r="R3297" s="241"/>
      <c r="S3297" s="241"/>
      <c r="T3297" s="242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T3297" s="243" t="s">
        <v>171</v>
      </c>
      <c r="AU3297" s="243" t="s">
        <v>83</v>
      </c>
      <c r="AV3297" s="13" t="s">
        <v>83</v>
      </c>
      <c r="AW3297" s="13" t="s">
        <v>35</v>
      </c>
      <c r="AX3297" s="13" t="s">
        <v>73</v>
      </c>
      <c r="AY3297" s="243" t="s">
        <v>160</v>
      </c>
    </row>
    <row r="3298" s="15" customFormat="1">
      <c r="A3298" s="15"/>
      <c r="B3298" s="265"/>
      <c r="C3298" s="266"/>
      <c r="D3298" s="234" t="s">
        <v>171</v>
      </c>
      <c r="E3298" s="267" t="s">
        <v>19</v>
      </c>
      <c r="F3298" s="268" t="s">
        <v>1180</v>
      </c>
      <c r="G3298" s="266"/>
      <c r="H3298" s="269">
        <v>211.03899999999999</v>
      </c>
      <c r="I3298" s="270"/>
      <c r="J3298" s="266"/>
      <c r="K3298" s="266"/>
      <c r="L3298" s="271"/>
      <c r="M3298" s="272"/>
      <c r="N3298" s="273"/>
      <c r="O3298" s="273"/>
      <c r="P3298" s="273"/>
      <c r="Q3298" s="273"/>
      <c r="R3298" s="273"/>
      <c r="S3298" s="273"/>
      <c r="T3298" s="274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15"/>
      <c r="AT3298" s="275" t="s">
        <v>171</v>
      </c>
      <c r="AU3298" s="275" t="s">
        <v>83</v>
      </c>
      <c r="AV3298" s="15" t="s">
        <v>181</v>
      </c>
      <c r="AW3298" s="15" t="s">
        <v>35</v>
      </c>
      <c r="AX3298" s="15" t="s">
        <v>73</v>
      </c>
      <c r="AY3298" s="275" t="s">
        <v>160</v>
      </c>
    </row>
    <row r="3299" s="13" customFormat="1">
      <c r="A3299" s="13"/>
      <c r="B3299" s="232"/>
      <c r="C3299" s="233"/>
      <c r="D3299" s="234" t="s">
        <v>171</v>
      </c>
      <c r="E3299" s="235" t="s">
        <v>19</v>
      </c>
      <c r="F3299" s="236" t="s">
        <v>3894</v>
      </c>
      <c r="G3299" s="233"/>
      <c r="H3299" s="237">
        <v>26.245000000000001</v>
      </c>
      <c r="I3299" s="238"/>
      <c r="J3299" s="233"/>
      <c r="K3299" s="233"/>
      <c r="L3299" s="239"/>
      <c r="M3299" s="240"/>
      <c r="N3299" s="241"/>
      <c r="O3299" s="241"/>
      <c r="P3299" s="241"/>
      <c r="Q3299" s="241"/>
      <c r="R3299" s="241"/>
      <c r="S3299" s="241"/>
      <c r="T3299" s="242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T3299" s="243" t="s">
        <v>171</v>
      </c>
      <c r="AU3299" s="243" t="s">
        <v>83</v>
      </c>
      <c r="AV3299" s="13" t="s">
        <v>83</v>
      </c>
      <c r="AW3299" s="13" t="s">
        <v>35</v>
      </c>
      <c r="AX3299" s="13" t="s">
        <v>73</v>
      </c>
      <c r="AY3299" s="243" t="s">
        <v>160</v>
      </c>
    </row>
    <row r="3300" s="13" customFormat="1">
      <c r="A3300" s="13"/>
      <c r="B3300" s="232"/>
      <c r="C3300" s="233"/>
      <c r="D3300" s="234" t="s">
        <v>171</v>
      </c>
      <c r="E3300" s="235" t="s">
        <v>19</v>
      </c>
      <c r="F3300" s="236" t="s">
        <v>3895</v>
      </c>
      <c r="G3300" s="233"/>
      <c r="H3300" s="237">
        <v>11.310000000000001</v>
      </c>
      <c r="I3300" s="238"/>
      <c r="J3300" s="233"/>
      <c r="K3300" s="233"/>
      <c r="L3300" s="239"/>
      <c r="M3300" s="240"/>
      <c r="N3300" s="241"/>
      <c r="O3300" s="241"/>
      <c r="P3300" s="241"/>
      <c r="Q3300" s="241"/>
      <c r="R3300" s="241"/>
      <c r="S3300" s="241"/>
      <c r="T3300" s="242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T3300" s="243" t="s">
        <v>171</v>
      </c>
      <c r="AU3300" s="243" t="s">
        <v>83</v>
      </c>
      <c r="AV3300" s="13" t="s">
        <v>83</v>
      </c>
      <c r="AW3300" s="13" t="s">
        <v>35</v>
      </c>
      <c r="AX3300" s="13" t="s">
        <v>73</v>
      </c>
      <c r="AY3300" s="243" t="s">
        <v>160</v>
      </c>
    </row>
    <row r="3301" s="13" customFormat="1">
      <c r="A3301" s="13"/>
      <c r="B3301" s="232"/>
      <c r="C3301" s="233"/>
      <c r="D3301" s="234" t="s">
        <v>171</v>
      </c>
      <c r="E3301" s="235" t="s">
        <v>19</v>
      </c>
      <c r="F3301" s="236" t="s">
        <v>3896</v>
      </c>
      <c r="G3301" s="233"/>
      <c r="H3301" s="237">
        <v>22.789999999999999</v>
      </c>
      <c r="I3301" s="238"/>
      <c r="J3301" s="233"/>
      <c r="K3301" s="233"/>
      <c r="L3301" s="239"/>
      <c r="M3301" s="240"/>
      <c r="N3301" s="241"/>
      <c r="O3301" s="241"/>
      <c r="P3301" s="241"/>
      <c r="Q3301" s="241"/>
      <c r="R3301" s="241"/>
      <c r="S3301" s="241"/>
      <c r="T3301" s="242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T3301" s="243" t="s">
        <v>171</v>
      </c>
      <c r="AU3301" s="243" t="s">
        <v>83</v>
      </c>
      <c r="AV3301" s="13" t="s">
        <v>83</v>
      </c>
      <c r="AW3301" s="13" t="s">
        <v>35</v>
      </c>
      <c r="AX3301" s="13" t="s">
        <v>73</v>
      </c>
      <c r="AY3301" s="243" t="s">
        <v>160</v>
      </c>
    </row>
    <row r="3302" s="13" customFormat="1">
      <c r="A3302" s="13"/>
      <c r="B3302" s="232"/>
      <c r="C3302" s="233"/>
      <c r="D3302" s="234" t="s">
        <v>171</v>
      </c>
      <c r="E3302" s="235" t="s">
        <v>19</v>
      </c>
      <c r="F3302" s="236" t="s">
        <v>3897</v>
      </c>
      <c r="G3302" s="233"/>
      <c r="H3302" s="237">
        <v>17.960000000000001</v>
      </c>
      <c r="I3302" s="238"/>
      <c r="J3302" s="233"/>
      <c r="K3302" s="233"/>
      <c r="L3302" s="239"/>
      <c r="M3302" s="240"/>
      <c r="N3302" s="241"/>
      <c r="O3302" s="241"/>
      <c r="P3302" s="241"/>
      <c r="Q3302" s="241"/>
      <c r="R3302" s="241"/>
      <c r="S3302" s="241"/>
      <c r="T3302" s="242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T3302" s="243" t="s">
        <v>171</v>
      </c>
      <c r="AU3302" s="243" t="s">
        <v>83</v>
      </c>
      <c r="AV3302" s="13" t="s">
        <v>83</v>
      </c>
      <c r="AW3302" s="13" t="s">
        <v>35</v>
      </c>
      <c r="AX3302" s="13" t="s">
        <v>73</v>
      </c>
      <c r="AY3302" s="243" t="s">
        <v>160</v>
      </c>
    </row>
    <row r="3303" s="13" customFormat="1">
      <c r="A3303" s="13"/>
      <c r="B3303" s="232"/>
      <c r="C3303" s="233"/>
      <c r="D3303" s="234" t="s">
        <v>171</v>
      </c>
      <c r="E3303" s="235" t="s">
        <v>19</v>
      </c>
      <c r="F3303" s="236" t="s">
        <v>3898</v>
      </c>
      <c r="G3303" s="233"/>
      <c r="H3303" s="237">
        <v>22.550000000000001</v>
      </c>
      <c r="I3303" s="238"/>
      <c r="J3303" s="233"/>
      <c r="K3303" s="233"/>
      <c r="L3303" s="239"/>
      <c r="M3303" s="240"/>
      <c r="N3303" s="241"/>
      <c r="O3303" s="241"/>
      <c r="P3303" s="241"/>
      <c r="Q3303" s="241"/>
      <c r="R3303" s="241"/>
      <c r="S3303" s="241"/>
      <c r="T3303" s="242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T3303" s="243" t="s">
        <v>171</v>
      </c>
      <c r="AU3303" s="243" t="s">
        <v>83</v>
      </c>
      <c r="AV3303" s="13" t="s">
        <v>83</v>
      </c>
      <c r="AW3303" s="13" t="s">
        <v>35</v>
      </c>
      <c r="AX3303" s="13" t="s">
        <v>73</v>
      </c>
      <c r="AY3303" s="243" t="s">
        <v>160</v>
      </c>
    </row>
    <row r="3304" s="13" customFormat="1">
      <c r="A3304" s="13"/>
      <c r="B3304" s="232"/>
      <c r="C3304" s="233"/>
      <c r="D3304" s="234" t="s">
        <v>171</v>
      </c>
      <c r="E3304" s="235" t="s">
        <v>19</v>
      </c>
      <c r="F3304" s="236" t="s">
        <v>3899</v>
      </c>
      <c r="G3304" s="233"/>
      <c r="H3304" s="237">
        <v>16.41</v>
      </c>
      <c r="I3304" s="238"/>
      <c r="J3304" s="233"/>
      <c r="K3304" s="233"/>
      <c r="L3304" s="239"/>
      <c r="M3304" s="240"/>
      <c r="N3304" s="241"/>
      <c r="O3304" s="241"/>
      <c r="P3304" s="241"/>
      <c r="Q3304" s="241"/>
      <c r="R3304" s="241"/>
      <c r="S3304" s="241"/>
      <c r="T3304" s="242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T3304" s="243" t="s">
        <v>171</v>
      </c>
      <c r="AU3304" s="243" t="s">
        <v>83</v>
      </c>
      <c r="AV3304" s="13" t="s">
        <v>83</v>
      </c>
      <c r="AW3304" s="13" t="s">
        <v>35</v>
      </c>
      <c r="AX3304" s="13" t="s">
        <v>73</v>
      </c>
      <c r="AY3304" s="243" t="s">
        <v>160</v>
      </c>
    </row>
    <row r="3305" s="13" customFormat="1">
      <c r="A3305" s="13"/>
      <c r="B3305" s="232"/>
      <c r="C3305" s="233"/>
      <c r="D3305" s="234" t="s">
        <v>171</v>
      </c>
      <c r="E3305" s="235" t="s">
        <v>19</v>
      </c>
      <c r="F3305" s="236" t="s">
        <v>3900</v>
      </c>
      <c r="G3305" s="233"/>
      <c r="H3305" s="237">
        <v>20.329999999999998</v>
      </c>
      <c r="I3305" s="238"/>
      <c r="J3305" s="233"/>
      <c r="K3305" s="233"/>
      <c r="L3305" s="239"/>
      <c r="M3305" s="240"/>
      <c r="N3305" s="241"/>
      <c r="O3305" s="241"/>
      <c r="P3305" s="241"/>
      <c r="Q3305" s="241"/>
      <c r="R3305" s="241"/>
      <c r="S3305" s="241"/>
      <c r="T3305" s="242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T3305" s="243" t="s">
        <v>171</v>
      </c>
      <c r="AU3305" s="243" t="s">
        <v>83</v>
      </c>
      <c r="AV3305" s="13" t="s">
        <v>83</v>
      </c>
      <c r="AW3305" s="13" t="s">
        <v>35</v>
      </c>
      <c r="AX3305" s="13" t="s">
        <v>73</v>
      </c>
      <c r="AY3305" s="243" t="s">
        <v>160</v>
      </c>
    </row>
    <row r="3306" s="13" customFormat="1">
      <c r="A3306" s="13"/>
      <c r="B3306" s="232"/>
      <c r="C3306" s="233"/>
      <c r="D3306" s="234" t="s">
        <v>171</v>
      </c>
      <c r="E3306" s="235" t="s">
        <v>19</v>
      </c>
      <c r="F3306" s="236" t="s">
        <v>3901</v>
      </c>
      <c r="G3306" s="233"/>
      <c r="H3306" s="237">
        <v>8.1199999999999992</v>
      </c>
      <c r="I3306" s="238"/>
      <c r="J3306" s="233"/>
      <c r="K3306" s="233"/>
      <c r="L3306" s="239"/>
      <c r="M3306" s="240"/>
      <c r="N3306" s="241"/>
      <c r="O3306" s="241"/>
      <c r="P3306" s="241"/>
      <c r="Q3306" s="241"/>
      <c r="R3306" s="241"/>
      <c r="S3306" s="241"/>
      <c r="T3306" s="242"/>
      <c r="U3306" s="13"/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3"/>
      <c r="AT3306" s="243" t="s">
        <v>171</v>
      </c>
      <c r="AU3306" s="243" t="s">
        <v>83</v>
      </c>
      <c r="AV3306" s="13" t="s">
        <v>83</v>
      </c>
      <c r="AW3306" s="13" t="s">
        <v>35</v>
      </c>
      <c r="AX3306" s="13" t="s">
        <v>73</v>
      </c>
      <c r="AY3306" s="243" t="s">
        <v>160</v>
      </c>
    </row>
    <row r="3307" s="13" customFormat="1">
      <c r="A3307" s="13"/>
      <c r="B3307" s="232"/>
      <c r="C3307" s="233"/>
      <c r="D3307" s="234" t="s">
        <v>171</v>
      </c>
      <c r="E3307" s="235" t="s">
        <v>19</v>
      </c>
      <c r="F3307" s="236" t="s">
        <v>3902</v>
      </c>
      <c r="G3307" s="233"/>
      <c r="H3307" s="237">
        <v>4.9900000000000002</v>
      </c>
      <c r="I3307" s="238"/>
      <c r="J3307" s="233"/>
      <c r="K3307" s="233"/>
      <c r="L3307" s="239"/>
      <c r="M3307" s="240"/>
      <c r="N3307" s="241"/>
      <c r="O3307" s="241"/>
      <c r="P3307" s="241"/>
      <c r="Q3307" s="241"/>
      <c r="R3307" s="241"/>
      <c r="S3307" s="241"/>
      <c r="T3307" s="242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T3307" s="243" t="s">
        <v>171</v>
      </c>
      <c r="AU3307" s="243" t="s">
        <v>83</v>
      </c>
      <c r="AV3307" s="13" t="s">
        <v>83</v>
      </c>
      <c r="AW3307" s="13" t="s">
        <v>35</v>
      </c>
      <c r="AX3307" s="13" t="s">
        <v>73</v>
      </c>
      <c r="AY3307" s="243" t="s">
        <v>160</v>
      </c>
    </row>
    <row r="3308" s="13" customFormat="1">
      <c r="A3308" s="13"/>
      <c r="B3308" s="232"/>
      <c r="C3308" s="233"/>
      <c r="D3308" s="234" t="s">
        <v>171</v>
      </c>
      <c r="E3308" s="235" t="s">
        <v>19</v>
      </c>
      <c r="F3308" s="236" t="s">
        <v>3903</v>
      </c>
      <c r="G3308" s="233"/>
      <c r="H3308" s="237">
        <v>12.880000000000001</v>
      </c>
      <c r="I3308" s="238"/>
      <c r="J3308" s="233"/>
      <c r="K3308" s="233"/>
      <c r="L3308" s="239"/>
      <c r="M3308" s="240"/>
      <c r="N3308" s="241"/>
      <c r="O3308" s="241"/>
      <c r="P3308" s="241"/>
      <c r="Q3308" s="241"/>
      <c r="R3308" s="241"/>
      <c r="S3308" s="241"/>
      <c r="T3308" s="242"/>
      <c r="U3308" s="13"/>
      <c r="V3308" s="13"/>
      <c r="W3308" s="13"/>
      <c r="X3308" s="13"/>
      <c r="Y3308" s="13"/>
      <c r="Z3308" s="13"/>
      <c r="AA3308" s="13"/>
      <c r="AB3308" s="13"/>
      <c r="AC3308" s="13"/>
      <c r="AD3308" s="13"/>
      <c r="AE3308" s="13"/>
      <c r="AT3308" s="243" t="s">
        <v>171</v>
      </c>
      <c r="AU3308" s="243" t="s">
        <v>83</v>
      </c>
      <c r="AV3308" s="13" t="s">
        <v>83</v>
      </c>
      <c r="AW3308" s="13" t="s">
        <v>35</v>
      </c>
      <c r="AX3308" s="13" t="s">
        <v>73</v>
      </c>
      <c r="AY3308" s="243" t="s">
        <v>160</v>
      </c>
    </row>
    <row r="3309" s="13" customFormat="1">
      <c r="A3309" s="13"/>
      <c r="B3309" s="232"/>
      <c r="C3309" s="233"/>
      <c r="D3309" s="234" t="s">
        <v>171</v>
      </c>
      <c r="E3309" s="235" t="s">
        <v>19</v>
      </c>
      <c r="F3309" s="236" t="s">
        <v>3904</v>
      </c>
      <c r="G3309" s="233"/>
      <c r="H3309" s="237">
        <v>10.15</v>
      </c>
      <c r="I3309" s="238"/>
      <c r="J3309" s="233"/>
      <c r="K3309" s="233"/>
      <c r="L3309" s="239"/>
      <c r="M3309" s="240"/>
      <c r="N3309" s="241"/>
      <c r="O3309" s="241"/>
      <c r="P3309" s="241"/>
      <c r="Q3309" s="241"/>
      <c r="R3309" s="241"/>
      <c r="S3309" s="241"/>
      <c r="T3309" s="242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  <c r="AT3309" s="243" t="s">
        <v>171</v>
      </c>
      <c r="AU3309" s="243" t="s">
        <v>83</v>
      </c>
      <c r="AV3309" s="13" t="s">
        <v>83</v>
      </c>
      <c r="AW3309" s="13" t="s">
        <v>35</v>
      </c>
      <c r="AX3309" s="13" t="s">
        <v>73</v>
      </c>
      <c r="AY3309" s="243" t="s">
        <v>160</v>
      </c>
    </row>
    <row r="3310" s="13" customFormat="1">
      <c r="A3310" s="13"/>
      <c r="B3310" s="232"/>
      <c r="C3310" s="233"/>
      <c r="D3310" s="234" t="s">
        <v>171</v>
      </c>
      <c r="E3310" s="235" t="s">
        <v>19</v>
      </c>
      <c r="F3310" s="236" t="s">
        <v>3905</v>
      </c>
      <c r="G3310" s="233"/>
      <c r="H3310" s="237">
        <v>10.279999999999999</v>
      </c>
      <c r="I3310" s="238"/>
      <c r="J3310" s="233"/>
      <c r="K3310" s="233"/>
      <c r="L3310" s="239"/>
      <c r="M3310" s="240"/>
      <c r="N3310" s="241"/>
      <c r="O3310" s="241"/>
      <c r="P3310" s="241"/>
      <c r="Q3310" s="241"/>
      <c r="R3310" s="241"/>
      <c r="S3310" s="241"/>
      <c r="T3310" s="242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T3310" s="243" t="s">
        <v>171</v>
      </c>
      <c r="AU3310" s="243" t="s">
        <v>83</v>
      </c>
      <c r="AV3310" s="13" t="s">
        <v>83</v>
      </c>
      <c r="AW3310" s="13" t="s">
        <v>35</v>
      </c>
      <c r="AX3310" s="13" t="s">
        <v>73</v>
      </c>
      <c r="AY3310" s="243" t="s">
        <v>160</v>
      </c>
    </row>
    <row r="3311" s="13" customFormat="1">
      <c r="A3311" s="13"/>
      <c r="B3311" s="232"/>
      <c r="C3311" s="233"/>
      <c r="D3311" s="234" t="s">
        <v>171</v>
      </c>
      <c r="E3311" s="235" t="s">
        <v>19</v>
      </c>
      <c r="F3311" s="236" t="s">
        <v>3906</v>
      </c>
      <c r="G3311" s="233"/>
      <c r="H3311" s="237">
        <v>12.01</v>
      </c>
      <c r="I3311" s="238"/>
      <c r="J3311" s="233"/>
      <c r="K3311" s="233"/>
      <c r="L3311" s="239"/>
      <c r="M3311" s="240"/>
      <c r="N3311" s="241"/>
      <c r="O3311" s="241"/>
      <c r="P3311" s="241"/>
      <c r="Q3311" s="241"/>
      <c r="R3311" s="241"/>
      <c r="S3311" s="241"/>
      <c r="T3311" s="242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T3311" s="243" t="s">
        <v>171</v>
      </c>
      <c r="AU3311" s="243" t="s">
        <v>83</v>
      </c>
      <c r="AV3311" s="13" t="s">
        <v>83</v>
      </c>
      <c r="AW3311" s="13" t="s">
        <v>35</v>
      </c>
      <c r="AX3311" s="13" t="s">
        <v>73</v>
      </c>
      <c r="AY3311" s="243" t="s">
        <v>160</v>
      </c>
    </row>
    <row r="3312" s="13" customFormat="1">
      <c r="A3312" s="13"/>
      <c r="B3312" s="232"/>
      <c r="C3312" s="233"/>
      <c r="D3312" s="234" t="s">
        <v>171</v>
      </c>
      <c r="E3312" s="235" t="s">
        <v>19</v>
      </c>
      <c r="F3312" s="236" t="s">
        <v>3907</v>
      </c>
      <c r="G3312" s="233"/>
      <c r="H3312" s="237">
        <v>18.440000000000001</v>
      </c>
      <c r="I3312" s="238"/>
      <c r="J3312" s="233"/>
      <c r="K3312" s="233"/>
      <c r="L3312" s="239"/>
      <c r="M3312" s="240"/>
      <c r="N3312" s="241"/>
      <c r="O3312" s="241"/>
      <c r="P3312" s="241"/>
      <c r="Q3312" s="241"/>
      <c r="R3312" s="241"/>
      <c r="S3312" s="241"/>
      <c r="T3312" s="242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T3312" s="243" t="s">
        <v>171</v>
      </c>
      <c r="AU3312" s="243" t="s">
        <v>83</v>
      </c>
      <c r="AV3312" s="13" t="s">
        <v>83</v>
      </c>
      <c r="AW3312" s="13" t="s">
        <v>35</v>
      </c>
      <c r="AX3312" s="13" t="s">
        <v>73</v>
      </c>
      <c r="AY3312" s="243" t="s">
        <v>160</v>
      </c>
    </row>
    <row r="3313" s="13" customFormat="1">
      <c r="A3313" s="13"/>
      <c r="B3313" s="232"/>
      <c r="C3313" s="233"/>
      <c r="D3313" s="234" t="s">
        <v>171</v>
      </c>
      <c r="E3313" s="235" t="s">
        <v>19</v>
      </c>
      <c r="F3313" s="236" t="s">
        <v>3908</v>
      </c>
      <c r="G3313" s="233"/>
      <c r="H3313" s="237">
        <v>23.329999999999998</v>
      </c>
      <c r="I3313" s="238"/>
      <c r="J3313" s="233"/>
      <c r="K3313" s="233"/>
      <c r="L3313" s="239"/>
      <c r="M3313" s="240"/>
      <c r="N3313" s="241"/>
      <c r="O3313" s="241"/>
      <c r="P3313" s="241"/>
      <c r="Q3313" s="241"/>
      <c r="R3313" s="241"/>
      <c r="S3313" s="241"/>
      <c r="T3313" s="242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  <c r="AT3313" s="243" t="s">
        <v>171</v>
      </c>
      <c r="AU3313" s="243" t="s">
        <v>83</v>
      </c>
      <c r="AV3313" s="13" t="s">
        <v>83</v>
      </c>
      <c r="AW3313" s="13" t="s">
        <v>35</v>
      </c>
      <c r="AX3313" s="13" t="s">
        <v>73</v>
      </c>
      <c r="AY3313" s="243" t="s">
        <v>160</v>
      </c>
    </row>
    <row r="3314" s="13" customFormat="1">
      <c r="A3314" s="13"/>
      <c r="B3314" s="232"/>
      <c r="C3314" s="233"/>
      <c r="D3314" s="234" t="s">
        <v>171</v>
      </c>
      <c r="E3314" s="235" t="s">
        <v>19</v>
      </c>
      <c r="F3314" s="236" t="s">
        <v>3909</v>
      </c>
      <c r="G3314" s="233"/>
      <c r="H3314" s="237">
        <v>21.614999999999998</v>
      </c>
      <c r="I3314" s="238"/>
      <c r="J3314" s="233"/>
      <c r="K3314" s="233"/>
      <c r="L3314" s="239"/>
      <c r="M3314" s="240"/>
      <c r="N3314" s="241"/>
      <c r="O3314" s="241"/>
      <c r="P3314" s="241"/>
      <c r="Q3314" s="241"/>
      <c r="R3314" s="241"/>
      <c r="S3314" s="241"/>
      <c r="T3314" s="242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T3314" s="243" t="s">
        <v>171</v>
      </c>
      <c r="AU3314" s="243" t="s">
        <v>83</v>
      </c>
      <c r="AV3314" s="13" t="s">
        <v>83</v>
      </c>
      <c r="AW3314" s="13" t="s">
        <v>35</v>
      </c>
      <c r="AX3314" s="13" t="s">
        <v>73</v>
      </c>
      <c r="AY3314" s="243" t="s">
        <v>160</v>
      </c>
    </row>
    <row r="3315" s="13" customFormat="1">
      <c r="A3315" s="13"/>
      <c r="B3315" s="232"/>
      <c r="C3315" s="233"/>
      <c r="D3315" s="234" t="s">
        <v>171</v>
      </c>
      <c r="E3315" s="235" t="s">
        <v>19</v>
      </c>
      <c r="F3315" s="236" t="s">
        <v>3910</v>
      </c>
      <c r="G3315" s="233"/>
      <c r="H3315" s="237">
        <v>18.079999999999998</v>
      </c>
      <c r="I3315" s="238"/>
      <c r="J3315" s="233"/>
      <c r="K3315" s="233"/>
      <c r="L3315" s="239"/>
      <c r="M3315" s="240"/>
      <c r="N3315" s="241"/>
      <c r="O3315" s="241"/>
      <c r="P3315" s="241"/>
      <c r="Q3315" s="241"/>
      <c r="R3315" s="241"/>
      <c r="S3315" s="241"/>
      <c r="T3315" s="242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T3315" s="243" t="s">
        <v>171</v>
      </c>
      <c r="AU3315" s="243" t="s">
        <v>83</v>
      </c>
      <c r="AV3315" s="13" t="s">
        <v>83</v>
      </c>
      <c r="AW3315" s="13" t="s">
        <v>35</v>
      </c>
      <c r="AX3315" s="13" t="s">
        <v>73</v>
      </c>
      <c r="AY3315" s="243" t="s">
        <v>160</v>
      </c>
    </row>
    <row r="3316" s="15" customFormat="1">
      <c r="A3316" s="15"/>
      <c r="B3316" s="265"/>
      <c r="C3316" s="266"/>
      <c r="D3316" s="234" t="s">
        <v>171</v>
      </c>
      <c r="E3316" s="267" t="s">
        <v>19</v>
      </c>
      <c r="F3316" s="268" t="s">
        <v>2436</v>
      </c>
      <c r="G3316" s="266"/>
      <c r="H3316" s="269">
        <v>277.49000000000001</v>
      </c>
      <c r="I3316" s="270"/>
      <c r="J3316" s="266"/>
      <c r="K3316" s="266"/>
      <c r="L3316" s="271"/>
      <c r="M3316" s="272"/>
      <c r="N3316" s="273"/>
      <c r="O3316" s="273"/>
      <c r="P3316" s="273"/>
      <c r="Q3316" s="273"/>
      <c r="R3316" s="273"/>
      <c r="S3316" s="273"/>
      <c r="T3316" s="274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15"/>
      <c r="AT3316" s="275" t="s">
        <v>171</v>
      </c>
      <c r="AU3316" s="275" t="s">
        <v>83</v>
      </c>
      <c r="AV3316" s="15" t="s">
        <v>181</v>
      </c>
      <c r="AW3316" s="15" t="s">
        <v>35</v>
      </c>
      <c r="AX3316" s="15" t="s">
        <v>73</v>
      </c>
      <c r="AY3316" s="275" t="s">
        <v>160</v>
      </c>
    </row>
    <row r="3317" s="14" customFormat="1">
      <c r="A3317" s="14"/>
      <c r="B3317" s="244"/>
      <c r="C3317" s="245"/>
      <c r="D3317" s="234" t="s">
        <v>171</v>
      </c>
      <c r="E3317" s="246" t="s">
        <v>19</v>
      </c>
      <c r="F3317" s="247" t="s">
        <v>180</v>
      </c>
      <c r="G3317" s="245"/>
      <c r="H3317" s="248">
        <v>492.60399999999998</v>
      </c>
      <c r="I3317" s="249"/>
      <c r="J3317" s="245"/>
      <c r="K3317" s="245"/>
      <c r="L3317" s="250"/>
      <c r="M3317" s="251"/>
      <c r="N3317" s="252"/>
      <c r="O3317" s="252"/>
      <c r="P3317" s="252"/>
      <c r="Q3317" s="252"/>
      <c r="R3317" s="252"/>
      <c r="S3317" s="252"/>
      <c r="T3317" s="253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T3317" s="254" t="s">
        <v>171</v>
      </c>
      <c r="AU3317" s="254" t="s">
        <v>83</v>
      </c>
      <c r="AV3317" s="14" t="s">
        <v>167</v>
      </c>
      <c r="AW3317" s="14" t="s">
        <v>35</v>
      </c>
      <c r="AX3317" s="14" t="s">
        <v>81</v>
      </c>
      <c r="AY3317" s="254" t="s">
        <v>160</v>
      </c>
    </row>
    <row r="3318" s="2" customFormat="1" ht="16.5" customHeight="1">
      <c r="A3318" s="40"/>
      <c r="B3318" s="41"/>
      <c r="C3318" s="255" t="s">
        <v>3911</v>
      </c>
      <c r="D3318" s="255" t="s">
        <v>242</v>
      </c>
      <c r="E3318" s="256" t="s">
        <v>888</v>
      </c>
      <c r="F3318" s="257" t="s">
        <v>3912</v>
      </c>
      <c r="G3318" s="258" t="s">
        <v>250</v>
      </c>
      <c r="H3318" s="259">
        <v>502.45600000000002</v>
      </c>
      <c r="I3318" s="260"/>
      <c r="J3318" s="261">
        <f>ROUND(I3318*H3318,2)</f>
        <v>0</v>
      </c>
      <c r="K3318" s="257" t="s">
        <v>19</v>
      </c>
      <c r="L3318" s="262"/>
      <c r="M3318" s="263" t="s">
        <v>19</v>
      </c>
      <c r="N3318" s="264" t="s">
        <v>44</v>
      </c>
      <c r="O3318" s="86"/>
      <c r="P3318" s="223">
        <f>O3318*H3318</f>
        <v>0</v>
      </c>
      <c r="Q3318" s="223">
        <v>0.00075000000000000002</v>
      </c>
      <c r="R3318" s="223">
        <f>Q3318*H3318</f>
        <v>0.37684200000000001</v>
      </c>
      <c r="S3318" s="223">
        <v>0</v>
      </c>
      <c r="T3318" s="224">
        <f>S3318*H3318</f>
        <v>0</v>
      </c>
      <c r="U3318" s="40"/>
      <c r="V3318" s="40"/>
      <c r="W3318" s="40"/>
      <c r="X3318" s="40"/>
      <c r="Y3318" s="40"/>
      <c r="Z3318" s="40"/>
      <c r="AA3318" s="40"/>
      <c r="AB3318" s="40"/>
      <c r="AC3318" s="40"/>
      <c r="AD3318" s="40"/>
      <c r="AE3318" s="40"/>
      <c r="AR3318" s="225" t="s">
        <v>368</v>
      </c>
      <c r="AT3318" s="225" t="s">
        <v>242</v>
      </c>
      <c r="AU3318" s="225" t="s">
        <v>83</v>
      </c>
      <c r="AY3318" s="19" t="s">
        <v>160</v>
      </c>
      <c r="BE3318" s="226">
        <f>IF(N3318="základní",J3318,0)</f>
        <v>0</v>
      </c>
      <c r="BF3318" s="226">
        <f>IF(N3318="snížená",J3318,0)</f>
        <v>0</v>
      </c>
      <c r="BG3318" s="226">
        <f>IF(N3318="zákl. přenesená",J3318,0)</f>
        <v>0</v>
      </c>
      <c r="BH3318" s="226">
        <f>IF(N3318="sníž. přenesená",J3318,0)</f>
        <v>0</v>
      </c>
      <c r="BI3318" s="226">
        <f>IF(N3318="nulová",J3318,0)</f>
        <v>0</v>
      </c>
      <c r="BJ3318" s="19" t="s">
        <v>81</v>
      </c>
      <c r="BK3318" s="226">
        <f>ROUND(I3318*H3318,2)</f>
        <v>0</v>
      </c>
      <c r="BL3318" s="19" t="s">
        <v>263</v>
      </c>
      <c r="BM3318" s="225" t="s">
        <v>3913</v>
      </c>
    </row>
    <row r="3319" s="2" customFormat="1">
      <c r="A3319" s="40"/>
      <c r="B3319" s="41"/>
      <c r="C3319" s="42"/>
      <c r="D3319" s="234" t="s">
        <v>449</v>
      </c>
      <c r="E3319" s="42"/>
      <c r="F3319" s="276" t="s">
        <v>3914</v>
      </c>
      <c r="G3319" s="42"/>
      <c r="H3319" s="42"/>
      <c r="I3319" s="229"/>
      <c r="J3319" s="42"/>
      <c r="K3319" s="42"/>
      <c r="L3319" s="46"/>
      <c r="M3319" s="230"/>
      <c r="N3319" s="231"/>
      <c r="O3319" s="86"/>
      <c r="P3319" s="86"/>
      <c r="Q3319" s="86"/>
      <c r="R3319" s="86"/>
      <c r="S3319" s="86"/>
      <c r="T3319" s="87"/>
      <c r="U3319" s="40"/>
      <c r="V3319" s="40"/>
      <c r="W3319" s="40"/>
      <c r="X3319" s="40"/>
      <c r="Y3319" s="40"/>
      <c r="Z3319" s="40"/>
      <c r="AA3319" s="40"/>
      <c r="AB3319" s="40"/>
      <c r="AC3319" s="40"/>
      <c r="AD3319" s="40"/>
      <c r="AE3319" s="40"/>
      <c r="AT3319" s="19" t="s">
        <v>449</v>
      </c>
      <c r="AU3319" s="19" t="s">
        <v>83</v>
      </c>
    </row>
    <row r="3320" s="13" customFormat="1">
      <c r="A3320" s="13"/>
      <c r="B3320" s="232"/>
      <c r="C3320" s="233"/>
      <c r="D3320" s="234" t="s">
        <v>171</v>
      </c>
      <c r="E3320" s="233"/>
      <c r="F3320" s="236" t="s">
        <v>3915</v>
      </c>
      <c r="G3320" s="233"/>
      <c r="H3320" s="237">
        <v>502.45600000000002</v>
      </c>
      <c r="I3320" s="238"/>
      <c r="J3320" s="233"/>
      <c r="K3320" s="233"/>
      <c r="L3320" s="239"/>
      <c r="M3320" s="240"/>
      <c r="N3320" s="241"/>
      <c r="O3320" s="241"/>
      <c r="P3320" s="241"/>
      <c r="Q3320" s="241"/>
      <c r="R3320" s="241"/>
      <c r="S3320" s="241"/>
      <c r="T3320" s="242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T3320" s="243" t="s">
        <v>171</v>
      </c>
      <c r="AU3320" s="243" t="s">
        <v>83</v>
      </c>
      <c r="AV3320" s="13" t="s">
        <v>83</v>
      </c>
      <c r="AW3320" s="13" t="s">
        <v>4</v>
      </c>
      <c r="AX3320" s="13" t="s">
        <v>81</v>
      </c>
      <c r="AY3320" s="243" t="s">
        <v>160</v>
      </c>
    </row>
    <row r="3321" s="2" customFormat="1" ht="16.5" customHeight="1">
      <c r="A3321" s="40"/>
      <c r="B3321" s="41"/>
      <c r="C3321" s="214" t="s">
        <v>3916</v>
      </c>
      <c r="D3321" s="214" t="s">
        <v>162</v>
      </c>
      <c r="E3321" s="215" t="s">
        <v>3917</v>
      </c>
      <c r="F3321" s="216" t="s">
        <v>3918</v>
      </c>
      <c r="G3321" s="217" t="s">
        <v>250</v>
      </c>
      <c r="H3321" s="218">
        <v>32.5</v>
      </c>
      <c r="I3321" s="219"/>
      <c r="J3321" s="220">
        <f>ROUND(I3321*H3321,2)</f>
        <v>0</v>
      </c>
      <c r="K3321" s="216" t="s">
        <v>166</v>
      </c>
      <c r="L3321" s="46"/>
      <c r="M3321" s="221" t="s">
        <v>19</v>
      </c>
      <c r="N3321" s="222" t="s">
        <v>44</v>
      </c>
      <c r="O3321" s="86"/>
      <c r="P3321" s="223">
        <f>O3321*H3321</f>
        <v>0</v>
      </c>
      <c r="Q3321" s="223">
        <v>0</v>
      </c>
      <c r="R3321" s="223">
        <f>Q3321*H3321</f>
        <v>0</v>
      </c>
      <c r="S3321" s="223">
        <v>0</v>
      </c>
      <c r="T3321" s="224">
        <f>S3321*H3321</f>
        <v>0</v>
      </c>
      <c r="U3321" s="40"/>
      <c r="V3321" s="40"/>
      <c r="W3321" s="40"/>
      <c r="X3321" s="40"/>
      <c r="Y3321" s="40"/>
      <c r="Z3321" s="40"/>
      <c r="AA3321" s="40"/>
      <c r="AB3321" s="40"/>
      <c r="AC3321" s="40"/>
      <c r="AD3321" s="40"/>
      <c r="AE3321" s="40"/>
      <c r="AR3321" s="225" t="s">
        <v>263</v>
      </c>
      <c r="AT3321" s="225" t="s">
        <v>162</v>
      </c>
      <c r="AU3321" s="225" t="s">
        <v>83</v>
      </c>
      <c r="AY3321" s="19" t="s">
        <v>160</v>
      </c>
      <c r="BE3321" s="226">
        <f>IF(N3321="základní",J3321,0)</f>
        <v>0</v>
      </c>
      <c r="BF3321" s="226">
        <f>IF(N3321="snížená",J3321,0)</f>
        <v>0</v>
      </c>
      <c r="BG3321" s="226">
        <f>IF(N3321="zákl. přenesená",J3321,0)</f>
        <v>0</v>
      </c>
      <c r="BH3321" s="226">
        <f>IF(N3321="sníž. přenesená",J3321,0)</f>
        <v>0</v>
      </c>
      <c r="BI3321" s="226">
        <f>IF(N3321="nulová",J3321,0)</f>
        <v>0</v>
      </c>
      <c r="BJ3321" s="19" t="s">
        <v>81</v>
      </c>
      <c r="BK3321" s="226">
        <f>ROUND(I3321*H3321,2)</f>
        <v>0</v>
      </c>
      <c r="BL3321" s="19" t="s">
        <v>263</v>
      </c>
      <c r="BM3321" s="225" t="s">
        <v>3919</v>
      </c>
    </row>
    <row r="3322" s="2" customFormat="1">
      <c r="A3322" s="40"/>
      <c r="B3322" s="41"/>
      <c r="C3322" s="42"/>
      <c r="D3322" s="227" t="s">
        <v>169</v>
      </c>
      <c r="E3322" s="42"/>
      <c r="F3322" s="228" t="s">
        <v>3920</v>
      </c>
      <c r="G3322" s="42"/>
      <c r="H3322" s="42"/>
      <c r="I3322" s="229"/>
      <c r="J3322" s="42"/>
      <c r="K3322" s="42"/>
      <c r="L3322" s="46"/>
      <c r="M3322" s="230"/>
      <c r="N3322" s="231"/>
      <c r="O3322" s="86"/>
      <c r="P3322" s="86"/>
      <c r="Q3322" s="86"/>
      <c r="R3322" s="86"/>
      <c r="S3322" s="86"/>
      <c r="T3322" s="87"/>
      <c r="U3322" s="40"/>
      <c r="V3322" s="40"/>
      <c r="W3322" s="40"/>
      <c r="X3322" s="40"/>
      <c r="Y3322" s="40"/>
      <c r="Z3322" s="40"/>
      <c r="AA3322" s="40"/>
      <c r="AB3322" s="40"/>
      <c r="AC3322" s="40"/>
      <c r="AD3322" s="40"/>
      <c r="AE3322" s="40"/>
      <c r="AT3322" s="19" t="s">
        <v>169</v>
      </c>
      <c r="AU3322" s="19" t="s">
        <v>83</v>
      </c>
    </row>
    <row r="3323" s="2" customFormat="1" ht="21.75" customHeight="1">
      <c r="A3323" s="40"/>
      <c r="B3323" s="41"/>
      <c r="C3323" s="255" t="s">
        <v>3921</v>
      </c>
      <c r="D3323" s="255" t="s">
        <v>242</v>
      </c>
      <c r="E3323" s="256" t="s">
        <v>3922</v>
      </c>
      <c r="F3323" s="257" t="s">
        <v>3923</v>
      </c>
      <c r="G3323" s="258" t="s">
        <v>250</v>
      </c>
      <c r="H3323" s="259">
        <v>33.149999999999999</v>
      </c>
      <c r="I3323" s="260"/>
      <c r="J3323" s="261">
        <f>ROUND(I3323*H3323,2)</f>
        <v>0</v>
      </c>
      <c r="K3323" s="257" t="s">
        <v>166</v>
      </c>
      <c r="L3323" s="262"/>
      <c r="M3323" s="263" t="s">
        <v>19</v>
      </c>
      <c r="N3323" s="264" t="s">
        <v>44</v>
      </c>
      <c r="O3323" s="86"/>
      <c r="P3323" s="223">
        <f>O3323*H3323</f>
        <v>0</v>
      </c>
      <c r="Q3323" s="223">
        <v>0.00040000000000000002</v>
      </c>
      <c r="R3323" s="223">
        <f>Q3323*H3323</f>
        <v>0.013259999999999999</v>
      </c>
      <c r="S3323" s="223">
        <v>0</v>
      </c>
      <c r="T3323" s="224">
        <f>S3323*H3323</f>
        <v>0</v>
      </c>
      <c r="U3323" s="40"/>
      <c r="V3323" s="40"/>
      <c r="W3323" s="40"/>
      <c r="X3323" s="40"/>
      <c r="Y3323" s="40"/>
      <c r="Z3323" s="40"/>
      <c r="AA3323" s="40"/>
      <c r="AB3323" s="40"/>
      <c r="AC3323" s="40"/>
      <c r="AD3323" s="40"/>
      <c r="AE3323" s="40"/>
      <c r="AR3323" s="225" t="s">
        <v>368</v>
      </c>
      <c r="AT3323" s="225" t="s">
        <v>242</v>
      </c>
      <c r="AU3323" s="225" t="s">
        <v>83</v>
      </c>
      <c r="AY3323" s="19" t="s">
        <v>160</v>
      </c>
      <c r="BE3323" s="226">
        <f>IF(N3323="základní",J3323,0)</f>
        <v>0</v>
      </c>
      <c r="BF3323" s="226">
        <f>IF(N3323="snížená",J3323,0)</f>
        <v>0</v>
      </c>
      <c r="BG3323" s="226">
        <f>IF(N3323="zákl. přenesená",J3323,0)</f>
        <v>0</v>
      </c>
      <c r="BH3323" s="226">
        <f>IF(N3323="sníž. přenesená",J3323,0)</f>
        <v>0</v>
      </c>
      <c r="BI3323" s="226">
        <f>IF(N3323="nulová",J3323,0)</f>
        <v>0</v>
      </c>
      <c r="BJ3323" s="19" t="s">
        <v>81</v>
      </c>
      <c r="BK3323" s="226">
        <f>ROUND(I3323*H3323,2)</f>
        <v>0</v>
      </c>
      <c r="BL3323" s="19" t="s">
        <v>263</v>
      </c>
      <c r="BM3323" s="225" t="s">
        <v>3924</v>
      </c>
    </row>
    <row r="3324" s="13" customFormat="1">
      <c r="A3324" s="13"/>
      <c r="B3324" s="232"/>
      <c r="C3324" s="233"/>
      <c r="D3324" s="234" t="s">
        <v>171</v>
      </c>
      <c r="E3324" s="233"/>
      <c r="F3324" s="236" t="s">
        <v>3925</v>
      </c>
      <c r="G3324" s="233"/>
      <c r="H3324" s="237">
        <v>33.149999999999999</v>
      </c>
      <c r="I3324" s="238"/>
      <c r="J3324" s="233"/>
      <c r="K3324" s="233"/>
      <c r="L3324" s="239"/>
      <c r="M3324" s="240"/>
      <c r="N3324" s="241"/>
      <c r="O3324" s="241"/>
      <c r="P3324" s="241"/>
      <c r="Q3324" s="241"/>
      <c r="R3324" s="241"/>
      <c r="S3324" s="241"/>
      <c r="T3324" s="242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  <c r="AT3324" s="243" t="s">
        <v>171</v>
      </c>
      <c r="AU3324" s="243" t="s">
        <v>83</v>
      </c>
      <c r="AV3324" s="13" t="s">
        <v>83</v>
      </c>
      <c r="AW3324" s="13" t="s">
        <v>4</v>
      </c>
      <c r="AX3324" s="13" t="s">
        <v>81</v>
      </c>
      <c r="AY3324" s="243" t="s">
        <v>160</v>
      </c>
    </row>
    <row r="3325" s="2" customFormat="1" ht="16.5" customHeight="1">
      <c r="A3325" s="40"/>
      <c r="B3325" s="41"/>
      <c r="C3325" s="214" t="s">
        <v>3926</v>
      </c>
      <c r="D3325" s="214" t="s">
        <v>162</v>
      </c>
      <c r="E3325" s="215" t="s">
        <v>3927</v>
      </c>
      <c r="F3325" s="216" t="s">
        <v>3928</v>
      </c>
      <c r="G3325" s="217" t="s">
        <v>250</v>
      </c>
      <c r="H3325" s="218">
        <v>19.100000000000001</v>
      </c>
      <c r="I3325" s="219"/>
      <c r="J3325" s="220">
        <f>ROUND(I3325*H3325,2)</f>
        <v>0</v>
      </c>
      <c r="K3325" s="216" t="s">
        <v>166</v>
      </c>
      <c r="L3325" s="46"/>
      <c r="M3325" s="221" t="s">
        <v>19</v>
      </c>
      <c r="N3325" s="222" t="s">
        <v>44</v>
      </c>
      <c r="O3325" s="86"/>
      <c r="P3325" s="223">
        <f>O3325*H3325</f>
        <v>0</v>
      </c>
      <c r="Q3325" s="223">
        <v>0</v>
      </c>
      <c r="R3325" s="223">
        <f>Q3325*H3325</f>
        <v>0</v>
      </c>
      <c r="S3325" s="223">
        <v>0</v>
      </c>
      <c r="T3325" s="224">
        <f>S3325*H3325</f>
        <v>0</v>
      </c>
      <c r="U3325" s="40"/>
      <c r="V3325" s="40"/>
      <c r="W3325" s="40"/>
      <c r="X3325" s="40"/>
      <c r="Y3325" s="40"/>
      <c r="Z3325" s="40"/>
      <c r="AA3325" s="40"/>
      <c r="AB3325" s="40"/>
      <c r="AC3325" s="40"/>
      <c r="AD3325" s="40"/>
      <c r="AE3325" s="40"/>
      <c r="AR3325" s="225" t="s">
        <v>263</v>
      </c>
      <c r="AT3325" s="225" t="s">
        <v>162</v>
      </c>
      <c r="AU3325" s="225" t="s">
        <v>83</v>
      </c>
      <c r="AY3325" s="19" t="s">
        <v>160</v>
      </c>
      <c r="BE3325" s="226">
        <f>IF(N3325="základní",J3325,0)</f>
        <v>0</v>
      </c>
      <c r="BF3325" s="226">
        <f>IF(N3325="snížená",J3325,0)</f>
        <v>0</v>
      </c>
      <c r="BG3325" s="226">
        <f>IF(N3325="zákl. přenesená",J3325,0)</f>
        <v>0</v>
      </c>
      <c r="BH3325" s="226">
        <f>IF(N3325="sníž. přenesená",J3325,0)</f>
        <v>0</v>
      </c>
      <c r="BI3325" s="226">
        <f>IF(N3325="nulová",J3325,0)</f>
        <v>0</v>
      </c>
      <c r="BJ3325" s="19" t="s">
        <v>81</v>
      </c>
      <c r="BK3325" s="226">
        <f>ROUND(I3325*H3325,2)</f>
        <v>0</v>
      </c>
      <c r="BL3325" s="19" t="s">
        <v>263</v>
      </c>
      <c r="BM3325" s="225" t="s">
        <v>3929</v>
      </c>
    </row>
    <row r="3326" s="2" customFormat="1">
      <c r="A3326" s="40"/>
      <c r="B3326" s="41"/>
      <c r="C3326" s="42"/>
      <c r="D3326" s="227" t="s">
        <v>169</v>
      </c>
      <c r="E3326" s="42"/>
      <c r="F3326" s="228" t="s">
        <v>3930</v>
      </c>
      <c r="G3326" s="42"/>
      <c r="H3326" s="42"/>
      <c r="I3326" s="229"/>
      <c r="J3326" s="42"/>
      <c r="K3326" s="42"/>
      <c r="L3326" s="46"/>
      <c r="M3326" s="230"/>
      <c r="N3326" s="231"/>
      <c r="O3326" s="86"/>
      <c r="P3326" s="86"/>
      <c r="Q3326" s="86"/>
      <c r="R3326" s="86"/>
      <c r="S3326" s="86"/>
      <c r="T3326" s="87"/>
      <c r="U3326" s="40"/>
      <c r="V3326" s="40"/>
      <c r="W3326" s="40"/>
      <c r="X3326" s="40"/>
      <c r="Y3326" s="40"/>
      <c r="Z3326" s="40"/>
      <c r="AA3326" s="40"/>
      <c r="AB3326" s="40"/>
      <c r="AC3326" s="40"/>
      <c r="AD3326" s="40"/>
      <c r="AE3326" s="40"/>
      <c r="AT3326" s="19" t="s">
        <v>169</v>
      </c>
      <c r="AU3326" s="19" t="s">
        <v>83</v>
      </c>
    </row>
    <row r="3327" s="13" customFormat="1">
      <c r="A3327" s="13"/>
      <c r="B3327" s="232"/>
      <c r="C3327" s="233"/>
      <c r="D3327" s="234" t="s">
        <v>171</v>
      </c>
      <c r="E3327" s="235" t="s">
        <v>19</v>
      </c>
      <c r="F3327" s="236" t="s">
        <v>3931</v>
      </c>
      <c r="G3327" s="233"/>
      <c r="H3327" s="237">
        <v>19.100000000000001</v>
      </c>
      <c r="I3327" s="238"/>
      <c r="J3327" s="233"/>
      <c r="K3327" s="233"/>
      <c r="L3327" s="239"/>
      <c r="M3327" s="240"/>
      <c r="N3327" s="241"/>
      <c r="O3327" s="241"/>
      <c r="P3327" s="241"/>
      <c r="Q3327" s="241"/>
      <c r="R3327" s="241"/>
      <c r="S3327" s="241"/>
      <c r="T3327" s="242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T3327" s="243" t="s">
        <v>171</v>
      </c>
      <c r="AU3327" s="243" t="s">
        <v>83</v>
      </c>
      <c r="AV3327" s="13" t="s">
        <v>83</v>
      </c>
      <c r="AW3327" s="13" t="s">
        <v>35</v>
      </c>
      <c r="AX3327" s="13" t="s">
        <v>81</v>
      </c>
      <c r="AY3327" s="243" t="s">
        <v>160</v>
      </c>
    </row>
    <row r="3328" s="2" customFormat="1" ht="24.15" customHeight="1">
      <c r="A3328" s="40"/>
      <c r="B3328" s="41"/>
      <c r="C3328" s="255" t="s">
        <v>3932</v>
      </c>
      <c r="D3328" s="255" t="s">
        <v>242</v>
      </c>
      <c r="E3328" s="256" t="s">
        <v>3933</v>
      </c>
      <c r="F3328" s="257" t="s">
        <v>3934</v>
      </c>
      <c r="G3328" s="258" t="s">
        <v>250</v>
      </c>
      <c r="H3328" s="259">
        <v>19.481999999999999</v>
      </c>
      <c r="I3328" s="260"/>
      <c r="J3328" s="261">
        <f>ROUND(I3328*H3328,2)</f>
        <v>0</v>
      </c>
      <c r="K3328" s="257" t="s">
        <v>166</v>
      </c>
      <c r="L3328" s="262"/>
      <c r="M3328" s="263" t="s">
        <v>19</v>
      </c>
      <c r="N3328" s="264" t="s">
        <v>44</v>
      </c>
      <c r="O3328" s="86"/>
      <c r="P3328" s="223">
        <f>O3328*H3328</f>
        <v>0</v>
      </c>
      <c r="Q3328" s="223">
        <v>0.00020000000000000001</v>
      </c>
      <c r="R3328" s="223">
        <f>Q3328*H3328</f>
        <v>0.0038964</v>
      </c>
      <c r="S3328" s="223">
        <v>0</v>
      </c>
      <c r="T3328" s="224">
        <f>S3328*H3328</f>
        <v>0</v>
      </c>
      <c r="U3328" s="40"/>
      <c r="V3328" s="40"/>
      <c r="W3328" s="40"/>
      <c r="X3328" s="40"/>
      <c r="Y3328" s="40"/>
      <c r="Z3328" s="40"/>
      <c r="AA3328" s="40"/>
      <c r="AB3328" s="40"/>
      <c r="AC3328" s="40"/>
      <c r="AD3328" s="40"/>
      <c r="AE3328" s="40"/>
      <c r="AR3328" s="225" t="s">
        <v>368</v>
      </c>
      <c r="AT3328" s="225" t="s">
        <v>242</v>
      </c>
      <c r="AU3328" s="225" t="s">
        <v>83</v>
      </c>
      <c r="AY3328" s="19" t="s">
        <v>160</v>
      </c>
      <c r="BE3328" s="226">
        <f>IF(N3328="základní",J3328,0)</f>
        <v>0</v>
      </c>
      <c r="BF3328" s="226">
        <f>IF(N3328="snížená",J3328,0)</f>
        <v>0</v>
      </c>
      <c r="BG3328" s="226">
        <f>IF(N3328="zákl. přenesená",J3328,0)</f>
        <v>0</v>
      </c>
      <c r="BH3328" s="226">
        <f>IF(N3328="sníž. přenesená",J3328,0)</f>
        <v>0</v>
      </c>
      <c r="BI3328" s="226">
        <f>IF(N3328="nulová",J3328,0)</f>
        <v>0</v>
      </c>
      <c r="BJ3328" s="19" t="s">
        <v>81</v>
      </c>
      <c r="BK3328" s="226">
        <f>ROUND(I3328*H3328,2)</f>
        <v>0</v>
      </c>
      <c r="BL3328" s="19" t="s">
        <v>263</v>
      </c>
      <c r="BM3328" s="225" t="s">
        <v>3935</v>
      </c>
    </row>
    <row r="3329" s="13" customFormat="1">
      <c r="A3329" s="13"/>
      <c r="B3329" s="232"/>
      <c r="C3329" s="233"/>
      <c r="D3329" s="234" t="s">
        <v>171</v>
      </c>
      <c r="E3329" s="233"/>
      <c r="F3329" s="236" t="s">
        <v>3936</v>
      </c>
      <c r="G3329" s="233"/>
      <c r="H3329" s="237">
        <v>19.481999999999999</v>
      </c>
      <c r="I3329" s="238"/>
      <c r="J3329" s="233"/>
      <c r="K3329" s="233"/>
      <c r="L3329" s="239"/>
      <c r="M3329" s="240"/>
      <c r="N3329" s="241"/>
      <c r="O3329" s="241"/>
      <c r="P3329" s="241"/>
      <c r="Q3329" s="241"/>
      <c r="R3329" s="241"/>
      <c r="S3329" s="241"/>
      <c r="T3329" s="242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T3329" s="243" t="s">
        <v>171</v>
      </c>
      <c r="AU3329" s="243" t="s">
        <v>83</v>
      </c>
      <c r="AV3329" s="13" t="s">
        <v>83</v>
      </c>
      <c r="AW3329" s="13" t="s">
        <v>4</v>
      </c>
      <c r="AX3329" s="13" t="s">
        <v>81</v>
      </c>
      <c r="AY3329" s="243" t="s">
        <v>160</v>
      </c>
    </row>
    <row r="3330" s="2" customFormat="1" ht="24.15" customHeight="1">
      <c r="A3330" s="40"/>
      <c r="B3330" s="41"/>
      <c r="C3330" s="214" t="s">
        <v>3937</v>
      </c>
      <c r="D3330" s="214" t="s">
        <v>162</v>
      </c>
      <c r="E3330" s="215" t="s">
        <v>3938</v>
      </c>
      <c r="F3330" s="216" t="s">
        <v>3939</v>
      </c>
      <c r="G3330" s="217" t="s">
        <v>165</v>
      </c>
      <c r="H3330" s="218">
        <v>861.78899999999999</v>
      </c>
      <c r="I3330" s="219"/>
      <c r="J3330" s="220">
        <f>ROUND(I3330*H3330,2)</f>
        <v>0</v>
      </c>
      <c r="K3330" s="216" t="s">
        <v>166</v>
      </c>
      <c r="L3330" s="46"/>
      <c r="M3330" s="221" t="s">
        <v>19</v>
      </c>
      <c r="N3330" s="222" t="s">
        <v>44</v>
      </c>
      <c r="O3330" s="86"/>
      <c r="P3330" s="223">
        <f>O3330*H3330</f>
        <v>0</v>
      </c>
      <c r="Q3330" s="223">
        <v>0</v>
      </c>
      <c r="R3330" s="223">
        <f>Q3330*H3330</f>
        <v>0</v>
      </c>
      <c r="S3330" s="223">
        <v>0</v>
      </c>
      <c r="T3330" s="224">
        <f>S3330*H3330</f>
        <v>0</v>
      </c>
      <c r="U3330" s="40"/>
      <c r="V3330" s="40"/>
      <c r="W3330" s="40"/>
      <c r="X3330" s="40"/>
      <c r="Y3330" s="40"/>
      <c r="Z3330" s="40"/>
      <c r="AA3330" s="40"/>
      <c r="AB3330" s="40"/>
      <c r="AC3330" s="40"/>
      <c r="AD3330" s="40"/>
      <c r="AE3330" s="40"/>
      <c r="AR3330" s="225" t="s">
        <v>263</v>
      </c>
      <c r="AT3330" s="225" t="s">
        <v>162</v>
      </c>
      <c r="AU3330" s="225" t="s">
        <v>83</v>
      </c>
      <c r="AY3330" s="19" t="s">
        <v>160</v>
      </c>
      <c r="BE3330" s="226">
        <f>IF(N3330="základní",J3330,0)</f>
        <v>0</v>
      </c>
      <c r="BF3330" s="226">
        <f>IF(N3330="snížená",J3330,0)</f>
        <v>0</v>
      </c>
      <c r="BG3330" s="226">
        <f>IF(N3330="zákl. přenesená",J3330,0)</f>
        <v>0</v>
      </c>
      <c r="BH3330" s="226">
        <f>IF(N3330="sníž. přenesená",J3330,0)</f>
        <v>0</v>
      </c>
      <c r="BI3330" s="226">
        <f>IF(N3330="nulová",J3330,0)</f>
        <v>0</v>
      </c>
      <c r="BJ3330" s="19" t="s">
        <v>81</v>
      </c>
      <c r="BK3330" s="226">
        <f>ROUND(I3330*H3330,2)</f>
        <v>0</v>
      </c>
      <c r="BL3330" s="19" t="s">
        <v>263</v>
      </c>
      <c r="BM3330" s="225" t="s">
        <v>3940</v>
      </c>
    </row>
    <row r="3331" s="2" customFormat="1">
      <c r="A3331" s="40"/>
      <c r="B3331" s="41"/>
      <c r="C3331" s="42"/>
      <c r="D3331" s="227" t="s">
        <v>169</v>
      </c>
      <c r="E3331" s="42"/>
      <c r="F3331" s="228" t="s">
        <v>3941</v>
      </c>
      <c r="G3331" s="42"/>
      <c r="H3331" s="42"/>
      <c r="I3331" s="229"/>
      <c r="J3331" s="42"/>
      <c r="K3331" s="42"/>
      <c r="L3331" s="46"/>
      <c r="M3331" s="230"/>
      <c r="N3331" s="231"/>
      <c r="O3331" s="86"/>
      <c r="P3331" s="86"/>
      <c r="Q3331" s="86"/>
      <c r="R3331" s="86"/>
      <c r="S3331" s="86"/>
      <c r="T3331" s="87"/>
      <c r="U3331" s="40"/>
      <c r="V3331" s="40"/>
      <c r="W3331" s="40"/>
      <c r="X3331" s="40"/>
      <c r="Y3331" s="40"/>
      <c r="Z3331" s="40"/>
      <c r="AA3331" s="40"/>
      <c r="AB3331" s="40"/>
      <c r="AC3331" s="40"/>
      <c r="AD3331" s="40"/>
      <c r="AE3331" s="40"/>
      <c r="AT3331" s="19" t="s">
        <v>169</v>
      </c>
      <c r="AU3331" s="19" t="s">
        <v>83</v>
      </c>
    </row>
    <row r="3332" s="13" customFormat="1">
      <c r="A3332" s="13"/>
      <c r="B3332" s="232"/>
      <c r="C3332" s="233"/>
      <c r="D3332" s="234" t="s">
        <v>171</v>
      </c>
      <c r="E3332" s="235" t="s">
        <v>19</v>
      </c>
      <c r="F3332" s="236" t="s">
        <v>3849</v>
      </c>
      <c r="G3332" s="233"/>
      <c r="H3332" s="237">
        <v>4.2119999999999997</v>
      </c>
      <c r="I3332" s="238"/>
      <c r="J3332" s="233"/>
      <c r="K3332" s="233"/>
      <c r="L3332" s="239"/>
      <c r="M3332" s="240"/>
      <c r="N3332" s="241"/>
      <c r="O3332" s="241"/>
      <c r="P3332" s="241"/>
      <c r="Q3332" s="241"/>
      <c r="R3332" s="241"/>
      <c r="S3332" s="241"/>
      <c r="T3332" s="242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  <c r="AT3332" s="243" t="s">
        <v>171</v>
      </c>
      <c r="AU3332" s="243" t="s">
        <v>83</v>
      </c>
      <c r="AV3332" s="13" t="s">
        <v>83</v>
      </c>
      <c r="AW3332" s="13" t="s">
        <v>35</v>
      </c>
      <c r="AX3332" s="13" t="s">
        <v>73</v>
      </c>
      <c r="AY3332" s="243" t="s">
        <v>160</v>
      </c>
    </row>
    <row r="3333" s="15" customFormat="1">
      <c r="A3333" s="15"/>
      <c r="B3333" s="265"/>
      <c r="C3333" s="266"/>
      <c r="D3333" s="234" t="s">
        <v>171</v>
      </c>
      <c r="E3333" s="267" t="s">
        <v>19</v>
      </c>
      <c r="F3333" s="268" t="s">
        <v>3850</v>
      </c>
      <c r="G3333" s="266"/>
      <c r="H3333" s="269">
        <v>4.2119999999999997</v>
      </c>
      <c r="I3333" s="270"/>
      <c r="J3333" s="266"/>
      <c r="K3333" s="266"/>
      <c r="L3333" s="271"/>
      <c r="M3333" s="272"/>
      <c r="N3333" s="273"/>
      <c r="O3333" s="273"/>
      <c r="P3333" s="273"/>
      <c r="Q3333" s="273"/>
      <c r="R3333" s="273"/>
      <c r="S3333" s="273"/>
      <c r="T3333" s="274"/>
      <c r="U3333" s="15"/>
      <c r="V3333" s="15"/>
      <c r="W3333" s="15"/>
      <c r="X3333" s="15"/>
      <c r="Y3333" s="15"/>
      <c r="Z3333" s="15"/>
      <c r="AA3333" s="15"/>
      <c r="AB3333" s="15"/>
      <c r="AC3333" s="15"/>
      <c r="AD3333" s="15"/>
      <c r="AE3333" s="15"/>
      <c r="AT3333" s="275" t="s">
        <v>171</v>
      </c>
      <c r="AU3333" s="275" t="s">
        <v>83</v>
      </c>
      <c r="AV3333" s="15" t="s">
        <v>181</v>
      </c>
      <c r="AW3333" s="15" t="s">
        <v>35</v>
      </c>
      <c r="AX3333" s="15" t="s">
        <v>73</v>
      </c>
      <c r="AY3333" s="275" t="s">
        <v>160</v>
      </c>
    </row>
    <row r="3334" s="13" customFormat="1">
      <c r="A3334" s="13"/>
      <c r="B3334" s="232"/>
      <c r="C3334" s="233"/>
      <c r="D3334" s="234" t="s">
        <v>171</v>
      </c>
      <c r="E3334" s="235" t="s">
        <v>19</v>
      </c>
      <c r="F3334" s="236" t="s">
        <v>1562</v>
      </c>
      <c r="G3334" s="233"/>
      <c r="H3334" s="237">
        <v>25.048999999999999</v>
      </c>
      <c r="I3334" s="238"/>
      <c r="J3334" s="233"/>
      <c r="K3334" s="233"/>
      <c r="L3334" s="239"/>
      <c r="M3334" s="240"/>
      <c r="N3334" s="241"/>
      <c r="O3334" s="241"/>
      <c r="P3334" s="241"/>
      <c r="Q3334" s="241"/>
      <c r="R3334" s="241"/>
      <c r="S3334" s="241"/>
      <c r="T3334" s="242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T3334" s="243" t="s">
        <v>171</v>
      </c>
      <c r="AU3334" s="243" t="s">
        <v>83</v>
      </c>
      <c r="AV3334" s="13" t="s">
        <v>83</v>
      </c>
      <c r="AW3334" s="13" t="s">
        <v>35</v>
      </c>
      <c r="AX3334" s="13" t="s">
        <v>73</v>
      </c>
      <c r="AY3334" s="243" t="s">
        <v>160</v>
      </c>
    </row>
    <row r="3335" s="13" customFormat="1">
      <c r="A3335" s="13"/>
      <c r="B3335" s="232"/>
      <c r="C3335" s="233"/>
      <c r="D3335" s="234" t="s">
        <v>171</v>
      </c>
      <c r="E3335" s="235" t="s">
        <v>19</v>
      </c>
      <c r="F3335" s="236" t="s">
        <v>1563</v>
      </c>
      <c r="G3335" s="233"/>
      <c r="H3335" s="237">
        <v>17.408999999999999</v>
      </c>
      <c r="I3335" s="238"/>
      <c r="J3335" s="233"/>
      <c r="K3335" s="233"/>
      <c r="L3335" s="239"/>
      <c r="M3335" s="240"/>
      <c r="N3335" s="241"/>
      <c r="O3335" s="241"/>
      <c r="P3335" s="241"/>
      <c r="Q3335" s="241"/>
      <c r="R3335" s="241"/>
      <c r="S3335" s="241"/>
      <c r="T3335" s="242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T3335" s="243" t="s">
        <v>171</v>
      </c>
      <c r="AU3335" s="243" t="s">
        <v>83</v>
      </c>
      <c r="AV3335" s="13" t="s">
        <v>83</v>
      </c>
      <c r="AW3335" s="13" t="s">
        <v>35</v>
      </c>
      <c r="AX3335" s="13" t="s">
        <v>73</v>
      </c>
      <c r="AY3335" s="243" t="s">
        <v>160</v>
      </c>
    </row>
    <row r="3336" s="13" customFormat="1">
      <c r="A3336" s="13"/>
      <c r="B3336" s="232"/>
      <c r="C3336" s="233"/>
      <c r="D3336" s="234" t="s">
        <v>171</v>
      </c>
      <c r="E3336" s="235" t="s">
        <v>19</v>
      </c>
      <c r="F3336" s="236" t="s">
        <v>1564</v>
      </c>
      <c r="G3336" s="233"/>
      <c r="H3336" s="237">
        <v>94.484999999999999</v>
      </c>
      <c r="I3336" s="238"/>
      <c r="J3336" s="233"/>
      <c r="K3336" s="233"/>
      <c r="L3336" s="239"/>
      <c r="M3336" s="240"/>
      <c r="N3336" s="241"/>
      <c r="O3336" s="241"/>
      <c r="P3336" s="241"/>
      <c r="Q3336" s="241"/>
      <c r="R3336" s="241"/>
      <c r="S3336" s="241"/>
      <c r="T3336" s="242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  <c r="AT3336" s="243" t="s">
        <v>171</v>
      </c>
      <c r="AU3336" s="243" t="s">
        <v>83</v>
      </c>
      <c r="AV3336" s="13" t="s">
        <v>83</v>
      </c>
      <c r="AW3336" s="13" t="s">
        <v>35</v>
      </c>
      <c r="AX3336" s="13" t="s">
        <v>73</v>
      </c>
      <c r="AY3336" s="243" t="s">
        <v>160</v>
      </c>
    </row>
    <row r="3337" s="13" customFormat="1">
      <c r="A3337" s="13"/>
      <c r="B3337" s="232"/>
      <c r="C3337" s="233"/>
      <c r="D3337" s="234" t="s">
        <v>171</v>
      </c>
      <c r="E3337" s="235" t="s">
        <v>19</v>
      </c>
      <c r="F3337" s="236" t="s">
        <v>1565</v>
      </c>
      <c r="G3337" s="233"/>
      <c r="H3337" s="237">
        <v>7.6449999999999996</v>
      </c>
      <c r="I3337" s="238"/>
      <c r="J3337" s="233"/>
      <c r="K3337" s="233"/>
      <c r="L3337" s="239"/>
      <c r="M3337" s="240"/>
      <c r="N3337" s="241"/>
      <c r="O3337" s="241"/>
      <c r="P3337" s="241"/>
      <c r="Q3337" s="241"/>
      <c r="R3337" s="241"/>
      <c r="S3337" s="241"/>
      <c r="T3337" s="242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T3337" s="243" t="s">
        <v>171</v>
      </c>
      <c r="AU3337" s="243" t="s">
        <v>83</v>
      </c>
      <c r="AV3337" s="13" t="s">
        <v>83</v>
      </c>
      <c r="AW3337" s="13" t="s">
        <v>35</v>
      </c>
      <c r="AX3337" s="13" t="s">
        <v>73</v>
      </c>
      <c r="AY3337" s="243" t="s">
        <v>160</v>
      </c>
    </row>
    <row r="3338" s="13" customFormat="1">
      <c r="A3338" s="13"/>
      <c r="B3338" s="232"/>
      <c r="C3338" s="233"/>
      <c r="D3338" s="234" t="s">
        <v>171</v>
      </c>
      <c r="E3338" s="235" t="s">
        <v>19</v>
      </c>
      <c r="F3338" s="236" t="s">
        <v>1566</v>
      </c>
      <c r="G3338" s="233"/>
      <c r="H3338" s="237">
        <v>5.8739999999999997</v>
      </c>
      <c r="I3338" s="238"/>
      <c r="J3338" s="233"/>
      <c r="K3338" s="233"/>
      <c r="L3338" s="239"/>
      <c r="M3338" s="240"/>
      <c r="N3338" s="241"/>
      <c r="O3338" s="241"/>
      <c r="P3338" s="241"/>
      <c r="Q3338" s="241"/>
      <c r="R3338" s="241"/>
      <c r="S3338" s="241"/>
      <c r="T3338" s="242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T3338" s="243" t="s">
        <v>171</v>
      </c>
      <c r="AU3338" s="243" t="s">
        <v>83</v>
      </c>
      <c r="AV3338" s="13" t="s">
        <v>83</v>
      </c>
      <c r="AW3338" s="13" t="s">
        <v>35</v>
      </c>
      <c r="AX3338" s="13" t="s">
        <v>73</v>
      </c>
      <c r="AY3338" s="243" t="s">
        <v>160</v>
      </c>
    </row>
    <row r="3339" s="13" customFormat="1">
      <c r="A3339" s="13"/>
      <c r="B3339" s="232"/>
      <c r="C3339" s="233"/>
      <c r="D3339" s="234" t="s">
        <v>171</v>
      </c>
      <c r="E3339" s="235" t="s">
        <v>19</v>
      </c>
      <c r="F3339" s="236" t="s">
        <v>1567</v>
      </c>
      <c r="G3339" s="233"/>
      <c r="H3339" s="237">
        <v>42.448999999999998</v>
      </c>
      <c r="I3339" s="238"/>
      <c r="J3339" s="233"/>
      <c r="K3339" s="233"/>
      <c r="L3339" s="239"/>
      <c r="M3339" s="240"/>
      <c r="N3339" s="241"/>
      <c r="O3339" s="241"/>
      <c r="P3339" s="241"/>
      <c r="Q3339" s="241"/>
      <c r="R3339" s="241"/>
      <c r="S3339" s="241"/>
      <c r="T3339" s="242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T3339" s="243" t="s">
        <v>171</v>
      </c>
      <c r="AU3339" s="243" t="s">
        <v>83</v>
      </c>
      <c r="AV3339" s="13" t="s">
        <v>83</v>
      </c>
      <c r="AW3339" s="13" t="s">
        <v>35</v>
      </c>
      <c r="AX3339" s="13" t="s">
        <v>73</v>
      </c>
      <c r="AY3339" s="243" t="s">
        <v>160</v>
      </c>
    </row>
    <row r="3340" s="13" customFormat="1">
      <c r="A3340" s="13"/>
      <c r="B3340" s="232"/>
      <c r="C3340" s="233"/>
      <c r="D3340" s="234" t="s">
        <v>171</v>
      </c>
      <c r="E3340" s="235" t="s">
        <v>19</v>
      </c>
      <c r="F3340" s="236" t="s">
        <v>1568</v>
      </c>
      <c r="G3340" s="233"/>
      <c r="H3340" s="237">
        <v>42.863999999999997</v>
      </c>
      <c r="I3340" s="238"/>
      <c r="J3340" s="233"/>
      <c r="K3340" s="233"/>
      <c r="L3340" s="239"/>
      <c r="M3340" s="240"/>
      <c r="N3340" s="241"/>
      <c r="O3340" s="241"/>
      <c r="P3340" s="241"/>
      <c r="Q3340" s="241"/>
      <c r="R3340" s="241"/>
      <c r="S3340" s="241"/>
      <c r="T3340" s="242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T3340" s="243" t="s">
        <v>171</v>
      </c>
      <c r="AU3340" s="243" t="s">
        <v>83</v>
      </c>
      <c r="AV3340" s="13" t="s">
        <v>83</v>
      </c>
      <c r="AW3340" s="13" t="s">
        <v>35</v>
      </c>
      <c r="AX3340" s="13" t="s">
        <v>73</v>
      </c>
      <c r="AY3340" s="243" t="s">
        <v>160</v>
      </c>
    </row>
    <row r="3341" s="13" customFormat="1">
      <c r="A3341" s="13"/>
      <c r="B3341" s="232"/>
      <c r="C3341" s="233"/>
      <c r="D3341" s="234" t="s">
        <v>171</v>
      </c>
      <c r="E3341" s="235" t="s">
        <v>19</v>
      </c>
      <c r="F3341" s="236" t="s">
        <v>1569</v>
      </c>
      <c r="G3341" s="233"/>
      <c r="H3341" s="237">
        <v>50.238</v>
      </c>
      <c r="I3341" s="238"/>
      <c r="J3341" s="233"/>
      <c r="K3341" s="233"/>
      <c r="L3341" s="239"/>
      <c r="M3341" s="240"/>
      <c r="N3341" s="241"/>
      <c r="O3341" s="241"/>
      <c r="P3341" s="241"/>
      <c r="Q3341" s="241"/>
      <c r="R3341" s="241"/>
      <c r="S3341" s="241"/>
      <c r="T3341" s="242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T3341" s="243" t="s">
        <v>171</v>
      </c>
      <c r="AU3341" s="243" t="s">
        <v>83</v>
      </c>
      <c r="AV3341" s="13" t="s">
        <v>83</v>
      </c>
      <c r="AW3341" s="13" t="s">
        <v>35</v>
      </c>
      <c r="AX3341" s="13" t="s">
        <v>73</v>
      </c>
      <c r="AY3341" s="243" t="s">
        <v>160</v>
      </c>
    </row>
    <row r="3342" s="13" customFormat="1">
      <c r="A3342" s="13"/>
      <c r="B3342" s="232"/>
      <c r="C3342" s="233"/>
      <c r="D3342" s="234" t="s">
        <v>171</v>
      </c>
      <c r="E3342" s="235" t="s">
        <v>19</v>
      </c>
      <c r="F3342" s="236" t="s">
        <v>1570</v>
      </c>
      <c r="G3342" s="233"/>
      <c r="H3342" s="237">
        <v>11.526999999999999</v>
      </c>
      <c r="I3342" s="238"/>
      <c r="J3342" s="233"/>
      <c r="K3342" s="233"/>
      <c r="L3342" s="239"/>
      <c r="M3342" s="240"/>
      <c r="N3342" s="241"/>
      <c r="O3342" s="241"/>
      <c r="P3342" s="241"/>
      <c r="Q3342" s="241"/>
      <c r="R3342" s="241"/>
      <c r="S3342" s="241"/>
      <c r="T3342" s="242"/>
      <c r="U3342" s="13"/>
      <c r="V3342" s="13"/>
      <c r="W3342" s="13"/>
      <c r="X3342" s="13"/>
      <c r="Y3342" s="13"/>
      <c r="Z3342" s="13"/>
      <c r="AA3342" s="13"/>
      <c r="AB3342" s="13"/>
      <c r="AC3342" s="13"/>
      <c r="AD3342" s="13"/>
      <c r="AE3342" s="13"/>
      <c r="AT3342" s="243" t="s">
        <v>171</v>
      </c>
      <c r="AU3342" s="243" t="s">
        <v>83</v>
      </c>
      <c r="AV3342" s="13" t="s">
        <v>83</v>
      </c>
      <c r="AW3342" s="13" t="s">
        <v>35</v>
      </c>
      <c r="AX3342" s="13" t="s">
        <v>73</v>
      </c>
      <c r="AY3342" s="243" t="s">
        <v>160</v>
      </c>
    </row>
    <row r="3343" s="13" customFormat="1">
      <c r="A3343" s="13"/>
      <c r="B3343" s="232"/>
      <c r="C3343" s="233"/>
      <c r="D3343" s="234" t="s">
        <v>171</v>
      </c>
      <c r="E3343" s="235" t="s">
        <v>19</v>
      </c>
      <c r="F3343" s="236" t="s">
        <v>1571</v>
      </c>
      <c r="G3343" s="233"/>
      <c r="H3343" s="237">
        <v>75.885000000000005</v>
      </c>
      <c r="I3343" s="238"/>
      <c r="J3343" s="233"/>
      <c r="K3343" s="233"/>
      <c r="L3343" s="239"/>
      <c r="M3343" s="240"/>
      <c r="N3343" s="241"/>
      <c r="O3343" s="241"/>
      <c r="P3343" s="241"/>
      <c r="Q3343" s="241"/>
      <c r="R3343" s="241"/>
      <c r="S3343" s="241"/>
      <c r="T3343" s="242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T3343" s="243" t="s">
        <v>171</v>
      </c>
      <c r="AU3343" s="243" t="s">
        <v>83</v>
      </c>
      <c r="AV3343" s="13" t="s">
        <v>83</v>
      </c>
      <c r="AW3343" s="13" t="s">
        <v>35</v>
      </c>
      <c r="AX3343" s="13" t="s">
        <v>73</v>
      </c>
      <c r="AY3343" s="243" t="s">
        <v>160</v>
      </c>
    </row>
    <row r="3344" s="15" customFormat="1">
      <c r="A3344" s="15"/>
      <c r="B3344" s="265"/>
      <c r="C3344" s="266"/>
      <c r="D3344" s="234" t="s">
        <v>171</v>
      </c>
      <c r="E3344" s="267" t="s">
        <v>19</v>
      </c>
      <c r="F3344" s="268" t="s">
        <v>1358</v>
      </c>
      <c r="G3344" s="266"/>
      <c r="H3344" s="269">
        <v>373.42500000000001</v>
      </c>
      <c r="I3344" s="270"/>
      <c r="J3344" s="266"/>
      <c r="K3344" s="266"/>
      <c r="L3344" s="271"/>
      <c r="M3344" s="272"/>
      <c r="N3344" s="273"/>
      <c r="O3344" s="273"/>
      <c r="P3344" s="273"/>
      <c r="Q3344" s="273"/>
      <c r="R3344" s="273"/>
      <c r="S3344" s="273"/>
      <c r="T3344" s="274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/>
      <c r="AE3344" s="15"/>
      <c r="AT3344" s="275" t="s">
        <v>171</v>
      </c>
      <c r="AU3344" s="275" t="s">
        <v>83</v>
      </c>
      <c r="AV3344" s="15" t="s">
        <v>181</v>
      </c>
      <c r="AW3344" s="15" t="s">
        <v>35</v>
      </c>
      <c r="AX3344" s="15" t="s">
        <v>73</v>
      </c>
      <c r="AY3344" s="275" t="s">
        <v>160</v>
      </c>
    </row>
    <row r="3345" s="13" customFormat="1">
      <c r="A3345" s="13"/>
      <c r="B3345" s="232"/>
      <c r="C3345" s="233"/>
      <c r="D3345" s="234" t="s">
        <v>171</v>
      </c>
      <c r="E3345" s="235" t="s">
        <v>19</v>
      </c>
      <c r="F3345" s="236" t="s">
        <v>1189</v>
      </c>
      <c r="G3345" s="233"/>
      <c r="H3345" s="237">
        <v>27.434000000000001</v>
      </c>
      <c r="I3345" s="238"/>
      <c r="J3345" s="233"/>
      <c r="K3345" s="233"/>
      <c r="L3345" s="239"/>
      <c r="M3345" s="240"/>
      <c r="N3345" s="241"/>
      <c r="O3345" s="241"/>
      <c r="P3345" s="241"/>
      <c r="Q3345" s="241"/>
      <c r="R3345" s="241"/>
      <c r="S3345" s="241"/>
      <c r="T3345" s="242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T3345" s="243" t="s">
        <v>171</v>
      </c>
      <c r="AU3345" s="243" t="s">
        <v>83</v>
      </c>
      <c r="AV3345" s="13" t="s">
        <v>83</v>
      </c>
      <c r="AW3345" s="13" t="s">
        <v>35</v>
      </c>
      <c r="AX3345" s="13" t="s">
        <v>73</v>
      </c>
      <c r="AY3345" s="243" t="s">
        <v>160</v>
      </c>
    </row>
    <row r="3346" s="13" customFormat="1">
      <c r="A3346" s="13"/>
      <c r="B3346" s="232"/>
      <c r="C3346" s="233"/>
      <c r="D3346" s="234" t="s">
        <v>171</v>
      </c>
      <c r="E3346" s="235" t="s">
        <v>19</v>
      </c>
      <c r="F3346" s="236" t="s">
        <v>1190</v>
      </c>
      <c r="G3346" s="233"/>
      <c r="H3346" s="237">
        <v>17.013999999999999</v>
      </c>
      <c r="I3346" s="238"/>
      <c r="J3346" s="233"/>
      <c r="K3346" s="233"/>
      <c r="L3346" s="239"/>
      <c r="M3346" s="240"/>
      <c r="N3346" s="241"/>
      <c r="O3346" s="241"/>
      <c r="P3346" s="241"/>
      <c r="Q3346" s="241"/>
      <c r="R3346" s="241"/>
      <c r="S3346" s="241"/>
      <c r="T3346" s="242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T3346" s="243" t="s">
        <v>171</v>
      </c>
      <c r="AU3346" s="243" t="s">
        <v>83</v>
      </c>
      <c r="AV3346" s="13" t="s">
        <v>83</v>
      </c>
      <c r="AW3346" s="13" t="s">
        <v>35</v>
      </c>
      <c r="AX3346" s="13" t="s">
        <v>73</v>
      </c>
      <c r="AY3346" s="243" t="s">
        <v>160</v>
      </c>
    </row>
    <row r="3347" s="13" customFormat="1">
      <c r="A3347" s="13"/>
      <c r="B3347" s="232"/>
      <c r="C3347" s="233"/>
      <c r="D3347" s="234" t="s">
        <v>171</v>
      </c>
      <c r="E3347" s="235" t="s">
        <v>19</v>
      </c>
      <c r="F3347" s="236" t="s">
        <v>1191</v>
      </c>
      <c r="G3347" s="233"/>
      <c r="H3347" s="237">
        <v>34.332000000000001</v>
      </c>
      <c r="I3347" s="238"/>
      <c r="J3347" s="233"/>
      <c r="K3347" s="233"/>
      <c r="L3347" s="239"/>
      <c r="M3347" s="240"/>
      <c r="N3347" s="241"/>
      <c r="O3347" s="241"/>
      <c r="P3347" s="241"/>
      <c r="Q3347" s="241"/>
      <c r="R3347" s="241"/>
      <c r="S3347" s="241"/>
      <c r="T3347" s="242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T3347" s="243" t="s">
        <v>171</v>
      </c>
      <c r="AU3347" s="243" t="s">
        <v>83</v>
      </c>
      <c r="AV3347" s="13" t="s">
        <v>83</v>
      </c>
      <c r="AW3347" s="13" t="s">
        <v>35</v>
      </c>
      <c r="AX3347" s="13" t="s">
        <v>73</v>
      </c>
      <c r="AY3347" s="243" t="s">
        <v>160</v>
      </c>
    </row>
    <row r="3348" s="13" customFormat="1">
      <c r="A3348" s="13"/>
      <c r="B3348" s="232"/>
      <c r="C3348" s="233"/>
      <c r="D3348" s="234" t="s">
        <v>171</v>
      </c>
      <c r="E3348" s="235" t="s">
        <v>19</v>
      </c>
      <c r="F3348" s="236" t="s">
        <v>1192</v>
      </c>
      <c r="G3348" s="233"/>
      <c r="H3348" s="237">
        <v>50.231999999999999</v>
      </c>
      <c r="I3348" s="238"/>
      <c r="J3348" s="233"/>
      <c r="K3348" s="233"/>
      <c r="L3348" s="239"/>
      <c r="M3348" s="240"/>
      <c r="N3348" s="241"/>
      <c r="O3348" s="241"/>
      <c r="P3348" s="241"/>
      <c r="Q3348" s="241"/>
      <c r="R3348" s="241"/>
      <c r="S3348" s="241"/>
      <c r="T3348" s="242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  <c r="AT3348" s="243" t="s">
        <v>171</v>
      </c>
      <c r="AU3348" s="243" t="s">
        <v>83</v>
      </c>
      <c r="AV3348" s="13" t="s">
        <v>83</v>
      </c>
      <c r="AW3348" s="13" t="s">
        <v>35</v>
      </c>
      <c r="AX3348" s="13" t="s">
        <v>73</v>
      </c>
      <c r="AY3348" s="243" t="s">
        <v>160</v>
      </c>
    </row>
    <row r="3349" s="13" customFormat="1">
      <c r="A3349" s="13"/>
      <c r="B3349" s="232"/>
      <c r="C3349" s="233"/>
      <c r="D3349" s="234" t="s">
        <v>171</v>
      </c>
      <c r="E3349" s="235" t="s">
        <v>19</v>
      </c>
      <c r="F3349" s="236" t="s">
        <v>1193</v>
      </c>
      <c r="G3349" s="233"/>
      <c r="H3349" s="237">
        <v>45.936</v>
      </c>
      <c r="I3349" s="238"/>
      <c r="J3349" s="233"/>
      <c r="K3349" s="233"/>
      <c r="L3349" s="239"/>
      <c r="M3349" s="240"/>
      <c r="N3349" s="241"/>
      <c r="O3349" s="241"/>
      <c r="P3349" s="241"/>
      <c r="Q3349" s="241"/>
      <c r="R3349" s="241"/>
      <c r="S3349" s="241"/>
      <c r="T3349" s="242"/>
      <c r="U3349" s="13"/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3"/>
      <c r="AT3349" s="243" t="s">
        <v>171</v>
      </c>
      <c r="AU3349" s="243" t="s">
        <v>83</v>
      </c>
      <c r="AV3349" s="13" t="s">
        <v>83</v>
      </c>
      <c r="AW3349" s="13" t="s">
        <v>35</v>
      </c>
      <c r="AX3349" s="13" t="s">
        <v>73</v>
      </c>
      <c r="AY3349" s="243" t="s">
        <v>160</v>
      </c>
    </row>
    <row r="3350" s="13" customFormat="1">
      <c r="A3350" s="13"/>
      <c r="B3350" s="232"/>
      <c r="C3350" s="233"/>
      <c r="D3350" s="234" t="s">
        <v>171</v>
      </c>
      <c r="E3350" s="235" t="s">
        <v>19</v>
      </c>
      <c r="F3350" s="236" t="s">
        <v>1194</v>
      </c>
      <c r="G3350" s="233"/>
      <c r="H3350" s="237">
        <v>12.505000000000001</v>
      </c>
      <c r="I3350" s="238"/>
      <c r="J3350" s="233"/>
      <c r="K3350" s="233"/>
      <c r="L3350" s="239"/>
      <c r="M3350" s="240"/>
      <c r="N3350" s="241"/>
      <c r="O3350" s="241"/>
      <c r="P3350" s="241"/>
      <c r="Q3350" s="241"/>
      <c r="R3350" s="241"/>
      <c r="S3350" s="241"/>
      <c r="T3350" s="242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T3350" s="243" t="s">
        <v>171</v>
      </c>
      <c r="AU3350" s="243" t="s">
        <v>83</v>
      </c>
      <c r="AV3350" s="13" t="s">
        <v>83</v>
      </c>
      <c r="AW3350" s="13" t="s">
        <v>35</v>
      </c>
      <c r="AX3350" s="13" t="s">
        <v>73</v>
      </c>
      <c r="AY3350" s="243" t="s">
        <v>160</v>
      </c>
    </row>
    <row r="3351" s="13" customFormat="1">
      <c r="A3351" s="13"/>
      <c r="B3351" s="232"/>
      <c r="C3351" s="233"/>
      <c r="D3351" s="234" t="s">
        <v>171</v>
      </c>
      <c r="E3351" s="235" t="s">
        <v>19</v>
      </c>
      <c r="F3351" s="236" t="s">
        <v>1195</v>
      </c>
      <c r="G3351" s="233"/>
      <c r="H3351" s="237">
        <v>19.635000000000002</v>
      </c>
      <c r="I3351" s="238"/>
      <c r="J3351" s="233"/>
      <c r="K3351" s="233"/>
      <c r="L3351" s="239"/>
      <c r="M3351" s="240"/>
      <c r="N3351" s="241"/>
      <c r="O3351" s="241"/>
      <c r="P3351" s="241"/>
      <c r="Q3351" s="241"/>
      <c r="R3351" s="241"/>
      <c r="S3351" s="241"/>
      <c r="T3351" s="242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  <c r="AT3351" s="243" t="s">
        <v>171</v>
      </c>
      <c r="AU3351" s="243" t="s">
        <v>83</v>
      </c>
      <c r="AV3351" s="13" t="s">
        <v>83</v>
      </c>
      <c r="AW3351" s="13" t="s">
        <v>35</v>
      </c>
      <c r="AX3351" s="13" t="s">
        <v>73</v>
      </c>
      <c r="AY3351" s="243" t="s">
        <v>160</v>
      </c>
    </row>
    <row r="3352" s="13" customFormat="1">
      <c r="A3352" s="13"/>
      <c r="B3352" s="232"/>
      <c r="C3352" s="233"/>
      <c r="D3352" s="234" t="s">
        <v>171</v>
      </c>
      <c r="E3352" s="235" t="s">
        <v>19</v>
      </c>
      <c r="F3352" s="236" t="s">
        <v>1196</v>
      </c>
      <c r="G3352" s="233"/>
      <c r="H3352" s="237">
        <v>4.9509999999999996</v>
      </c>
      <c r="I3352" s="238"/>
      <c r="J3352" s="233"/>
      <c r="K3352" s="233"/>
      <c r="L3352" s="239"/>
      <c r="M3352" s="240"/>
      <c r="N3352" s="241"/>
      <c r="O3352" s="241"/>
      <c r="P3352" s="241"/>
      <c r="Q3352" s="241"/>
      <c r="R3352" s="241"/>
      <c r="S3352" s="241"/>
      <c r="T3352" s="242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T3352" s="243" t="s">
        <v>171</v>
      </c>
      <c r="AU3352" s="243" t="s">
        <v>83</v>
      </c>
      <c r="AV3352" s="13" t="s">
        <v>83</v>
      </c>
      <c r="AW3352" s="13" t="s">
        <v>35</v>
      </c>
      <c r="AX3352" s="13" t="s">
        <v>73</v>
      </c>
      <c r="AY3352" s="243" t="s">
        <v>160</v>
      </c>
    </row>
    <row r="3353" s="13" customFormat="1">
      <c r="A3353" s="13"/>
      <c r="B3353" s="232"/>
      <c r="C3353" s="233"/>
      <c r="D3353" s="234" t="s">
        <v>171</v>
      </c>
      <c r="E3353" s="235" t="s">
        <v>19</v>
      </c>
      <c r="F3353" s="236" t="s">
        <v>1197</v>
      </c>
      <c r="G3353" s="233"/>
      <c r="H3353" s="237">
        <v>2.794</v>
      </c>
      <c r="I3353" s="238"/>
      <c r="J3353" s="233"/>
      <c r="K3353" s="233"/>
      <c r="L3353" s="239"/>
      <c r="M3353" s="240"/>
      <c r="N3353" s="241"/>
      <c r="O3353" s="241"/>
      <c r="P3353" s="241"/>
      <c r="Q3353" s="241"/>
      <c r="R3353" s="241"/>
      <c r="S3353" s="241"/>
      <c r="T3353" s="242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  <c r="AT3353" s="243" t="s">
        <v>171</v>
      </c>
      <c r="AU3353" s="243" t="s">
        <v>83</v>
      </c>
      <c r="AV3353" s="13" t="s">
        <v>83</v>
      </c>
      <c r="AW3353" s="13" t="s">
        <v>35</v>
      </c>
      <c r="AX3353" s="13" t="s">
        <v>73</v>
      </c>
      <c r="AY3353" s="243" t="s">
        <v>160</v>
      </c>
    </row>
    <row r="3354" s="13" customFormat="1">
      <c r="A3354" s="13"/>
      <c r="B3354" s="232"/>
      <c r="C3354" s="233"/>
      <c r="D3354" s="234" t="s">
        <v>171</v>
      </c>
      <c r="E3354" s="235" t="s">
        <v>19</v>
      </c>
      <c r="F3354" s="236" t="s">
        <v>1198</v>
      </c>
      <c r="G3354" s="233"/>
      <c r="H3354" s="237">
        <v>13.932</v>
      </c>
      <c r="I3354" s="238"/>
      <c r="J3354" s="233"/>
      <c r="K3354" s="233"/>
      <c r="L3354" s="239"/>
      <c r="M3354" s="240"/>
      <c r="N3354" s="241"/>
      <c r="O3354" s="241"/>
      <c r="P3354" s="241"/>
      <c r="Q3354" s="241"/>
      <c r="R3354" s="241"/>
      <c r="S3354" s="241"/>
      <c r="T3354" s="242"/>
      <c r="U3354" s="13"/>
      <c r="V3354" s="13"/>
      <c r="W3354" s="13"/>
      <c r="X3354" s="13"/>
      <c r="Y3354" s="13"/>
      <c r="Z3354" s="13"/>
      <c r="AA3354" s="13"/>
      <c r="AB3354" s="13"/>
      <c r="AC3354" s="13"/>
      <c r="AD3354" s="13"/>
      <c r="AE3354" s="13"/>
      <c r="AT3354" s="243" t="s">
        <v>171</v>
      </c>
      <c r="AU3354" s="243" t="s">
        <v>83</v>
      </c>
      <c r="AV3354" s="13" t="s">
        <v>83</v>
      </c>
      <c r="AW3354" s="13" t="s">
        <v>35</v>
      </c>
      <c r="AX3354" s="13" t="s">
        <v>73</v>
      </c>
      <c r="AY3354" s="243" t="s">
        <v>160</v>
      </c>
    </row>
    <row r="3355" s="13" customFormat="1">
      <c r="A3355" s="13"/>
      <c r="B3355" s="232"/>
      <c r="C3355" s="233"/>
      <c r="D3355" s="234" t="s">
        <v>171</v>
      </c>
      <c r="E3355" s="235" t="s">
        <v>19</v>
      </c>
      <c r="F3355" s="236" t="s">
        <v>1199</v>
      </c>
      <c r="G3355" s="233"/>
      <c r="H3355" s="237">
        <v>11.811</v>
      </c>
      <c r="I3355" s="238"/>
      <c r="J3355" s="233"/>
      <c r="K3355" s="233"/>
      <c r="L3355" s="239"/>
      <c r="M3355" s="240"/>
      <c r="N3355" s="241"/>
      <c r="O3355" s="241"/>
      <c r="P3355" s="241"/>
      <c r="Q3355" s="241"/>
      <c r="R3355" s="241"/>
      <c r="S3355" s="241"/>
      <c r="T3355" s="242"/>
      <c r="U3355" s="13"/>
      <c r="V3355" s="13"/>
      <c r="W3355" s="13"/>
      <c r="X3355" s="13"/>
      <c r="Y3355" s="13"/>
      <c r="Z3355" s="13"/>
      <c r="AA3355" s="13"/>
      <c r="AB3355" s="13"/>
      <c r="AC3355" s="13"/>
      <c r="AD3355" s="13"/>
      <c r="AE3355" s="13"/>
      <c r="AT3355" s="243" t="s">
        <v>171</v>
      </c>
      <c r="AU3355" s="243" t="s">
        <v>83</v>
      </c>
      <c r="AV3355" s="13" t="s">
        <v>83</v>
      </c>
      <c r="AW3355" s="13" t="s">
        <v>35</v>
      </c>
      <c r="AX3355" s="13" t="s">
        <v>73</v>
      </c>
      <c r="AY3355" s="243" t="s">
        <v>160</v>
      </c>
    </row>
    <row r="3356" s="13" customFormat="1">
      <c r="A3356" s="13"/>
      <c r="B3356" s="232"/>
      <c r="C3356" s="233"/>
      <c r="D3356" s="234" t="s">
        <v>171</v>
      </c>
      <c r="E3356" s="235" t="s">
        <v>19</v>
      </c>
      <c r="F3356" s="236" t="s">
        <v>1200</v>
      </c>
      <c r="G3356" s="233"/>
      <c r="H3356" s="237">
        <v>10.298</v>
      </c>
      <c r="I3356" s="238"/>
      <c r="J3356" s="233"/>
      <c r="K3356" s="233"/>
      <c r="L3356" s="239"/>
      <c r="M3356" s="240"/>
      <c r="N3356" s="241"/>
      <c r="O3356" s="241"/>
      <c r="P3356" s="241"/>
      <c r="Q3356" s="241"/>
      <c r="R3356" s="241"/>
      <c r="S3356" s="241"/>
      <c r="T3356" s="242"/>
      <c r="U3356" s="13"/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3"/>
      <c r="AT3356" s="243" t="s">
        <v>171</v>
      </c>
      <c r="AU3356" s="243" t="s">
        <v>83</v>
      </c>
      <c r="AV3356" s="13" t="s">
        <v>83</v>
      </c>
      <c r="AW3356" s="13" t="s">
        <v>35</v>
      </c>
      <c r="AX3356" s="13" t="s">
        <v>73</v>
      </c>
      <c r="AY3356" s="243" t="s">
        <v>160</v>
      </c>
    </row>
    <row r="3357" s="13" customFormat="1">
      <c r="A3357" s="13"/>
      <c r="B3357" s="232"/>
      <c r="C3357" s="233"/>
      <c r="D3357" s="234" t="s">
        <v>171</v>
      </c>
      <c r="E3357" s="235" t="s">
        <v>19</v>
      </c>
      <c r="F3357" s="236" t="s">
        <v>1201</v>
      </c>
      <c r="G3357" s="233"/>
      <c r="H3357" s="237">
        <v>9.8059999999999992</v>
      </c>
      <c r="I3357" s="238"/>
      <c r="J3357" s="233"/>
      <c r="K3357" s="233"/>
      <c r="L3357" s="239"/>
      <c r="M3357" s="240"/>
      <c r="N3357" s="241"/>
      <c r="O3357" s="241"/>
      <c r="P3357" s="241"/>
      <c r="Q3357" s="241"/>
      <c r="R3357" s="241"/>
      <c r="S3357" s="241"/>
      <c r="T3357" s="242"/>
      <c r="U3357" s="13"/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3"/>
      <c r="AT3357" s="243" t="s">
        <v>171</v>
      </c>
      <c r="AU3357" s="243" t="s">
        <v>83</v>
      </c>
      <c r="AV3357" s="13" t="s">
        <v>83</v>
      </c>
      <c r="AW3357" s="13" t="s">
        <v>35</v>
      </c>
      <c r="AX3357" s="13" t="s">
        <v>73</v>
      </c>
      <c r="AY3357" s="243" t="s">
        <v>160</v>
      </c>
    </row>
    <row r="3358" s="13" customFormat="1">
      <c r="A3358" s="13"/>
      <c r="B3358" s="232"/>
      <c r="C3358" s="233"/>
      <c r="D3358" s="234" t="s">
        <v>171</v>
      </c>
      <c r="E3358" s="235" t="s">
        <v>19</v>
      </c>
      <c r="F3358" s="236" t="s">
        <v>1202</v>
      </c>
      <c r="G3358" s="233"/>
      <c r="H3358" s="237">
        <v>33.149000000000001</v>
      </c>
      <c r="I3358" s="238"/>
      <c r="J3358" s="233"/>
      <c r="K3358" s="233"/>
      <c r="L3358" s="239"/>
      <c r="M3358" s="240"/>
      <c r="N3358" s="241"/>
      <c r="O3358" s="241"/>
      <c r="P3358" s="241"/>
      <c r="Q3358" s="241"/>
      <c r="R3358" s="241"/>
      <c r="S3358" s="241"/>
      <c r="T3358" s="242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  <c r="AT3358" s="243" t="s">
        <v>171</v>
      </c>
      <c r="AU3358" s="243" t="s">
        <v>83</v>
      </c>
      <c r="AV3358" s="13" t="s">
        <v>83</v>
      </c>
      <c r="AW3358" s="13" t="s">
        <v>35</v>
      </c>
      <c r="AX3358" s="13" t="s">
        <v>73</v>
      </c>
      <c r="AY3358" s="243" t="s">
        <v>160</v>
      </c>
    </row>
    <row r="3359" s="13" customFormat="1">
      <c r="A3359" s="13"/>
      <c r="B3359" s="232"/>
      <c r="C3359" s="233"/>
      <c r="D3359" s="234" t="s">
        <v>171</v>
      </c>
      <c r="E3359" s="235" t="s">
        <v>19</v>
      </c>
      <c r="F3359" s="236" t="s">
        <v>1203</v>
      </c>
      <c r="G3359" s="233"/>
      <c r="H3359" s="237">
        <v>48.780999999999999</v>
      </c>
      <c r="I3359" s="238"/>
      <c r="J3359" s="233"/>
      <c r="K3359" s="233"/>
      <c r="L3359" s="239"/>
      <c r="M3359" s="240"/>
      <c r="N3359" s="241"/>
      <c r="O3359" s="241"/>
      <c r="P3359" s="241"/>
      <c r="Q3359" s="241"/>
      <c r="R3359" s="241"/>
      <c r="S3359" s="241"/>
      <c r="T3359" s="242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  <c r="AT3359" s="243" t="s">
        <v>171</v>
      </c>
      <c r="AU3359" s="243" t="s">
        <v>83</v>
      </c>
      <c r="AV3359" s="13" t="s">
        <v>83</v>
      </c>
      <c r="AW3359" s="13" t="s">
        <v>35</v>
      </c>
      <c r="AX3359" s="13" t="s">
        <v>73</v>
      </c>
      <c r="AY3359" s="243" t="s">
        <v>160</v>
      </c>
    </row>
    <row r="3360" s="13" customFormat="1">
      <c r="A3360" s="13"/>
      <c r="B3360" s="232"/>
      <c r="C3360" s="233"/>
      <c r="D3360" s="234" t="s">
        <v>171</v>
      </c>
      <c r="E3360" s="235" t="s">
        <v>19</v>
      </c>
      <c r="F3360" s="236" t="s">
        <v>1204</v>
      </c>
      <c r="G3360" s="233"/>
      <c r="H3360" s="237">
        <v>45.039000000000001</v>
      </c>
      <c r="I3360" s="238"/>
      <c r="J3360" s="233"/>
      <c r="K3360" s="233"/>
      <c r="L3360" s="239"/>
      <c r="M3360" s="240"/>
      <c r="N3360" s="241"/>
      <c r="O3360" s="241"/>
      <c r="P3360" s="241"/>
      <c r="Q3360" s="241"/>
      <c r="R3360" s="241"/>
      <c r="S3360" s="241"/>
      <c r="T3360" s="242"/>
      <c r="U3360" s="13"/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3"/>
      <c r="AT3360" s="243" t="s">
        <v>171</v>
      </c>
      <c r="AU3360" s="243" t="s">
        <v>83</v>
      </c>
      <c r="AV3360" s="13" t="s">
        <v>83</v>
      </c>
      <c r="AW3360" s="13" t="s">
        <v>35</v>
      </c>
      <c r="AX3360" s="13" t="s">
        <v>73</v>
      </c>
      <c r="AY3360" s="243" t="s">
        <v>160</v>
      </c>
    </row>
    <row r="3361" s="13" customFormat="1">
      <c r="A3361" s="13"/>
      <c r="B3361" s="232"/>
      <c r="C3361" s="233"/>
      <c r="D3361" s="234" t="s">
        <v>171</v>
      </c>
      <c r="E3361" s="235" t="s">
        <v>19</v>
      </c>
      <c r="F3361" s="236" t="s">
        <v>1205</v>
      </c>
      <c r="G3361" s="233"/>
      <c r="H3361" s="237">
        <v>50.353000000000002</v>
      </c>
      <c r="I3361" s="238"/>
      <c r="J3361" s="233"/>
      <c r="K3361" s="233"/>
      <c r="L3361" s="239"/>
      <c r="M3361" s="240"/>
      <c r="N3361" s="241"/>
      <c r="O3361" s="241"/>
      <c r="P3361" s="241"/>
      <c r="Q3361" s="241"/>
      <c r="R3361" s="241"/>
      <c r="S3361" s="241"/>
      <c r="T3361" s="242"/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3"/>
      <c r="AT3361" s="243" t="s">
        <v>171</v>
      </c>
      <c r="AU3361" s="243" t="s">
        <v>83</v>
      </c>
      <c r="AV3361" s="13" t="s">
        <v>83</v>
      </c>
      <c r="AW3361" s="13" t="s">
        <v>35</v>
      </c>
      <c r="AX3361" s="13" t="s">
        <v>73</v>
      </c>
      <c r="AY3361" s="243" t="s">
        <v>160</v>
      </c>
    </row>
    <row r="3362" s="15" customFormat="1">
      <c r="A3362" s="15"/>
      <c r="B3362" s="265"/>
      <c r="C3362" s="266"/>
      <c r="D3362" s="234" t="s">
        <v>171</v>
      </c>
      <c r="E3362" s="267" t="s">
        <v>19</v>
      </c>
      <c r="F3362" s="268" t="s">
        <v>1206</v>
      </c>
      <c r="G3362" s="266"/>
      <c r="H3362" s="269">
        <v>438.00200000000001</v>
      </c>
      <c r="I3362" s="270"/>
      <c r="J3362" s="266"/>
      <c r="K3362" s="266"/>
      <c r="L3362" s="271"/>
      <c r="M3362" s="272"/>
      <c r="N3362" s="273"/>
      <c r="O3362" s="273"/>
      <c r="P3362" s="273"/>
      <c r="Q3362" s="273"/>
      <c r="R3362" s="273"/>
      <c r="S3362" s="273"/>
      <c r="T3362" s="274"/>
      <c r="U3362" s="15"/>
      <c r="V3362" s="15"/>
      <c r="W3362" s="15"/>
      <c r="X3362" s="15"/>
      <c r="Y3362" s="15"/>
      <c r="Z3362" s="15"/>
      <c r="AA3362" s="15"/>
      <c r="AB3362" s="15"/>
      <c r="AC3362" s="15"/>
      <c r="AD3362" s="15"/>
      <c r="AE3362" s="15"/>
      <c r="AT3362" s="275" t="s">
        <v>171</v>
      </c>
      <c r="AU3362" s="275" t="s">
        <v>83</v>
      </c>
      <c r="AV3362" s="15" t="s">
        <v>181</v>
      </c>
      <c r="AW3362" s="15" t="s">
        <v>35</v>
      </c>
      <c r="AX3362" s="15" t="s">
        <v>73</v>
      </c>
      <c r="AY3362" s="275" t="s">
        <v>160</v>
      </c>
    </row>
    <row r="3363" s="13" customFormat="1">
      <c r="A3363" s="13"/>
      <c r="B3363" s="232"/>
      <c r="C3363" s="233"/>
      <c r="D3363" s="234" t="s">
        <v>171</v>
      </c>
      <c r="E3363" s="235" t="s">
        <v>19</v>
      </c>
      <c r="F3363" s="236" t="s">
        <v>1576</v>
      </c>
      <c r="G3363" s="233"/>
      <c r="H3363" s="237">
        <v>13.917</v>
      </c>
      <c r="I3363" s="238"/>
      <c r="J3363" s="233"/>
      <c r="K3363" s="233"/>
      <c r="L3363" s="239"/>
      <c r="M3363" s="240"/>
      <c r="N3363" s="241"/>
      <c r="O3363" s="241"/>
      <c r="P3363" s="241"/>
      <c r="Q3363" s="241"/>
      <c r="R3363" s="241"/>
      <c r="S3363" s="241"/>
      <c r="T3363" s="242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T3363" s="243" t="s">
        <v>171</v>
      </c>
      <c r="AU3363" s="243" t="s">
        <v>83</v>
      </c>
      <c r="AV3363" s="13" t="s">
        <v>83</v>
      </c>
      <c r="AW3363" s="13" t="s">
        <v>35</v>
      </c>
      <c r="AX3363" s="13" t="s">
        <v>73</v>
      </c>
      <c r="AY3363" s="243" t="s">
        <v>160</v>
      </c>
    </row>
    <row r="3364" s="13" customFormat="1">
      <c r="A3364" s="13"/>
      <c r="B3364" s="232"/>
      <c r="C3364" s="233"/>
      <c r="D3364" s="234" t="s">
        <v>171</v>
      </c>
      <c r="E3364" s="235" t="s">
        <v>19</v>
      </c>
      <c r="F3364" s="236" t="s">
        <v>1577</v>
      </c>
      <c r="G3364" s="233"/>
      <c r="H3364" s="237">
        <v>5.7770000000000001</v>
      </c>
      <c r="I3364" s="238"/>
      <c r="J3364" s="233"/>
      <c r="K3364" s="233"/>
      <c r="L3364" s="239"/>
      <c r="M3364" s="240"/>
      <c r="N3364" s="241"/>
      <c r="O3364" s="241"/>
      <c r="P3364" s="241"/>
      <c r="Q3364" s="241"/>
      <c r="R3364" s="241"/>
      <c r="S3364" s="241"/>
      <c r="T3364" s="242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  <c r="AT3364" s="243" t="s">
        <v>171</v>
      </c>
      <c r="AU3364" s="243" t="s">
        <v>83</v>
      </c>
      <c r="AV3364" s="13" t="s">
        <v>83</v>
      </c>
      <c r="AW3364" s="13" t="s">
        <v>35</v>
      </c>
      <c r="AX3364" s="13" t="s">
        <v>73</v>
      </c>
      <c r="AY3364" s="243" t="s">
        <v>160</v>
      </c>
    </row>
    <row r="3365" s="15" customFormat="1">
      <c r="A3365" s="15"/>
      <c r="B3365" s="265"/>
      <c r="C3365" s="266"/>
      <c r="D3365" s="234" t="s">
        <v>171</v>
      </c>
      <c r="E3365" s="267" t="s">
        <v>19</v>
      </c>
      <c r="F3365" s="268" t="s">
        <v>1387</v>
      </c>
      <c r="G3365" s="266"/>
      <c r="H3365" s="269">
        <v>19.693999999999999</v>
      </c>
      <c r="I3365" s="270"/>
      <c r="J3365" s="266"/>
      <c r="K3365" s="266"/>
      <c r="L3365" s="271"/>
      <c r="M3365" s="272"/>
      <c r="N3365" s="273"/>
      <c r="O3365" s="273"/>
      <c r="P3365" s="273"/>
      <c r="Q3365" s="273"/>
      <c r="R3365" s="273"/>
      <c r="S3365" s="273"/>
      <c r="T3365" s="274"/>
      <c r="U3365" s="15"/>
      <c r="V3365" s="15"/>
      <c r="W3365" s="15"/>
      <c r="X3365" s="15"/>
      <c r="Y3365" s="15"/>
      <c r="Z3365" s="15"/>
      <c r="AA3365" s="15"/>
      <c r="AB3365" s="15"/>
      <c r="AC3365" s="15"/>
      <c r="AD3365" s="15"/>
      <c r="AE3365" s="15"/>
      <c r="AT3365" s="275" t="s">
        <v>171</v>
      </c>
      <c r="AU3365" s="275" t="s">
        <v>83</v>
      </c>
      <c r="AV3365" s="15" t="s">
        <v>181</v>
      </c>
      <c r="AW3365" s="15" t="s">
        <v>35</v>
      </c>
      <c r="AX3365" s="15" t="s">
        <v>73</v>
      </c>
      <c r="AY3365" s="275" t="s">
        <v>160</v>
      </c>
    </row>
    <row r="3366" s="13" customFormat="1">
      <c r="A3366" s="13"/>
      <c r="B3366" s="232"/>
      <c r="C3366" s="233"/>
      <c r="D3366" s="234" t="s">
        <v>171</v>
      </c>
      <c r="E3366" s="235" t="s">
        <v>19</v>
      </c>
      <c r="F3366" s="236" t="s">
        <v>1578</v>
      </c>
      <c r="G3366" s="233"/>
      <c r="H3366" s="237">
        <v>14.114000000000001</v>
      </c>
      <c r="I3366" s="238"/>
      <c r="J3366" s="233"/>
      <c r="K3366" s="233"/>
      <c r="L3366" s="239"/>
      <c r="M3366" s="240"/>
      <c r="N3366" s="241"/>
      <c r="O3366" s="241"/>
      <c r="P3366" s="241"/>
      <c r="Q3366" s="241"/>
      <c r="R3366" s="241"/>
      <c r="S3366" s="241"/>
      <c r="T3366" s="242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T3366" s="243" t="s">
        <v>171</v>
      </c>
      <c r="AU3366" s="243" t="s">
        <v>83</v>
      </c>
      <c r="AV3366" s="13" t="s">
        <v>83</v>
      </c>
      <c r="AW3366" s="13" t="s">
        <v>35</v>
      </c>
      <c r="AX3366" s="13" t="s">
        <v>73</v>
      </c>
      <c r="AY3366" s="243" t="s">
        <v>160</v>
      </c>
    </row>
    <row r="3367" s="15" customFormat="1">
      <c r="A3367" s="15"/>
      <c r="B3367" s="265"/>
      <c r="C3367" s="266"/>
      <c r="D3367" s="234" t="s">
        <v>171</v>
      </c>
      <c r="E3367" s="267" t="s">
        <v>19</v>
      </c>
      <c r="F3367" s="268" t="s">
        <v>1579</v>
      </c>
      <c r="G3367" s="266"/>
      <c r="H3367" s="269">
        <v>14.114000000000001</v>
      </c>
      <c r="I3367" s="270"/>
      <c r="J3367" s="266"/>
      <c r="K3367" s="266"/>
      <c r="L3367" s="271"/>
      <c r="M3367" s="272"/>
      <c r="N3367" s="273"/>
      <c r="O3367" s="273"/>
      <c r="P3367" s="273"/>
      <c r="Q3367" s="273"/>
      <c r="R3367" s="273"/>
      <c r="S3367" s="273"/>
      <c r="T3367" s="274"/>
      <c r="U3367" s="15"/>
      <c r="V3367" s="15"/>
      <c r="W3367" s="15"/>
      <c r="X3367" s="15"/>
      <c r="Y3367" s="15"/>
      <c r="Z3367" s="15"/>
      <c r="AA3367" s="15"/>
      <c r="AB3367" s="15"/>
      <c r="AC3367" s="15"/>
      <c r="AD3367" s="15"/>
      <c r="AE3367" s="15"/>
      <c r="AT3367" s="275" t="s">
        <v>171</v>
      </c>
      <c r="AU3367" s="275" t="s">
        <v>83</v>
      </c>
      <c r="AV3367" s="15" t="s">
        <v>181</v>
      </c>
      <c r="AW3367" s="15" t="s">
        <v>35</v>
      </c>
      <c r="AX3367" s="15" t="s">
        <v>73</v>
      </c>
      <c r="AY3367" s="275" t="s">
        <v>160</v>
      </c>
    </row>
    <row r="3368" s="13" customFormat="1">
      <c r="A3368" s="13"/>
      <c r="B3368" s="232"/>
      <c r="C3368" s="233"/>
      <c r="D3368" s="234" t="s">
        <v>171</v>
      </c>
      <c r="E3368" s="235" t="s">
        <v>19</v>
      </c>
      <c r="F3368" s="236" t="s">
        <v>3942</v>
      </c>
      <c r="G3368" s="233"/>
      <c r="H3368" s="237">
        <v>12.342000000000001</v>
      </c>
      <c r="I3368" s="238"/>
      <c r="J3368" s="233"/>
      <c r="K3368" s="233"/>
      <c r="L3368" s="239"/>
      <c r="M3368" s="240"/>
      <c r="N3368" s="241"/>
      <c r="O3368" s="241"/>
      <c r="P3368" s="241"/>
      <c r="Q3368" s="241"/>
      <c r="R3368" s="241"/>
      <c r="S3368" s="241"/>
      <c r="T3368" s="242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T3368" s="243" t="s">
        <v>171</v>
      </c>
      <c r="AU3368" s="243" t="s">
        <v>83</v>
      </c>
      <c r="AV3368" s="13" t="s">
        <v>83</v>
      </c>
      <c r="AW3368" s="13" t="s">
        <v>35</v>
      </c>
      <c r="AX3368" s="13" t="s">
        <v>73</v>
      </c>
      <c r="AY3368" s="243" t="s">
        <v>160</v>
      </c>
    </row>
    <row r="3369" s="15" customFormat="1">
      <c r="A3369" s="15"/>
      <c r="B3369" s="265"/>
      <c r="C3369" s="266"/>
      <c r="D3369" s="234" t="s">
        <v>171</v>
      </c>
      <c r="E3369" s="267" t="s">
        <v>19</v>
      </c>
      <c r="F3369" s="268" t="s">
        <v>1244</v>
      </c>
      <c r="G3369" s="266"/>
      <c r="H3369" s="269">
        <v>12.342000000000001</v>
      </c>
      <c r="I3369" s="270"/>
      <c r="J3369" s="266"/>
      <c r="K3369" s="266"/>
      <c r="L3369" s="271"/>
      <c r="M3369" s="272"/>
      <c r="N3369" s="273"/>
      <c r="O3369" s="273"/>
      <c r="P3369" s="273"/>
      <c r="Q3369" s="273"/>
      <c r="R3369" s="273"/>
      <c r="S3369" s="273"/>
      <c r="T3369" s="274"/>
      <c r="U3369" s="15"/>
      <c r="V3369" s="15"/>
      <c r="W3369" s="15"/>
      <c r="X3369" s="15"/>
      <c r="Y3369" s="15"/>
      <c r="Z3369" s="15"/>
      <c r="AA3369" s="15"/>
      <c r="AB3369" s="15"/>
      <c r="AC3369" s="15"/>
      <c r="AD3369" s="15"/>
      <c r="AE3369" s="15"/>
      <c r="AT3369" s="275" t="s">
        <v>171</v>
      </c>
      <c r="AU3369" s="275" t="s">
        <v>83</v>
      </c>
      <c r="AV3369" s="15" t="s">
        <v>181</v>
      </c>
      <c r="AW3369" s="15" t="s">
        <v>35</v>
      </c>
      <c r="AX3369" s="15" t="s">
        <v>73</v>
      </c>
      <c r="AY3369" s="275" t="s">
        <v>160</v>
      </c>
    </row>
    <row r="3370" s="14" customFormat="1">
      <c r="A3370" s="14"/>
      <c r="B3370" s="244"/>
      <c r="C3370" s="245"/>
      <c r="D3370" s="234" t="s">
        <v>171</v>
      </c>
      <c r="E3370" s="246" t="s">
        <v>19</v>
      </c>
      <c r="F3370" s="247" t="s">
        <v>180</v>
      </c>
      <c r="G3370" s="245"/>
      <c r="H3370" s="248">
        <v>861.78899999999999</v>
      </c>
      <c r="I3370" s="249"/>
      <c r="J3370" s="245"/>
      <c r="K3370" s="245"/>
      <c r="L3370" s="250"/>
      <c r="M3370" s="251"/>
      <c r="N3370" s="252"/>
      <c r="O3370" s="252"/>
      <c r="P3370" s="252"/>
      <c r="Q3370" s="252"/>
      <c r="R3370" s="252"/>
      <c r="S3370" s="252"/>
      <c r="T3370" s="253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T3370" s="254" t="s">
        <v>171</v>
      </c>
      <c r="AU3370" s="254" t="s">
        <v>83</v>
      </c>
      <c r="AV3370" s="14" t="s">
        <v>167</v>
      </c>
      <c r="AW3370" s="14" t="s">
        <v>35</v>
      </c>
      <c r="AX3370" s="14" t="s">
        <v>81</v>
      </c>
      <c r="AY3370" s="254" t="s">
        <v>160</v>
      </c>
    </row>
    <row r="3371" s="2" customFormat="1" ht="24.15" customHeight="1">
      <c r="A3371" s="40"/>
      <c r="B3371" s="41"/>
      <c r="C3371" s="214" t="s">
        <v>3943</v>
      </c>
      <c r="D3371" s="214" t="s">
        <v>162</v>
      </c>
      <c r="E3371" s="215" t="s">
        <v>3944</v>
      </c>
      <c r="F3371" s="216" t="s">
        <v>3945</v>
      </c>
      <c r="G3371" s="217" t="s">
        <v>213</v>
      </c>
      <c r="H3371" s="218">
        <v>5.585</v>
      </c>
      <c r="I3371" s="219"/>
      <c r="J3371" s="220">
        <f>ROUND(I3371*H3371,2)</f>
        <v>0</v>
      </c>
      <c r="K3371" s="216" t="s">
        <v>166</v>
      </c>
      <c r="L3371" s="46"/>
      <c r="M3371" s="221" t="s">
        <v>19</v>
      </c>
      <c r="N3371" s="222" t="s">
        <v>44</v>
      </c>
      <c r="O3371" s="86"/>
      <c r="P3371" s="223">
        <f>O3371*H3371</f>
        <v>0</v>
      </c>
      <c r="Q3371" s="223">
        <v>0</v>
      </c>
      <c r="R3371" s="223">
        <f>Q3371*H3371</f>
        <v>0</v>
      </c>
      <c r="S3371" s="223">
        <v>0</v>
      </c>
      <c r="T3371" s="224">
        <f>S3371*H3371</f>
        <v>0</v>
      </c>
      <c r="U3371" s="40"/>
      <c r="V3371" s="40"/>
      <c r="W3371" s="40"/>
      <c r="X3371" s="40"/>
      <c r="Y3371" s="40"/>
      <c r="Z3371" s="40"/>
      <c r="AA3371" s="40"/>
      <c r="AB3371" s="40"/>
      <c r="AC3371" s="40"/>
      <c r="AD3371" s="40"/>
      <c r="AE3371" s="40"/>
      <c r="AR3371" s="225" t="s">
        <v>263</v>
      </c>
      <c r="AT3371" s="225" t="s">
        <v>162</v>
      </c>
      <c r="AU3371" s="225" t="s">
        <v>83</v>
      </c>
      <c r="AY3371" s="19" t="s">
        <v>160</v>
      </c>
      <c r="BE3371" s="226">
        <f>IF(N3371="základní",J3371,0)</f>
        <v>0</v>
      </c>
      <c r="BF3371" s="226">
        <f>IF(N3371="snížená",J3371,0)</f>
        <v>0</v>
      </c>
      <c r="BG3371" s="226">
        <f>IF(N3371="zákl. přenesená",J3371,0)</f>
        <v>0</v>
      </c>
      <c r="BH3371" s="226">
        <f>IF(N3371="sníž. přenesená",J3371,0)</f>
        <v>0</v>
      </c>
      <c r="BI3371" s="226">
        <f>IF(N3371="nulová",J3371,0)</f>
        <v>0</v>
      </c>
      <c r="BJ3371" s="19" t="s">
        <v>81</v>
      </c>
      <c r="BK3371" s="226">
        <f>ROUND(I3371*H3371,2)</f>
        <v>0</v>
      </c>
      <c r="BL3371" s="19" t="s">
        <v>263</v>
      </c>
      <c r="BM3371" s="225" t="s">
        <v>3946</v>
      </c>
    </row>
    <row r="3372" s="2" customFormat="1">
      <c r="A3372" s="40"/>
      <c r="B3372" s="41"/>
      <c r="C3372" s="42"/>
      <c r="D3372" s="227" t="s">
        <v>169</v>
      </c>
      <c r="E3372" s="42"/>
      <c r="F3372" s="228" t="s">
        <v>3947</v>
      </c>
      <c r="G3372" s="42"/>
      <c r="H3372" s="42"/>
      <c r="I3372" s="229"/>
      <c r="J3372" s="42"/>
      <c r="K3372" s="42"/>
      <c r="L3372" s="46"/>
      <c r="M3372" s="230"/>
      <c r="N3372" s="231"/>
      <c r="O3372" s="86"/>
      <c r="P3372" s="86"/>
      <c r="Q3372" s="86"/>
      <c r="R3372" s="86"/>
      <c r="S3372" s="86"/>
      <c r="T3372" s="87"/>
      <c r="U3372" s="40"/>
      <c r="V3372" s="40"/>
      <c r="W3372" s="40"/>
      <c r="X3372" s="40"/>
      <c r="Y3372" s="40"/>
      <c r="Z3372" s="40"/>
      <c r="AA3372" s="40"/>
      <c r="AB3372" s="40"/>
      <c r="AC3372" s="40"/>
      <c r="AD3372" s="40"/>
      <c r="AE3372" s="40"/>
      <c r="AT3372" s="19" t="s">
        <v>169</v>
      </c>
      <c r="AU3372" s="19" t="s">
        <v>83</v>
      </c>
    </row>
    <row r="3373" s="12" customFormat="1" ht="22.8" customHeight="1">
      <c r="A3373" s="12"/>
      <c r="B3373" s="198"/>
      <c r="C3373" s="199"/>
      <c r="D3373" s="200" t="s">
        <v>72</v>
      </c>
      <c r="E3373" s="212" t="s">
        <v>3948</v>
      </c>
      <c r="F3373" s="212" t="s">
        <v>3949</v>
      </c>
      <c r="G3373" s="199"/>
      <c r="H3373" s="199"/>
      <c r="I3373" s="202"/>
      <c r="J3373" s="213">
        <f>BK3373</f>
        <v>0</v>
      </c>
      <c r="K3373" s="199"/>
      <c r="L3373" s="204"/>
      <c r="M3373" s="205"/>
      <c r="N3373" s="206"/>
      <c r="O3373" s="206"/>
      <c r="P3373" s="207">
        <f>SUM(P3374:P3406)</f>
        <v>0</v>
      </c>
      <c r="Q3373" s="206"/>
      <c r="R3373" s="207">
        <f>SUM(R3374:R3406)</f>
        <v>0.12696464999999998</v>
      </c>
      <c r="S3373" s="206"/>
      <c r="T3373" s="208">
        <f>SUM(T3374:T3406)</f>
        <v>0</v>
      </c>
      <c r="U3373" s="12"/>
      <c r="V3373" s="12"/>
      <c r="W3373" s="12"/>
      <c r="X3373" s="12"/>
      <c r="Y3373" s="12"/>
      <c r="Z3373" s="12"/>
      <c r="AA3373" s="12"/>
      <c r="AB3373" s="12"/>
      <c r="AC3373" s="12"/>
      <c r="AD3373" s="12"/>
      <c r="AE3373" s="12"/>
      <c r="AR3373" s="209" t="s">
        <v>83</v>
      </c>
      <c r="AT3373" s="210" t="s">
        <v>72</v>
      </c>
      <c r="AU3373" s="210" t="s">
        <v>81</v>
      </c>
      <c r="AY3373" s="209" t="s">
        <v>160</v>
      </c>
      <c r="BK3373" s="211">
        <f>SUM(BK3374:BK3406)</f>
        <v>0</v>
      </c>
    </row>
    <row r="3374" s="2" customFormat="1" ht="16.5" customHeight="1">
      <c r="A3374" s="40"/>
      <c r="B3374" s="41"/>
      <c r="C3374" s="214" t="s">
        <v>3950</v>
      </c>
      <c r="D3374" s="214" t="s">
        <v>162</v>
      </c>
      <c r="E3374" s="215" t="s">
        <v>3951</v>
      </c>
      <c r="F3374" s="216" t="s">
        <v>3952</v>
      </c>
      <c r="G3374" s="217" t="s">
        <v>165</v>
      </c>
      <c r="H3374" s="218">
        <v>12.375</v>
      </c>
      <c r="I3374" s="219"/>
      <c r="J3374" s="220">
        <f>ROUND(I3374*H3374,2)</f>
        <v>0</v>
      </c>
      <c r="K3374" s="216" t="s">
        <v>166</v>
      </c>
      <c r="L3374" s="46"/>
      <c r="M3374" s="221" t="s">
        <v>19</v>
      </c>
      <c r="N3374" s="222" t="s">
        <v>44</v>
      </c>
      <c r="O3374" s="86"/>
      <c r="P3374" s="223">
        <f>O3374*H3374</f>
        <v>0</v>
      </c>
      <c r="Q3374" s="223">
        <v>0</v>
      </c>
      <c r="R3374" s="223">
        <f>Q3374*H3374</f>
        <v>0</v>
      </c>
      <c r="S3374" s="223">
        <v>0</v>
      </c>
      <c r="T3374" s="224">
        <f>S3374*H3374</f>
        <v>0</v>
      </c>
      <c r="U3374" s="40"/>
      <c r="V3374" s="40"/>
      <c r="W3374" s="40"/>
      <c r="X3374" s="40"/>
      <c r="Y3374" s="40"/>
      <c r="Z3374" s="40"/>
      <c r="AA3374" s="40"/>
      <c r="AB3374" s="40"/>
      <c r="AC3374" s="40"/>
      <c r="AD3374" s="40"/>
      <c r="AE3374" s="40"/>
      <c r="AR3374" s="225" t="s">
        <v>263</v>
      </c>
      <c r="AT3374" s="225" t="s">
        <v>162</v>
      </c>
      <c r="AU3374" s="225" t="s">
        <v>83</v>
      </c>
      <c r="AY3374" s="19" t="s">
        <v>160</v>
      </c>
      <c r="BE3374" s="226">
        <f>IF(N3374="základní",J3374,0)</f>
        <v>0</v>
      </c>
      <c r="BF3374" s="226">
        <f>IF(N3374="snížená",J3374,0)</f>
        <v>0</v>
      </c>
      <c r="BG3374" s="226">
        <f>IF(N3374="zákl. přenesená",J3374,0)</f>
        <v>0</v>
      </c>
      <c r="BH3374" s="226">
        <f>IF(N3374="sníž. přenesená",J3374,0)</f>
        <v>0</v>
      </c>
      <c r="BI3374" s="226">
        <f>IF(N3374="nulová",J3374,0)</f>
        <v>0</v>
      </c>
      <c r="BJ3374" s="19" t="s">
        <v>81</v>
      </c>
      <c r="BK3374" s="226">
        <f>ROUND(I3374*H3374,2)</f>
        <v>0</v>
      </c>
      <c r="BL3374" s="19" t="s">
        <v>263</v>
      </c>
      <c r="BM3374" s="225" t="s">
        <v>3953</v>
      </c>
    </row>
    <row r="3375" s="2" customFormat="1">
      <c r="A3375" s="40"/>
      <c r="B3375" s="41"/>
      <c r="C3375" s="42"/>
      <c r="D3375" s="227" t="s">
        <v>169</v>
      </c>
      <c r="E3375" s="42"/>
      <c r="F3375" s="228" t="s">
        <v>3954</v>
      </c>
      <c r="G3375" s="42"/>
      <c r="H3375" s="42"/>
      <c r="I3375" s="229"/>
      <c r="J3375" s="42"/>
      <c r="K3375" s="42"/>
      <c r="L3375" s="46"/>
      <c r="M3375" s="230"/>
      <c r="N3375" s="231"/>
      <c r="O3375" s="86"/>
      <c r="P3375" s="86"/>
      <c r="Q3375" s="86"/>
      <c r="R3375" s="86"/>
      <c r="S3375" s="86"/>
      <c r="T3375" s="87"/>
      <c r="U3375" s="40"/>
      <c r="V3375" s="40"/>
      <c r="W3375" s="40"/>
      <c r="X3375" s="40"/>
      <c r="Y3375" s="40"/>
      <c r="Z3375" s="40"/>
      <c r="AA3375" s="40"/>
      <c r="AB3375" s="40"/>
      <c r="AC3375" s="40"/>
      <c r="AD3375" s="40"/>
      <c r="AE3375" s="40"/>
      <c r="AT3375" s="19" t="s">
        <v>169</v>
      </c>
      <c r="AU3375" s="19" t="s">
        <v>83</v>
      </c>
    </row>
    <row r="3376" s="13" customFormat="1">
      <c r="A3376" s="13"/>
      <c r="B3376" s="232"/>
      <c r="C3376" s="233"/>
      <c r="D3376" s="234" t="s">
        <v>171</v>
      </c>
      <c r="E3376" s="235" t="s">
        <v>19</v>
      </c>
      <c r="F3376" s="236" t="s">
        <v>1077</v>
      </c>
      <c r="G3376" s="233"/>
      <c r="H3376" s="237">
        <v>5.2919999999999998</v>
      </c>
      <c r="I3376" s="238"/>
      <c r="J3376" s="233"/>
      <c r="K3376" s="233"/>
      <c r="L3376" s="239"/>
      <c r="M3376" s="240"/>
      <c r="N3376" s="241"/>
      <c r="O3376" s="241"/>
      <c r="P3376" s="241"/>
      <c r="Q3376" s="241"/>
      <c r="R3376" s="241"/>
      <c r="S3376" s="241"/>
      <c r="T3376" s="242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  <c r="AT3376" s="243" t="s">
        <v>171</v>
      </c>
      <c r="AU3376" s="243" t="s">
        <v>83</v>
      </c>
      <c r="AV3376" s="13" t="s">
        <v>83</v>
      </c>
      <c r="AW3376" s="13" t="s">
        <v>35</v>
      </c>
      <c r="AX3376" s="13" t="s">
        <v>73</v>
      </c>
      <c r="AY3376" s="243" t="s">
        <v>160</v>
      </c>
    </row>
    <row r="3377" s="13" customFormat="1">
      <c r="A3377" s="13"/>
      <c r="B3377" s="232"/>
      <c r="C3377" s="233"/>
      <c r="D3377" s="234" t="s">
        <v>171</v>
      </c>
      <c r="E3377" s="235" t="s">
        <v>19</v>
      </c>
      <c r="F3377" s="236" t="s">
        <v>3955</v>
      </c>
      <c r="G3377" s="233"/>
      <c r="H3377" s="237">
        <v>7.0830000000000002</v>
      </c>
      <c r="I3377" s="238"/>
      <c r="J3377" s="233"/>
      <c r="K3377" s="233"/>
      <c r="L3377" s="239"/>
      <c r="M3377" s="240"/>
      <c r="N3377" s="241"/>
      <c r="O3377" s="241"/>
      <c r="P3377" s="241"/>
      <c r="Q3377" s="241"/>
      <c r="R3377" s="241"/>
      <c r="S3377" s="241"/>
      <c r="T3377" s="242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T3377" s="243" t="s">
        <v>171</v>
      </c>
      <c r="AU3377" s="243" t="s">
        <v>83</v>
      </c>
      <c r="AV3377" s="13" t="s">
        <v>83</v>
      </c>
      <c r="AW3377" s="13" t="s">
        <v>35</v>
      </c>
      <c r="AX3377" s="13" t="s">
        <v>73</v>
      </c>
      <c r="AY3377" s="243" t="s">
        <v>160</v>
      </c>
    </row>
    <row r="3378" s="14" customFormat="1">
      <c r="A3378" s="14"/>
      <c r="B3378" s="244"/>
      <c r="C3378" s="245"/>
      <c r="D3378" s="234" t="s">
        <v>171</v>
      </c>
      <c r="E3378" s="246" t="s">
        <v>19</v>
      </c>
      <c r="F3378" s="247" t="s">
        <v>180</v>
      </c>
      <c r="G3378" s="245"/>
      <c r="H3378" s="248">
        <v>12.375</v>
      </c>
      <c r="I3378" s="249"/>
      <c r="J3378" s="245"/>
      <c r="K3378" s="245"/>
      <c r="L3378" s="250"/>
      <c r="M3378" s="251"/>
      <c r="N3378" s="252"/>
      <c r="O3378" s="252"/>
      <c r="P3378" s="252"/>
      <c r="Q3378" s="252"/>
      <c r="R3378" s="252"/>
      <c r="S3378" s="252"/>
      <c r="T3378" s="253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T3378" s="254" t="s">
        <v>171</v>
      </c>
      <c r="AU3378" s="254" t="s">
        <v>83</v>
      </c>
      <c r="AV3378" s="14" t="s">
        <v>167</v>
      </c>
      <c r="AW3378" s="14" t="s">
        <v>35</v>
      </c>
      <c r="AX3378" s="14" t="s">
        <v>81</v>
      </c>
      <c r="AY3378" s="254" t="s">
        <v>160</v>
      </c>
    </row>
    <row r="3379" s="2" customFormat="1" ht="24.15" customHeight="1">
      <c r="A3379" s="40"/>
      <c r="B3379" s="41"/>
      <c r="C3379" s="214" t="s">
        <v>3956</v>
      </c>
      <c r="D3379" s="214" t="s">
        <v>162</v>
      </c>
      <c r="E3379" s="215" t="s">
        <v>3957</v>
      </c>
      <c r="F3379" s="216" t="s">
        <v>3958</v>
      </c>
      <c r="G3379" s="217" t="s">
        <v>165</v>
      </c>
      <c r="H3379" s="218">
        <v>12.375</v>
      </c>
      <c r="I3379" s="219"/>
      <c r="J3379" s="220">
        <f>ROUND(I3379*H3379,2)</f>
        <v>0</v>
      </c>
      <c r="K3379" s="216" t="s">
        <v>166</v>
      </c>
      <c r="L3379" s="46"/>
      <c r="M3379" s="221" t="s">
        <v>19</v>
      </c>
      <c r="N3379" s="222" t="s">
        <v>44</v>
      </c>
      <c r="O3379" s="86"/>
      <c r="P3379" s="223">
        <f>O3379*H3379</f>
        <v>0</v>
      </c>
      <c r="Q3379" s="223">
        <v>0.0054000000000000003</v>
      </c>
      <c r="R3379" s="223">
        <f>Q3379*H3379</f>
        <v>0.066825000000000009</v>
      </c>
      <c r="S3379" s="223">
        <v>0</v>
      </c>
      <c r="T3379" s="224">
        <f>S3379*H3379</f>
        <v>0</v>
      </c>
      <c r="U3379" s="40"/>
      <c r="V3379" s="40"/>
      <c r="W3379" s="40"/>
      <c r="X3379" s="40"/>
      <c r="Y3379" s="40"/>
      <c r="Z3379" s="40"/>
      <c r="AA3379" s="40"/>
      <c r="AB3379" s="40"/>
      <c r="AC3379" s="40"/>
      <c r="AD3379" s="40"/>
      <c r="AE3379" s="40"/>
      <c r="AR3379" s="225" t="s">
        <v>263</v>
      </c>
      <c r="AT3379" s="225" t="s">
        <v>162</v>
      </c>
      <c r="AU3379" s="225" t="s">
        <v>83</v>
      </c>
      <c r="AY3379" s="19" t="s">
        <v>160</v>
      </c>
      <c r="BE3379" s="226">
        <f>IF(N3379="základní",J3379,0)</f>
        <v>0</v>
      </c>
      <c r="BF3379" s="226">
        <f>IF(N3379="snížená",J3379,0)</f>
        <v>0</v>
      </c>
      <c r="BG3379" s="226">
        <f>IF(N3379="zákl. přenesená",J3379,0)</f>
        <v>0</v>
      </c>
      <c r="BH3379" s="226">
        <f>IF(N3379="sníž. přenesená",J3379,0)</f>
        <v>0</v>
      </c>
      <c r="BI3379" s="226">
        <f>IF(N3379="nulová",J3379,0)</f>
        <v>0</v>
      </c>
      <c r="BJ3379" s="19" t="s">
        <v>81</v>
      </c>
      <c r="BK3379" s="226">
        <f>ROUND(I3379*H3379,2)</f>
        <v>0</v>
      </c>
      <c r="BL3379" s="19" t="s">
        <v>263</v>
      </c>
      <c r="BM3379" s="225" t="s">
        <v>3959</v>
      </c>
    </row>
    <row r="3380" s="2" customFormat="1">
      <c r="A3380" s="40"/>
      <c r="B3380" s="41"/>
      <c r="C3380" s="42"/>
      <c r="D3380" s="227" t="s">
        <v>169</v>
      </c>
      <c r="E3380" s="42"/>
      <c r="F3380" s="228" t="s">
        <v>3960</v>
      </c>
      <c r="G3380" s="42"/>
      <c r="H3380" s="42"/>
      <c r="I3380" s="229"/>
      <c r="J3380" s="42"/>
      <c r="K3380" s="42"/>
      <c r="L3380" s="46"/>
      <c r="M3380" s="230"/>
      <c r="N3380" s="231"/>
      <c r="O3380" s="86"/>
      <c r="P3380" s="86"/>
      <c r="Q3380" s="86"/>
      <c r="R3380" s="86"/>
      <c r="S3380" s="86"/>
      <c r="T3380" s="87"/>
      <c r="U3380" s="40"/>
      <c r="V3380" s="40"/>
      <c r="W3380" s="40"/>
      <c r="X3380" s="40"/>
      <c r="Y3380" s="40"/>
      <c r="Z3380" s="40"/>
      <c r="AA3380" s="40"/>
      <c r="AB3380" s="40"/>
      <c r="AC3380" s="40"/>
      <c r="AD3380" s="40"/>
      <c r="AE3380" s="40"/>
      <c r="AT3380" s="19" t="s">
        <v>169</v>
      </c>
      <c r="AU3380" s="19" t="s">
        <v>83</v>
      </c>
    </row>
    <row r="3381" s="13" customFormat="1">
      <c r="A3381" s="13"/>
      <c r="B3381" s="232"/>
      <c r="C3381" s="233"/>
      <c r="D3381" s="234" t="s">
        <v>171</v>
      </c>
      <c r="E3381" s="235" t="s">
        <v>19</v>
      </c>
      <c r="F3381" s="236" t="s">
        <v>1077</v>
      </c>
      <c r="G3381" s="233"/>
      <c r="H3381" s="237">
        <v>5.2919999999999998</v>
      </c>
      <c r="I3381" s="238"/>
      <c r="J3381" s="233"/>
      <c r="K3381" s="233"/>
      <c r="L3381" s="239"/>
      <c r="M3381" s="240"/>
      <c r="N3381" s="241"/>
      <c r="O3381" s="241"/>
      <c r="P3381" s="241"/>
      <c r="Q3381" s="241"/>
      <c r="R3381" s="241"/>
      <c r="S3381" s="241"/>
      <c r="T3381" s="242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T3381" s="243" t="s">
        <v>171</v>
      </c>
      <c r="AU3381" s="243" t="s">
        <v>83</v>
      </c>
      <c r="AV3381" s="13" t="s">
        <v>83</v>
      </c>
      <c r="AW3381" s="13" t="s">
        <v>35</v>
      </c>
      <c r="AX3381" s="13" t="s">
        <v>73</v>
      </c>
      <c r="AY3381" s="243" t="s">
        <v>160</v>
      </c>
    </row>
    <row r="3382" s="13" customFormat="1">
      <c r="A3382" s="13"/>
      <c r="B3382" s="232"/>
      <c r="C3382" s="233"/>
      <c r="D3382" s="234" t="s">
        <v>171</v>
      </c>
      <c r="E3382" s="235" t="s">
        <v>19</v>
      </c>
      <c r="F3382" s="236" t="s">
        <v>3955</v>
      </c>
      <c r="G3382" s="233"/>
      <c r="H3382" s="237">
        <v>7.0830000000000002</v>
      </c>
      <c r="I3382" s="238"/>
      <c r="J3382" s="233"/>
      <c r="K3382" s="233"/>
      <c r="L3382" s="239"/>
      <c r="M3382" s="240"/>
      <c r="N3382" s="241"/>
      <c r="O3382" s="241"/>
      <c r="P3382" s="241"/>
      <c r="Q3382" s="241"/>
      <c r="R3382" s="241"/>
      <c r="S3382" s="241"/>
      <c r="T3382" s="242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T3382" s="243" t="s">
        <v>171</v>
      </c>
      <c r="AU3382" s="243" t="s">
        <v>83</v>
      </c>
      <c r="AV3382" s="13" t="s">
        <v>83</v>
      </c>
      <c r="AW3382" s="13" t="s">
        <v>35</v>
      </c>
      <c r="AX3382" s="13" t="s">
        <v>73</v>
      </c>
      <c r="AY3382" s="243" t="s">
        <v>160</v>
      </c>
    </row>
    <row r="3383" s="14" customFormat="1">
      <c r="A3383" s="14"/>
      <c r="B3383" s="244"/>
      <c r="C3383" s="245"/>
      <c r="D3383" s="234" t="s">
        <v>171</v>
      </c>
      <c r="E3383" s="246" t="s">
        <v>19</v>
      </c>
      <c r="F3383" s="247" t="s">
        <v>180</v>
      </c>
      <c r="G3383" s="245"/>
      <c r="H3383" s="248">
        <v>12.375</v>
      </c>
      <c r="I3383" s="249"/>
      <c r="J3383" s="245"/>
      <c r="K3383" s="245"/>
      <c r="L3383" s="250"/>
      <c r="M3383" s="251"/>
      <c r="N3383" s="252"/>
      <c r="O3383" s="252"/>
      <c r="P3383" s="252"/>
      <c r="Q3383" s="252"/>
      <c r="R3383" s="252"/>
      <c r="S3383" s="252"/>
      <c r="T3383" s="253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T3383" s="254" t="s">
        <v>171</v>
      </c>
      <c r="AU3383" s="254" t="s">
        <v>83</v>
      </c>
      <c r="AV3383" s="14" t="s">
        <v>167</v>
      </c>
      <c r="AW3383" s="14" t="s">
        <v>35</v>
      </c>
      <c r="AX3383" s="14" t="s">
        <v>81</v>
      </c>
      <c r="AY3383" s="254" t="s">
        <v>160</v>
      </c>
    </row>
    <row r="3384" s="2" customFormat="1" ht="24.15" customHeight="1">
      <c r="A3384" s="40"/>
      <c r="B3384" s="41"/>
      <c r="C3384" s="214" t="s">
        <v>3961</v>
      </c>
      <c r="D3384" s="214" t="s">
        <v>162</v>
      </c>
      <c r="E3384" s="215" t="s">
        <v>3962</v>
      </c>
      <c r="F3384" s="216" t="s">
        <v>3963</v>
      </c>
      <c r="G3384" s="217" t="s">
        <v>165</v>
      </c>
      <c r="H3384" s="218">
        <v>12.375</v>
      </c>
      <c r="I3384" s="219"/>
      <c r="J3384" s="220">
        <f>ROUND(I3384*H3384,2)</f>
        <v>0</v>
      </c>
      <c r="K3384" s="216" t="s">
        <v>166</v>
      </c>
      <c r="L3384" s="46"/>
      <c r="M3384" s="221" t="s">
        <v>19</v>
      </c>
      <c r="N3384" s="222" t="s">
        <v>44</v>
      </c>
      <c r="O3384" s="86"/>
      <c r="P3384" s="223">
        <f>O3384*H3384</f>
        <v>0</v>
      </c>
      <c r="Q3384" s="223">
        <v>0.00029999999999999997</v>
      </c>
      <c r="R3384" s="223">
        <f>Q3384*H3384</f>
        <v>0.0037124999999999997</v>
      </c>
      <c r="S3384" s="223">
        <v>0</v>
      </c>
      <c r="T3384" s="224">
        <f>S3384*H3384</f>
        <v>0</v>
      </c>
      <c r="U3384" s="40"/>
      <c r="V3384" s="40"/>
      <c r="W3384" s="40"/>
      <c r="X3384" s="40"/>
      <c r="Y3384" s="40"/>
      <c r="Z3384" s="40"/>
      <c r="AA3384" s="40"/>
      <c r="AB3384" s="40"/>
      <c r="AC3384" s="40"/>
      <c r="AD3384" s="40"/>
      <c r="AE3384" s="40"/>
      <c r="AR3384" s="225" t="s">
        <v>263</v>
      </c>
      <c r="AT3384" s="225" t="s">
        <v>162</v>
      </c>
      <c r="AU3384" s="225" t="s">
        <v>83</v>
      </c>
      <c r="AY3384" s="19" t="s">
        <v>160</v>
      </c>
      <c r="BE3384" s="226">
        <f>IF(N3384="základní",J3384,0)</f>
        <v>0</v>
      </c>
      <c r="BF3384" s="226">
        <f>IF(N3384="snížená",J3384,0)</f>
        <v>0</v>
      </c>
      <c r="BG3384" s="226">
        <f>IF(N3384="zákl. přenesená",J3384,0)</f>
        <v>0</v>
      </c>
      <c r="BH3384" s="226">
        <f>IF(N3384="sníž. přenesená",J3384,0)</f>
        <v>0</v>
      </c>
      <c r="BI3384" s="226">
        <f>IF(N3384="nulová",J3384,0)</f>
        <v>0</v>
      </c>
      <c r="BJ3384" s="19" t="s">
        <v>81</v>
      </c>
      <c r="BK3384" s="226">
        <f>ROUND(I3384*H3384,2)</f>
        <v>0</v>
      </c>
      <c r="BL3384" s="19" t="s">
        <v>263</v>
      </c>
      <c r="BM3384" s="225" t="s">
        <v>3964</v>
      </c>
    </row>
    <row r="3385" s="2" customFormat="1">
      <c r="A3385" s="40"/>
      <c r="B3385" s="41"/>
      <c r="C3385" s="42"/>
      <c r="D3385" s="227" t="s">
        <v>169</v>
      </c>
      <c r="E3385" s="42"/>
      <c r="F3385" s="228" t="s">
        <v>3965</v>
      </c>
      <c r="G3385" s="42"/>
      <c r="H3385" s="42"/>
      <c r="I3385" s="229"/>
      <c r="J3385" s="42"/>
      <c r="K3385" s="42"/>
      <c r="L3385" s="46"/>
      <c r="M3385" s="230"/>
      <c r="N3385" s="231"/>
      <c r="O3385" s="86"/>
      <c r="P3385" s="86"/>
      <c r="Q3385" s="86"/>
      <c r="R3385" s="86"/>
      <c r="S3385" s="86"/>
      <c r="T3385" s="87"/>
      <c r="U3385" s="40"/>
      <c r="V3385" s="40"/>
      <c r="W3385" s="40"/>
      <c r="X3385" s="40"/>
      <c r="Y3385" s="40"/>
      <c r="Z3385" s="40"/>
      <c r="AA3385" s="40"/>
      <c r="AB3385" s="40"/>
      <c r="AC3385" s="40"/>
      <c r="AD3385" s="40"/>
      <c r="AE3385" s="40"/>
      <c r="AT3385" s="19" t="s">
        <v>169</v>
      </c>
      <c r="AU3385" s="19" t="s">
        <v>83</v>
      </c>
    </row>
    <row r="3386" s="13" customFormat="1">
      <c r="A3386" s="13"/>
      <c r="B3386" s="232"/>
      <c r="C3386" s="233"/>
      <c r="D3386" s="234" t="s">
        <v>171</v>
      </c>
      <c r="E3386" s="235" t="s">
        <v>19</v>
      </c>
      <c r="F3386" s="236" t="s">
        <v>1077</v>
      </c>
      <c r="G3386" s="233"/>
      <c r="H3386" s="237">
        <v>5.2919999999999998</v>
      </c>
      <c r="I3386" s="238"/>
      <c r="J3386" s="233"/>
      <c r="K3386" s="233"/>
      <c r="L3386" s="239"/>
      <c r="M3386" s="240"/>
      <c r="N3386" s="241"/>
      <c r="O3386" s="241"/>
      <c r="P3386" s="241"/>
      <c r="Q3386" s="241"/>
      <c r="R3386" s="241"/>
      <c r="S3386" s="241"/>
      <c r="T3386" s="242"/>
      <c r="U3386" s="13"/>
      <c r="V3386" s="13"/>
      <c r="W3386" s="13"/>
      <c r="X3386" s="13"/>
      <c r="Y3386" s="13"/>
      <c r="Z3386" s="13"/>
      <c r="AA3386" s="13"/>
      <c r="AB3386" s="13"/>
      <c r="AC3386" s="13"/>
      <c r="AD3386" s="13"/>
      <c r="AE3386" s="13"/>
      <c r="AT3386" s="243" t="s">
        <v>171</v>
      </c>
      <c r="AU3386" s="243" t="s">
        <v>83</v>
      </c>
      <c r="AV3386" s="13" t="s">
        <v>83</v>
      </c>
      <c r="AW3386" s="13" t="s">
        <v>35</v>
      </c>
      <c r="AX3386" s="13" t="s">
        <v>73</v>
      </c>
      <c r="AY3386" s="243" t="s">
        <v>160</v>
      </c>
    </row>
    <row r="3387" s="13" customFormat="1">
      <c r="A3387" s="13"/>
      <c r="B3387" s="232"/>
      <c r="C3387" s="233"/>
      <c r="D3387" s="234" t="s">
        <v>171</v>
      </c>
      <c r="E3387" s="235" t="s">
        <v>19</v>
      </c>
      <c r="F3387" s="236" t="s">
        <v>3955</v>
      </c>
      <c r="G3387" s="233"/>
      <c r="H3387" s="237">
        <v>7.0830000000000002</v>
      </c>
      <c r="I3387" s="238"/>
      <c r="J3387" s="233"/>
      <c r="K3387" s="233"/>
      <c r="L3387" s="239"/>
      <c r="M3387" s="240"/>
      <c r="N3387" s="241"/>
      <c r="O3387" s="241"/>
      <c r="P3387" s="241"/>
      <c r="Q3387" s="241"/>
      <c r="R3387" s="241"/>
      <c r="S3387" s="241"/>
      <c r="T3387" s="242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T3387" s="243" t="s">
        <v>171</v>
      </c>
      <c r="AU3387" s="243" t="s">
        <v>83</v>
      </c>
      <c r="AV3387" s="13" t="s">
        <v>83</v>
      </c>
      <c r="AW3387" s="13" t="s">
        <v>35</v>
      </c>
      <c r="AX3387" s="13" t="s">
        <v>73</v>
      </c>
      <c r="AY3387" s="243" t="s">
        <v>160</v>
      </c>
    </row>
    <row r="3388" s="14" customFormat="1">
      <c r="A3388" s="14"/>
      <c r="B3388" s="244"/>
      <c r="C3388" s="245"/>
      <c r="D3388" s="234" t="s">
        <v>171</v>
      </c>
      <c r="E3388" s="246" t="s">
        <v>19</v>
      </c>
      <c r="F3388" s="247" t="s">
        <v>180</v>
      </c>
      <c r="G3388" s="245"/>
      <c r="H3388" s="248">
        <v>12.375</v>
      </c>
      <c r="I3388" s="249"/>
      <c r="J3388" s="245"/>
      <c r="K3388" s="245"/>
      <c r="L3388" s="250"/>
      <c r="M3388" s="251"/>
      <c r="N3388" s="252"/>
      <c r="O3388" s="252"/>
      <c r="P3388" s="252"/>
      <c r="Q3388" s="252"/>
      <c r="R3388" s="252"/>
      <c r="S3388" s="252"/>
      <c r="T3388" s="253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T3388" s="254" t="s">
        <v>171</v>
      </c>
      <c r="AU3388" s="254" t="s">
        <v>83</v>
      </c>
      <c r="AV3388" s="14" t="s">
        <v>167</v>
      </c>
      <c r="AW3388" s="14" t="s">
        <v>35</v>
      </c>
      <c r="AX3388" s="14" t="s">
        <v>81</v>
      </c>
      <c r="AY3388" s="254" t="s">
        <v>160</v>
      </c>
    </row>
    <row r="3389" s="2" customFormat="1" ht="24.15" customHeight="1">
      <c r="A3389" s="40"/>
      <c r="B3389" s="41"/>
      <c r="C3389" s="214" t="s">
        <v>3966</v>
      </c>
      <c r="D3389" s="214" t="s">
        <v>162</v>
      </c>
      <c r="E3389" s="215" t="s">
        <v>3967</v>
      </c>
      <c r="F3389" s="216" t="s">
        <v>3968</v>
      </c>
      <c r="G3389" s="217" t="s">
        <v>165</v>
      </c>
      <c r="H3389" s="218">
        <v>12.375</v>
      </c>
      <c r="I3389" s="219"/>
      <c r="J3389" s="220">
        <f>ROUND(I3389*H3389,2)</f>
        <v>0</v>
      </c>
      <c r="K3389" s="216" t="s">
        <v>166</v>
      </c>
      <c r="L3389" s="46"/>
      <c r="M3389" s="221" t="s">
        <v>19</v>
      </c>
      <c r="N3389" s="222" t="s">
        <v>44</v>
      </c>
      <c r="O3389" s="86"/>
      <c r="P3389" s="223">
        <f>O3389*H3389</f>
        <v>0</v>
      </c>
      <c r="Q3389" s="223">
        <v>0.00071000000000000002</v>
      </c>
      <c r="R3389" s="223">
        <f>Q3389*H3389</f>
        <v>0.0087862500000000007</v>
      </c>
      <c r="S3389" s="223">
        <v>0</v>
      </c>
      <c r="T3389" s="224">
        <f>S3389*H3389</f>
        <v>0</v>
      </c>
      <c r="U3389" s="40"/>
      <c r="V3389" s="40"/>
      <c r="W3389" s="40"/>
      <c r="X3389" s="40"/>
      <c r="Y3389" s="40"/>
      <c r="Z3389" s="40"/>
      <c r="AA3389" s="40"/>
      <c r="AB3389" s="40"/>
      <c r="AC3389" s="40"/>
      <c r="AD3389" s="40"/>
      <c r="AE3389" s="40"/>
      <c r="AR3389" s="225" t="s">
        <v>263</v>
      </c>
      <c r="AT3389" s="225" t="s">
        <v>162</v>
      </c>
      <c r="AU3389" s="225" t="s">
        <v>83</v>
      </c>
      <c r="AY3389" s="19" t="s">
        <v>160</v>
      </c>
      <c r="BE3389" s="226">
        <f>IF(N3389="základní",J3389,0)</f>
        <v>0</v>
      </c>
      <c r="BF3389" s="226">
        <f>IF(N3389="snížená",J3389,0)</f>
        <v>0</v>
      </c>
      <c r="BG3389" s="226">
        <f>IF(N3389="zákl. přenesená",J3389,0)</f>
        <v>0</v>
      </c>
      <c r="BH3389" s="226">
        <f>IF(N3389="sníž. přenesená",J3389,0)</f>
        <v>0</v>
      </c>
      <c r="BI3389" s="226">
        <f>IF(N3389="nulová",J3389,0)</f>
        <v>0</v>
      </c>
      <c r="BJ3389" s="19" t="s">
        <v>81</v>
      </c>
      <c r="BK3389" s="226">
        <f>ROUND(I3389*H3389,2)</f>
        <v>0</v>
      </c>
      <c r="BL3389" s="19" t="s">
        <v>263</v>
      </c>
      <c r="BM3389" s="225" t="s">
        <v>3969</v>
      </c>
    </row>
    <row r="3390" s="2" customFormat="1">
      <c r="A3390" s="40"/>
      <c r="B3390" s="41"/>
      <c r="C3390" s="42"/>
      <c r="D3390" s="227" t="s">
        <v>169</v>
      </c>
      <c r="E3390" s="42"/>
      <c r="F3390" s="228" t="s">
        <v>3970</v>
      </c>
      <c r="G3390" s="42"/>
      <c r="H3390" s="42"/>
      <c r="I3390" s="229"/>
      <c r="J3390" s="42"/>
      <c r="K3390" s="42"/>
      <c r="L3390" s="46"/>
      <c r="M3390" s="230"/>
      <c r="N3390" s="231"/>
      <c r="O3390" s="86"/>
      <c r="P3390" s="86"/>
      <c r="Q3390" s="86"/>
      <c r="R3390" s="86"/>
      <c r="S3390" s="86"/>
      <c r="T3390" s="87"/>
      <c r="U3390" s="40"/>
      <c r="V3390" s="40"/>
      <c r="W3390" s="40"/>
      <c r="X3390" s="40"/>
      <c r="Y3390" s="40"/>
      <c r="Z3390" s="40"/>
      <c r="AA3390" s="40"/>
      <c r="AB3390" s="40"/>
      <c r="AC3390" s="40"/>
      <c r="AD3390" s="40"/>
      <c r="AE3390" s="40"/>
      <c r="AT3390" s="19" t="s">
        <v>169</v>
      </c>
      <c r="AU3390" s="19" t="s">
        <v>83</v>
      </c>
    </row>
    <row r="3391" s="13" customFormat="1">
      <c r="A3391" s="13"/>
      <c r="B3391" s="232"/>
      <c r="C3391" s="233"/>
      <c r="D3391" s="234" t="s">
        <v>171</v>
      </c>
      <c r="E3391" s="235" t="s">
        <v>19</v>
      </c>
      <c r="F3391" s="236" t="s">
        <v>1077</v>
      </c>
      <c r="G3391" s="233"/>
      <c r="H3391" s="237">
        <v>5.2919999999999998</v>
      </c>
      <c r="I3391" s="238"/>
      <c r="J3391" s="233"/>
      <c r="K3391" s="233"/>
      <c r="L3391" s="239"/>
      <c r="M3391" s="240"/>
      <c r="N3391" s="241"/>
      <c r="O3391" s="241"/>
      <c r="P3391" s="241"/>
      <c r="Q3391" s="241"/>
      <c r="R3391" s="241"/>
      <c r="S3391" s="241"/>
      <c r="T3391" s="242"/>
      <c r="U3391" s="13"/>
      <c r="V3391" s="13"/>
      <c r="W3391" s="13"/>
      <c r="X3391" s="13"/>
      <c r="Y3391" s="13"/>
      <c r="Z3391" s="13"/>
      <c r="AA3391" s="13"/>
      <c r="AB3391" s="13"/>
      <c r="AC3391" s="13"/>
      <c r="AD3391" s="13"/>
      <c r="AE3391" s="13"/>
      <c r="AT3391" s="243" t="s">
        <v>171</v>
      </c>
      <c r="AU3391" s="243" t="s">
        <v>83</v>
      </c>
      <c r="AV3391" s="13" t="s">
        <v>83</v>
      </c>
      <c r="AW3391" s="13" t="s">
        <v>35</v>
      </c>
      <c r="AX3391" s="13" t="s">
        <v>73</v>
      </c>
      <c r="AY3391" s="243" t="s">
        <v>160</v>
      </c>
    </row>
    <row r="3392" s="13" customFormat="1">
      <c r="A3392" s="13"/>
      <c r="B3392" s="232"/>
      <c r="C3392" s="233"/>
      <c r="D3392" s="234" t="s">
        <v>171</v>
      </c>
      <c r="E3392" s="235" t="s">
        <v>19</v>
      </c>
      <c r="F3392" s="236" t="s">
        <v>3955</v>
      </c>
      <c r="G3392" s="233"/>
      <c r="H3392" s="237">
        <v>7.0830000000000002</v>
      </c>
      <c r="I3392" s="238"/>
      <c r="J3392" s="233"/>
      <c r="K3392" s="233"/>
      <c r="L3392" s="239"/>
      <c r="M3392" s="240"/>
      <c r="N3392" s="241"/>
      <c r="O3392" s="241"/>
      <c r="P3392" s="241"/>
      <c r="Q3392" s="241"/>
      <c r="R3392" s="241"/>
      <c r="S3392" s="241"/>
      <c r="T3392" s="242"/>
      <c r="U3392" s="13"/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3"/>
      <c r="AT3392" s="243" t="s">
        <v>171</v>
      </c>
      <c r="AU3392" s="243" t="s">
        <v>83</v>
      </c>
      <c r="AV3392" s="13" t="s">
        <v>83</v>
      </c>
      <c r="AW3392" s="13" t="s">
        <v>35</v>
      </c>
      <c r="AX3392" s="13" t="s">
        <v>73</v>
      </c>
      <c r="AY3392" s="243" t="s">
        <v>160</v>
      </c>
    </row>
    <row r="3393" s="14" customFormat="1">
      <c r="A3393" s="14"/>
      <c r="B3393" s="244"/>
      <c r="C3393" s="245"/>
      <c r="D3393" s="234" t="s">
        <v>171</v>
      </c>
      <c r="E3393" s="246" t="s">
        <v>19</v>
      </c>
      <c r="F3393" s="247" t="s">
        <v>180</v>
      </c>
      <c r="G3393" s="245"/>
      <c r="H3393" s="248">
        <v>12.375</v>
      </c>
      <c r="I3393" s="249"/>
      <c r="J3393" s="245"/>
      <c r="K3393" s="245"/>
      <c r="L3393" s="250"/>
      <c r="M3393" s="251"/>
      <c r="N3393" s="252"/>
      <c r="O3393" s="252"/>
      <c r="P3393" s="252"/>
      <c r="Q3393" s="252"/>
      <c r="R3393" s="252"/>
      <c r="S3393" s="252"/>
      <c r="T3393" s="253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T3393" s="254" t="s">
        <v>171</v>
      </c>
      <c r="AU3393" s="254" t="s">
        <v>83</v>
      </c>
      <c r="AV3393" s="14" t="s">
        <v>167</v>
      </c>
      <c r="AW3393" s="14" t="s">
        <v>35</v>
      </c>
      <c r="AX3393" s="14" t="s">
        <v>81</v>
      </c>
      <c r="AY3393" s="254" t="s">
        <v>160</v>
      </c>
    </row>
    <row r="3394" s="2" customFormat="1" ht="24.15" customHeight="1">
      <c r="A3394" s="40"/>
      <c r="B3394" s="41"/>
      <c r="C3394" s="214" t="s">
        <v>3971</v>
      </c>
      <c r="D3394" s="214" t="s">
        <v>162</v>
      </c>
      <c r="E3394" s="215" t="s">
        <v>3972</v>
      </c>
      <c r="F3394" s="216" t="s">
        <v>3973</v>
      </c>
      <c r="G3394" s="217" t="s">
        <v>165</v>
      </c>
      <c r="H3394" s="218">
        <v>12.375</v>
      </c>
      <c r="I3394" s="219"/>
      <c r="J3394" s="220">
        <f>ROUND(I3394*H3394,2)</f>
        <v>0</v>
      </c>
      <c r="K3394" s="216" t="s">
        <v>166</v>
      </c>
      <c r="L3394" s="46"/>
      <c r="M3394" s="221" t="s">
        <v>19</v>
      </c>
      <c r="N3394" s="222" t="s">
        <v>44</v>
      </c>
      <c r="O3394" s="86"/>
      <c r="P3394" s="223">
        <f>O3394*H3394</f>
        <v>0</v>
      </c>
      <c r="Q3394" s="223">
        <v>0.0015</v>
      </c>
      <c r="R3394" s="223">
        <f>Q3394*H3394</f>
        <v>0.018562499999999999</v>
      </c>
      <c r="S3394" s="223">
        <v>0</v>
      </c>
      <c r="T3394" s="224">
        <f>S3394*H3394</f>
        <v>0</v>
      </c>
      <c r="U3394" s="40"/>
      <c r="V3394" s="40"/>
      <c r="W3394" s="40"/>
      <c r="X3394" s="40"/>
      <c r="Y3394" s="40"/>
      <c r="Z3394" s="40"/>
      <c r="AA3394" s="40"/>
      <c r="AB3394" s="40"/>
      <c r="AC3394" s="40"/>
      <c r="AD3394" s="40"/>
      <c r="AE3394" s="40"/>
      <c r="AR3394" s="225" t="s">
        <v>263</v>
      </c>
      <c r="AT3394" s="225" t="s">
        <v>162</v>
      </c>
      <c r="AU3394" s="225" t="s">
        <v>83</v>
      </c>
      <c r="AY3394" s="19" t="s">
        <v>160</v>
      </c>
      <c r="BE3394" s="226">
        <f>IF(N3394="základní",J3394,0)</f>
        <v>0</v>
      </c>
      <c r="BF3394" s="226">
        <f>IF(N3394="snížená",J3394,0)</f>
        <v>0</v>
      </c>
      <c r="BG3394" s="226">
        <f>IF(N3394="zákl. přenesená",J3394,0)</f>
        <v>0</v>
      </c>
      <c r="BH3394" s="226">
        <f>IF(N3394="sníž. přenesená",J3394,0)</f>
        <v>0</v>
      </c>
      <c r="BI3394" s="226">
        <f>IF(N3394="nulová",J3394,0)</f>
        <v>0</v>
      </c>
      <c r="BJ3394" s="19" t="s">
        <v>81</v>
      </c>
      <c r="BK3394" s="226">
        <f>ROUND(I3394*H3394,2)</f>
        <v>0</v>
      </c>
      <c r="BL3394" s="19" t="s">
        <v>263</v>
      </c>
      <c r="BM3394" s="225" t="s">
        <v>3974</v>
      </c>
    </row>
    <row r="3395" s="2" customFormat="1">
      <c r="A3395" s="40"/>
      <c r="B3395" s="41"/>
      <c r="C3395" s="42"/>
      <c r="D3395" s="227" t="s">
        <v>169</v>
      </c>
      <c r="E3395" s="42"/>
      <c r="F3395" s="228" t="s">
        <v>3975</v>
      </c>
      <c r="G3395" s="42"/>
      <c r="H3395" s="42"/>
      <c r="I3395" s="229"/>
      <c r="J3395" s="42"/>
      <c r="K3395" s="42"/>
      <c r="L3395" s="46"/>
      <c r="M3395" s="230"/>
      <c r="N3395" s="231"/>
      <c r="O3395" s="86"/>
      <c r="P3395" s="86"/>
      <c r="Q3395" s="86"/>
      <c r="R3395" s="86"/>
      <c r="S3395" s="86"/>
      <c r="T3395" s="87"/>
      <c r="U3395" s="40"/>
      <c r="V3395" s="40"/>
      <c r="W3395" s="40"/>
      <c r="X3395" s="40"/>
      <c r="Y3395" s="40"/>
      <c r="Z3395" s="40"/>
      <c r="AA3395" s="40"/>
      <c r="AB3395" s="40"/>
      <c r="AC3395" s="40"/>
      <c r="AD3395" s="40"/>
      <c r="AE3395" s="40"/>
      <c r="AT3395" s="19" t="s">
        <v>169</v>
      </c>
      <c r="AU3395" s="19" t="s">
        <v>83</v>
      </c>
    </row>
    <row r="3396" s="13" customFormat="1">
      <c r="A3396" s="13"/>
      <c r="B3396" s="232"/>
      <c r="C3396" s="233"/>
      <c r="D3396" s="234" t="s">
        <v>171</v>
      </c>
      <c r="E3396" s="235" t="s">
        <v>19</v>
      </c>
      <c r="F3396" s="236" t="s">
        <v>1077</v>
      </c>
      <c r="G3396" s="233"/>
      <c r="H3396" s="237">
        <v>5.2919999999999998</v>
      </c>
      <c r="I3396" s="238"/>
      <c r="J3396" s="233"/>
      <c r="K3396" s="233"/>
      <c r="L3396" s="239"/>
      <c r="M3396" s="240"/>
      <c r="N3396" s="241"/>
      <c r="O3396" s="241"/>
      <c r="P3396" s="241"/>
      <c r="Q3396" s="241"/>
      <c r="R3396" s="241"/>
      <c r="S3396" s="241"/>
      <c r="T3396" s="242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  <c r="AT3396" s="243" t="s">
        <v>171</v>
      </c>
      <c r="AU3396" s="243" t="s">
        <v>83</v>
      </c>
      <c r="AV3396" s="13" t="s">
        <v>83</v>
      </c>
      <c r="AW3396" s="13" t="s">
        <v>35</v>
      </c>
      <c r="AX3396" s="13" t="s">
        <v>73</v>
      </c>
      <c r="AY3396" s="243" t="s">
        <v>160</v>
      </c>
    </row>
    <row r="3397" s="13" customFormat="1">
      <c r="A3397" s="13"/>
      <c r="B3397" s="232"/>
      <c r="C3397" s="233"/>
      <c r="D3397" s="234" t="s">
        <v>171</v>
      </c>
      <c r="E3397" s="235" t="s">
        <v>19</v>
      </c>
      <c r="F3397" s="236" t="s">
        <v>3955</v>
      </c>
      <c r="G3397" s="233"/>
      <c r="H3397" s="237">
        <v>7.0830000000000002</v>
      </c>
      <c r="I3397" s="238"/>
      <c r="J3397" s="233"/>
      <c r="K3397" s="233"/>
      <c r="L3397" s="239"/>
      <c r="M3397" s="240"/>
      <c r="N3397" s="241"/>
      <c r="O3397" s="241"/>
      <c r="P3397" s="241"/>
      <c r="Q3397" s="241"/>
      <c r="R3397" s="241"/>
      <c r="S3397" s="241"/>
      <c r="T3397" s="242"/>
      <c r="U3397" s="13"/>
      <c r="V3397" s="13"/>
      <c r="W3397" s="13"/>
      <c r="X3397" s="13"/>
      <c r="Y3397" s="13"/>
      <c r="Z3397" s="13"/>
      <c r="AA3397" s="13"/>
      <c r="AB3397" s="13"/>
      <c r="AC3397" s="13"/>
      <c r="AD3397" s="13"/>
      <c r="AE3397" s="13"/>
      <c r="AT3397" s="243" t="s">
        <v>171</v>
      </c>
      <c r="AU3397" s="243" t="s">
        <v>83</v>
      </c>
      <c r="AV3397" s="13" t="s">
        <v>83</v>
      </c>
      <c r="AW3397" s="13" t="s">
        <v>35</v>
      </c>
      <c r="AX3397" s="13" t="s">
        <v>73</v>
      </c>
      <c r="AY3397" s="243" t="s">
        <v>160</v>
      </c>
    </row>
    <row r="3398" s="14" customFormat="1">
      <c r="A3398" s="14"/>
      <c r="B3398" s="244"/>
      <c r="C3398" s="245"/>
      <c r="D3398" s="234" t="s">
        <v>171</v>
      </c>
      <c r="E3398" s="246" t="s">
        <v>19</v>
      </c>
      <c r="F3398" s="247" t="s">
        <v>180</v>
      </c>
      <c r="G3398" s="245"/>
      <c r="H3398" s="248">
        <v>12.375</v>
      </c>
      <c r="I3398" s="249"/>
      <c r="J3398" s="245"/>
      <c r="K3398" s="245"/>
      <c r="L3398" s="250"/>
      <c r="M3398" s="251"/>
      <c r="N3398" s="252"/>
      <c r="O3398" s="252"/>
      <c r="P3398" s="252"/>
      <c r="Q3398" s="252"/>
      <c r="R3398" s="252"/>
      <c r="S3398" s="252"/>
      <c r="T3398" s="253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T3398" s="254" t="s">
        <v>171</v>
      </c>
      <c r="AU3398" s="254" t="s">
        <v>83</v>
      </c>
      <c r="AV3398" s="14" t="s">
        <v>167</v>
      </c>
      <c r="AW3398" s="14" t="s">
        <v>35</v>
      </c>
      <c r="AX3398" s="14" t="s">
        <v>81</v>
      </c>
      <c r="AY3398" s="254" t="s">
        <v>160</v>
      </c>
    </row>
    <row r="3399" s="2" customFormat="1" ht="24.15" customHeight="1">
      <c r="A3399" s="40"/>
      <c r="B3399" s="41"/>
      <c r="C3399" s="214" t="s">
        <v>3976</v>
      </c>
      <c r="D3399" s="214" t="s">
        <v>162</v>
      </c>
      <c r="E3399" s="215" t="s">
        <v>3977</v>
      </c>
      <c r="F3399" s="216" t="s">
        <v>3978</v>
      </c>
      <c r="G3399" s="217" t="s">
        <v>165</v>
      </c>
      <c r="H3399" s="218">
        <v>7.0830000000000002</v>
      </c>
      <c r="I3399" s="219"/>
      <c r="J3399" s="220">
        <f>ROUND(I3399*H3399,2)</f>
        <v>0</v>
      </c>
      <c r="K3399" s="216" t="s">
        <v>166</v>
      </c>
      <c r="L3399" s="46"/>
      <c r="M3399" s="221" t="s">
        <v>19</v>
      </c>
      <c r="N3399" s="222" t="s">
        <v>44</v>
      </c>
      <c r="O3399" s="86"/>
      <c r="P3399" s="223">
        <f>O3399*H3399</f>
        <v>0</v>
      </c>
      <c r="Q3399" s="223">
        <v>0</v>
      </c>
      <c r="R3399" s="223">
        <f>Q3399*H3399</f>
        <v>0</v>
      </c>
      <c r="S3399" s="223">
        <v>0</v>
      </c>
      <c r="T3399" s="224">
        <f>S3399*H3399</f>
        <v>0</v>
      </c>
      <c r="U3399" s="40"/>
      <c r="V3399" s="40"/>
      <c r="W3399" s="40"/>
      <c r="X3399" s="40"/>
      <c r="Y3399" s="40"/>
      <c r="Z3399" s="40"/>
      <c r="AA3399" s="40"/>
      <c r="AB3399" s="40"/>
      <c r="AC3399" s="40"/>
      <c r="AD3399" s="40"/>
      <c r="AE3399" s="40"/>
      <c r="AR3399" s="225" t="s">
        <v>263</v>
      </c>
      <c r="AT3399" s="225" t="s">
        <v>162</v>
      </c>
      <c r="AU3399" s="225" t="s">
        <v>83</v>
      </c>
      <c r="AY3399" s="19" t="s">
        <v>160</v>
      </c>
      <c r="BE3399" s="226">
        <f>IF(N3399="základní",J3399,0)</f>
        <v>0</v>
      </c>
      <c r="BF3399" s="226">
        <f>IF(N3399="snížená",J3399,0)</f>
        <v>0</v>
      </c>
      <c r="BG3399" s="226">
        <f>IF(N3399="zákl. přenesená",J3399,0)</f>
        <v>0</v>
      </c>
      <c r="BH3399" s="226">
        <f>IF(N3399="sníž. přenesená",J3399,0)</f>
        <v>0</v>
      </c>
      <c r="BI3399" s="226">
        <f>IF(N3399="nulová",J3399,0)</f>
        <v>0</v>
      </c>
      <c r="BJ3399" s="19" t="s">
        <v>81</v>
      </c>
      <c r="BK3399" s="226">
        <f>ROUND(I3399*H3399,2)</f>
        <v>0</v>
      </c>
      <c r="BL3399" s="19" t="s">
        <v>263</v>
      </c>
      <c r="BM3399" s="225" t="s">
        <v>3979</v>
      </c>
    </row>
    <row r="3400" s="2" customFormat="1">
      <c r="A3400" s="40"/>
      <c r="B3400" s="41"/>
      <c r="C3400" s="42"/>
      <c r="D3400" s="227" t="s">
        <v>169</v>
      </c>
      <c r="E3400" s="42"/>
      <c r="F3400" s="228" t="s">
        <v>3980</v>
      </c>
      <c r="G3400" s="42"/>
      <c r="H3400" s="42"/>
      <c r="I3400" s="229"/>
      <c r="J3400" s="42"/>
      <c r="K3400" s="42"/>
      <c r="L3400" s="46"/>
      <c r="M3400" s="230"/>
      <c r="N3400" s="231"/>
      <c r="O3400" s="86"/>
      <c r="P3400" s="86"/>
      <c r="Q3400" s="86"/>
      <c r="R3400" s="86"/>
      <c r="S3400" s="86"/>
      <c r="T3400" s="87"/>
      <c r="U3400" s="40"/>
      <c r="V3400" s="40"/>
      <c r="W3400" s="40"/>
      <c r="X3400" s="40"/>
      <c r="Y3400" s="40"/>
      <c r="Z3400" s="40"/>
      <c r="AA3400" s="40"/>
      <c r="AB3400" s="40"/>
      <c r="AC3400" s="40"/>
      <c r="AD3400" s="40"/>
      <c r="AE3400" s="40"/>
      <c r="AT3400" s="19" t="s">
        <v>169</v>
      </c>
      <c r="AU3400" s="19" t="s">
        <v>83</v>
      </c>
    </row>
    <row r="3401" s="13" customFormat="1">
      <c r="A3401" s="13"/>
      <c r="B3401" s="232"/>
      <c r="C3401" s="233"/>
      <c r="D3401" s="234" t="s">
        <v>171</v>
      </c>
      <c r="E3401" s="235" t="s">
        <v>19</v>
      </c>
      <c r="F3401" s="236" t="s">
        <v>3955</v>
      </c>
      <c r="G3401" s="233"/>
      <c r="H3401" s="237">
        <v>7.0830000000000002</v>
      </c>
      <c r="I3401" s="238"/>
      <c r="J3401" s="233"/>
      <c r="K3401" s="233"/>
      <c r="L3401" s="239"/>
      <c r="M3401" s="240"/>
      <c r="N3401" s="241"/>
      <c r="O3401" s="241"/>
      <c r="P3401" s="241"/>
      <c r="Q3401" s="241"/>
      <c r="R3401" s="241"/>
      <c r="S3401" s="241"/>
      <c r="T3401" s="242"/>
      <c r="U3401" s="13"/>
      <c r="V3401" s="13"/>
      <c r="W3401" s="13"/>
      <c r="X3401" s="13"/>
      <c r="Y3401" s="13"/>
      <c r="Z3401" s="13"/>
      <c r="AA3401" s="13"/>
      <c r="AB3401" s="13"/>
      <c r="AC3401" s="13"/>
      <c r="AD3401" s="13"/>
      <c r="AE3401" s="13"/>
      <c r="AT3401" s="243" t="s">
        <v>171</v>
      </c>
      <c r="AU3401" s="243" t="s">
        <v>83</v>
      </c>
      <c r="AV3401" s="13" t="s">
        <v>83</v>
      </c>
      <c r="AW3401" s="13" t="s">
        <v>35</v>
      </c>
      <c r="AX3401" s="13" t="s">
        <v>81</v>
      </c>
      <c r="AY3401" s="243" t="s">
        <v>160</v>
      </c>
    </row>
    <row r="3402" s="2" customFormat="1" ht="16.5" customHeight="1">
      <c r="A3402" s="40"/>
      <c r="B3402" s="41"/>
      <c r="C3402" s="214" t="s">
        <v>3981</v>
      </c>
      <c r="D3402" s="214" t="s">
        <v>162</v>
      </c>
      <c r="E3402" s="215" t="s">
        <v>3982</v>
      </c>
      <c r="F3402" s="216" t="s">
        <v>3983</v>
      </c>
      <c r="G3402" s="217" t="s">
        <v>250</v>
      </c>
      <c r="H3402" s="218">
        <v>9.3200000000000003</v>
      </c>
      <c r="I3402" s="219"/>
      <c r="J3402" s="220">
        <f>ROUND(I3402*H3402,2)</f>
        <v>0</v>
      </c>
      <c r="K3402" s="216" t="s">
        <v>166</v>
      </c>
      <c r="L3402" s="46"/>
      <c r="M3402" s="221" t="s">
        <v>19</v>
      </c>
      <c r="N3402" s="222" t="s">
        <v>44</v>
      </c>
      <c r="O3402" s="86"/>
      <c r="P3402" s="223">
        <f>O3402*H3402</f>
        <v>0</v>
      </c>
      <c r="Q3402" s="223">
        <v>0.0031199999999999999</v>
      </c>
      <c r="R3402" s="223">
        <f>Q3402*H3402</f>
        <v>0.029078400000000001</v>
      </c>
      <c r="S3402" s="223">
        <v>0</v>
      </c>
      <c r="T3402" s="224">
        <f>S3402*H3402</f>
        <v>0</v>
      </c>
      <c r="U3402" s="40"/>
      <c r="V3402" s="40"/>
      <c r="W3402" s="40"/>
      <c r="X3402" s="40"/>
      <c r="Y3402" s="40"/>
      <c r="Z3402" s="40"/>
      <c r="AA3402" s="40"/>
      <c r="AB3402" s="40"/>
      <c r="AC3402" s="40"/>
      <c r="AD3402" s="40"/>
      <c r="AE3402" s="40"/>
      <c r="AR3402" s="225" t="s">
        <v>263</v>
      </c>
      <c r="AT3402" s="225" t="s">
        <v>162</v>
      </c>
      <c r="AU3402" s="225" t="s">
        <v>83</v>
      </c>
      <c r="AY3402" s="19" t="s">
        <v>160</v>
      </c>
      <c r="BE3402" s="226">
        <f>IF(N3402="základní",J3402,0)</f>
        <v>0</v>
      </c>
      <c r="BF3402" s="226">
        <f>IF(N3402="snížená",J3402,0)</f>
        <v>0</v>
      </c>
      <c r="BG3402" s="226">
        <f>IF(N3402="zákl. přenesená",J3402,0)</f>
        <v>0</v>
      </c>
      <c r="BH3402" s="226">
        <f>IF(N3402="sníž. přenesená",J3402,0)</f>
        <v>0</v>
      </c>
      <c r="BI3402" s="226">
        <f>IF(N3402="nulová",J3402,0)</f>
        <v>0</v>
      </c>
      <c r="BJ3402" s="19" t="s">
        <v>81</v>
      </c>
      <c r="BK3402" s="226">
        <f>ROUND(I3402*H3402,2)</f>
        <v>0</v>
      </c>
      <c r="BL3402" s="19" t="s">
        <v>263</v>
      </c>
      <c r="BM3402" s="225" t="s">
        <v>3984</v>
      </c>
    </row>
    <row r="3403" s="2" customFormat="1">
      <c r="A3403" s="40"/>
      <c r="B3403" s="41"/>
      <c r="C3403" s="42"/>
      <c r="D3403" s="227" t="s">
        <v>169</v>
      </c>
      <c r="E3403" s="42"/>
      <c r="F3403" s="228" t="s">
        <v>3985</v>
      </c>
      <c r="G3403" s="42"/>
      <c r="H3403" s="42"/>
      <c r="I3403" s="229"/>
      <c r="J3403" s="42"/>
      <c r="K3403" s="42"/>
      <c r="L3403" s="46"/>
      <c r="M3403" s="230"/>
      <c r="N3403" s="231"/>
      <c r="O3403" s="86"/>
      <c r="P3403" s="86"/>
      <c r="Q3403" s="86"/>
      <c r="R3403" s="86"/>
      <c r="S3403" s="86"/>
      <c r="T3403" s="87"/>
      <c r="U3403" s="40"/>
      <c r="V3403" s="40"/>
      <c r="W3403" s="40"/>
      <c r="X3403" s="40"/>
      <c r="Y3403" s="40"/>
      <c r="Z3403" s="40"/>
      <c r="AA3403" s="40"/>
      <c r="AB3403" s="40"/>
      <c r="AC3403" s="40"/>
      <c r="AD3403" s="40"/>
      <c r="AE3403" s="40"/>
      <c r="AT3403" s="19" t="s">
        <v>169</v>
      </c>
      <c r="AU3403" s="19" t="s">
        <v>83</v>
      </c>
    </row>
    <row r="3404" s="13" customFormat="1">
      <c r="A3404" s="13"/>
      <c r="B3404" s="232"/>
      <c r="C3404" s="233"/>
      <c r="D3404" s="234" t="s">
        <v>171</v>
      </c>
      <c r="E3404" s="235" t="s">
        <v>19</v>
      </c>
      <c r="F3404" s="236" t="s">
        <v>3986</v>
      </c>
      <c r="G3404" s="233"/>
      <c r="H3404" s="237">
        <v>9.3200000000000003</v>
      </c>
      <c r="I3404" s="238"/>
      <c r="J3404" s="233"/>
      <c r="K3404" s="233"/>
      <c r="L3404" s="239"/>
      <c r="M3404" s="240"/>
      <c r="N3404" s="241"/>
      <c r="O3404" s="241"/>
      <c r="P3404" s="241"/>
      <c r="Q3404" s="241"/>
      <c r="R3404" s="241"/>
      <c r="S3404" s="241"/>
      <c r="T3404" s="242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T3404" s="243" t="s">
        <v>171</v>
      </c>
      <c r="AU3404" s="243" t="s">
        <v>83</v>
      </c>
      <c r="AV3404" s="13" t="s">
        <v>83</v>
      </c>
      <c r="AW3404" s="13" t="s">
        <v>35</v>
      </c>
      <c r="AX3404" s="13" t="s">
        <v>81</v>
      </c>
      <c r="AY3404" s="243" t="s">
        <v>160</v>
      </c>
    </row>
    <row r="3405" s="2" customFormat="1" ht="24.15" customHeight="1">
      <c r="A3405" s="40"/>
      <c r="B3405" s="41"/>
      <c r="C3405" s="214" t="s">
        <v>3987</v>
      </c>
      <c r="D3405" s="214" t="s">
        <v>162</v>
      </c>
      <c r="E3405" s="215" t="s">
        <v>3988</v>
      </c>
      <c r="F3405" s="216" t="s">
        <v>3989</v>
      </c>
      <c r="G3405" s="217" t="s">
        <v>213</v>
      </c>
      <c r="H3405" s="218">
        <v>0.127</v>
      </c>
      <c r="I3405" s="219"/>
      <c r="J3405" s="220">
        <f>ROUND(I3405*H3405,2)</f>
        <v>0</v>
      </c>
      <c r="K3405" s="216" t="s">
        <v>166</v>
      </c>
      <c r="L3405" s="46"/>
      <c r="M3405" s="221" t="s">
        <v>19</v>
      </c>
      <c r="N3405" s="222" t="s">
        <v>44</v>
      </c>
      <c r="O3405" s="86"/>
      <c r="P3405" s="223">
        <f>O3405*H3405</f>
        <v>0</v>
      </c>
      <c r="Q3405" s="223">
        <v>0</v>
      </c>
      <c r="R3405" s="223">
        <f>Q3405*H3405</f>
        <v>0</v>
      </c>
      <c r="S3405" s="223">
        <v>0</v>
      </c>
      <c r="T3405" s="224">
        <f>S3405*H3405</f>
        <v>0</v>
      </c>
      <c r="U3405" s="40"/>
      <c r="V3405" s="40"/>
      <c r="W3405" s="40"/>
      <c r="X3405" s="40"/>
      <c r="Y3405" s="40"/>
      <c r="Z3405" s="40"/>
      <c r="AA3405" s="40"/>
      <c r="AB3405" s="40"/>
      <c r="AC3405" s="40"/>
      <c r="AD3405" s="40"/>
      <c r="AE3405" s="40"/>
      <c r="AR3405" s="225" t="s">
        <v>263</v>
      </c>
      <c r="AT3405" s="225" t="s">
        <v>162</v>
      </c>
      <c r="AU3405" s="225" t="s">
        <v>83</v>
      </c>
      <c r="AY3405" s="19" t="s">
        <v>160</v>
      </c>
      <c r="BE3405" s="226">
        <f>IF(N3405="základní",J3405,0)</f>
        <v>0</v>
      </c>
      <c r="BF3405" s="226">
        <f>IF(N3405="snížená",J3405,0)</f>
        <v>0</v>
      </c>
      <c r="BG3405" s="226">
        <f>IF(N3405="zákl. přenesená",J3405,0)</f>
        <v>0</v>
      </c>
      <c r="BH3405" s="226">
        <f>IF(N3405="sníž. přenesená",J3405,0)</f>
        <v>0</v>
      </c>
      <c r="BI3405" s="226">
        <f>IF(N3405="nulová",J3405,0)</f>
        <v>0</v>
      </c>
      <c r="BJ3405" s="19" t="s">
        <v>81</v>
      </c>
      <c r="BK3405" s="226">
        <f>ROUND(I3405*H3405,2)</f>
        <v>0</v>
      </c>
      <c r="BL3405" s="19" t="s">
        <v>263</v>
      </c>
      <c r="BM3405" s="225" t="s">
        <v>3990</v>
      </c>
    </row>
    <row r="3406" s="2" customFormat="1">
      <c r="A3406" s="40"/>
      <c r="B3406" s="41"/>
      <c r="C3406" s="42"/>
      <c r="D3406" s="227" t="s">
        <v>169</v>
      </c>
      <c r="E3406" s="42"/>
      <c r="F3406" s="228" t="s">
        <v>3991</v>
      </c>
      <c r="G3406" s="42"/>
      <c r="H3406" s="42"/>
      <c r="I3406" s="229"/>
      <c r="J3406" s="42"/>
      <c r="K3406" s="42"/>
      <c r="L3406" s="46"/>
      <c r="M3406" s="230"/>
      <c r="N3406" s="231"/>
      <c r="O3406" s="86"/>
      <c r="P3406" s="86"/>
      <c r="Q3406" s="86"/>
      <c r="R3406" s="86"/>
      <c r="S3406" s="86"/>
      <c r="T3406" s="87"/>
      <c r="U3406" s="40"/>
      <c r="V3406" s="40"/>
      <c r="W3406" s="40"/>
      <c r="X3406" s="40"/>
      <c r="Y3406" s="40"/>
      <c r="Z3406" s="40"/>
      <c r="AA3406" s="40"/>
      <c r="AB3406" s="40"/>
      <c r="AC3406" s="40"/>
      <c r="AD3406" s="40"/>
      <c r="AE3406" s="40"/>
      <c r="AT3406" s="19" t="s">
        <v>169</v>
      </c>
      <c r="AU3406" s="19" t="s">
        <v>83</v>
      </c>
    </row>
    <row r="3407" s="12" customFormat="1" ht="22.8" customHeight="1">
      <c r="A3407" s="12"/>
      <c r="B3407" s="198"/>
      <c r="C3407" s="199"/>
      <c r="D3407" s="200" t="s">
        <v>72</v>
      </c>
      <c r="E3407" s="212" t="s">
        <v>3992</v>
      </c>
      <c r="F3407" s="212" t="s">
        <v>3993</v>
      </c>
      <c r="G3407" s="199"/>
      <c r="H3407" s="199"/>
      <c r="I3407" s="202"/>
      <c r="J3407" s="213">
        <f>BK3407</f>
        <v>0</v>
      </c>
      <c r="K3407" s="199"/>
      <c r="L3407" s="204"/>
      <c r="M3407" s="205"/>
      <c r="N3407" s="206"/>
      <c r="O3407" s="206"/>
      <c r="P3407" s="207">
        <f>SUM(P3408:P3561)</f>
        <v>0</v>
      </c>
      <c r="Q3407" s="206"/>
      <c r="R3407" s="207">
        <f>SUM(R3408:R3561)</f>
        <v>15.210831080000002</v>
      </c>
      <c r="S3407" s="206"/>
      <c r="T3407" s="208">
        <f>SUM(T3408:T3561)</f>
        <v>0</v>
      </c>
      <c r="U3407" s="12"/>
      <c r="V3407" s="12"/>
      <c r="W3407" s="12"/>
      <c r="X3407" s="12"/>
      <c r="Y3407" s="12"/>
      <c r="Z3407" s="12"/>
      <c r="AA3407" s="12"/>
      <c r="AB3407" s="12"/>
      <c r="AC3407" s="12"/>
      <c r="AD3407" s="12"/>
      <c r="AE3407" s="12"/>
      <c r="AR3407" s="209" t="s">
        <v>83</v>
      </c>
      <c r="AT3407" s="210" t="s">
        <v>72</v>
      </c>
      <c r="AU3407" s="210" t="s">
        <v>81</v>
      </c>
      <c r="AY3407" s="209" t="s">
        <v>160</v>
      </c>
      <c r="BK3407" s="211">
        <f>SUM(BK3408:BK3561)</f>
        <v>0</v>
      </c>
    </row>
    <row r="3408" s="2" customFormat="1" ht="16.5" customHeight="1">
      <c r="A3408" s="40"/>
      <c r="B3408" s="41"/>
      <c r="C3408" s="214" t="s">
        <v>3994</v>
      </c>
      <c r="D3408" s="214" t="s">
        <v>162</v>
      </c>
      <c r="E3408" s="215" t="s">
        <v>3995</v>
      </c>
      <c r="F3408" s="216" t="s">
        <v>3996</v>
      </c>
      <c r="G3408" s="217" t="s">
        <v>165</v>
      </c>
      <c r="H3408" s="218">
        <v>567.74599999999998</v>
      </c>
      <c r="I3408" s="219"/>
      <c r="J3408" s="220">
        <f>ROUND(I3408*H3408,2)</f>
        <v>0</v>
      </c>
      <c r="K3408" s="216" t="s">
        <v>166</v>
      </c>
      <c r="L3408" s="46"/>
      <c r="M3408" s="221" t="s">
        <v>19</v>
      </c>
      <c r="N3408" s="222" t="s">
        <v>44</v>
      </c>
      <c r="O3408" s="86"/>
      <c r="P3408" s="223">
        <f>O3408*H3408</f>
        <v>0</v>
      </c>
      <c r="Q3408" s="223">
        <v>0</v>
      </c>
      <c r="R3408" s="223">
        <f>Q3408*H3408</f>
        <v>0</v>
      </c>
      <c r="S3408" s="223">
        <v>0</v>
      </c>
      <c r="T3408" s="224">
        <f>S3408*H3408</f>
        <v>0</v>
      </c>
      <c r="U3408" s="40"/>
      <c r="V3408" s="40"/>
      <c r="W3408" s="40"/>
      <c r="X3408" s="40"/>
      <c r="Y3408" s="40"/>
      <c r="Z3408" s="40"/>
      <c r="AA3408" s="40"/>
      <c r="AB3408" s="40"/>
      <c r="AC3408" s="40"/>
      <c r="AD3408" s="40"/>
      <c r="AE3408" s="40"/>
      <c r="AR3408" s="225" t="s">
        <v>263</v>
      </c>
      <c r="AT3408" s="225" t="s">
        <v>162</v>
      </c>
      <c r="AU3408" s="225" t="s">
        <v>83</v>
      </c>
      <c r="AY3408" s="19" t="s">
        <v>160</v>
      </c>
      <c r="BE3408" s="226">
        <f>IF(N3408="základní",J3408,0)</f>
        <v>0</v>
      </c>
      <c r="BF3408" s="226">
        <f>IF(N3408="snížená",J3408,0)</f>
        <v>0</v>
      </c>
      <c r="BG3408" s="226">
        <f>IF(N3408="zákl. přenesená",J3408,0)</f>
        <v>0</v>
      </c>
      <c r="BH3408" s="226">
        <f>IF(N3408="sníž. přenesená",J3408,0)</f>
        <v>0</v>
      </c>
      <c r="BI3408" s="226">
        <f>IF(N3408="nulová",J3408,0)</f>
        <v>0</v>
      </c>
      <c r="BJ3408" s="19" t="s">
        <v>81</v>
      </c>
      <c r="BK3408" s="226">
        <f>ROUND(I3408*H3408,2)</f>
        <v>0</v>
      </c>
      <c r="BL3408" s="19" t="s">
        <v>263</v>
      </c>
      <c r="BM3408" s="225" t="s">
        <v>3997</v>
      </c>
    </row>
    <row r="3409" s="2" customFormat="1">
      <c r="A3409" s="40"/>
      <c r="B3409" s="41"/>
      <c r="C3409" s="42"/>
      <c r="D3409" s="227" t="s">
        <v>169</v>
      </c>
      <c r="E3409" s="42"/>
      <c r="F3409" s="228" t="s">
        <v>3998</v>
      </c>
      <c r="G3409" s="42"/>
      <c r="H3409" s="42"/>
      <c r="I3409" s="229"/>
      <c r="J3409" s="42"/>
      <c r="K3409" s="42"/>
      <c r="L3409" s="46"/>
      <c r="M3409" s="230"/>
      <c r="N3409" s="231"/>
      <c r="O3409" s="86"/>
      <c r="P3409" s="86"/>
      <c r="Q3409" s="86"/>
      <c r="R3409" s="86"/>
      <c r="S3409" s="86"/>
      <c r="T3409" s="87"/>
      <c r="U3409" s="40"/>
      <c r="V3409" s="40"/>
      <c r="W3409" s="40"/>
      <c r="X3409" s="40"/>
      <c r="Y3409" s="40"/>
      <c r="Z3409" s="40"/>
      <c r="AA3409" s="40"/>
      <c r="AB3409" s="40"/>
      <c r="AC3409" s="40"/>
      <c r="AD3409" s="40"/>
      <c r="AE3409" s="40"/>
      <c r="AT3409" s="19" t="s">
        <v>169</v>
      </c>
      <c r="AU3409" s="19" t="s">
        <v>83</v>
      </c>
    </row>
    <row r="3410" s="13" customFormat="1">
      <c r="A3410" s="13"/>
      <c r="B3410" s="232"/>
      <c r="C3410" s="233"/>
      <c r="D3410" s="234" t="s">
        <v>171</v>
      </c>
      <c r="E3410" s="235" t="s">
        <v>19</v>
      </c>
      <c r="F3410" s="236" t="s">
        <v>3999</v>
      </c>
      <c r="G3410" s="233"/>
      <c r="H3410" s="237">
        <v>46.018000000000001</v>
      </c>
      <c r="I3410" s="238"/>
      <c r="J3410" s="233"/>
      <c r="K3410" s="233"/>
      <c r="L3410" s="239"/>
      <c r="M3410" s="240"/>
      <c r="N3410" s="241"/>
      <c r="O3410" s="241"/>
      <c r="P3410" s="241"/>
      <c r="Q3410" s="241"/>
      <c r="R3410" s="241"/>
      <c r="S3410" s="241"/>
      <c r="T3410" s="242"/>
      <c r="U3410" s="13"/>
      <c r="V3410" s="13"/>
      <c r="W3410" s="13"/>
      <c r="X3410" s="13"/>
      <c r="Y3410" s="13"/>
      <c r="Z3410" s="13"/>
      <c r="AA3410" s="13"/>
      <c r="AB3410" s="13"/>
      <c r="AC3410" s="13"/>
      <c r="AD3410" s="13"/>
      <c r="AE3410" s="13"/>
      <c r="AT3410" s="243" t="s">
        <v>171</v>
      </c>
      <c r="AU3410" s="243" t="s">
        <v>83</v>
      </c>
      <c r="AV3410" s="13" t="s">
        <v>83</v>
      </c>
      <c r="AW3410" s="13" t="s">
        <v>35</v>
      </c>
      <c r="AX3410" s="13" t="s">
        <v>73</v>
      </c>
      <c r="AY3410" s="243" t="s">
        <v>160</v>
      </c>
    </row>
    <row r="3411" s="13" customFormat="1">
      <c r="A3411" s="13"/>
      <c r="B3411" s="232"/>
      <c r="C3411" s="233"/>
      <c r="D3411" s="234" t="s">
        <v>171</v>
      </c>
      <c r="E3411" s="235" t="s">
        <v>19</v>
      </c>
      <c r="F3411" s="236" t="s">
        <v>4000</v>
      </c>
      <c r="G3411" s="233"/>
      <c r="H3411" s="237">
        <v>43.615000000000002</v>
      </c>
      <c r="I3411" s="238"/>
      <c r="J3411" s="233"/>
      <c r="K3411" s="233"/>
      <c r="L3411" s="239"/>
      <c r="M3411" s="240"/>
      <c r="N3411" s="241"/>
      <c r="O3411" s="241"/>
      <c r="P3411" s="241"/>
      <c r="Q3411" s="241"/>
      <c r="R3411" s="241"/>
      <c r="S3411" s="241"/>
      <c r="T3411" s="242"/>
      <c r="U3411" s="13"/>
      <c r="V3411" s="13"/>
      <c r="W3411" s="13"/>
      <c r="X3411" s="13"/>
      <c r="Y3411" s="13"/>
      <c r="Z3411" s="13"/>
      <c r="AA3411" s="13"/>
      <c r="AB3411" s="13"/>
      <c r="AC3411" s="13"/>
      <c r="AD3411" s="13"/>
      <c r="AE3411" s="13"/>
      <c r="AT3411" s="243" t="s">
        <v>171</v>
      </c>
      <c r="AU3411" s="243" t="s">
        <v>83</v>
      </c>
      <c r="AV3411" s="13" t="s">
        <v>83</v>
      </c>
      <c r="AW3411" s="13" t="s">
        <v>35</v>
      </c>
      <c r="AX3411" s="13" t="s">
        <v>73</v>
      </c>
      <c r="AY3411" s="243" t="s">
        <v>160</v>
      </c>
    </row>
    <row r="3412" s="13" customFormat="1">
      <c r="A3412" s="13"/>
      <c r="B3412" s="232"/>
      <c r="C3412" s="233"/>
      <c r="D3412" s="234" t="s">
        <v>171</v>
      </c>
      <c r="E3412" s="235" t="s">
        <v>19</v>
      </c>
      <c r="F3412" s="236" t="s">
        <v>4001</v>
      </c>
      <c r="G3412" s="233"/>
      <c r="H3412" s="237">
        <v>3.6000000000000001</v>
      </c>
      <c r="I3412" s="238"/>
      <c r="J3412" s="233"/>
      <c r="K3412" s="233"/>
      <c r="L3412" s="239"/>
      <c r="M3412" s="240"/>
      <c r="N3412" s="241"/>
      <c r="O3412" s="241"/>
      <c r="P3412" s="241"/>
      <c r="Q3412" s="241"/>
      <c r="R3412" s="241"/>
      <c r="S3412" s="241"/>
      <c r="T3412" s="242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  <c r="AT3412" s="243" t="s">
        <v>171</v>
      </c>
      <c r="AU3412" s="243" t="s">
        <v>83</v>
      </c>
      <c r="AV3412" s="13" t="s">
        <v>83</v>
      </c>
      <c r="AW3412" s="13" t="s">
        <v>35</v>
      </c>
      <c r="AX3412" s="13" t="s">
        <v>73</v>
      </c>
      <c r="AY3412" s="243" t="s">
        <v>160</v>
      </c>
    </row>
    <row r="3413" s="13" customFormat="1">
      <c r="A3413" s="13"/>
      <c r="B3413" s="232"/>
      <c r="C3413" s="233"/>
      <c r="D3413" s="234" t="s">
        <v>171</v>
      </c>
      <c r="E3413" s="235" t="s">
        <v>19</v>
      </c>
      <c r="F3413" s="236" t="s">
        <v>4002</v>
      </c>
      <c r="G3413" s="233"/>
      <c r="H3413" s="237">
        <v>10.720000000000001</v>
      </c>
      <c r="I3413" s="238"/>
      <c r="J3413" s="233"/>
      <c r="K3413" s="233"/>
      <c r="L3413" s="239"/>
      <c r="M3413" s="240"/>
      <c r="N3413" s="241"/>
      <c r="O3413" s="241"/>
      <c r="P3413" s="241"/>
      <c r="Q3413" s="241"/>
      <c r="R3413" s="241"/>
      <c r="S3413" s="241"/>
      <c r="T3413" s="242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  <c r="AT3413" s="243" t="s">
        <v>171</v>
      </c>
      <c r="AU3413" s="243" t="s">
        <v>83</v>
      </c>
      <c r="AV3413" s="13" t="s">
        <v>83</v>
      </c>
      <c r="AW3413" s="13" t="s">
        <v>35</v>
      </c>
      <c r="AX3413" s="13" t="s">
        <v>73</v>
      </c>
      <c r="AY3413" s="243" t="s">
        <v>160</v>
      </c>
    </row>
    <row r="3414" s="13" customFormat="1">
      <c r="A3414" s="13"/>
      <c r="B3414" s="232"/>
      <c r="C3414" s="233"/>
      <c r="D3414" s="234" t="s">
        <v>171</v>
      </c>
      <c r="E3414" s="235" t="s">
        <v>19</v>
      </c>
      <c r="F3414" s="236" t="s">
        <v>4003</v>
      </c>
      <c r="G3414" s="233"/>
      <c r="H3414" s="237">
        <v>11.625999999999999</v>
      </c>
      <c r="I3414" s="238"/>
      <c r="J3414" s="233"/>
      <c r="K3414" s="233"/>
      <c r="L3414" s="239"/>
      <c r="M3414" s="240"/>
      <c r="N3414" s="241"/>
      <c r="O3414" s="241"/>
      <c r="P3414" s="241"/>
      <c r="Q3414" s="241"/>
      <c r="R3414" s="241"/>
      <c r="S3414" s="241"/>
      <c r="T3414" s="242"/>
      <c r="U3414" s="13"/>
      <c r="V3414" s="13"/>
      <c r="W3414" s="13"/>
      <c r="X3414" s="13"/>
      <c r="Y3414" s="13"/>
      <c r="Z3414" s="13"/>
      <c r="AA3414" s="13"/>
      <c r="AB3414" s="13"/>
      <c r="AC3414" s="13"/>
      <c r="AD3414" s="13"/>
      <c r="AE3414" s="13"/>
      <c r="AT3414" s="243" t="s">
        <v>171</v>
      </c>
      <c r="AU3414" s="243" t="s">
        <v>83</v>
      </c>
      <c r="AV3414" s="13" t="s">
        <v>83</v>
      </c>
      <c r="AW3414" s="13" t="s">
        <v>35</v>
      </c>
      <c r="AX3414" s="13" t="s">
        <v>73</v>
      </c>
      <c r="AY3414" s="243" t="s">
        <v>160</v>
      </c>
    </row>
    <row r="3415" s="13" customFormat="1">
      <c r="A3415" s="13"/>
      <c r="B3415" s="232"/>
      <c r="C3415" s="233"/>
      <c r="D3415" s="234" t="s">
        <v>171</v>
      </c>
      <c r="E3415" s="235" t="s">
        <v>19</v>
      </c>
      <c r="F3415" s="236" t="s">
        <v>4004</v>
      </c>
      <c r="G3415" s="233"/>
      <c r="H3415" s="237">
        <v>3.6000000000000001</v>
      </c>
      <c r="I3415" s="238"/>
      <c r="J3415" s="233"/>
      <c r="K3415" s="233"/>
      <c r="L3415" s="239"/>
      <c r="M3415" s="240"/>
      <c r="N3415" s="241"/>
      <c r="O3415" s="241"/>
      <c r="P3415" s="241"/>
      <c r="Q3415" s="241"/>
      <c r="R3415" s="241"/>
      <c r="S3415" s="241"/>
      <c r="T3415" s="242"/>
      <c r="U3415" s="13"/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3"/>
      <c r="AT3415" s="243" t="s">
        <v>171</v>
      </c>
      <c r="AU3415" s="243" t="s">
        <v>83</v>
      </c>
      <c r="AV3415" s="13" t="s">
        <v>83</v>
      </c>
      <c r="AW3415" s="13" t="s">
        <v>35</v>
      </c>
      <c r="AX3415" s="13" t="s">
        <v>73</v>
      </c>
      <c r="AY3415" s="243" t="s">
        <v>160</v>
      </c>
    </row>
    <row r="3416" s="13" customFormat="1">
      <c r="A3416" s="13"/>
      <c r="B3416" s="232"/>
      <c r="C3416" s="233"/>
      <c r="D3416" s="234" t="s">
        <v>171</v>
      </c>
      <c r="E3416" s="235" t="s">
        <v>19</v>
      </c>
      <c r="F3416" s="236" t="s">
        <v>4005</v>
      </c>
      <c r="G3416" s="233"/>
      <c r="H3416" s="237">
        <v>43.042999999999999</v>
      </c>
      <c r="I3416" s="238"/>
      <c r="J3416" s="233"/>
      <c r="K3416" s="233"/>
      <c r="L3416" s="239"/>
      <c r="M3416" s="240"/>
      <c r="N3416" s="241"/>
      <c r="O3416" s="241"/>
      <c r="P3416" s="241"/>
      <c r="Q3416" s="241"/>
      <c r="R3416" s="241"/>
      <c r="S3416" s="241"/>
      <c r="T3416" s="242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T3416" s="243" t="s">
        <v>171</v>
      </c>
      <c r="AU3416" s="243" t="s">
        <v>83</v>
      </c>
      <c r="AV3416" s="13" t="s">
        <v>83</v>
      </c>
      <c r="AW3416" s="13" t="s">
        <v>35</v>
      </c>
      <c r="AX3416" s="13" t="s">
        <v>73</v>
      </c>
      <c r="AY3416" s="243" t="s">
        <v>160</v>
      </c>
    </row>
    <row r="3417" s="13" customFormat="1">
      <c r="A3417" s="13"/>
      <c r="B3417" s="232"/>
      <c r="C3417" s="233"/>
      <c r="D3417" s="234" t="s">
        <v>171</v>
      </c>
      <c r="E3417" s="235" t="s">
        <v>19</v>
      </c>
      <c r="F3417" s="236" t="s">
        <v>4006</v>
      </c>
      <c r="G3417" s="233"/>
      <c r="H3417" s="237">
        <v>43.506999999999998</v>
      </c>
      <c r="I3417" s="238"/>
      <c r="J3417" s="233"/>
      <c r="K3417" s="233"/>
      <c r="L3417" s="239"/>
      <c r="M3417" s="240"/>
      <c r="N3417" s="241"/>
      <c r="O3417" s="241"/>
      <c r="P3417" s="241"/>
      <c r="Q3417" s="241"/>
      <c r="R3417" s="241"/>
      <c r="S3417" s="241"/>
      <c r="T3417" s="242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  <c r="AT3417" s="243" t="s">
        <v>171</v>
      </c>
      <c r="AU3417" s="243" t="s">
        <v>83</v>
      </c>
      <c r="AV3417" s="13" t="s">
        <v>83</v>
      </c>
      <c r="AW3417" s="13" t="s">
        <v>35</v>
      </c>
      <c r="AX3417" s="13" t="s">
        <v>73</v>
      </c>
      <c r="AY3417" s="243" t="s">
        <v>160</v>
      </c>
    </row>
    <row r="3418" s="13" customFormat="1">
      <c r="A3418" s="13"/>
      <c r="B3418" s="232"/>
      <c r="C3418" s="233"/>
      <c r="D3418" s="234" t="s">
        <v>171</v>
      </c>
      <c r="E3418" s="235" t="s">
        <v>19</v>
      </c>
      <c r="F3418" s="236" t="s">
        <v>4007</v>
      </c>
      <c r="G3418" s="233"/>
      <c r="H3418" s="237">
        <v>18.565000000000001</v>
      </c>
      <c r="I3418" s="238"/>
      <c r="J3418" s="233"/>
      <c r="K3418" s="233"/>
      <c r="L3418" s="239"/>
      <c r="M3418" s="240"/>
      <c r="N3418" s="241"/>
      <c r="O3418" s="241"/>
      <c r="P3418" s="241"/>
      <c r="Q3418" s="241"/>
      <c r="R3418" s="241"/>
      <c r="S3418" s="241"/>
      <c r="T3418" s="242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T3418" s="243" t="s">
        <v>171</v>
      </c>
      <c r="AU3418" s="243" t="s">
        <v>83</v>
      </c>
      <c r="AV3418" s="13" t="s">
        <v>83</v>
      </c>
      <c r="AW3418" s="13" t="s">
        <v>35</v>
      </c>
      <c r="AX3418" s="13" t="s">
        <v>73</v>
      </c>
      <c r="AY3418" s="243" t="s">
        <v>160</v>
      </c>
    </row>
    <row r="3419" s="13" customFormat="1">
      <c r="A3419" s="13"/>
      <c r="B3419" s="232"/>
      <c r="C3419" s="233"/>
      <c r="D3419" s="234" t="s">
        <v>171</v>
      </c>
      <c r="E3419" s="235" t="s">
        <v>19</v>
      </c>
      <c r="F3419" s="236" t="s">
        <v>4008</v>
      </c>
      <c r="G3419" s="233"/>
      <c r="H3419" s="237">
        <v>11.98</v>
      </c>
      <c r="I3419" s="238"/>
      <c r="J3419" s="233"/>
      <c r="K3419" s="233"/>
      <c r="L3419" s="239"/>
      <c r="M3419" s="240"/>
      <c r="N3419" s="241"/>
      <c r="O3419" s="241"/>
      <c r="P3419" s="241"/>
      <c r="Q3419" s="241"/>
      <c r="R3419" s="241"/>
      <c r="S3419" s="241"/>
      <c r="T3419" s="242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  <c r="AT3419" s="243" t="s">
        <v>171</v>
      </c>
      <c r="AU3419" s="243" t="s">
        <v>83</v>
      </c>
      <c r="AV3419" s="13" t="s">
        <v>83</v>
      </c>
      <c r="AW3419" s="13" t="s">
        <v>35</v>
      </c>
      <c r="AX3419" s="13" t="s">
        <v>73</v>
      </c>
      <c r="AY3419" s="243" t="s">
        <v>160</v>
      </c>
    </row>
    <row r="3420" s="13" customFormat="1">
      <c r="A3420" s="13"/>
      <c r="B3420" s="232"/>
      <c r="C3420" s="233"/>
      <c r="D3420" s="234" t="s">
        <v>171</v>
      </c>
      <c r="E3420" s="235" t="s">
        <v>19</v>
      </c>
      <c r="F3420" s="236" t="s">
        <v>4009</v>
      </c>
      <c r="G3420" s="233"/>
      <c r="H3420" s="237">
        <v>18.597999999999999</v>
      </c>
      <c r="I3420" s="238"/>
      <c r="J3420" s="233"/>
      <c r="K3420" s="233"/>
      <c r="L3420" s="239"/>
      <c r="M3420" s="240"/>
      <c r="N3420" s="241"/>
      <c r="O3420" s="241"/>
      <c r="P3420" s="241"/>
      <c r="Q3420" s="241"/>
      <c r="R3420" s="241"/>
      <c r="S3420" s="241"/>
      <c r="T3420" s="242"/>
      <c r="U3420" s="13"/>
      <c r="V3420" s="13"/>
      <c r="W3420" s="13"/>
      <c r="X3420" s="13"/>
      <c r="Y3420" s="13"/>
      <c r="Z3420" s="13"/>
      <c r="AA3420" s="13"/>
      <c r="AB3420" s="13"/>
      <c r="AC3420" s="13"/>
      <c r="AD3420" s="13"/>
      <c r="AE3420" s="13"/>
      <c r="AT3420" s="243" t="s">
        <v>171</v>
      </c>
      <c r="AU3420" s="243" t="s">
        <v>83</v>
      </c>
      <c r="AV3420" s="13" t="s">
        <v>83</v>
      </c>
      <c r="AW3420" s="13" t="s">
        <v>35</v>
      </c>
      <c r="AX3420" s="13" t="s">
        <v>73</v>
      </c>
      <c r="AY3420" s="243" t="s">
        <v>160</v>
      </c>
    </row>
    <row r="3421" s="13" customFormat="1">
      <c r="A3421" s="13"/>
      <c r="B3421" s="232"/>
      <c r="C3421" s="233"/>
      <c r="D3421" s="234" t="s">
        <v>171</v>
      </c>
      <c r="E3421" s="235" t="s">
        <v>19</v>
      </c>
      <c r="F3421" s="236" t="s">
        <v>4010</v>
      </c>
      <c r="G3421" s="233"/>
      <c r="H3421" s="237">
        <v>12.090999999999999</v>
      </c>
      <c r="I3421" s="238"/>
      <c r="J3421" s="233"/>
      <c r="K3421" s="233"/>
      <c r="L3421" s="239"/>
      <c r="M3421" s="240"/>
      <c r="N3421" s="241"/>
      <c r="O3421" s="241"/>
      <c r="P3421" s="241"/>
      <c r="Q3421" s="241"/>
      <c r="R3421" s="241"/>
      <c r="S3421" s="241"/>
      <c r="T3421" s="242"/>
      <c r="U3421" s="13"/>
      <c r="V3421" s="13"/>
      <c r="W3421" s="13"/>
      <c r="X3421" s="13"/>
      <c r="Y3421" s="13"/>
      <c r="Z3421" s="13"/>
      <c r="AA3421" s="13"/>
      <c r="AB3421" s="13"/>
      <c r="AC3421" s="13"/>
      <c r="AD3421" s="13"/>
      <c r="AE3421" s="13"/>
      <c r="AT3421" s="243" t="s">
        <v>171</v>
      </c>
      <c r="AU3421" s="243" t="s">
        <v>83</v>
      </c>
      <c r="AV3421" s="13" t="s">
        <v>83</v>
      </c>
      <c r="AW3421" s="13" t="s">
        <v>35</v>
      </c>
      <c r="AX3421" s="13" t="s">
        <v>73</v>
      </c>
      <c r="AY3421" s="243" t="s">
        <v>160</v>
      </c>
    </row>
    <row r="3422" s="13" customFormat="1">
      <c r="A3422" s="13"/>
      <c r="B3422" s="232"/>
      <c r="C3422" s="233"/>
      <c r="D3422" s="234" t="s">
        <v>171</v>
      </c>
      <c r="E3422" s="235" t="s">
        <v>19</v>
      </c>
      <c r="F3422" s="236" t="s">
        <v>4011</v>
      </c>
      <c r="G3422" s="233"/>
      <c r="H3422" s="237">
        <v>58.234999999999999</v>
      </c>
      <c r="I3422" s="238"/>
      <c r="J3422" s="233"/>
      <c r="K3422" s="233"/>
      <c r="L3422" s="239"/>
      <c r="M3422" s="240"/>
      <c r="N3422" s="241"/>
      <c r="O3422" s="241"/>
      <c r="P3422" s="241"/>
      <c r="Q3422" s="241"/>
      <c r="R3422" s="241"/>
      <c r="S3422" s="241"/>
      <c r="T3422" s="242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T3422" s="243" t="s">
        <v>171</v>
      </c>
      <c r="AU3422" s="243" t="s">
        <v>83</v>
      </c>
      <c r="AV3422" s="13" t="s">
        <v>83</v>
      </c>
      <c r="AW3422" s="13" t="s">
        <v>35</v>
      </c>
      <c r="AX3422" s="13" t="s">
        <v>73</v>
      </c>
      <c r="AY3422" s="243" t="s">
        <v>160</v>
      </c>
    </row>
    <row r="3423" s="13" customFormat="1">
      <c r="A3423" s="13"/>
      <c r="B3423" s="232"/>
      <c r="C3423" s="233"/>
      <c r="D3423" s="234" t="s">
        <v>171</v>
      </c>
      <c r="E3423" s="235" t="s">
        <v>19</v>
      </c>
      <c r="F3423" s="236" t="s">
        <v>4012</v>
      </c>
      <c r="G3423" s="233"/>
      <c r="H3423" s="237">
        <v>21.933</v>
      </c>
      <c r="I3423" s="238"/>
      <c r="J3423" s="233"/>
      <c r="K3423" s="233"/>
      <c r="L3423" s="239"/>
      <c r="M3423" s="240"/>
      <c r="N3423" s="241"/>
      <c r="O3423" s="241"/>
      <c r="P3423" s="241"/>
      <c r="Q3423" s="241"/>
      <c r="R3423" s="241"/>
      <c r="S3423" s="241"/>
      <c r="T3423" s="242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  <c r="AT3423" s="243" t="s">
        <v>171</v>
      </c>
      <c r="AU3423" s="243" t="s">
        <v>83</v>
      </c>
      <c r="AV3423" s="13" t="s">
        <v>83</v>
      </c>
      <c r="AW3423" s="13" t="s">
        <v>35</v>
      </c>
      <c r="AX3423" s="13" t="s">
        <v>73</v>
      </c>
      <c r="AY3423" s="243" t="s">
        <v>160</v>
      </c>
    </row>
    <row r="3424" s="15" customFormat="1">
      <c r="A3424" s="15"/>
      <c r="B3424" s="265"/>
      <c r="C3424" s="266"/>
      <c r="D3424" s="234" t="s">
        <v>171</v>
      </c>
      <c r="E3424" s="267" t="s">
        <v>19</v>
      </c>
      <c r="F3424" s="268" t="s">
        <v>1180</v>
      </c>
      <c r="G3424" s="266"/>
      <c r="H3424" s="269">
        <v>347.13099999999997</v>
      </c>
      <c r="I3424" s="270"/>
      <c r="J3424" s="266"/>
      <c r="K3424" s="266"/>
      <c r="L3424" s="271"/>
      <c r="M3424" s="272"/>
      <c r="N3424" s="273"/>
      <c r="O3424" s="273"/>
      <c r="P3424" s="273"/>
      <c r="Q3424" s="273"/>
      <c r="R3424" s="273"/>
      <c r="S3424" s="273"/>
      <c r="T3424" s="274"/>
      <c r="U3424" s="15"/>
      <c r="V3424" s="15"/>
      <c r="W3424" s="15"/>
      <c r="X3424" s="15"/>
      <c r="Y3424" s="15"/>
      <c r="Z3424" s="15"/>
      <c r="AA3424" s="15"/>
      <c r="AB3424" s="15"/>
      <c r="AC3424" s="15"/>
      <c r="AD3424" s="15"/>
      <c r="AE3424" s="15"/>
      <c r="AT3424" s="275" t="s">
        <v>171</v>
      </c>
      <c r="AU3424" s="275" t="s">
        <v>83</v>
      </c>
      <c r="AV3424" s="15" t="s">
        <v>181</v>
      </c>
      <c r="AW3424" s="15" t="s">
        <v>35</v>
      </c>
      <c r="AX3424" s="15" t="s">
        <v>73</v>
      </c>
      <c r="AY3424" s="275" t="s">
        <v>160</v>
      </c>
    </row>
    <row r="3425" s="13" customFormat="1">
      <c r="A3425" s="13"/>
      <c r="B3425" s="232"/>
      <c r="C3425" s="233"/>
      <c r="D3425" s="234" t="s">
        <v>171</v>
      </c>
      <c r="E3425" s="235" t="s">
        <v>19</v>
      </c>
      <c r="F3425" s="236" t="s">
        <v>4013</v>
      </c>
      <c r="G3425" s="233"/>
      <c r="H3425" s="237">
        <v>3.6000000000000001</v>
      </c>
      <c r="I3425" s="238"/>
      <c r="J3425" s="233"/>
      <c r="K3425" s="233"/>
      <c r="L3425" s="239"/>
      <c r="M3425" s="240"/>
      <c r="N3425" s="241"/>
      <c r="O3425" s="241"/>
      <c r="P3425" s="241"/>
      <c r="Q3425" s="241"/>
      <c r="R3425" s="241"/>
      <c r="S3425" s="241"/>
      <c r="T3425" s="242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T3425" s="243" t="s">
        <v>171</v>
      </c>
      <c r="AU3425" s="243" t="s">
        <v>83</v>
      </c>
      <c r="AV3425" s="13" t="s">
        <v>83</v>
      </c>
      <c r="AW3425" s="13" t="s">
        <v>35</v>
      </c>
      <c r="AX3425" s="13" t="s">
        <v>73</v>
      </c>
      <c r="AY3425" s="243" t="s">
        <v>160</v>
      </c>
    </row>
    <row r="3426" s="13" customFormat="1">
      <c r="A3426" s="13"/>
      <c r="B3426" s="232"/>
      <c r="C3426" s="233"/>
      <c r="D3426" s="234" t="s">
        <v>171</v>
      </c>
      <c r="E3426" s="235" t="s">
        <v>19</v>
      </c>
      <c r="F3426" s="236" t="s">
        <v>4014</v>
      </c>
      <c r="G3426" s="233"/>
      <c r="H3426" s="237">
        <v>3.6000000000000001</v>
      </c>
      <c r="I3426" s="238"/>
      <c r="J3426" s="233"/>
      <c r="K3426" s="233"/>
      <c r="L3426" s="239"/>
      <c r="M3426" s="240"/>
      <c r="N3426" s="241"/>
      <c r="O3426" s="241"/>
      <c r="P3426" s="241"/>
      <c r="Q3426" s="241"/>
      <c r="R3426" s="241"/>
      <c r="S3426" s="241"/>
      <c r="T3426" s="242"/>
      <c r="U3426" s="13"/>
      <c r="V3426" s="13"/>
      <c r="W3426" s="13"/>
      <c r="X3426" s="13"/>
      <c r="Y3426" s="13"/>
      <c r="Z3426" s="13"/>
      <c r="AA3426" s="13"/>
      <c r="AB3426" s="13"/>
      <c r="AC3426" s="13"/>
      <c r="AD3426" s="13"/>
      <c r="AE3426" s="13"/>
      <c r="AT3426" s="243" t="s">
        <v>171</v>
      </c>
      <c r="AU3426" s="243" t="s">
        <v>83</v>
      </c>
      <c r="AV3426" s="13" t="s">
        <v>83</v>
      </c>
      <c r="AW3426" s="13" t="s">
        <v>35</v>
      </c>
      <c r="AX3426" s="13" t="s">
        <v>73</v>
      </c>
      <c r="AY3426" s="243" t="s">
        <v>160</v>
      </c>
    </row>
    <row r="3427" s="13" customFormat="1">
      <c r="A3427" s="13"/>
      <c r="B3427" s="232"/>
      <c r="C3427" s="233"/>
      <c r="D3427" s="234" t="s">
        <v>171</v>
      </c>
      <c r="E3427" s="235" t="s">
        <v>19</v>
      </c>
      <c r="F3427" s="236" t="s">
        <v>4015</v>
      </c>
      <c r="G3427" s="233"/>
      <c r="H3427" s="237">
        <v>20.198</v>
      </c>
      <c r="I3427" s="238"/>
      <c r="J3427" s="233"/>
      <c r="K3427" s="233"/>
      <c r="L3427" s="239"/>
      <c r="M3427" s="240"/>
      <c r="N3427" s="241"/>
      <c r="O3427" s="241"/>
      <c r="P3427" s="241"/>
      <c r="Q3427" s="241"/>
      <c r="R3427" s="241"/>
      <c r="S3427" s="241"/>
      <c r="T3427" s="242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T3427" s="243" t="s">
        <v>171</v>
      </c>
      <c r="AU3427" s="243" t="s">
        <v>83</v>
      </c>
      <c r="AV3427" s="13" t="s">
        <v>83</v>
      </c>
      <c r="AW3427" s="13" t="s">
        <v>35</v>
      </c>
      <c r="AX3427" s="13" t="s">
        <v>73</v>
      </c>
      <c r="AY3427" s="243" t="s">
        <v>160</v>
      </c>
    </row>
    <row r="3428" s="13" customFormat="1">
      <c r="A3428" s="13"/>
      <c r="B3428" s="232"/>
      <c r="C3428" s="233"/>
      <c r="D3428" s="234" t="s">
        <v>171</v>
      </c>
      <c r="E3428" s="235" t="s">
        <v>19</v>
      </c>
      <c r="F3428" s="236" t="s">
        <v>4016</v>
      </c>
      <c r="G3428" s="233"/>
      <c r="H3428" s="237">
        <v>43.847999999999999</v>
      </c>
      <c r="I3428" s="238"/>
      <c r="J3428" s="233"/>
      <c r="K3428" s="233"/>
      <c r="L3428" s="239"/>
      <c r="M3428" s="240"/>
      <c r="N3428" s="241"/>
      <c r="O3428" s="241"/>
      <c r="P3428" s="241"/>
      <c r="Q3428" s="241"/>
      <c r="R3428" s="241"/>
      <c r="S3428" s="241"/>
      <c r="T3428" s="242"/>
      <c r="U3428" s="13"/>
      <c r="V3428" s="13"/>
      <c r="W3428" s="13"/>
      <c r="X3428" s="13"/>
      <c r="Y3428" s="13"/>
      <c r="Z3428" s="13"/>
      <c r="AA3428" s="13"/>
      <c r="AB3428" s="13"/>
      <c r="AC3428" s="13"/>
      <c r="AD3428" s="13"/>
      <c r="AE3428" s="13"/>
      <c r="AT3428" s="243" t="s">
        <v>171</v>
      </c>
      <c r="AU3428" s="243" t="s">
        <v>83</v>
      </c>
      <c r="AV3428" s="13" t="s">
        <v>83</v>
      </c>
      <c r="AW3428" s="13" t="s">
        <v>35</v>
      </c>
      <c r="AX3428" s="13" t="s">
        <v>73</v>
      </c>
      <c r="AY3428" s="243" t="s">
        <v>160</v>
      </c>
    </row>
    <row r="3429" s="13" customFormat="1">
      <c r="A3429" s="13"/>
      <c r="B3429" s="232"/>
      <c r="C3429" s="233"/>
      <c r="D3429" s="234" t="s">
        <v>171</v>
      </c>
      <c r="E3429" s="235" t="s">
        <v>19</v>
      </c>
      <c r="F3429" s="236" t="s">
        <v>4017</v>
      </c>
      <c r="G3429" s="233"/>
      <c r="H3429" s="237">
        <v>14.244999999999999</v>
      </c>
      <c r="I3429" s="238"/>
      <c r="J3429" s="233"/>
      <c r="K3429" s="233"/>
      <c r="L3429" s="239"/>
      <c r="M3429" s="240"/>
      <c r="N3429" s="241"/>
      <c r="O3429" s="241"/>
      <c r="P3429" s="241"/>
      <c r="Q3429" s="241"/>
      <c r="R3429" s="241"/>
      <c r="S3429" s="241"/>
      <c r="T3429" s="242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  <c r="AT3429" s="243" t="s">
        <v>171</v>
      </c>
      <c r="AU3429" s="243" t="s">
        <v>83</v>
      </c>
      <c r="AV3429" s="13" t="s">
        <v>83</v>
      </c>
      <c r="AW3429" s="13" t="s">
        <v>35</v>
      </c>
      <c r="AX3429" s="13" t="s">
        <v>73</v>
      </c>
      <c r="AY3429" s="243" t="s">
        <v>160</v>
      </c>
    </row>
    <row r="3430" s="13" customFormat="1">
      <c r="A3430" s="13"/>
      <c r="B3430" s="232"/>
      <c r="C3430" s="233"/>
      <c r="D3430" s="234" t="s">
        <v>171</v>
      </c>
      <c r="E3430" s="235" t="s">
        <v>19</v>
      </c>
      <c r="F3430" s="236" t="s">
        <v>4018</v>
      </c>
      <c r="G3430" s="233"/>
      <c r="H3430" s="237">
        <v>27.527999999999999</v>
      </c>
      <c r="I3430" s="238"/>
      <c r="J3430" s="233"/>
      <c r="K3430" s="233"/>
      <c r="L3430" s="239"/>
      <c r="M3430" s="240"/>
      <c r="N3430" s="241"/>
      <c r="O3430" s="241"/>
      <c r="P3430" s="241"/>
      <c r="Q3430" s="241"/>
      <c r="R3430" s="241"/>
      <c r="S3430" s="241"/>
      <c r="T3430" s="242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  <c r="AT3430" s="243" t="s">
        <v>171</v>
      </c>
      <c r="AU3430" s="243" t="s">
        <v>83</v>
      </c>
      <c r="AV3430" s="13" t="s">
        <v>83</v>
      </c>
      <c r="AW3430" s="13" t="s">
        <v>35</v>
      </c>
      <c r="AX3430" s="13" t="s">
        <v>73</v>
      </c>
      <c r="AY3430" s="243" t="s">
        <v>160</v>
      </c>
    </row>
    <row r="3431" s="13" customFormat="1">
      <c r="A3431" s="13"/>
      <c r="B3431" s="232"/>
      <c r="C3431" s="233"/>
      <c r="D3431" s="234" t="s">
        <v>171</v>
      </c>
      <c r="E3431" s="235" t="s">
        <v>19</v>
      </c>
      <c r="F3431" s="236" t="s">
        <v>4019</v>
      </c>
      <c r="G3431" s="233"/>
      <c r="H3431" s="237">
        <v>1.9750000000000001</v>
      </c>
      <c r="I3431" s="238"/>
      <c r="J3431" s="233"/>
      <c r="K3431" s="233"/>
      <c r="L3431" s="239"/>
      <c r="M3431" s="240"/>
      <c r="N3431" s="241"/>
      <c r="O3431" s="241"/>
      <c r="P3431" s="241"/>
      <c r="Q3431" s="241"/>
      <c r="R3431" s="241"/>
      <c r="S3431" s="241"/>
      <c r="T3431" s="242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  <c r="AT3431" s="243" t="s">
        <v>171</v>
      </c>
      <c r="AU3431" s="243" t="s">
        <v>83</v>
      </c>
      <c r="AV3431" s="13" t="s">
        <v>83</v>
      </c>
      <c r="AW3431" s="13" t="s">
        <v>35</v>
      </c>
      <c r="AX3431" s="13" t="s">
        <v>73</v>
      </c>
      <c r="AY3431" s="243" t="s">
        <v>160</v>
      </c>
    </row>
    <row r="3432" s="13" customFormat="1">
      <c r="A3432" s="13"/>
      <c r="B3432" s="232"/>
      <c r="C3432" s="233"/>
      <c r="D3432" s="234" t="s">
        <v>171</v>
      </c>
      <c r="E3432" s="235" t="s">
        <v>19</v>
      </c>
      <c r="F3432" s="236" t="s">
        <v>4020</v>
      </c>
      <c r="G3432" s="233"/>
      <c r="H3432" s="237">
        <v>3.7799999999999998</v>
      </c>
      <c r="I3432" s="238"/>
      <c r="J3432" s="233"/>
      <c r="K3432" s="233"/>
      <c r="L3432" s="239"/>
      <c r="M3432" s="240"/>
      <c r="N3432" s="241"/>
      <c r="O3432" s="241"/>
      <c r="P3432" s="241"/>
      <c r="Q3432" s="241"/>
      <c r="R3432" s="241"/>
      <c r="S3432" s="241"/>
      <c r="T3432" s="242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T3432" s="243" t="s">
        <v>171</v>
      </c>
      <c r="AU3432" s="243" t="s">
        <v>83</v>
      </c>
      <c r="AV3432" s="13" t="s">
        <v>83</v>
      </c>
      <c r="AW3432" s="13" t="s">
        <v>35</v>
      </c>
      <c r="AX3432" s="13" t="s">
        <v>73</v>
      </c>
      <c r="AY3432" s="243" t="s">
        <v>160</v>
      </c>
    </row>
    <row r="3433" s="13" customFormat="1">
      <c r="A3433" s="13"/>
      <c r="B3433" s="232"/>
      <c r="C3433" s="233"/>
      <c r="D3433" s="234" t="s">
        <v>171</v>
      </c>
      <c r="E3433" s="235" t="s">
        <v>19</v>
      </c>
      <c r="F3433" s="236" t="s">
        <v>4021</v>
      </c>
      <c r="G3433" s="233"/>
      <c r="H3433" s="237">
        <v>47.715000000000003</v>
      </c>
      <c r="I3433" s="238"/>
      <c r="J3433" s="233"/>
      <c r="K3433" s="233"/>
      <c r="L3433" s="239"/>
      <c r="M3433" s="240"/>
      <c r="N3433" s="241"/>
      <c r="O3433" s="241"/>
      <c r="P3433" s="241"/>
      <c r="Q3433" s="241"/>
      <c r="R3433" s="241"/>
      <c r="S3433" s="241"/>
      <c r="T3433" s="242"/>
      <c r="U3433" s="13"/>
      <c r="V3433" s="13"/>
      <c r="W3433" s="13"/>
      <c r="X3433" s="13"/>
      <c r="Y3433" s="13"/>
      <c r="Z3433" s="13"/>
      <c r="AA3433" s="13"/>
      <c r="AB3433" s="13"/>
      <c r="AC3433" s="13"/>
      <c r="AD3433" s="13"/>
      <c r="AE3433" s="13"/>
      <c r="AT3433" s="243" t="s">
        <v>171</v>
      </c>
      <c r="AU3433" s="243" t="s">
        <v>83</v>
      </c>
      <c r="AV3433" s="13" t="s">
        <v>83</v>
      </c>
      <c r="AW3433" s="13" t="s">
        <v>35</v>
      </c>
      <c r="AX3433" s="13" t="s">
        <v>73</v>
      </c>
      <c r="AY3433" s="243" t="s">
        <v>160</v>
      </c>
    </row>
    <row r="3434" s="13" customFormat="1">
      <c r="A3434" s="13"/>
      <c r="B3434" s="232"/>
      <c r="C3434" s="233"/>
      <c r="D3434" s="234" t="s">
        <v>171</v>
      </c>
      <c r="E3434" s="235" t="s">
        <v>19</v>
      </c>
      <c r="F3434" s="236" t="s">
        <v>4022</v>
      </c>
      <c r="G3434" s="233"/>
      <c r="H3434" s="237">
        <v>54.125999999999998</v>
      </c>
      <c r="I3434" s="238"/>
      <c r="J3434" s="233"/>
      <c r="K3434" s="233"/>
      <c r="L3434" s="239"/>
      <c r="M3434" s="240"/>
      <c r="N3434" s="241"/>
      <c r="O3434" s="241"/>
      <c r="P3434" s="241"/>
      <c r="Q3434" s="241"/>
      <c r="R3434" s="241"/>
      <c r="S3434" s="241"/>
      <c r="T3434" s="242"/>
      <c r="U3434" s="13"/>
      <c r="V3434" s="13"/>
      <c r="W3434" s="13"/>
      <c r="X3434" s="13"/>
      <c r="Y3434" s="13"/>
      <c r="Z3434" s="13"/>
      <c r="AA3434" s="13"/>
      <c r="AB3434" s="13"/>
      <c r="AC3434" s="13"/>
      <c r="AD3434" s="13"/>
      <c r="AE3434" s="13"/>
      <c r="AT3434" s="243" t="s">
        <v>171</v>
      </c>
      <c r="AU3434" s="243" t="s">
        <v>83</v>
      </c>
      <c r="AV3434" s="13" t="s">
        <v>83</v>
      </c>
      <c r="AW3434" s="13" t="s">
        <v>35</v>
      </c>
      <c r="AX3434" s="13" t="s">
        <v>73</v>
      </c>
      <c r="AY3434" s="243" t="s">
        <v>160</v>
      </c>
    </row>
    <row r="3435" s="14" customFormat="1">
      <c r="A3435" s="14"/>
      <c r="B3435" s="244"/>
      <c r="C3435" s="245"/>
      <c r="D3435" s="234" t="s">
        <v>171</v>
      </c>
      <c r="E3435" s="246" t="s">
        <v>19</v>
      </c>
      <c r="F3435" s="247" t="s">
        <v>180</v>
      </c>
      <c r="G3435" s="245"/>
      <c r="H3435" s="248">
        <v>567.74599999999998</v>
      </c>
      <c r="I3435" s="249"/>
      <c r="J3435" s="245"/>
      <c r="K3435" s="245"/>
      <c r="L3435" s="250"/>
      <c r="M3435" s="251"/>
      <c r="N3435" s="252"/>
      <c r="O3435" s="252"/>
      <c r="P3435" s="252"/>
      <c r="Q3435" s="252"/>
      <c r="R3435" s="252"/>
      <c r="S3435" s="252"/>
      <c r="T3435" s="253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T3435" s="254" t="s">
        <v>171</v>
      </c>
      <c r="AU3435" s="254" t="s">
        <v>83</v>
      </c>
      <c r="AV3435" s="14" t="s">
        <v>167</v>
      </c>
      <c r="AW3435" s="14" t="s">
        <v>35</v>
      </c>
      <c r="AX3435" s="14" t="s">
        <v>81</v>
      </c>
      <c r="AY3435" s="254" t="s">
        <v>160</v>
      </c>
    </row>
    <row r="3436" s="2" customFormat="1" ht="16.5" customHeight="1">
      <c r="A3436" s="40"/>
      <c r="B3436" s="41"/>
      <c r="C3436" s="214" t="s">
        <v>4023</v>
      </c>
      <c r="D3436" s="214" t="s">
        <v>162</v>
      </c>
      <c r="E3436" s="215" t="s">
        <v>4024</v>
      </c>
      <c r="F3436" s="216" t="s">
        <v>4025</v>
      </c>
      <c r="G3436" s="217" t="s">
        <v>165</v>
      </c>
      <c r="H3436" s="218">
        <v>567.74599999999998</v>
      </c>
      <c r="I3436" s="219"/>
      <c r="J3436" s="220">
        <f>ROUND(I3436*H3436,2)</f>
        <v>0</v>
      </c>
      <c r="K3436" s="216" t="s">
        <v>166</v>
      </c>
      <c r="L3436" s="46"/>
      <c r="M3436" s="221" t="s">
        <v>19</v>
      </c>
      <c r="N3436" s="222" t="s">
        <v>44</v>
      </c>
      <c r="O3436" s="86"/>
      <c r="P3436" s="223">
        <f>O3436*H3436</f>
        <v>0</v>
      </c>
      <c r="Q3436" s="223">
        <v>0.00029999999999999997</v>
      </c>
      <c r="R3436" s="223">
        <f>Q3436*H3436</f>
        <v>0.17032379999999997</v>
      </c>
      <c r="S3436" s="223">
        <v>0</v>
      </c>
      <c r="T3436" s="224">
        <f>S3436*H3436</f>
        <v>0</v>
      </c>
      <c r="U3436" s="40"/>
      <c r="V3436" s="40"/>
      <c r="W3436" s="40"/>
      <c r="X3436" s="40"/>
      <c r="Y3436" s="40"/>
      <c r="Z3436" s="40"/>
      <c r="AA3436" s="40"/>
      <c r="AB3436" s="40"/>
      <c r="AC3436" s="40"/>
      <c r="AD3436" s="40"/>
      <c r="AE3436" s="40"/>
      <c r="AR3436" s="225" t="s">
        <v>263</v>
      </c>
      <c r="AT3436" s="225" t="s">
        <v>162</v>
      </c>
      <c r="AU3436" s="225" t="s">
        <v>83</v>
      </c>
      <c r="AY3436" s="19" t="s">
        <v>160</v>
      </c>
      <c r="BE3436" s="226">
        <f>IF(N3436="základní",J3436,0)</f>
        <v>0</v>
      </c>
      <c r="BF3436" s="226">
        <f>IF(N3436="snížená",J3436,0)</f>
        <v>0</v>
      </c>
      <c r="BG3436" s="226">
        <f>IF(N3436="zákl. přenesená",J3436,0)</f>
        <v>0</v>
      </c>
      <c r="BH3436" s="226">
        <f>IF(N3436="sníž. přenesená",J3436,0)</f>
        <v>0</v>
      </c>
      <c r="BI3436" s="226">
        <f>IF(N3436="nulová",J3436,0)</f>
        <v>0</v>
      </c>
      <c r="BJ3436" s="19" t="s">
        <v>81</v>
      </c>
      <c r="BK3436" s="226">
        <f>ROUND(I3436*H3436,2)</f>
        <v>0</v>
      </c>
      <c r="BL3436" s="19" t="s">
        <v>263</v>
      </c>
      <c r="BM3436" s="225" t="s">
        <v>4026</v>
      </c>
    </row>
    <row r="3437" s="2" customFormat="1">
      <c r="A3437" s="40"/>
      <c r="B3437" s="41"/>
      <c r="C3437" s="42"/>
      <c r="D3437" s="227" t="s">
        <v>169</v>
      </c>
      <c r="E3437" s="42"/>
      <c r="F3437" s="228" t="s">
        <v>4027</v>
      </c>
      <c r="G3437" s="42"/>
      <c r="H3437" s="42"/>
      <c r="I3437" s="229"/>
      <c r="J3437" s="42"/>
      <c r="K3437" s="42"/>
      <c r="L3437" s="46"/>
      <c r="M3437" s="230"/>
      <c r="N3437" s="231"/>
      <c r="O3437" s="86"/>
      <c r="P3437" s="86"/>
      <c r="Q3437" s="86"/>
      <c r="R3437" s="86"/>
      <c r="S3437" s="86"/>
      <c r="T3437" s="87"/>
      <c r="U3437" s="40"/>
      <c r="V3437" s="40"/>
      <c r="W3437" s="40"/>
      <c r="X3437" s="40"/>
      <c r="Y3437" s="40"/>
      <c r="Z3437" s="40"/>
      <c r="AA3437" s="40"/>
      <c r="AB3437" s="40"/>
      <c r="AC3437" s="40"/>
      <c r="AD3437" s="40"/>
      <c r="AE3437" s="40"/>
      <c r="AT3437" s="19" t="s">
        <v>169</v>
      </c>
      <c r="AU3437" s="19" t="s">
        <v>83</v>
      </c>
    </row>
    <row r="3438" s="13" customFormat="1">
      <c r="A3438" s="13"/>
      <c r="B3438" s="232"/>
      <c r="C3438" s="233"/>
      <c r="D3438" s="234" t="s">
        <v>171</v>
      </c>
      <c r="E3438" s="235" t="s">
        <v>19</v>
      </c>
      <c r="F3438" s="236" t="s">
        <v>3999</v>
      </c>
      <c r="G3438" s="233"/>
      <c r="H3438" s="237">
        <v>46.018000000000001</v>
      </c>
      <c r="I3438" s="238"/>
      <c r="J3438" s="233"/>
      <c r="K3438" s="233"/>
      <c r="L3438" s="239"/>
      <c r="M3438" s="240"/>
      <c r="N3438" s="241"/>
      <c r="O3438" s="241"/>
      <c r="P3438" s="241"/>
      <c r="Q3438" s="241"/>
      <c r="R3438" s="241"/>
      <c r="S3438" s="241"/>
      <c r="T3438" s="242"/>
      <c r="U3438" s="13"/>
      <c r="V3438" s="13"/>
      <c r="W3438" s="13"/>
      <c r="X3438" s="13"/>
      <c r="Y3438" s="13"/>
      <c r="Z3438" s="13"/>
      <c r="AA3438" s="13"/>
      <c r="AB3438" s="13"/>
      <c r="AC3438" s="13"/>
      <c r="AD3438" s="13"/>
      <c r="AE3438" s="13"/>
      <c r="AT3438" s="243" t="s">
        <v>171</v>
      </c>
      <c r="AU3438" s="243" t="s">
        <v>83</v>
      </c>
      <c r="AV3438" s="13" t="s">
        <v>83</v>
      </c>
      <c r="AW3438" s="13" t="s">
        <v>35</v>
      </c>
      <c r="AX3438" s="13" t="s">
        <v>73</v>
      </c>
      <c r="AY3438" s="243" t="s">
        <v>160</v>
      </c>
    </row>
    <row r="3439" s="13" customFormat="1">
      <c r="A3439" s="13"/>
      <c r="B3439" s="232"/>
      <c r="C3439" s="233"/>
      <c r="D3439" s="234" t="s">
        <v>171</v>
      </c>
      <c r="E3439" s="235" t="s">
        <v>19</v>
      </c>
      <c r="F3439" s="236" t="s">
        <v>4000</v>
      </c>
      <c r="G3439" s="233"/>
      <c r="H3439" s="237">
        <v>43.615000000000002</v>
      </c>
      <c r="I3439" s="238"/>
      <c r="J3439" s="233"/>
      <c r="K3439" s="233"/>
      <c r="L3439" s="239"/>
      <c r="M3439" s="240"/>
      <c r="N3439" s="241"/>
      <c r="O3439" s="241"/>
      <c r="P3439" s="241"/>
      <c r="Q3439" s="241"/>
      <c r="R3439" s="241"/>
      <c r="S3439" s="241"/>
      <c r="T3439" s="242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T3439" s="243" t="s">
        <v>171</v>
      </c>
      <c r="AU3439" s="243" t="s">
        <v>83</v>
      </c>
      <c r="AV3439" s="13" t="s">
        <v>83</v>
      </c>
      <c r="AW3439" s="13" t="s">
        <v>35</v>
      </c>
      <c r="AX3439" s="13" t="s">
        <v>73</v>
      </c>
      <c r="AY3439" s="243" t="s">
        <v>160</v>
      </c>
    </row>
    <row r="3440" s="13" customFormat="1">
      <c r="A3440" s="13"/>
      <c r="B3440" s="232"/>
      <c r="C3440" s="233"/>
      <c r="D3440" s="234" t="s">
        <v>171</v>
      </c>
      <c r="E3440" s="235" t="s">
        <v>19</v>
      </c>
      <c r="F3440" s="236" t="s">
        <v>4001</v>
      </c>
      <c r="G3440" s="233"/>
      <c r="H3440" s="237">
        <v>3.6000000000000001</v>
      </c>
      <c r="I3440" s="238"/>
      <c r="J3440" s="233"/>
      <c r="K3440" s="233"/>
      <c r="L3440" s="239"/>
      <c r="M3440" s="240"/>
      <c r="N3440" s="241"/>
      <c r="O3440" s="241"/>
      <c r="P3440" s="241"/>
      <c r="Q3440" s="241"/>
      <c r="R3440" s="241"/>
      <c r="S3440" s="241"/>
      <c r="T3440" s="242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  <c r="AT3440" s="243" t="s">
        <v>171</v>
      </c>
      <c r="AU3440" s="243" t="s">
        <v>83</v>
      </c>
      <c r="AV3440" s="13" t="s">
        <v>83</v>
      </c>
      <c r="AW3440" s="13" t="s">
        <v>35</v>
      </c>
      <c r="AX3440" s="13" t="s">
        <v>73</v>
      </c>
      <c r="AY3440" s="243" t="s">
        <v>160</v>
      </c>
    </row>
    <row r="3441" s="13" customFormat="1">
      <c r="A3441" s="13"/>
      <c r="B3441" s="232"/>
      <c r="C3441" s="233"/>
      <c r="D3441" s="234" t="s">
        <v>171</v>
      </c>
      <c r="E3441" s="235" t="s">
        <v>19</v>
      </c>
      <c r="F3441" s="236" t="s">
        <v>4002</v>
      </c>
      <c r="G3441" s="233"/>
      <c r="H3441" s="237">
        <v>10.720000000000001</v>
      </c>
      <c r="I3441" s="238"/>
      <c r="J3441" s="233"/>
      <c r="K3441" s="233"/>
      <c r="L3441" s="239"/>
      <c r="M3441" s="240"/>
      <c r="N3441" s="241"/>
      <c r="O3441" s="241"/>
      <c r="P3441" s="241"/>
      <c r="Q3441" s="241"/>
      <c r="R3441" s="241"/>
      <c r="S3441" s="241"/>
      <c r="T3441" s="242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T3441" s="243" t="s">
        <v>171</v>
      </c>
      <c r="AU3441" s="243" t="s">
        <v>83</v>
      </c>
      <c r="AV3441" s="13" t="s">
        <v>83</v>
      </c>
      <c r="AW3441" s="13" t="s">
        <v>35</v>
      </c>
      <c r="AX3441" s="13" t="s">
        <v>73</v>
      </c>
      <c r="AY3441" s="243" t="s">
        <v>160</v>
      </c>
    </row>
    <row r="3442" s="13" customFormat="1">
      <c r="A3442" s="13"/>
      <c r="B3442" s="232"/>
      <c r="C3442" s="233"/>
      <c r="D3442" s="234" t="s">
        <v>171</v>
      </c>
      <c r="E3442" s="235" t="s">
        <v>19</v>
      </c>
      <c r="F3442" s="236" t="s">
        <v>4003</v>
      </c>
      <c r="G3442" s="233"/>
      <c r="H3442" s="237">
        <v>11.625999999999999</v>
      </c>
      <c r="I3442" s="238"/>
      <c r="J3442" s="233"/>
      <c r="K3442" s="233"/>
      <c r="L3442" s="239"/>
      <c r="M3442" s="240"/>
      <c r="N3442" s="241"/>
      <c r="O3442" s="241"/>
      <c r="P3442" s="241"/>
      <c r="Q3442" s="241"/>
      <c r="R3442" s="241"/>
      <c r="S3442" s="241"/>
      <c r="T3442" s="242"/>
      <c r="U3442" s="13"/>
      <c r="V3442" s="13"/>
      <c r="W3442" s="13"/>
      <c r="X3442" s="13"/>
      <c r="Y3442" s="13"/>
      <c r="Z3442" s="13"/>
      <c r="AA3442" s="13"/>
      <c r="AB3442" s="13"/>
      <c r="AC3442" s="13"/>
      <c r="AD3442" s="13"/>
      <c r="AE3442" s="13"/>
      <c r="AT3442" s="243" t="s">
        <v>171</v>
      </c>
      <c r="AU3442" s="243" t="s">
        <v>83</v>
      </c>
      <c r="AV3442" s="13" t="s">
        <v>83</v>
      </c>
      <c r="AW3442" s="13" t="s">
        <v>35</v>
      </c>
      <c r="AX3442" s="13" t="s">
        <v>73</v>
      </c>
      <c r="AY3442" s="243" t="s">
        <v>160</v>
      </c>
    </row>
    <row r="3443" s="13" customFormat="1">
      <c r="A3443" s="13"/>
      <c r="B3443" s="232"/>
      <c r="C3443" s="233"/>
      <c r="D3443" s="234" t="s">
        <v>171</v>
      </c>
      <c r="E3443" s="235" t="s">
        <v>19</v>
      </c>
      <c r="F3443" s="236" t="s">
        <v>4004</v>
      </c>
      <c r="G3443" s="233"/>
      <c r="H3443" s="237">
        <v>3.6000000000000001</v>
      </c>
      <c r="I3443" s="238"/>
      <c r="J3443" s="233"/>
      <c r="K3443" s="233"/>
      <c r="L3443" s="239"/>
      <c r="M3443" s="240"/>
      <c r="N3443" s="241"/>
      <c r="O3443" s="241"/>
      <c r="P3443" s="241"/>
      <c r="Q3443" s="241"/>
      <c r="R3443" s="241"/>
      <c r="S3443" s="241"/>
      <c r="T3443" s="242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T3443" s="243" t="s">
        <v>171</v>
      </c>
      <c r="AU3443" s="243" t="s">
        <v>83</v>
      </c>
      <c r="AV3443" s="13" t="s">
        <v>83</v>
      </c>
      <c r="AW3443" s="13" t="s">
        <v>35</v>
      </c>
      <c r="AX3443" s="13" t="s">
        <v>73</v>
      </c>
      <c r="AY3443" s="243" t="s">
        <v>160</v>
      </c>
    </row>
    <row r="3444" s="13" customFormat="1">
      <c r="A3444" s="13"/>
      <c r="B3444" s="232"/>
      <c r="C3444" s="233"/>
      <c r="D3444" s="234" t="s">
        <v>171</v>
      </c>
      <c r="E3444" s="235" t="s">
        <v>19</v>
      </c>
      <c r="F3444" s="236" t="s">
        <v>4005</v>
      </c>
      <c r="G3444" s="233"/>
      <c r="H3444" s="237">
        <v>43.042999999999999</v>
      </c>
      <c r="I3444" s="238"/>
      <c r="J3444" s="233"/>
      <c r="K3444" s="233"/>
      <c r="L3444" s="239"/>
      <c r="M3444" s="240"/>
      <c r="N3444" s="241"/>
      <c r="O3444" s="241"/>
      <c r="P3444" s="241"/>
      <c r="Q3444" s="241"/>
      <c r="R3444" s="241"/>
      <c r="S3444" s="241"/>
      <c r="T3444" s="242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T3444" s="243" t="s">
        <v>171</v>
      </c>
      <c r="AU3444" s="243" t="s">
        <v>83</v>
      </c>
      <c r="AV3444" s="13" t="s">
        <v>83</v>
      </c>
      <c r="AW3444" s="13" t="s">
        <v>35</v>
      </c>
      <c r="AX3444" s="13" t="s">
        <v>73</v>
      </c>
      <c r="AY3444" s="243" t="s">
        <v>160</v>
      </c>
    </row>
    <row r="3445" s="13" customFormat="1">
      <c r="A3445" s="13"/>
      <c r="B3445" s="232"/>
      <c r="C3445" s="233"/>
      <c r="D3445" s="234" t="s">
        <v>171</v>
      </c>
      <c r="E3445" s="235" t="s">
        <v>19</v>
      </c>
      <c r="F3445" s="236" t="s">
        <v>4006</v>
      </c>
      <c r="G3445" s="233"/>
      <c r="H3445" s="237">
        <v>43.506999999999998</v>
      </c>
      <c r="I3445" s="238"/>
      <c r="J3445" s="233"/>
      <c r="K3445" s="233"/>
      <c r="L3445" s="239"/>
      <c r="M3445" s="240"/>
      <c r="N3445" s="241"/>
      <c r="O3445" s="241"/>
      <c r="P3445" s="241"/>
      <c r="Q3445" s="241"/>
      <c r="R3445" s="241"/>
      <c r="S3445" s="241"/>
      <c r="T3445" s="242"/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3"/>
      <c r="AT3445" s="243" t="s">
        <v>171</v>
      </c>
      <c r="AU3445" s="243" t="s">
        <v>83</v>
      </c>
      <c r="AV3445" s="13" t="s">
        <v>83</v>
      </c>
      <c r="AW3445" s="13" t="s">
        <v>35</v>
      </c>
      <c r="AX3445" s="13" t="s">
        <v>73</v>
      </c>
      <c r="AY3445" s="243" t="s">
        <v>160</v>
      </c>
    </row>
    <row r="3446" s="13" customFormat="1">
      <c r="A3446" s="13"/>
      <c r="B3446" s="232"/>
      <c r="C3446" s="233"/>
      <c r="D3446" s="234" t="s">
        <v>171</v>
      </c>
      <c r="E3446" s="235" t="s">
        <v>19</v>
      </c>
      <c r="F3446" s="236" t="s">
        <v>4007</v>
      </c>
      <c r="G3446" s="233"/>
      <c r="H3446" s="237">
        <v>18.565000000000001</v>
      </c>
      <c r="I3446" s="238"/>
      <c r="J3446" s="233"/>
      <c r="K3446" s="233"/>
      <c r="L3446" s="239"/>
      <c r="M3446" s="240"/>
      <c r="N3446" s="241"/>
      <c r="O3446" s="241"/>
      <c r="P3446" s="241"/>
      <c r="Q3446" s="241"/>
      <c r="R3446" s="241"/>
      <c r="S3446" s="241"/>
      <c r="T3446" s="242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  <c r="AT3446" s="243" t="s">
        <v>171</v>
      </c>
      <c r="AU3446" s="243" t="s">
        <v>83</v>
      </c>
      <c r="AV3446" s="13" t="s">
        <v>83</v>
      </c>
      <c r="AW3446" s="13" t="s">
        <v>35</v>
      </c>
      <c r="AX3446" s="13" t="s">
        <v>73</v>
      </c>
      <c r="AY3446" s="243" t="s">
        <v>160</v>
      </c>
    </row>
    <row r="3447" s="13" customFormat="1">
      <c r="A3447" s="13"/>
      <c r="B3447" s="232"/>
      <c r="C3447" s="233"/>
      <c r="D3447" s="234" t="s">
        <v>171</v>
      </c>
      <c r="E3447" s="235" t="s">
        <v>19</v>
      </c>
      <c r="F3447" s="236" t="s">
        <v>4008</v>
      </c>
      <c r="G3447" s="233"/>
      <c r="H3447" s="237">
        <v>11.98</v>
      </c>
      <c r="I3447" s="238"/>
      <c r="J3447" s="233"/>
      <c r="K3447" s="233"/>
      <c r="L3447" s="239"/>
      <c r="M3447" s="240"/>
      <c r="N3447" s="241"/>
      <c r="O3447" s="241"/>
      <c r="P3447" s="241"/>
      <c r="Q3447" s="241"/>
      <c r="R3447" s="241"/>
      <c r="S3447" s="241"/>
      <c r="T3447" s="242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  <c r="AT3447" s="243" t="s">
        <v>171</v>
      </c>
      <c r="AU3447" s="243" t="s">
        <v>83</v>
      </c>
      <c r="AV3447" s="13" t="s">
        <v>83</v>
      </c>
      <c r="AW3447" s="13" t="s">
        <v>35</v>
      </c>
      <c r="AX3447" s="13" t="s">
        <v>73</v>
      </c>
      <c r="AY3447" s="243" t="s">
        <v>160</v>
      </c>
    </row>
    <row r="3448" s="13" customFormat="1">
      <c r="A3448" s="13"/>
      <c r="B3448" s="232"/>
      <c r="C3448" s="233"/>
      <c r="D3448" s="234" t="s">
        <v>171</v>
      </c>
      <c r="E3448" s="235" t="s">
        <v>19</v>
      </c>
      <c r="F3448" s="236" t="s">
        <v>4009</v>
      </c>
      <c r="G3448" s="233"/>
      <c r="H3448" s="237">
        <v>18.597999999999999</v>
      </c>
      <c r="I3448" s="238"/>
      <c r="J3448" s="233"/>
      <c r="K3448" s="233"/>
      <c r="L3448" s="239"/>
      <c r="M3448" s="240"/>
      <c r="N3448" s="241"/>
      <c r="O3448" s="241"/>
      <c r="P3448" s="241"/>
      <c r="Q3448" s="241"/>
      <c r="R3448" s="241"/>
      <c r="S3448" s="241"/>
      <c r="T3448" s="242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T3448" s="243" t="s">
        <v>171</v>
      </c>
      <c r="AU3448" s="243" t="s">
        <v>83</v>
      </c>
      <c r="AV3448" s="13" t="s">
        <v>83</v>
      </c>
      <c r="AW3448" s="13" t="s">
        <v>35</v>
      </c>
      <c r="AX3448" s="13" t="s">
        <v>73</v>
      </c>
      <c r="AY3448" s="243" t="s">
        <v>160</v>
      </c>
    </row>
    <row r="3449" s="13" customFormat="1">
      <c r="A3449" s="13"/>
      <c r="B3449" s="232"/>
      <c r="C3449" s="233"/>
      <c r="D3449" s="234" t="s">
        <v>171</v>
      </c>
      <c r="E3449" s="235" t="s">
        <v>19</v>
      </c>
      <c r="F3449" s="236" t="s">
        <v>4010</v>
      </c>
      <c r="G3449" s="233"/>
      <c r="H3449" s="237">
        <v>12.090999999999999</v>
      </c>
      <c r="I3449" s="238"/>
      <c r="J3449" s="233"/>
      <c r="K3449" s="233"/>
      <c r="L3449" s="239"/>
      <c r="M3449" s="240"/>
      <c r="N3449" s="241"/>
      <c r="O3449" s="241"/>
      <c r="P3449" s="241"/>
      <c r="Q3449" s="241"/>
      <c r="R3449" s="241"/>
      <c r="S3449" s="241"/>
      <c r="T3449" s="242"/>
      <c r="U3449" s="13"/>
      <c r="V3449" s="13"/>
      <c r="W3449" s="13"/>
      <c r="X3449" s="13"/>
      <c r="Y3449" s="13"/>
      <c r="Z3449" s="13"/>
      <c r="AA3449" s="13"/>
      <c r="AB3449" s="13"/>
      <c r="AC3449" s="13"/>
      <c r="AD3449" s="13"/>
      <c r="AE3449" s="13"/>
      <c r="AT3449" s="243" t="s">
        <v>171</v>
      </c>
      <c r="AU3449" s="243" t="s">
        <v>83</v>
      </c>
      <c r="AV3449" s="13" t="s">
        <v>83</v>
      </c>
      <c r="AW3449" s="13" t="s">
        <v>35</v>
      </c>
      <c r="AX3449" s="13" t="s">
        <v>73</v>
      </c>
      <c r="AY3449" s="243" t="s">
        <v>160</v>
      </c>
    </row>
    <row r="3450" s="13" customFormat="1">
      <c r="A3450" s="13"/>
      <c r="B3450" s="232"/>
      <c r="C3450" s="233"/>
      <c r="D3450" s="234" t="s">
        <v>171</v>
      </c>
      <c r="E3450" s="235" t="s">
        <v>19</v>
      </c>
      <c r="F3450" s="236" t="s">
        <v>4011</v>
      </c>
      <c r="G3450" s="233"/>
      <c r="H3450" s="237">
        <v>58.234999999999999</v>
      </c>
      <c r="I3450" s="238"/>
      <c r="J3450" s="233"/>
      <c r="K3450" s="233"/>
      <c r="L3450" s="239"/>
      <c r="M3450" s="240"/>
      <c r="N3450" s="241"/>
      <c r="O3450" s="241"/>
      <c r="P3450" s="241"/>
      <c r="Q3450" s="241"/>
      <c r="R3450" s="241"/>
      <c r="S3450" s="241"/>
      <c r="T3450" s="242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  <c r="AT3450" s="243" t="s">
        <v>171</v>
      </c>
      <c r="AU3450" s="243" t="s">
        <v>83</v>
      </c>
      <c r="AV3450" s="13" t="s">
        <v>83</v>
      </c>
      <c r="AW3450" s="13" t="s">
        <v>35</v>
      </c>
      <c r="AX3450" s="13" t="s">
        <v>73</v>
      </c>
      <c r="AY3450" s="243" t="s">
        <v>160</v>
      </c>
    </row>
    <row r="3451" s="13" customFormat="1">
      <c r="A3451" s="13"/>
      <c r="B3451" s="232"/>
      <c r="C3451" s="233"/>
      <c r="D3451" s="234" t="s">
        <v>171</v>
      </c>
      <c r="E3451" s="235" t="s">
        <v>19</v>
      </c>
      <c r="F3451" s="236" t="s">
        <v>4012</v>
      </c>
      <c r="G3451" s="233"/>
      <c r="H3451" s="237">
        <v>21.933</v>
      </c>
      <c r="I3451" s="238"/>
      <c r="J3451" s="233"/>
      <c r="K3451" s="233"/>
      <c r="L3451" s="239"/>
      <c r="M3451" s="240"/>
      <c r="N3451" s="241"/>
      <c r="O3451" s="241"/>
      <c r="P3451" s="241"/>
      <c r="Q3451" s="241"/>
      <c r="R3451" s="241"/>
      <c r="S3451" s="241"/>
      <c r="T3451" s="242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  <c r="AT3451" s="243" t="s">
        <v>171</v>
      </c>
      <c r="AU3451" s="243" t="s">
        <v>83</v>
      </c>
      <c r="AV3451" s="13" t="s">
        <v>83</v>
      </c>
      <c r="AW3451" s="13" t="s">
        <v>35</v>
      </c>
      <c r="AX3451" s="13" t="s">
        <v>73</v>
      </c>
      <c r="AY3451" s="243" t="s">
        <v>160</v>
      </c>
    </row>
    <row r="3452" s="15" customFormat="1">
      <c r="A3452" s="15"/>
      <c r="B3452" s="265"/>
      <c r="C3452" s="266"/>
      <c r="D3452" s="234" t="s">
        <v>171</v>
      </c>
      <c r="E3452" s="267" t="s">
        <v>19</v>
      </c>
      <c r="F3452" s="268" t="s">
        <v>1180</v>
      </c>
      <c r="G3452" s="266"/>
      <c r="H3452" s="269">
        <v>347.13099999999997</v>
      </c>
      <c r="I3452" s="270"/>
      <c r="J3452" s="266"/>
      <c r="K3452" s="266"/>
      <c r="L3452" s="271"/>
      <c r="M3452" s="272"/>
      <c r="N3452" s="273"/>
      <c r="O3452" s="273"/>
      <c r="P3452" s="273"/>
      <c r="Q3452" s="273"/>
      <c r="R3452" s="273"/>
      <c r="S3452" s="273"/>
      <c r="T3452" s="274"/>
      <c r="U3452" s="15"/>
      <c r="V3452" s="15"/>
      <c r="W3452" s="15"/>
      <c r="X3452" s="15"/>
      <c r="Y3452" s="15"/>
      <c r="Z3452" s="15"/>
      <c r="AA3452" s="15"/>
      <c r="AB3452" s="15"/>
      <c r="AC3452" s="15"/>
      <c r="AD3452" s="15"/>
      <c r="AE3452" s="15"/>
      <c r="AT3452" s="275" t="s">
        <v>171</v>
      </c>
      <c r="AU3452" s="275" t="s">
        <v>83</v>
      </c>
      <c r="AV3452" s="15" t="s">
        <v>181</v>
      </c>
      <c r="AW3452" s="15" t="s">
        <v>35</v>
      </c>
      <c r="AX3452" s="15" t="s">
        <v>73</v>
      </c>
      <c r="AY3452" s="275" t="s">
        <v>160</v>
      </c>
    </row>
    <row r="3453" s="13" customFormat="1">
      <c r="A3453" s="13"/>
      <c r="B3453" s="232"/>
      <c r="C3453" s="233"/>
      <c r="D3453" s="234" t="s">
        <v>171</v>
      </c>
      <c r="E3453" s="235" t="s">
        <v>19</v>
      </c>
      <c r="F3453" s="236" t="s">
        <v>4013</v>
      </c>
      <c r="G3453" s="233"/>
      <c r="H3453" s="237">
        <v>3.6000000000000001</v>
      </c>
      <c r="I3453" s="238"/>
      <c r="J3453" s="233"/>
      <c r="K3453" s="233"/>
      <c r="L3453" s="239"/>
      <c r="M3453" s="240"/>
      <c r="N3453" s="241"/>
      <c r="O3453" s="241"/>
      <c r="P3453" s="241"/>
      <c r="Q3453" s="241"/>
      <c r="R3453" s="241"/>
      <c r="S3453" s="241"/>
      <c r="T3453" s="242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T3453" s="243" t="s">
        <v>171</v>
      </c>
      <c r="AU3453" s="243" t="s">
        <v>83</v>
      </c>
      <c r="AV3453" s="13" t="s">
        <v>83</v>
      </c>
      <c r="AW3453" s="13" t="s">
        <v>35</v>
      </c>
      <c r="AX3453" s="13" t="s">
        <v>73</v>
      </c>
      <c r="AY3453" s="243" t="s">
        <v>160</v>
      </c>
    </row>
    <row r="3454" s="13" customFormat="1">
      <c r="A3454" s="13"/>
      <c r="B3454" s="232"/>
      <c r="C3454" s="233"/>
      <c r="D3454" s="234" t="s">
        <v>171</v>
      </c>
      <c r="E3454" s="235" t="s">
        <v>19</v>
      </c>
      <c r="F3454" s="236" t="s">
        <v>4014</v>
      </c>
      <c r="G3454" s="233"/>
      <c r="H3454" s="237">
        <v>3.6000000000000001</v>
      </c>
      <c r="I3454" s="238"/>
      <c r="J3454" s="233"/>
      <c r="K3454" s="233"/>
      <c r="L3454" s="239"/>
      <c r="M3454" s="240"/>
      <c r="N3454" s="241"/>
      <c r="O3454" s="241"/>
      <c r="P3454" s="241"/>
      <c r="Q3454" s="241"/>
      <c r="R3454" s="241"/>
      <c r="S3454" s="241"/>
      <c r="T3454" s="242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T3454" s="243" t="s">
        <v>171</v>
      </c>
      <c r="AU3454" s="243" t="s">
        <v>83</v>
      </c>
      <c r="AV3454" s="13" t="s">
        <v>83</v>
      </c>
      <c r="AW3454" s="13" t="s">
        <v>35</v>
      </c>
      <c r="AX3454" s="13" t="s">
        <v>73</v>
      </c>
      <c r="AY3454" s="243" t="s">
        <v>160</v>
      </c>
    </row>
    <row r="3455" s="13" customFormat="1">
      <c r="A3455" s="13"/>
      <c r="B3455" s="232"/>
      <c r="C3455" s="233"/>
      <c r="D3455" s="234" t="s">
        <v>171</v>
      </c>
      <c r="E3455" s="235" t="s">
        <v>19</v>
      </c>
      <c r="F3455" s="236" t="s">
        <v>4015</v>
      </c>
      <c r="G3455" s="233"/>
      <c r="H3455" s="237">
        <v>20.198</v>
      </c>
      <c r="I3455" s="238"/>
      <c r="J3455" s="233"/>
      <c r="K3455" s="233"/>
      <c r="L3455" s="239"/>
      <c r="M3455" s="240"/>
      <c r="N3455" s="241"/>
      <c r="O3455" s="241"/>
      <c r="P3455" s="241"/>
      <c r="Q3455" s="241"/>
      <c r="R3455" s="241"/>
      <c r="S3455" s="241"/>
      <c r="T3455" s="242"/>
      <c r="U3455" s="13"/>
      <c r="V3455" s="13"/>
      <c r="W3455" s="13"/>
      <c r="X3455" s="13"/>
      <c r="Y3455" s="13"/>
      <c r="Z3455" s="13"/>
      <c r="AA3455" s="13"/>
      <c r="AB3455" s="13"/>
      <c r="AC3455" s="13"/>
      <c r="AD3455" s="13"/>
      <c r="AE3455" s="13"/>
      <c r="AT3455" s="243" t="s">
        <v>171</v>
      </c>
      <c r="AU3455" s="243" t="s">
        <v>83</v>
      </c>
      <c r="AV3455" s="13" t="s">
        <v>83</v>
      </c>
      <c r="AW3455" s="13" t="s">
        <v>35</v>
      </c>
      <c r="AX3455" s="13" t="s">
        <v>73</v>
      </c>
      <c r="AY3455" s="243" t="s">
        <v>160</v>
      </c>
    </row>
    <row r="3456" s="13" customFormat="1">
      <c r="A3456" s="13"/>
      <c r="B3456" s="232"/>
      <c r="C3456" s="233"/>
      <c r="D3456" s="234" t="s">
        <v>171</v>
      </c>
      <c r="E3456" s="235" t="s">
        <v>19</v>
      </c>
      <c r="F3456" s="236" t="s">
        <v>4016</v>
      </c>
      <c r="G3456" s="233"/>
      <c r="H3456" s="237">
        <v>43.847999999999999</v>
      </c>
      <c r="I3456" s="238"/>
      <c r="J3456" s="233"/>
      <c r="K3456" s="233"/>
      <c r="L3456" s="239"/>
      <c r="M3456" s="240"/>
      <c r="N3456" s="241"/>
      <c r="O3456" s="241"/>
      <c r="P3456" s="241"/>
      <c r="Q3456" s="241"/>
      <c r="R3456" s="241"/>
      <c r="S3456" s="241"/>
      <c r="T3456" s="242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  <c r="AT3456" s="243" t="s">
        <v>171</v>
      </c>
      <c r="AU3456" s="243" t="s">
        <v>83</v>
      </c>
      <c r="AV3456" s="13" t="s">
        <v>83</v>
      </c>
      <c r="AW3456" s="13" t="s">
        <v>35</v>
      </c>
      <c r="AX3456" s="13" t="s">
        <v>73</v>
      </c>
      <c r="AY3456" s="243" t="s">
        <v>160</v>
      </c>
    </row>
    <row r="3457" s="13" customFormat="1">
      <c r="A3457" s="13"/>
      <c r="B3457" s="232"/>
      <c r="C3457" s="233"/>
      <c r="D3457" s="234" t="s">
        <v>171</v>
      </c>
      <c r="E3457" s="235" t="s">
        <v>19</v>
      </c>
      <c r="F3457" s="236" t="s">
        <v>4017</v>
      </c>
      <c r="G3457" s="233"/>
      <c r="H3457" s="237">
        <v>14.244999999999999</v>
      </c>
      <c r="I3457" s="238"/>
      <c r="J3457" s="233"/>
      <c r="K3457" s="233"/>
      <c r="L3457" s="239"/>
      <c r="M3457" s="240"/>
      <c r="N3457" s="241"/>
      <c r="O3457" s="241"/>
      <c r="P3457" s="241"/>
      <c r="Q3457" s="241"/>
      <c r="R3457" s="241"/>
      <c r="S3457" s="241"/>
      <c r="T3457" s="242"/>
      <c r="U3457" s="13"/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3"/>
      <c r="AT3457" s="243" t="s">
        <v>171</v>
      </c>
      <c r="AU3457" s="243" t="s">
        <v>83</v>
      </c>
      <c r="AV3457" s="13" t="s">
        <v>83</v>
      </c>
      <c r="AW3457" s="13" t="s">
        <v>35</v>
      </c>
      <c r="AX3457" s="13" t="s">
        <v>73</v>
      </c>
      <c r="AY3457" s="243" t="s">
        <v>160</v>
      </c>
    </row>
    <row r="3458" s="13" customFormat="1">
      <c r="A3458" s="13"/>
      <c r="B3458" s="232"/>
      <c r="C3458" s="233"/>
      <c r="D3458" s="234" t="s">
        <v>171</v>
      </c>
      <c r="E3458" s="235" t="s">
        <v>19</v>
      </c>
      <c r="F3458" s="236" t="s">
        <v>4018</v>
      </c>
      <c r="G3458" s="233"/>
      <c r="H3458" s="237">
        <v>27.527999999999999</v>
      </c>
      <c r="I3458" s="238"/>
      <c r="J3458" s="233"/>
      <c r="K3458" s="233"/>
      <c r="L3458" s="239"/>
      <c r="M3458" s="240"/>
      <c r="N3458" s="241"/>
      <c r="O3458" s="241"/>
      <c r="P3458" s="241"/>
      <c r="Q3458" s="241"/>
      <c r="R3458" s="241"/>
      <c r="S3458" s="241"/>
      <c r="T3458" s="242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T3458" s="243" t="s">
        <v>171</v>
      </c>
      <c r="AU3458" s="243" t="s">
        <v>83</v>
      </c>
      <c r="AV3458" s="13" t="s">
        <v>83</v>
      </c>
      <c r="AW3458" s="13" t="s">
        <v>35</v>
      </c>
      <c r="AX3458" s="13" t="s">
        <v>73</v>
      </c>
      <c r="AY3458" s="243" t="s">
        <v>160</v>
      </c>
    </row>
    <row r="3459" s="13" customFormat="1">
      <c r="A3459" s="13"/>
      <c r="B3459" s="232"/>
      <c r="C3459" s="233"/>
      <c r="D3459" s="234" t="s">
        <v>171</v>
      </c>
      <c r="E3459" s="235" t="s">
        <v>19</v>
      </c>
      <c r="F3459" s="236" t="s">
        <v>4019</v>
      </c>
      <c r="G3459" s="233"/>
      <c r="H3459" s="237">
        <v>1.9750000000000001</v>
      </c>
      <c r="I3459" s="238"/>
      <c r="J3459" s="233"/>
      <c r="K3459" s="233"/>
      <c r="L3459" s="239"/>
      <c r="M3459" s="240"/>
      <c r="N3459" s="241"/>
      <c r="O3459" s="241"/>
      <c r="P3459" s="241"/>
      <c r="Q3459" s="241"/>
      <c r="R3459" s="241"/>
      <c r="S3459" s="241"/>
      <c r="T3459" s="242"/>
      <c r="U3459" s="13"/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3"/>
      <c r="AT3459" s="243" t="s">
        <v>171</v>
      </c>
      <c r="AU3459" s="243" t="s">
        <v>83</v>
      </c>
      <c r="AV3459" s="13" t="s">
        <v>83</v>
      </c>
      <c r="AW3459" s="13" t="s">
        <v>35</v>
      </c>
      <c r="AX3459" s="13" t="s">
        <v>73</v>
      </c>
      <c r="AY3459" s="243" t="s">
        <v>160</v>
      </c>
    </row>
    <row r="3460" s="13" customFormat="1">
      <c r="A3460" s="13"/>
      <c r="B3460" s="232"/>
      <c r="C3460" s="233"/>
      <c r="D3460" s="234" t="s">
        <v>171</v>
      </c>
      <c r="E3460" s="235" t="s">
        <v>19</v>
      </c>
      <c r="F3460" s="236" t="s">
        <v>4020</v>
      </c>
      <c r="G3460" s="233"/>
      <c r="H3460" s="237">
        <v>3.7799999999999998</v>
      </c>
      <c r="I3460" s="238"/>
      <c r="J3460" s="233"/>
      <c r="K3460" s="233"/>
      <c r="L3460" s="239"/>
      <c r="M3460" s="240"/>
      <c r="N3460" s="241"/>
      <c r="O3460" s="241"/>
      <c r="P3460" s="241"/>
      <c r="Q3460" s="241"/>
      <c r="R3460" s="241"/>
      <c r="S3460" s="241"/>
      <c r="T3460" s="242"/>
      <c r="U3460" s="13"/>
      <c r="V3460" s="13"/>
      <c r="W3460" s="13"/>
      <c r="X3460" s="13"/>
      <c r="Y3460" s="13"/>
      <c r="Z3460" s="13"/>
      <c r="AA3460" s="13"/>
      <c r="AB3460" s="13"/>
      <c r="AC3460" s="13"/>
      <c r="AD3460" s="13"/>
      <c r="AE3460" s="13"/>
      <c r="AT3460" s="243" t="s">
        <v>171</v>
      </c>
      <c r="AU3460" s="243" t="s">
        <v>83</v>
      </c>
      <c r="AV3460" s="13" t="s">
        <v>83</v>
      </c>
      <c r="AW3460" s="13" t="s">
        <v>35</v>
      </c>
      <c r="AX3460" s="13" t="s">
        <v>73</v>
      </c>
      <c r="AY3460" s="243" t="s">
        <v>160</v>
      </c>
    </row>
    <row r="3461" s="13" customFormat="1">
      <c r="A3461" s="13"/>
      <c r="B3461" s="232"/>
      <c r="C3461" s="233"/>
      <c r="D3461" s="234" t="s">
        <v>171</v>
      </c>
      <c r="E3461" s="235" t="s">
        <v>19</v>
      </c>
      <c r="F3461" s="236" t="s">
        <v>4021</v>
      </c>
      <c r="G3461" s="233"/>
      <c r="H3461" s="237">
        <v>47.715000000000003</v>
      </c>
      <c r="I3461" s="238"/>
      <c r="J3461" s="233"/>
      <c r="K3461" s="233"/>
      <c r="L3461" s="239"/>
      <c r="M3461" s="240"/>
      <c r="N3461" s="241"/>
      <c r="O3461" s="241"/>
      <c r="P3461" s="241"/>
      <c r="Q3461" s="241"/>
      <c r="R3461" s="241"/>
      <c r="S3461" s="241"/>
      <c r="T3461" s="242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  <c r="AT3461" s="243" t="s">
        <v>171</v>
      </c>
      <c r="AU3461" s="243" t="s">
        <v>83</v>
      </c>
      <c r="AV3461" s="13" t="s">
        <v>83</v>
      </c>
      <c r="AW3461" s="13" t="s">
        <v>35</v>
      </c>
      <c r="AX3461" s="13" t="s">
        <v>73</v>
      </c>
      <c r="AY3461" s="243" t="s">
        <v>160</v>
      </c>
    </row>
    <row r="3462" s="13" customFormat="1">
      <c r="A3462" s="13"/>
      <c r="B3462" s="232"/>
      <c r="C3462" s="233"/>
      <c r="D3462" s="234" t="s">
        <v>171</v>
      </c>
      <c r="E3462" s="235" t="s">
        <v>19</v>
      </c>
      <c r="F3462" s="236" t="s">
        <v>4022</v>
      </c>
      <c r="G3462" s="233"/>
      <c r="H3462" s="237">
        <v>54.125999999999998</v>
      </c>
      <c r="I3462" s="238"/>
      <c r="J3462" s="233"/>
      <c r="K3462" s="233"/>
      <c r="L3462" s="239"/>
      <c r="M3462" s="240"/>
      <c r="N3462" s="241"/>
      <c r="O3462" s="241"/>
      <c r="P3462" s="241"/>
      <c r="Q3462" s="241"/>
      <c r="R3462" s="241"/>
      <c r="S3462" s="241"/>
      <c r="T3462" s="242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T3462" s="243" t="s">
        <v>171</v>
      </c>
      <c r="AU3462" s="243" t="s">
        <v>83</v>
      </c>
      <c r="AV3462" s="13" t="s">
        <v>83</v>
      </c>
      <c r="AW3462" s="13" t="s">
        <v>35</v>
      </c>
      <c r="AX3462" s="13" t="s">
        <v>73</v>
      </c>
      <c r="AY3462" s="243" t="s">
        <v>160</v>
      </c>
    </row>
    <row r="3463" s="14" customFormat="1">
      <c r="A3463" s="14"/>
      <c r="B3463" s="244"/>
      <c r="C3463" s="245"/>
      <c r="D3463" s="234" t="s">
        <v>171</v>
      </c>
      <c r="E3463" s="246" t="s">
        <v>19</v>
      </c>
      <c r="F3463" s="247" t="s">
        <v>180</v>
      </c>
      <c r="G3463" s="245"/>
      <c r="H3463" s="248">
        <v>567.74599999999998</v>
      </c>
      <c r="I3463" s="249"/>
      <c r="J3463" s="245"/>
      <c r="K3463" s="245"/>
      <c r="L3463" s="250"/>
      <c r="M3463" s="251"/>
      <c r="N3463" s="252"/>
      <c r="O3463" s="252"/>
      <c r="P3463" s="252"/>
      <c r="Q3463" s="252"/>
      <c r="R3463" s="252"/>
      <c r="S3463" s="252"/>
      <c r="T3463" s="253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T3463" s="254" t="s">
        <v>171</v>
      </c>
      <c r="AU3463" s="254" t="s">
        <v>83</v>
      </c>
      <c r="AV3463" s="14" t="s">
        <v>167</v>
      </c>
      <c r="AW3463" s="14" t="s">
        <v>35</v>
      </c>
      <c r="AX3463" s="14" t="s">
        <v>81</v>
      </c>
      <c r="AY3463" s="254" t="s">
        <v>160</v>
      </c>
    </row>
    <row r="3464" s="2" customFormat="1" ht="24.15" customHeight="1">
      <c r="A3464" s="40"/>
      <c r="B3464" s="41"/>
      <c r="C3464" s="214" t="s">
        <v>4028</v>
      </c>
      <c r="D3464" s="214" t="s">
        <v>162</v>
      </c>
      <c r="E3464" s="215" t="s">
        <v>4029</v>
      </c>
      <c r="F3464" s="216" t="s">
        <v>4030</v>
      </c>
      <c r="G3464" s="217" t="s">
        <v>165</v>
      </c>
      <c r="H3464" s="218">
        <v>567.74599999999998</v>
      </c>
      <c r="I3464" s="219"/>
      <c r="J3464" s="220">
        <f>ROUND(I3464*H3464,2)</f>
        <v>0</v>
      </c>
      <c r="K3464" s="216" t="s">
        <v>166</v>
      </c>
      <c r="L3464" s="46"/>
      <c r="M3464" s="221" t="s">
        <v>19</v>
      </c>
      <c r="N3464" s="222" t="s">
        <v>44</v>
      </c>
      <c r="O3464" s="86"/>
      <c r="P3464" s="223">
        <f>O3464*H3464</f>
        <v>0</v>
      </c>
      <c r="Q3464" s="223">
        <v>0.0015</v>
      </c>
      <c r="R3464" s="223">
        <f>Q3464*H3464</f>
        <v>0.85161900000000001</v>
      </c>
      <c r="S3464" s="223">
        <v>0</v>
      </c>
      <c r="T3464" s="224">
        <f>S3464*H3464</f>
        <v>0</v>
      </c>
      <c r="U3464" s="40"/>
      <c r="V3464" s="40"/>
      <c r="W3464" s="40"/>
      <c r="X3464" s="40"/>
      <c r="Y3464" s="40"/>
      <c r="Z3464" s="40"/>
      <c r="AA3464" s="40"/>
      <c r="AB3464" s="40"/>
      <c r="AC3464" s="40"/>
      <c r="AD3464" s="40"/>
      <c r="AE3464" s="40"/>
      <c r="AR3464" s="225" t="s">
        <v>263</v>
      </c>
      <c r="AT3464" s="225" t="s">
        <v>162</v>
      </c>
      <c r="AU3464" s="225" t="s">
        <v>83</v>
      </c>
      <c r="AY3464" s="19" t="s">
        <v>160</v>
      </c>
      <c r="BE3464" s="226">
        <f>IF(N3464="základní",J3464,0)</f>
        <v>0</v>
      </c>
      <c r="BF3464" s="226">
        <f>IF(N3464="snížená",J3464,0)</f>
        <v>0</v>
      </c>
      <c r="BG3464" s="226">
        <f>IF(N3464="zákl. přenesená",J3464,0)</f>
        <v>0</v>
      </c>
      <c r="BH3464" s="226">
        <f>IF(N3464="sníž. přenesená",J3464,0)</f>
        <v>0</v>
      </c>
      <c r="BI3464" s="226">
        <f>IF(N3464="nulová",J3464,0)</f>
        <v>0</v>
      </c>
      <c r="BJ3464" s="19" t="s">
        <v>81</v>
      </c>
      <c r="BK3464" s="226">
        <f>ROUND(I3464*H3464,2)</f>
        <v>0</v>
      </c>
      <c r="BL3464" s="19" t="s">
        <v>263</v>
      </c>
      <c r="BM3464" s="225" t="s">
        <v>4031</v>
      </c>
    </row>
    <row r="3465" s="2" customFormat="1">
      <c r="A3465" s="40"/>
      <c r="B3465" s="41"/>
      <c r="C3465" s="42"/>
      <c r="D3465" s="227" t="s">
        <v>169</v>
      </c>
      <c r="E3465" s="42"/>
      <c r="F3465" s="228" t="s">
        <v>4032</v>
      </c>
      <c r="G3465" s="42"/>
      <c r="H3465" s="42"/>
      <c r="I3465" s="229"/>
      <c r="J3465" s="42"/>
      <c r="K3465" s="42"/>
      <c r="L3465" s="46"/>
      <c r="M3465" s="230"/>
      <c r="N3465" s="231"/>
      <c r="O3465" s="86"/>
      <c r="P3465" s="86"/>
      <c r="Q3465" s="86"/>
      <c r="R3465" s="86"/>
      <c r="S3465" s="86"/>
      <c r="T3465" s="87"/>
      <c r="U3465" s="40"/>
      <c r="V3465" s="40"/>
      <c r="W3465" s="40"/>
      <c r="X3465" s="40"/>
      <c r="Y3465" s="40"/>
      <c r="Z3465" s="40"/>
      <c r="AA3465" s="40"/>
      <c r="AB3465" s="40"/>
      <c r="AC3465" s="40"/>
      <c r="AD3465" s="40"/>
      <c r="AE3465" s="40"/>
      <c r="AT3465" s="19" t="s">
        <v>169</v>
      </c>
      <c r="AU3465" s="19" t="s">
        <v>83</v>
      </c>
    </row>
    <row r="3466" s="13" customFormat="1">
      <c r="A3466" s="13"/>
      <c r="B3466" s="232"/>
      <c r="C3466" s="233"/>
      <c r="D3466" s="234" t="s">
        <v>171</v>
      </c>
      <c r="E3466" s="235" t="s">
        <v>19</v>
      </c>
      <c r="F3466" s="236" t="s">
        <v>3999</v>
      </c>
      <c r="G3466" s="233"/>
      <c r="H3466" s="237">
        <v>46.018000000000001</v>
      </c>
      <c r="I3466" s="238"/>
      <c r="J3466" s="233"/>
      <c r="K3466" s="233"/>
      <c r="L3466" s="239"/>
      <c r="M3466" s="240"/>
      <c r="N3466" s="241"/>
      <c r="O3466" s="241"/>
      <c r="P3466" s="241"/>
      <c r="Q3466" s="241"/>
      <c r="R3466" s="241"/>
      <c r="S3466" s="241"/>
      <c r="T3466" s="242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T3466" s="243" t="s">
        <v>171</v>
      </c>
      <c r="AU3466" s="243" t="s">
        <v>83</v>
      </c>
      <c r="AV3466" s="13" t="s">
        <v>83</v>
      </c>
      <c r="AW3466" s="13" t="s">
        <v>35</v>
      </c>
      <c r="AX3466" s="13" t="s">
        <v>73</v>
      </c>
      <c r="AY3466" s="243" t="s">
        <v>160</v>
      </c>
    </row>
    <row r="3467" s="13" customFormat="1">
      <c r="A3467" s="13"/>
      <c r="B3467" s="232"/>
      <c r="C3467" s="233"/>
      <c r="D3467" s="234" t="s">
        <v>171</v>
      </c>
      <c r="E3467" s="235" t="s">
        <v>19</v>
      </c>
      <c r="F3467" s="236" t="s">
        <v>4000</v>
      </c>
      <c r="G3467" s="233"/>
      <c r="H3467" s="237">
        <v>43.615000000000002</v>
      </c>
      <c r="I3467" s="238"/>
      <c r="J3467" s="233"/>
      <c r="K3467" s="233"/>
      <c r="L3467" s="239"/>
      <c r="M3467" s="240"/>
      <c r="N3467" s="241"/>
      <c r="O3467" s="241"/>
      <c r="P3467" s="241"/>
      <c r="Q3467" s="241"/>
      <c r="R3467" s="241"/>
      <c r="S3467" s="241"/>
      <c r="T3467" s="242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T3467" s="243" t="s">
        <v>171</v>
      </c>
      <c r="AU3467" s="243" t="s">
        <v>83</v>
      </c>
      <c r="AV3467" s="13" t="s">
        <v>83</v>
      </c>
      <c r="AW3467" s="13" t="s">
        <v>35</v>
      </c>
      <c r="AX3467" s="13" t="s">
        <v>73</v>
      </c>
      <c r="AY3467" s="243" t="s">
        <v>160</v>
      </c>
    </row>
    <row r="3468" s="13" customFormat="1">
      <c r="A3468" s="13"/>
      <c r="B3468" s="232"/>
      <c r="C3468" s="233"/>
      <c r="D3468" s="234" t="s">
        <v>171</v>
      </c>
      <c r="E3468" s="235" t="s">
        <v>19</v>
      </c>
      <c r="F3468" s="236" t="s">
        <v>4001</v>
      </c>
      <c r="G3468" s="233"/>
      <c r="H3468" s="237">
        <v>3.6000000000000001</v>
      </c>
      <c r="I3468" s="238"/>
      <c r="J3468" s="233"/>
      <c r="K3468" s="233"/>
      <c r="L3468" s="239"/>
      <c r="M3468" s="240"/>
      <c r="N3468" s="241"/>
      <c r="O3468" s="241"/>
      <c r="P3468" s="241"/>
      <c r="Q3468" s="241"/>
      <c r="R3468" s="241"/>
      <c r="S3468" s="241"/>
      <c r="T3468" s="242"/>
      <c r="U3468" s="13"/>
      <c r="V3468" s="13"/>
      <c r="W3468" s="13"/>
      <c r="X3468" s="13"/>
      <c r="Y3468" s="13"/>
      <c r="Z3468" s="13"/>
      <c r="AA3468" s="13"/>
      <c r="AB3468" s="13"/>
      <c r="AC3468" s="13"/>
      <c r="AD3468" s="13"/>
      <c r="AE3468" s="13"/>
      <c r="AT3468" s="243" t="s">
        <v>171</v>
      </c>
      <c r="AU3468" s="243" t="s">
        <v>83</v>
      </c>
      <c r="AV3468" s="13" t="s">
        <v>83</v>
      </c>
      <c r="AW3468" s="13" t="s">
        <v>35</v>
      </c>
      <c r="AX3468" s="13" t="s">
        <v>73</v>
      </c>
      <c r="AY3468" s="243" t="s">
        <v>160</v>
      </c>
    </row>
    <row r="3469" s="13" customFormat="1">
      <c r="A3469" s="13"/>
      <c r="B3469" s="232"/>
      <c r="C3469" s="233"/>
      <c r="D3469" s="234" t="s">
        <v>171</v>
      </c>
      <c r="E3469" s="235" t="s">
        <v>19</v>
      </c>
      <c r="F3469" s="236" t="s">
        <v>4002</v>
      </c>
      <c r="G3469" s="233"/>
      <c r="H3469" s="237">
        <v>10.720000000000001</v>
      </c>
      <c r="I3469" s="238"/>
      <c r="J3469" s="233"/>
      <c r="K3469" s="233"/>
      <c r="L3469" s="239"/>
      <c r="M3469" s="240"/>
      <c r="N3469" s="241"/>
      <c r="O3469" s="241"/>
      <c r="P3469" s="241"/>
      <c r="Q3469" s="241"/>
      <c r="R3469" s="241"/>
      <c r="S3469" s="241"/>
      <c r="T3469" s="242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T3469" s="243" t="s">
        <v>171</v>
      </c>
      <c r="AU3469" s="243" t="s">
        <v>83</v>
      </c>
      <c r="AV3469" s="13" t="s">
        <v>83</v>
      </c>
      <c r="AW3469" s="13" t="s">
        <v>35</v>
      </c>
      <c r="AX3469" s="13" t="s">
        <v>73</v>
      </c>
      <c r="AY3469" s="243" t="s">
        <v>160</v>
      </c>
    </row>
    <row r="3470" s="13" customFormat="1">
      <c r="A3470" s="13"/>
      <c r="B3470" s="232"/>
      <c r="C3470" s="233"/>
      <c r="D3470" s="234" t="s">
        <v>171</v>
      </c>
      <c r="E3470" s="235" t="s">
        <v>19</v>
      </c>
      <c r="F3470" s="236" t="s">
        <v>4003</v>
      </c>
      <c r="G3470" s="233"/>
      <c r="H3470" s="237">
        <v>11.625999999999999</v>
      </c>
      <c r="I3470" s="238"/>
      <c r="J3470" s="233"/>
      <c r="K3470" s="233"/>
      <c r="L3470" s="239"/>
      <c r="M3470" s="240"/>
      <c r="N3470" s="241"/>
      <c r="O3470" s="241"/>
      <c r="P3470" s="241"/>
      <c r="Q3470" s="241"/>
      <c r="R3470" s="241"/>
      <c r="S3470" s="241"/>
      <c r="T3470" s="242"/>
      <c r="U3470" s="13"/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3"/>
      <c r="AT3470" s="243" t="s">
        <v>171</v>
      </c>
      <c r="AU3470" s="243" t="s">
        <v>83</v>
      </c>
      <c r="AV3470" s="13" t="s">
        <v>83</v>
      </c>
      <c r="AW3470" s="13" t="s">
        <v>35</v>
      </c>
      <c r="AX3470" s="13" t="s">
        <v>73</v>
      </c>
      <c r="AY3470" s="243" t="s">
        <v>160</v>
      </c>
    </row>
    <row r="3471" s="13" customFormat="1">
      <c r="A3471" s="13"/>
      <c r="B3471" s="232"/>
      <c r="C3471" s="233"/>
      <c r="D3471" s="234" t="s">
        <v>171</v>
      </c>
      <c r="E3471" s="235" t="s">
        <v>19</v>
      </c>
      <c r="F3471" s="236" t="s">
        <v>4004</v>
      </c>
      <c r="G3471" s="233"/>
      <c r="H3471" s="237">
        <v>3.6000000000000001</v>
      </c>
      <c r="I3471" s="238"/>
      <c r="J3471" s="233"/>
      <c r="K3471" s="233"/>
      <c r="L3471" s="239"/>
      <c r="M3471" s="240"/>
      <c r="N3471" s="241"/>
      <c r="O3471" s="241"/>
      <c r="P3471" s="241"/>
      <c r="Q3471" s="241"/>
      <c r="R3471" s="241"/>
      <c r="S3471" s="241"/>
      <c r="T3471" s="242"/>
      <c r="U3471" s="13"/>
      <c r="V3471" s="13"/>
      <c r="W3471" s="13"/>
      <c r="X3471" s="13"/>
      <c r="Y3471" s="13"/>
      <c r="Z3471" s="13"/>
      <c r="AA3471" s="13"/>
      <c r="AB3471" s="13"/>
      <c r="AC3471" s="13"/>
      <c r="AD3471" s="13"/>
      <c r="AE3471" s="13"/>
      <c r="AT3471" s="243" t="s">
        <v>171</v>
      </c>
      <c r="AU3471" s="243" t="s">
        <v>83</v>
      </c>
      <c r="AV3471" s="13" t="s">
        <v>83</v>
      </c>
      <c r="AW3471" s="13" t="s">
        <v>35</v>
      </c>
      <c r="AX3471" s="13" t="s">
        <v>73</v>
      </c>
      <c r="AY3471" s="243" t="s">
        <v>160</v>
      </c>
    </row>
    <row r="3472" s="13" customFormat="1">
      <c r="A3472" s="13"/>
      <c r="B3472" s="232"/>
      <c r="C3472" s="233"/>
      <c r="D3472" s="234" t="s">
        <v>171</v>
      </c>
      <c r="E3472" s="235" t="s">
        <v>19</v>
      </c>
      <c r="F3472" s="236" t="s">
        <v>4005</v>
      </c>
      <c r="G3472" s="233"/>
      <c r="H3472" s="237">
        <v>43.042999999999999</v>
      </c>
      <c r="I3472" s="238"/>
      <c r="J3472" s="233"/>
      <c r="K3472" s="233"/>
      <c r="L3472" s="239"/>
      <c r="M3472" s="240"/>
      <c r="N3472" s="241"/>
      <c r="O3472" s="241"/>
      <c r="P3472" s="241"/>
      <c r="Q3472" s="241"/>
      <c r="R3472" s="241"/>
      <c r="S3472" s="241"/>
      <c r="T3472" s="242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  <c r="AT3472" s="243" t="s">
        <v>171</v>
      </c>
      <c r="AU3472" s="243" t="s">
        <v>83</v>
      </c>
      <c r="AV3472" s="13" t="s">
        <v>83</v>
      </c>
      <c r="AW3472" s="13" t="s">
        <v>35</v>
      </c>
      <c r="AX3472" s="13" t="s">
        <v>73</v>
      </c>
      <c r="AY3472" s="243" t="s">
        <v>160</v>
      </c>
    </row>
    <row r="3473" s="13" customFormat="1">
      <c r="A3473" s="13"/>
      <c r="B3473" s="232"/>
      <c r="C3473" s="233"/>
      <c r="D3473" s="234" t="s">
        <v>171</v>
      </c>
      <c r="E3473" s="235" t="s">
        <v>19</v>
      </c>
      <c r="F3473" s="236" t="s">
        <v>4006</v>
      </c>
      <c r="G3473" s="233"/>
      <c r="H3473" s="237">
        <v>43.506999999999998</v>
      </c>
      <c r="I3473" s="238"/>
      <c r="J3473" s="233"/>
      <c r="K3473" s="233"/>
      <c r="L3473" s="239"/>
      <c r="M3473" s="240"/>
      <c r="N3473" s="241"/>
      <c r="O3473" s="241"/>
      <c r="P3473" s="241"/>
      <c r="Q3473" s="241"/>
      <c r="R3473" s="241"/>
      <c r="S3473" s="241"/>
      <c r="T3473" s="242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T3473" s="243" t="s">
        <v>171</v>
      </c>
      <c r="AU3473" s="243" t="s">
        <v>83</v>
      </c>
      <c r="AV3473" s="13" t="s">
        <v>83</v>
      </c>
      <c r="AW3473" s="13" t="s">
        <v>35</v>
      </c>
      <c r="AX3473" s="13" t="s">
        <v>73</v>
      </c>
      <c r="AY3473" s="243" t="s">
        <v>160</v>
      </c>
    </row>
    <row r="3474" s="13" customFormat="1">
      <c r="A3474" s="13"/>
      <c r="B3474" s="232"/>
      <c r="C3474" s="233"/>
      <c r="D3474" s="234" t="s">
        <v>171</v>
      </c>
      <c r="E3474" s="235" t="s">
        <v>19</v>
      </c>
      <c r="F3474" s="236" t="s">
        <v>4007</v>
      </c>
      <c r="G3474" s="233"/>
      <c r="H3474" s="237">
        <v>18.565000000000001</v>
      </c>
      <c r="I3474" s="238"/>
      <c r="J3474" s="233"/>
      <c r="K3474" s="233"/>
      <c r="L3474" s="239"/>
      <c r="M3474" s="240"/>
      <c r="N3474" s="241"/>
      <c r="O3474" s="241"/>
      <c r="P3474" s="241"/>
      <c r="Q3474" s="241"/>
      <c r="R3474" s="241"/>
      <c r="S3474" s="241"/>
      <c r="T3474" s="242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  <c r="AT3474" s="243" t="s">
        <v>171</v>
      </c>
      <c r="AU3474" s="243" t="s">
        <v>83</v>
      </c>
      <c r="AV3474" s="13" t="s">
        <v>83</v>
      </c>
      <c r="AW3474" s="13" t="s">
        <v>35</v>
      </c>
      <c r="AX3474" s="13" t="s">
        <v>73</v>
      </c>
      <c r="AY3474" s="243" t="s">
        <v>160</v>
      </c>
    </row>
    <row r="3475" s="13" customFormat="1">
      <c r="A3475" s="13"/>
      <c r="B3475" s="232"/>
      <c r="C3475" s="233"/>
      <c r="D3475" s="234" t="s">
        <v>171</v>
      </c>
      <c r="E3475" s="235" t="s">
        <v>19</v>
      </c>
      <c r="F3475" s="236" t="s">
        <v>4008</v>
      </c>
      <c r="G3475" s="233"/>
      <c r="H3475" s="237">
        <v>11.98</v>
      </c>
      <c r="I3475" s="238"/>
      <c r="J3475" s="233"/>
      <c r="K3475" s="233"/>
      <c r="L3475" s="239"/>
      <c r="M3475" s="240"/>
      <c r="N3475" s="241"/>
      <c r="O3475" s="241"/>
      <c r="P3475" s="241"/>
      <c r="Q3475" s="241"/>
      <c r="R3475" s="241"/>
      <c r="S3475" s="241"/>
      <c r="T3475" s="242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  <c r="AT3475" s="243" t="s">
        <v>171</v>
      </c>
      <c r="AU3475" s="243" t="s">
        <v>83</v>
      </c>
      <c r="AV3475" s="13" t="s">
        <v>83</v>
      </c>
      <c r="AW3475" s="13" t="s">
        <v>35</v>
      </c>
      <c r="AX3475" s="13" t="s">
        <v>73</v>
      </c>
      <c r="AY3475" s="243" t="s">
        <v>160</v>
      </c>
    </row>
    <row r="3476" s="13" customFormat="1">
      <c r="A3476" s="13"/>
      <c r="B3476" s="232"/>
      <c r="C3476" s="233"/>
      <c r="D3476" s="234" t="s">
        <v>171</v>
      </c>
      <c r="E3476" s="235" t="s">
        <v>19</v>
      </c>
      <c r="F3476" s="236" t="s">
        <v>4009</v>
      </c>
      <c r="G3476" s="233"/>
      <c r="H3476" s="237">
        <v>18.597999999999999</v>
      </c>
      <c r="I3476" s="238"/>
      <c r="J3476" s="233"/>
      <c r="K3476" s="233"/>
      <c r="L3476" s="239"/>
      <c r="M3476" s="240"/>
      <c r="N3476" s="241"/>
      <c r="O3476" s="241"/>
      <c r="P3476" s="241"/>
      <c r="Q3476" s="241"/>
      <c r="R3476" s="241"/>
      <c r="S3476" s="241"/>
      <c r="T3476" s="242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T3476" s="243" t="s">
        <v>171</v>
      </c>
      <c r="AU3476" s="243" t="s">
        <v>83</v>
      </c>
      <c r="AV3476" s="13" t="s">
        <v>83</v>
      </c>
      <c r="AW3476" s="13" t="s">
        <v>35</v>
      </c>
      <c r="AX3476" s="13" t="s">
        <v>73</v>
      </c>
      <c r="AY3476" s="243" t="s">
        <v>160</v>
      </c>
    </row>
    <row r="3477" s="13" customFormat="1">
      <c r="A3477" s="13"/>
      <c r="B3477" s="232"/>
      <c r="C3477" s="233"/>
      <c r="D3477" s="234" t="s">
        <v>171</v>
      </c>
      <c r="E3477" s="235" t="s">
        <v>19</v>
      </c>
      <c r="F3477" s="236" t="s">
        <v>4010</v>
      </c>
      <c r="G3477" s="233"/>
      <c r="H3477" s="237">
        <v>12.090999999999999</v>
      </c>
      <c r="I3477" s="238"/>
      <c r="J3477" s="233"/>
      <c r="K3477" s="233"/>
      <c r="L3477" s="239"/>
      <c r="M3477" s="240"/>
      <c r="N3477" s="241"/>
      <c r="O3477" s="241"/>
      <c r="P3477" s="241"/>
      <c r="Q3477" s="241"/>
      <c r="R3477" s="241"/>
      <c r="S3477" s="241"/>
      <c r="T3477" s="242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T3477" s="243" t="s">
        <v>171</v>
      </c>
      <c r="AU3477" s="243" t="s">
        <v>83</v>
      </c>
      <c r="AV3477" s="13" t="s">
        <v>83</v>
      </c>
      <c r="AW3477" s="13" t="s">
        <v>35</v>
      </c>
      <c r="AX3477" s="13" t="s">
        <v>73</v>
      </c>
      <c r="AY3477" s="243" t="s">
        <v>160</v>
      </c>
    </row>
    <row r="3478" s="13" customFormat="1">
      <c r="A3478" s="13"/>
      <c r="B3478" s="232"/>
      <c r="C3478" s="233"/>
      <c r="D3478" s="234" t="s">
        <v>171</v>
      </c>
      <c r="E3478" s="235" t="s">
        <v>19</v>
      </c>
      <c r="F3478" s="236" t="s">
        <v>4011</v>
      </c>
      <c r="G3478" s="233"/>
      <c r="H3478" s="237">
        <v>58.234999999999999</v>
      </c>
      <c r="I3478" s="238"/>
      <c r="J3478" s="233"/>
      <c r="K3478" s="233"/>
      <c r="L3478" s="239"/>
      <c r="M3478" s="240"/>
      <c r="N3478" s="241"/>
      <c r="O3478" s="241"/>
      <c r="P3478" s="241"/>
      <c r="Q3478" s="241"/>
      <c r="R3478" s="241"/>
      <c r="S3478" s="241"/>
      <c r="T3478" s="242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  <c r="AT3478" s="243" t="s">
        <v>171</v>
      </c>
      <c r="AU3478" s="243" t="s">
        <v>83</v>
      </c>
      <c r="AV3478" s="13" t="s">
        <v>83</v>
      </c>
      <c r="AW3478" s="13" t="s">
        <v>35</v>
      </c>
      <c r="AX3478" s="13" t="s">
        <v>73</v>
      </c>
      <c r="AY3478" s="243" t="s">
        <v>160</v>
      </c>
    </row>
    <row r="3479" s="13" customFormat="1">
      <c r="A3479" s="13"/>
      <c r="B3479" s="232"/>
      <c r="C3479" s="233"/>
      <c r="D3479" s="234" t="s">
        <v>171</v>
      </c>
      <c r="E3479" s="235" t="s">
        <v>19</v>
      </c>
      <c r="F3479" s="236" t="s">
        <v>4012</v>
      </c>
      <c r="G3479" s="233"/>
      <c r="H3479" s="237">
        <v>21.933</v>
      </c>
      <c r="I3479" s="238"/>
      <c r="J3479" s="233"/>
      <c r="K3479" s="233"/>
      <c r="L3479" s="239"/>
      <c r="M3479" s="240"/>
      <c r="N3479" s="241"/>
      <c r="O3479" s="241"/>
      <c r="P3479" s="241"/>
      <c r="Q3479" s="241"/>
      <c r="R3479" s="241"/>
      <c r="S3479" s="241"/>
      <c r="T3479" s="242"/>
      <c r="U3479" s="13"/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3"/>
      <c r="AT3479" s="243" t="s">
        <v>171</v>
      </c>
      <c r="AU3479" s="243" t="s">
        <v>83</v>
      </c>
      <c r="AV3479" s="13" t="s">
        <v>83</v>
      </c>
      <c r="AW3479" s="13" t="s">
        <v>35</v>
      </c>
      <c r="AX3479" s="13" t="s">
        <v>73</v>
      </c>
      <c r="AY3479" s="243" t="s">
        <v>160</v>
      </c>
    </row>
    <row r="3480" s="15" customFormat="1">
      <c r="A3480" s="15"/>
      <c r="B3480" s="265"/>
      <c r="C3480" s="266"/>
      <c r="D3480" s="234" t="s">
        <v>171</v>
      </c>
      <c r="E3480" s="267" t="s">
        <v>19</v>
      </c>
      <c r="F3480" s="268" t="s">
        <v>1180</v>
      </c>
      <c r="G3480" s="266"/>
      <c r="H3480" s="269">
        <v>347.13099999999997</v>
      </c>
      <c r="I3480" s="270"/>
      <c r="J3480" s="266"/>
      <c r="K3480" s="266"/>
      <c r="L3480" s="271"/>
      <c r="M3480" s="272"/>
      <c r="N3480" s="273"/>
      <c r="O3480" s="273"/>
      <c r="P3480" s="273"/>
      <c r="Q3480" s="273"/>
      <c r="R3480" s="273"/>
      <c r="S3480" s="273"/>
      <c r="T3480" s="274"/>
      <c r="U3480" s="15"/>
      <c r="V3480" s="15"/>
      <c r="W3480" s="15"/>
      <c r="X3480" s="15"/>
      <c r="Y3480" s="15"/>
      <c r="Z3480" s="15"/>
      <c r="AA3480" s="15"/>
      <c r="AB3480" s="15"/>
      <c r="AC3480" s="15"/>
      <c r="AD3480" s="15"/>
      <c r="AE3480" s="15"/>
      <c r="AT3480" s="275" t="s">
        <v>171</v>
      </c>
      <c r="AU3480" s="275" t="s">
        <v>83</v>
      </c>
      <c r="AV3480" s="15" t="s">
        <v>181</v>
      </c>
      <c r="AW3480" s="15" t="s">
        <v>35</v>
      </c>
      <c r="AX3480" s="15" t="s">
        <v>73</v>
      </c>
      <c r="AY3480" s="275" t="s">
        <v>160</v>
      </c>
    </row>
    <row r="3481" s="13" customFormat="1">
      <c r="A3481" s="13"/>
      <c r="B3481" s="232"/>
      <c r="C3481" s="233"/>
      <c r="D3481" s="234" t="s">
        <v>171</v>
      </c>
      <c r="E3481" s="235" t="s">
        <v>19</v>
      </c>
      <c r="F3481" s="236" t="s">
        <v>4013</v>
      </c>
      <c r="G3481" s="233"/>
      <c r="H3481" s="237">
        <v>3.6000000000000001</v>
      </c>
      <c r="I3481" s="238"/>
      <c r="J3481" s="233"/>
      <c r="K3481" s="233"/>
      <c r="L3481" s="239"/>
      <c r="M3481" s="240"/>
      <c r="N3481" s="241"/>
      <c r="O3481" s="241"/>
      <c r="P3481" s="241"/>
      <c r="Q3481" s="241"/>
      <c r="R3481" s="241"/>
      <c r="S3481" s="241"/>
      <c r="T3481" s="242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  <c r="AT3481" s="243" t="s">
        <v>171</v>
      </c>
      <c r="AU3481" s="243" t="s">
        <v>83</v>
      </c>
      <c r="AV3481" s="13" t="s">
        <v>83</v>
      </c>
      <c r="AW3481" s="13" t="s">
        <v>35</v>
      </c>
      <c r="AX3481" s="13" t="s">
        <v>73</v>
      </c>
      <c r="AY3481" s="243" t="s">
        <v>160</v>
      </c>
    </row>
    <row r="3482" s="13" customFormat="1">
      <c r="A3482" s="13"/>
      <c r="B3482" s="232"/>
      <c r="C3482" s="233"/>
      <c r="D3482" s="234" t="s">
        <v>171</v>
      </c>
      <c r="E3482" s="235" t="s">
        <v>19</v>
      </c>
      <c r="F3482" s="236" t="s">
        <v>4014</v>
      </c>
      <c r="G3482" s="233"/>
      <c r="H3482" s="237">
        <v>3.6000000000000001</v>
      </c>
      <c r="I3482" s="238"/>
      <c r="J3482" s="233"/>
      <c r="K3482" s="233"/>
      <c r="L3482" s="239"/>
      <c r="M3482" s="240"/>
      <c r="N3482" s="241"/>
      <c r="O3482" s="241"/>
      <c r="P3482" s="241"/>
      <c r="Q3482" s="241"/>
      <c r="R3482" s="241"/>
      <c r="S3482" s="241"/>
      <c r="T3482" s="242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  <c r="AT3482" s="243" t="s">
        <v>171</v>
      </c>
      <c r="AU3482" s="243" t="s">
        <v>83</v>
      </c>
      <c r="AV3482" s="13" t="s">
        <v>83</v>
      </c>
      <c r="AW3482" s="13" t="s">
        <v>35</v>
      </c>
      <c r="AX3482" s="13" t="s">
        <v>73</v>
      </c>
      <c r="AY3482" s="243" t="s">
        <v>160</v>
      </c>
    </row>
    <row r="3483" s="13" customFormat="1">
      <c r="A3483" s="13"/>
      <c r="B3483" s="232"/>
      <c r="C3483" s="233"/>
      <c r="D3483" s="234" t="s">
        <v>171</v>
      </c>
      <c r="E3483" s="235" t="s">
        <v>19</v>
      </c>
      <c r="F3483" s="236" t="s">
        <v>4015</v>
      </c>
      <c r="G3483" s="233"/>
      <c r="H3483" s="237">
        <v>20.198</v>
      </c>
      <c r="I3483" s="238"/>
      <c r="J3483" s="233"/>
      <c r="K3483" s="233"/>
      <c r="L3483" s="239"/>
      <c r="M3483" s="240"/>
      <c r="N3483" s="241"/>
      <c r="O3483" s="241"/>
      <c r="P3483" s="241"/>
      <c r="Q3483" s="241"/>
      <c r="R3483" s="241"/>
      <c r="S3483" s="241"/>
      <c r="T3483" s="242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T3483" s="243" t="s">
        <v>171</v>
      </c>
      <c r="AU3483" s="243" t="s">
        <v>83</v>
      </c>
      <c r="AV3483" s="13" t="s">
        <v>83</v>
      </c>
      <c r="AW3483" s="13" t="s">
        <v>35</v>
      </c>
      <c r="AX3483" s="13" t="s">
        <v>73</v>
      </c>
      <c r="AY3483" s="243" t="s">
        <v>160</v>
      </c>
    </row>
    <row r="3484" s="13" customFormat="1">
      <c r="A3484" s="13"/>
      <c r="B3484" s="232"/>
      <c r="C3484" s="233"/>
      <c r="D3484" s="234" t="s">
        <v>171</v>
      </c>
      <c r="E3484" s="235" t="s">
        <v>19</v>
      </c>
      <c r="F3484" s="236" t="s">
        <v>4016</v>
      </c>
      <c r="G3484" s="233"/>
      <c r="H3484" s="237">
        <v>43.847999999999999</v>
      </c>
      <c r="I3484" s="238"/>
      <c r="J3484" s="233"/>
      <c r="K3484" s="233"/>
      <c r="L3484" s="239"/>
      <c r="M3484" s="240"/>
      <c r="N3484" s="241"/>
      <c r="O3484" s="241"/>
      <c r="P3484" s="241"/>
      <c r="Q3484" s="241"/>
      <c r="R3484" s="241"/>
      <c r="S3484" s="241"/>
      <c r="T3484" s="242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  <c r="AT3484" s="243" t="s">
        <v>171</v>
      </c>
      <c r="AU3484" s="243" t="s">
        <v>83</v>
      </c>
      <c r="AV3484" s="13" t="s">
        <v>83</v>
      </c>
      <c r="AW3484" s="13" t="s">
        <v>35</v>
      </c>
      <c r="AX3484" s="13" t="s">
        <v>73</v>
      </c>
      <c r="AY3484" s="243" t="s">
        <v>160</v>
      </c>
    </row>
    <row r="3485" s="13" customFormat="1">
      <c r="A3485" s="13"/>
      <c r="B3485" s="232"/>
      <c r="C3485" s="233"/>
      <c r="D3485" s="234" t="s">
        <v>171</v>
      </c>
      <c r="E3485" s="235" t="s">
        <v>19</v>
      </c>
      <c r="F3485" s="236" t="s">
        <v>4017</v>
      </c>
      <c r="G3485" s="233"/>
      <c r="H3485" s="237">
        <v>14.244999999999999</v>
      </c>
      <c r="I3485" s="238"/>
      <c r="J3485" s="233"/>
      <c r="K3485" s="233"/>
      <c r="L3485" s="239"/>
      <c r="M3485" s="240"/>
      <c r="N3485" s="241"/>
      <c r="O3485" s="241"/>
      <c r="P3485" s="241"/>
      <c r="Q3485" s="241"/>
      <c r="R3485" s="241"/>
      <c r="S3485" s="241"/>
      <c r="T3485" s="242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  <c r="AT3485" s="243" t="s">
        <v>171</v>
      </c>
      <c r="AU3485" s="243" t="s">
        <v>83</v>
      </c>
      <c r="AV3485" s="13" t="s">
        <v>83</v>
      </c>
      <c r="AW3485" s="13" t="s">
        <v>35</v>
      </c>
      <c r="AX3485" s="13" t="s">
        <v>73</v>
      </c>
      <c r="AY3485" s="243" t="s">
        <v>160</v>
      </c>
    </row>
    <row r="3486" s="13" customFormat="1">
      <c r="A3486" s="13"/>
      <c r="B3486" s="232"/>
      <c r="C3486" s="233"/>
      <c r="D3486" s="234" t="s">
        <v>171</v>
      </c>
      <c r="E3486" s="235" t="s">
        <v>19</v>
      </c>
      <c r="F3486" s="236" t="s">
        <v>4018</v>
      </c>
      <c r="G3486" s="233"/>
      <c r="H3486" s="237">
        <v>27.527999999999999</v>
      </c>
      <c r="I3486" s="238"/>
      <c r="J3486" s="233"/>
      <c r="K3486" s="233"/>
      <c r="L3486" s="239"/>
      <c r="M3486" s="240"/>
      <c r="N3486" s="241"/>
      <c r="O3486" s="241"/>
      <c r="P3486" s="241"/>
      <c r="Q3486" s="241"/>
      <c r="R3486" s="241"/>
      <c r="S3486" s="241"/>
      <c r="T3486" s="242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T3486" s="243" t="s">
        <v>171</v>
      </c>
      <c r="AU3486" s="243" t="s">
        <v>83</v>
      </c>
      <c r="AV3486" s="13" t="s">
        <v>83</v>
      </c>
      <c r="AW3486" s="13" t="s">
        <v>35</v>
      </c>
      <c r="AX3486" s="13" t="s">
        <v>73</v>
      </c>
      <c r="AY3486" s="243" t="s">
        <v>160</v>
      </c>
    </row>
    <row r="3487" s="13" customFormat="1">
      <c r="A3487" s="13"/>
      <c r="B3487" s="232"/>
      <c r="C3487" s="233"/>
      <c r="D3487" s="234" t="s">
        <v>171</v>
      </c>
      <c r="E3487" s="235" t="s">
        <v>19</v>
      </c>
      <c r="F3487" s="236" t="s">
        <v>4019</v>
      </c>
      <c r="G3487" s="233"/>
      <c r="H3487" s="237">
        <v>1.9750000000000001</v>
      </c>
      <c r="I3487" s="238"/>
      <c r="J3487" s="233"/>
      <c r="K3487" s="233"/>
      <c r="L3487" s="239"/>
      <c r="M3487" s="240"/>
      <c r="N3487" s="241"/>
      <c r="O3487" s="241"/>
      <c r="P3487" s="241"/>
      <c r="Q3487" s="241"/>
      <c r="R3487" s="241"/>
      <c r="S3487" s="241"/>
      <c r="T3487" s="242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T3487" s="243" t="s">
        <v>171</v>
      </c>
      <c r="AU3487" s="243" t="s">
        <v>83</v>
      </c>
      <c r="AV3487" s="13" t="s">
        <v>83</v>
      </c>
      <c r="AW3487" s="13" t="s">
        <v>35</v>
      </c>
      <c r="AX3487" s="13" t="s">
        <v>73</v>
      </c>
      <c r="AY3487" s="243" t="s">
        <v>160</v>
      </c>
    </row>
    <row r="3488" s="13" customFormat="1">
      <c r="A3488" s="13"/>
      <c r="B3488" s="232"/>
      <c r="C3488" s="233"/>
      <c r="D3488" s="234" t="s">
        <v>171</v>
      </c>
      <c r="E3488" s="235" t="s">
        <v>19</v>
      </c>
      <c r="F3488" s="236" t="s">
        <v>4020</v>
      </c>
      <c r="G3488" s="233"/>
      <c r="H3488" s="237">
        <v>3.7799999999999998</v>
      </c>
      <c r="I3488" s="238"/>
      <c r="J3488" s="233"/>
      <c r="K3488" s="233"/>
      <c r="L3488" s="239"/>
      <c r="M3488" s="240"/>
      <c r="N3488" s="241"/>
      <c r="O3488" s="241"/>
      <c r="P3488" s="241"/>
      <c r="Q3488" s="241"/>
      <c r="R3488" s="241"/>
      <c r="S3488" s="241"/>
      <c r="T3488" s="242"/>
      <c r="U3488" s="13"/>
      <c r="V3488" s="13"/>
      <c r="W3488" s="13"/>
      <c r="X3488" s="13"/>
      <c r="Y3488" s="13"/>
      <c r="Z3488" s="13"/>
      <c r="AA3488" s="13"/>
      <c r="AB3488" s="13"/>
      <c r="AC3488" s="13"/>
      <c r="AD3488" s="13"/>
      <c r="AE3488" s="13"/>
      <c r="AT3488" s="243" t="s">
        <v>171</v>
      </c>
      <c r="AU3488" s="243" t="s">
        <v>83</v>
      </c>
      <c r="AV3488" s="13" t="s">
        <v>83</v>
      </c>
      <c r="AW3488" s="13" t="s">
        <v>35</v>
      </c>
      <c r="AX3488" s="13" t="s">
        <v>73</v>
      </c>
      <c r="AY3488" s="243" t="s">
        <v>160</v>
      </c>
    </row>
    <row r="3489" s="13" customFormat="1">
      <c r="A3489" s="13"/>
      <c r="B3489" s="232"/>
      <c r="C3489" s="233"/>
      <c r="D3489" s="234" t="s">
        <v>171</v>
      </c>
      <c r="E3489" s="235" t="s">
        <v>19</v>
      </c>
      <c r="F3489" s="236" t="s">
        <v>4021</v>
      </c>
      <c r="G3489" s="233"/>
      <c r="H3489" s="237">
        <v>47.715000000000003</v>
      </c>
      <c r="I3489" s="238"/>
      <c r="J3489" s="233"/>
      <c r="K3489" s="233"/>
      <c r="L3489" s="239"/>
      <c r="M3489" s="240"/>
      <c r="N3489" s="241"/>
      <c r="O3489" s="241"/>
      <c r="P3489" s="241"/>
      <c r="Q3489" s="241"/>
      <c r="R3489" s="241"/>
      <c r="S3489" s="241"/>
      <c r="T3489" s="242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T3489" s="243" t="s">
        <v>171</v>
      </c>
      <c r="AU3489" s="243" t="s">
        <v>83</v>
      </c>
      <c r="AV3489" s="13" t="s">
        <v>83</v>
      </c>
      <c r="AW3489" s="13" t="s">
        <v>35</v>
      </c>
      <c r="AX3489" s="13" t="s">
        <v>73</v>
      </c>
      <c r="AY3489" s="243" t="s">
        <v>160</v>
      </c>
    </row>
    <row r="3490" s="13" customFormat="1">
      <c r="A3490" s="13"/>
      <c r="B3490" s="232"/>
      <c r="C3490" s="233"/>
      <c r="D3490" s="234" t="s">
        <v>171</v>
      </c>
      <c r="E3490" s="235" t="s">
        <v>19</v>
      </c>
      <c r="F3490" s="236" t="s">
        <v>4022</v>
      </c>
      <c r="G3490" s="233"/>
      <c r="H3490" s="237">
        <v>54.125999999999998</v>
      </c>
      <c r="I3490" s="238"/>
      <c r="J3490" s="233"/>
      <c r="K3490" s="233"/>
      <c r="L3490" s="239"/>
      <c r="M3490" s="240"/>
      <c r="N3490" s="241"/>
      <c r="O3490" s="241"/>
      <c r="P3490" s="241"/>
      <c r="Q3490" s="241"/>
      <c r="R3490" s="241"/>
      <c r="S3490" s="241"/>
      <c r="T3490" s="242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T3490" s="243" t="s">
        <v>171</v>
      </c>
      <c r="AU3490" s="243" t="s">
        <v>83</v>
      </c>
      <c r="AV3490" s="13" t="s">
        <v>83</v>
      </c>
      <c r="AW3490" s="13" t="s">
        <v>35</v>
      </c>
      <c r="AX3490" s="13" t="s">
        <v>73</v>
      </c>
      <c r="AY3490" s="243" t="s">
        <v>160</v>
      </c>
    </row>
    <row r="3491" s="14" customFormat="1">
      <c r="A3491" s="14"/>
      <c r="B3491" s="244"/>
      <c r="C3491" s="245"/>
      <c r="D3491" s="234" t="s">
        <v>171</v>
      </c>
      <c r="E3491" s="246" t="s">
        <v>19</v>
      </c>
      <c r="F3491" s="247" t="s">
        <v>180</v>
      </c>
      <c r="G3491" s="245"/>
      <c r="H3491" s="248">
        <v>567.74599999999998</v>
      </c>
      <c r="I3491" s="249"/>
      <c r="J3491" s="245"/>
      <c r="K3491" s="245"/>
      <c r="L3491" s="250"/>
      <c r="M3491" s="251"/>
      <c r="N3491" s="252"/>
      <c r="O3491" s="252"/>
      <c r="P3491" s="252"/>
      <c r="Q3491" s="252"/>
      <c r="R3491" s="252"/>
      <c r="S3491" s="252"/>
      <c r="T3491" s="253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T3491" s="254" t="s">
        <v>171</v>
      </c>
      <c r="AU3491" s="254" t="s">
        <v>83</v>
      </c>
      <c r="AV3491" s="14" t="s">
        <v>167</v>
      </c>
      <c r="AW3491" s="14" t="s">
        <v>35</v>
      </c>
      <c r="AX3491" s="14" t="s">
        <v>81</v>
      </c>
      <c r="AY3491" s="254" t="s">
        <v>160</v>
      </c>
    </row>
    <row r="3492" s="2" customFormat="1" ht="33" customHeight="1">
      <c r="A3492" s="40"/>
      <c r="B3492" s="41"/>
      <c r="C3492" s="214" t="s">
        <v>4033</v>
      </c>
      <c r="D3492" s="214" t="s">
        <v>162</v>
      </c>
      <c r="E3492" s="215" t="s">
        <v>4034</v>
      </c>
      <c r="F3492" s="216" t="s">
        <v>4035</v>
      </c>
      <c r="G3492" s="217" t="s">
        <v>165</v>
      </c>
      <c r="H3492" s="218">
        <v>567.29600000000005</v>
      </c>
      <c r="I3492" s="219"/>
      <c r="J3492" s="220">
        <f>ROUND(I3492*H3492,2)</f>
        <v>0</v>
      </c>
      <c r="K3492" s="216" t="s">
        <v>166</v>
      </c>
      <c r="L3492" s="46"/>
      <c r="M3492" s="221" t="s">
        <v>19</v>
      </c>
      <c r="N3492" s="222" t="s">
        <v>44</v>
      </c>
      <c r="O3492" s="86"/>
      <c r="P3492" s="223">
        <f>O3492*H3492</f>
        <v>0</v>
      </c>
      <c r="Q3492" s="223">
        <v>0.0053</v>
      </c>
      <c r="R3492" s="223">
        <f>Q3492*H3492</f>
        <v>3.0066688000000004</v>
      </c>
      <c r="S3492" s="223">
        <v>0</v>
      </c>
      <c r="T3492" s="224">
        <f>S3492*H3492</f>
        <v>0</v>
      </c>
      <c r="U3492" s="40"/>
      <c r="V3492" s="40"/>
      <c r="W3492" s="40"/>
      <c r="X3492" s="40"/>
      <c r="Y3492" s="40"/>
      <c r="Z3492" s="40"/>
      <c r="AA3492" s="40"/>
      <c r="AB3492" s="40"/>
      <c r="AC3492" s="40"/>
      <c r="AD3492" s="40"/>
      <c r="AE3492" s="40"/>
      <c r="AR3492" s="225" t="s">
        <v>263</v>
      </c>
      <c r="AT3492" s="225" t="s">
        <v>162</v>
      </c>
      <c r="AU3492" s="225" t="s">
        <v>83</v>
      </c>
      <c r="AY3492" s="19" t="s">
        <v>160</v>
      </c>
      <c r="BE3492" s="226">
        <f>IF(N3492="základní",J3492,0)</f>
        <v>0</v>
      </c>
      <c r="BF3492" s="226">
        <f>IF(N3492="snížená",J3492,0)</f>
        <v>0</v>
      </c>
      <c r="BG3492" s="226">
        <f>IF(N3492="zákl. přenesená",J3492,0)</f>
        <v>0</v>
      </c>
      <c r="BH3492" s="226">
        <f>IF(N3492="sníž. přenesená",J3492,0)</f>
        <v>0</v>
      </c>
      <c r="BI3492" s="226">
        <f>IF(N3492="nulová",J3492,0)</f>
        <v>0</v>
      </c>
      <c r="BJ3492" s="19" t="s">
        <v>81</v>
      </c>
      <c r="BK3492" s="226">
        <f>ROUND(I3492*H3492,2)</f>
        <v>0</v>
      </c>
      <c r="BL3492" s="19" t="s">
        <v>263</v>
      </c>
      <c r="BM3492" s="225" t="s">
        <v>4036</v>
      </c>
    </row>
    <row r="3493" s="2" customFormat="1">
      <c r="A3493" s="40"/>
      <c r="B3493" s="41"/>
      <c r="C3493" s="42"/>
      <c r="D3493" s="227" t="s">
        <v>169</v>
      </c>
      <c r="E3493" s="42"/>
      <c r="F3493" s="228" t="s">
        <v>4037</v>
      </c>
      <c r="G3493" s="42"/>
      <c r="H3493" s="42"/>
      <c r="I3493" s="229"/>
      <c r="J3493" s="42"/>
      <c r="K3493" s="42"/>
      <c r="L3493" s="46"/>
      <c r="M3493" s="230"/>
      <c r="N3493" s="231"/>
      <c r="O3493" s="86"/>
      <c r="P3493" s="86"/>
      <c r="Q3493" s="86"/>
      <c r="R3493" s="86"/>
      <c r="S3493" s="86"/>
      <c r="T3493" s="87"/>
      <c r="U3493" s="40"/>
      <c r="V3493" s="40"/>
      <c r="W3493" s="40"/>
      <c r="X3493" s="40"/>
      <c r="Y3493" s="40"/>
      <c r="Z3493" s="40"/>
      <c r="AA3493" s="40"/>
      <c r="AB3493" s="40"/>
      <c r="AC3493" s="40"/>
      <c r="AD3493" s="40"/>
      <c r="AE3493" s="40"/>
      <c r="AT3493" s="19" t="s">
        <v>169</v>
      </c>
      <c r="AU3493" s="19" t="s">
        <v>83</v>
      </c>
    </row>
    <row r="3494" s="13" customFormat="1">
      <c r="A3494" s="13"/>
      <c r="B3494" s="232"/>
      <c r="C3494" s="233"/>
      <c r="D3494" s="234" t="s">
        <v>171</v>
      </c>
      <c r="E3494" s="235" t="s">
        <v>19</v>
      </c>
      <c r="F3494" s="236" t="s">
        <v>3999</v>
      </c>
      <c r="G3494" s="233"/>
      <c r="H3494" s="237">
        <v>46.018000000000001</v>
      </c>
      <c r="I3494" s="238"/>
      <c r="J3494" s="233"/>
      <c r="K3494" s="233"/>
      <c r="L3494" s="239"/>
      <c r="M3494" s="240"/>
      <c r="N3494" s="241"/>
      <c r="O3494" s="241"/>
      <c r="P3494" s="241"/>
      <c r="Q3494" s="241"/>
      <c r="R3494" s="241"/>
      <c r="S3494" s="241"/>
      <c r="T3494" s="242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T3494" s="243" t="s">
        <v>171</v>
      </c>
      <c r="AU3494" s="243" t="s">
        <v>83</v>
      </c>
      <c r="AV3494" s="13" t="s">
        <v>83</v>
      </c>
      <c r="AW3494" s="13" t="s">
        <v>35</v>
      </c>
      <c r="AX3494" s="13" t="s">
        <v>73</v>
      </c>
      <c r="AY3494" s="243" t="s">
        <v>160</v>
      </c>
    </row>
    <row r="3495" s="13" customFormat="1">
      <c r="A3495" s="13"/>
      <c r="B3495" s="232"/>
      <c r="C3495" s="233"/>
      <c r="D3495" s="234" t="s">
        <v>171</v>
      </c>
      <c r="E3495" s="235" t="s">
        <v>19</v>
      </c>
      <c r="F3495" s="236" t="s">
        <v>4038</v>
      </c>
      <c r="G3495" s="233"/>
      <c r="H3495" s="237">
        <v>43.164999999999999</v>
      </c>
      <c r="I3495" s="238"/>
      <c r="J3495" s="233"/>
      <c r="K3495" s="233"/>
      <c r="L3495" s="239"/>
      <c r="M3495" s="240"/>
      <c r="N3495" s="241"/>
      <c r="O3495" s="241"/>
      <c r="P3495" s="241"/>
      <c r="Q3495" s="241"/>
      <c r="R3495" s="241"/>
      <c r="S3495" s="241"/>
      <c r="T3495" s="242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  <c r="AT3495" s="243" t="s">
        <v>171</v>
      </c>
      <c r="AU3495" s="243" t="s">
        <v>83</v>
      </c>
      <c r="AV3495" s="13" t="s">
        <v>83</v>
      </c>
      <c r="AW3495" s="13" t="s">
        <v>35</v>
      </c>
      <c r="AX3495" s="13" t="s">
        <v>73</v>
      </c>
      <c r="AY3495" s="243" t="s">
        <v>160</v>
      </c>
    </row>
    <row r="3496" s="13" customFormat="1">
      <c r="A3496" s="13"/>
      <c r="B3496" s="232"/>
      <c r="C3496" s="233"/>
      <c r="D3496" s="234" t="s">
        <v>171</v>
      </c>
      <c r="E3496" s="235" t="s">
        <v>19</v>
      </c>
      <c r="F3496" s="236" t="s">
        <v>4001</v>
      </c>
      <c r="G3496" s="233"/>
      <c r="H3496" s="237">
        <v>3.6000000000000001</v>
      </c>
      <c r="I3496" s="238"/>
      <c r="J3496" s="233"/>
      <c r="K3496" s="233"/>
      <c r="L3496" s="239"/>
      <c r="M3496" s="240"/>
      <c r="N3496" s="241"/>
      <c r="O3496" s="241"/>
      <c r="P3496" s="241"/>
      <c r="Q3496" s="241"/>
      <c r="R3496" s="241"/>
      <c r="S3496" s="241"/>
      <c r="T3496" s="242"/>
      <c r="U3496" s="13"/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3"/>
      <c r="AT3496" s="243" t="s">
        <v>171</v>
      </c>
      <c r="AU3496" s="243" t="s">
        <v>83</v>
      </c>
      <c r="AV3496" s="13" t="s">
        <v>83</v>
      </c>
      <c r="AW3496" s="13" t="s">
        <v>35</v>
      </c>
      <c r="AX3496" s="13" t="s">
        <v>73</v>
      </c>
      <c r="AY3496" s="243" t="s">
        <v>160</v>
      </c>
    </row>
    <row r="3497" s="13" customFormat="1">
      <c r="A3497" s="13"/>
      <c r="B3497" s="232"/>
      <c r="C3497" s="233"/>
      <c r="D3497" s="234" t="s">
        <v>171</v>
      </c>
      <c r="E3497" s="235" t="s">
        <v>19</v>
      </c>
      <c r="F3497" s="236" t="s">
        <v>4002</v>
      </c>
      <c r="G3497" s="233"/>
      <c r="H3497" s="237">
        <v>10.720000000000001</v>
      </c>
      <c r="I3497" s="238"/>
      <c r="J3497" s="233"/>
      <c r="K3497" s="233"/>
      <c r="L3497" s="239"/>
      <c r="M3497" s="240"/>
      <c r="N3497" s="241"/>
      <c r="O3497" s="241"/>
      <c r="P3497" s="241"/>
      <c r="Q3497" s="241"/>
      <c r="R3497" s="241"/>
      <c r="S3497" s="241"/>
      <c r="T3497" s="242"/>
      <c r="U3497" s="13"/>
      <c r="V3497" s="13"/>
      <c r="W3497" s="13"/>
      <c r="X3497" s="13"/>
      <c r="Y3497" s="13"/>
      <c r="Z3497" s="13"/>
      <c r="AA3497" s="13"/>
      <c r="AB3497" s="13"/>
      <c r="AC3497" s="13"/>
      <c r="AD3497" s="13"/>
      <c r="AE3497" s="13"/>
      <c r="AT3497" s="243" t="s">
        <v>171</v>
      </c>
      <c r="AU3497" s="243" t="s">
        <v>83</v>
      </c>
      <c r="AV3497" s="13" t="s">
        <v>83</v>
      </c>
      <c r="AW3497" s="13" t="s">
        <v>35</v>
      </c>
      <c r="AX3497" s="13" t="s">
        <v>73</v>
      </c>
      <c r="AY3497" s="243" t="s">
        <v>160</v>
      </c>
    </row>
    <row r="3498" s="13" customFormat="1">
      <c r="A3498" s="13"/>
      <c r="B3498" s="232"/>
      <c r="C3498" s="233"/>
      <c r="D3498" s="234" t="s">
        <v>171</v>
      </c>
      <c r="E3498" s="235" t="s">
        <v>19</v>
      </c>
      <c r="F3498" s="236" t="s">
        <v>4003</v>
      </c>
      <c r="G3498" s="233"/>
      <c r="H3498" s="237">
        <v>11.625999999999999</v>
      </c>
      <c r="I3498" s="238"/>
      <c r="J3498" s="233"/>
      <c r="K3498" s="233"/>
      <c r="L3498" s="239"/>
      <c r="M3498" s="240"/>
      <c r="N3498" s="241"/>
      <c r="O3498" s="241"/>
      <c r="P3498" s="241"/>
      <c r="Q3498" s="241"/>
      <c r="R3498" s="241"/>
      <c r="S3498" s="241"/>
      <c r="T3498" s="242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T3498" s="243" t="s">
        <v>171</v>
      </c>
      <c r="AU3498" s="243" t="s">
        <v>83</v>
      </c>
      <c r="AV3498" s="13" t="s">
        <v>83</v>
      </c>
      <c r="AW3498" s="13" t="s">
        <v>35</v>
      </c>
      <c r="AX3498" s="13" t="s">
        <v>73</v>
      </c>
      <c r="AY3498" s="243" t="s">
        <v>160</v>
      </c>
    </row>
    <row r="3499" s="13" customFormat="1">
      <c r="A3499" s="13"/>
      <c r="B3499" s="232"/>
      <c r="C3499" s="233"/>
      <c r="D3499" s="234" t="s">
        <v>171</v>
      </c>
      <c r="E3499" s="235" t="s">
        <v>19</v>
      </c>
      <c r="F3499" s="236" t="s">
        <v>4004</v>
      </c>
      <c r="G3499" s="233"/>
      <c r="H3499" s="237">
        <v>3.6000000000000001</v>
      </c>
      <c r="I3499" s="238"/>
      <c r="J3499" s="233"/>
      <c r="K3499" s="233"/>
      <c r="L3499" s="239"/>
      <c r="M3499" s="240"/>
      <c r="N3499" s="241"/>
      <c r="O3499" s="241"/>
      <c r="P3499" s="241"/>
      <c r="Q3499" s="241"/>
      <c r="R3499" s="241"/>
      <c r="S3499" s="241"/>
      <c r="T3499" s="242"/>
      <c r="U3499" s="13"/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3"/>
      <c r="AT3499" s="243" t="s">
        <v>171</v>
      </c>
      <c r="AU3499" s="243" t="s">
        <v>83</v>
      </c>
      <c r="AV3499" s="13" t="s">
        <v>83</v>
      </c>
      <c r="AW3499" s="13" t="s">
        <v>35</v>
      </c>
      <c r="AX3499" s="13" t="s">
        <v>73</v>
      </c>
      <c r="AY3499" s="243" t="s">
        <v>160</v>
      </c>
    </row>
    <row r="3500" s="13" customFormat="1">
      <c r="A3500" s="13"/>
      <c r="B3500" s="232"/>
      <c r="C3500" s="233"/>
      <c r="D3500" s="234" t="s">
        <v>171</v>
      </c>
      <c r="E3500" s="235" t="s">
        <v>19</v>
      </c>
      <c r="F3500" s="236" t="s">
        <v>4005</v>
      </c>
      <c r="G3500" s="233"/>
      <c r="H3500" s="237">
        <v>43.042999999999999</v>
      </c>
      <c r="I3500" s="238"/>
      <c r="J3500" s="233"/>
      <c r="K3500" s="233"/>
      <c r="L3500" s="239"/>
      <c r="M3500" s="240"/>
      <c r="N3500" s="241"/>
      <c r="O3500" s="241"/>
      <c r="P3500" s="241"/>
      <c r="Q3500" s="241"/>
      <c r="R3500" s="241"/>
      <c r="S3500" s="241"/>
      <c r="T3500" s="242"/>
      <c r="U3500" s="13"/>
      <c r="V3500" s="13"/>
      <c r="W3500" s="13"/>
      <c r="X3500" s="13"/>
      <c r="Y3500" s="13"/>
      <c r="Z3500" s="13"/>
      <c r="AA3500" s="13"/>
      <c r="AB3500" s="13"/>
      <c r="AC3500" s="13"/>
      <c r="AD3500" s="13"/>
      <c r="AE3500" s="13"/>
      <c r="AT3500" s="243" t="s">
        <v>171</v>
      </c>
      <c r="AU3500" s="243" t="s">
        <v>83</v>
      </c>
      <c r="AV3500" s="13" t="s">
        <v>83</v>
      </c>
      <c r="AW3500" s="13" t="s">
        <v>35</v>
      </c>
      <c r="AX3500" s="13" t="s">
        <v>73</v>
      </c>
      <c r="AY3500" s="243" t="s">
        <v>160</v>
      </c>
    </row>
    <row r="3501" s="13" customFormat="1">
      <c r="A3501" s="13"/>
      <c r="B3501" s="232"/>
      <c r="C3501" s="233"/>
      <c r="D3501" s="234" t="s">
        <v>171</v>
      </c>
      <c r="E3501" s="235" t="s">
        <v>19</v>
      </c>
      <c r="F3501" s="236" t="s">
        <v>4006</v>
      </c>
      <c r="G3501" s="233"/>
      <c r="H3501" s="237">
        <v>43.506999999999998</v>
      </c>
      <c r="I3501" s="238"/>
      <c r="J3501" s="233"/>
      <c r="K3501" s="233"/>
      <c r="L3501" s="239"/>
      <c r="M3501" s="240"/>
      <c r="N3501" s="241"/>
      <c r="O3501" s="241"/>
      <c r="P3501" s="241"/>
      <c r="Q3501" s="241"/>
      <c r="R3501" s="241"/>
      <c r="S3501" s="241"/>
      <c r="T3501" s="242"/>
      <c r="U3501" s="13"/>
      <c r="V3501" s="13"/>
      <c r="W3501" s="13"/>
      <c r="X3501" s="13"/>
      <c r="Y3501" s="13"/>
      <c r="Z3501" s="13"/>
      <c r="AA3501" s="13"/>
      <c r="AB3501" s="13"/>
      <c r="AC3501" s="13"/>
      <c r="AD3501" s="13"/>
      <c r="AE3501" s="13"/>
      <c r="AT3501" s="243" t="s">
        <v>171</v>
      </c>
      <c r="AU3501" s="243" t="s">
        <v>83</v>
      </c>
      <c r="AV3501" s="13" t="s">
        <v>83</v>
      </c>
      <c r="AW3501" s="13" t="s">
        <v>35</v>
      </c>
      <c r="AX3501" s="13" t="s">
        <v>73</v>
      </c>
      <c r="AY3501" s="243" t="s">
        <v>160</v>
      </c>
    </row>
    <row r="3502" s="13" customFormat="1">
      <c r="A3502" s="13"/>
      <c r="B3502" s="232"/>
      <c r="C3502" s="233"/>
      <c r="D3502" s="234" t="s">
        <v>171</v>
      </c>
      <c r="E3502" s="235" t="s">
        <v>19</v>
      </c>
      <c r="F3502" s="236" t="s">
        <v>4007</v>
      </c>
      <c r="G3502" s="233"/>
      <c r="H3502" s="237">
        <v>18.565000000000001</v>
      </c>
      <c r="I3502" s="238"/>
      <c r="J3502" s="233"/>
      <c r="K3502" s="233"/>
      <c r="L3502" s="239"/>
      <c r="M3502" s="240"/>
      <c r="N3502" s="241"/>
      <c r="O3502" s="241"/>
      <c r="P3502" s="241"/>
      <c r="Q3502" s="241"/>
      <c r="R3502" s="241"/>
      <c r="S3502" s="241"/>
      <c r="T3502" s="242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T3502" s="243" t="s">
        <v>171</v>
      </c>
      <c r="AU3502" s="243" t="s">
        <v>83</v>
      </c>
      <c r="AV3502" s="13" t="s">
        <v>83</v>
      </c>
      <c r="AW3502" s="13" t="s">
        <v>35</v>
      </c>
      <c r="AX3502" s="13" t="s">
        <v>73</v>
      </c>
      <c r="AY3502" s="243" t="s">
        <v>160</v>
      </c>
    </row>
    <row r="3503" s="13" customFormat="1">
      <c r="A3503" s="13"/>
      <c r="B3503" s="232"/>
      <c r="C3503" s="233"/>
      <c r="D3503" s="234" t="s">
        <v>171</v>
      </c>
      <c r="E3503" s="235" t="s">
        <v>19</v>
      </c>
      <c r="F3503" s="236" t="s">
        <v>4008</v>
      </c>
      <c r="G3503" s="233"/>
      <c r="H3503" s="237">
        <v>11.98</v>
      </c>
      <c r="I3503" s="238"/>
      <c r="J3503" s="233"/>
      <c r="K3503" s="233"/>
      <c r="L3503" s="239"/>
      <c r="M3503" s="240"/>
      <c r="N3503" s="241"/>
      <c r="O3503" s="241"/>
      <c r="P3503" s="241"/>
      <c r="Q3503" s="241"/>
      <c r="R3503" s="241"/>
      <c r="S3503" s="241"/>
      <c r="T3503" s="242"/>
      <c r="U3503" s="13"/>
      <c r="V3503" s="13"/>
      <c r="W3503" s="13"/>
      <c r="X3503" s="13"/>
      <c r="Y3503" s="13"/>
      <c r="Z3503" s="13"/>
      <c r="AA3503" s="13"/>
      <c r="AB3503" s="13"/>
      <c r="AC3503" s="13"/>
      <c r="AD3503" s="13"/>
      <c r="AE3503" s="13"/>
      <c r="AT3503" s="243" t="s">
        <v>171</v>
      </c>
      <c r="AU3503" s="243" t="s">
        <v>83</v>
      </c>
      <c r="AV3503" s="13" t="s">
        <v>83</v>
      </c>
      <c r="AW3503" s="13" t="s">
        <v>35</v>
      </c>
      <c r="AX3503" s="13" t="s">
        <v>73</v>
      </c>
      <c r="AY3503" s="243" t="s">
        <v>160</v>
      </c>
    </row>
    <row r="3504" s="13" customFormat="1">
      <c r="A3504" s="13"/>
      <c r="B3504" s="232"/>
      <c r="C3504" s="233"/>
      <c r="D3504" s="234" t="s">
        <v>171</v>
      </c>
      <c r="E3504" s="235" t="s">
        <v>19</v>
      </c>
      <c r="F3504" s="236" t="s">
        <v>4009</v>
      </c>
      <c r="G3504" s="233"/>
      <c r="H3504" s="237">
        <v>18.597999999999999</v>
      </c>
      <c r="I3504" s="238"/>
      <c r="J3504" s="233"/>
      <c r="K3504" s="233"/>
      <c r="L3504" s="239"/>
      <c r="M3504" s="240"/>
      <c r="N3504" s="241"/>
      <c r="O3504" s="241"/>
      <c r="P3504" s="241"/>
      <c r="Q3504" s="241"/>
      <c r="R3504" s="241"/>
      <c r="S3504" s="241"/>
      <c r="T3504" s="242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T3504" s="243" t="s">
        <v>171</v>
      </c>
      <c r="AU3504" s="243" t="s">
        <v>83</v>
      </c>
      <c r="AV3504" s="13" t="s">
        <v>83</v>
      </c>
      <c r="AW3504" s="13" t="s">
        <v>35</v>
      </c>
      <c r="AX3504" s="13" t="s">
        <v>73</v>
      </c>
      <c r="AY3504" s="243" t="s">
        <v>160</v>
      </c>
    </row>
    <row r="3505" s="13" customFormat="1">
      <c r="A3505" s="13"/>
      <c r="B3505" s="232"/>
      <c r="C3505" s="233"/>
      <c r="D3505" s="234" t="s">
        <v>171</v>
      </c>
      <c r="E3505" s="235" t="s">
        <v>19</v>
      </c>
      <c r="F3505" s="236" t="s">
        <v>4010</v>
      </c>
      <c r="G3505" s="233"/>
      <c r="H3505" s="237">
        <v>12.090999999999999</v>
      </c>
      <c r="I3505" s="238"/>
      <c r="J3505" s="233"/>
      <c r="K3505" s="233"/>
      <c r="L3505" s="239"/>
      <c r="M3505" s="240"/>
      <c r="N3505" s="241"/>
      <c r="O3505" s="241"/>
      <c r="P3505" s="241"/>
      <c r="Q3505" s="241"/>
      <c r="R3505" s="241"/>
      <c r="S3505" s="241"/>
      <c r="T3505" s="242"/>
      <c r="U3505" s="13"/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3"/>
      <c r="AT3505" s="243" t="s">
        <v>171</v>
      </c>
      <c r="AU3505" s="243" t="s">
        <v>83</v>
      </c>
      <c r="AV3505" s="13" t="s">
        <v>83</v>
      </c>
      <c r="AW3505" s="13" t="s">
        <v>35</v>
      </c>
      <c r="AX3505" s="13" t="s">
        <v>73</v>
      </c>
      <c r="AY3505" s="243" t="s">
        <v>160</v>
      </c>
    </row>
    <row r="3506" s="13" customFormat="1">
      <c r="A3506" s="13"/>
      <c r="B3506" s="232"/>
      <c r="C3506" s="233"/>
      <c r="D3506" s="234" t="s">
        <v>171</v>
      </c>
      <c r="E3506" s="235" t="s">
        <v>19</v>
      </c>
      <c r="F3506" s="236" t="s">
        <v>4011</v>
      </c>
      <c r="G3506" s="233"/>
      <c r="H3506" s="237">
        <v>58.234999999999999</v>
      </c>
      <c r="I3506" s="238"/>
      <c r="J3506" s="233"/>
      <c r="K3506" s="233"/>
      <c r="L3506" s="239"/>
      <c r="M3506" s="240"/>
      <c r="N3506" s="241"/>
      <c r="O3506" s="241"/>
      <c r="P3506" s="241"/>
      <c r="Q3506" s="241"/>
      <c r="R3506" s="241"/>
      <c r="S3506" s="241"/>
      <c r="T3506" s="242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T3506" s="243" t="s">
        <v>171</v>
      </c>
      <c r="AU3506" s="243" t="s">
        <v>83</v>
      </c>
      <c r="AV3506" s="13" t="s">
        <v>83</v>
      </c>
      <c r="AW3506" s="13" t="s">
        <v>35</v>
      </c>
      <c r="AX3506" s="13" t="s">
        <v>73</v>
      </c>
      <c r="AY3506" s="243" t="s">
        <v>160</v>
      </c>
    </row>
    <row r="3507" s="13" customFormat="1">
      <c r="A3507" s="13"/>
      <c r="B3507" s="232"/>
      <c r="C3507" s="233"/>
      <c r="D3507" s="234" t="s">
        <v>171</v>
      </c>
      <c r="E3507" s="235" t="s">
        <v>19</v>
      </c>
      <c r="F3507" s="236" t="s">
        <v>4012</v>
      </c>
      <c r="G3507" s="233"/>
      <c r="H3507" s="237">
        <v>21.933</v>
      </c>
      <c r="I3507" s="238"/>
      <c r="J3507" s="233"/>
      <c r="K3507" s="233"/>
      <c r="L3507" s="239"/>
      <c r="M3507" s="240"/>
      <c r="N3507" s="241"/>
      <c r="O3507" s="241"/>
      <c r="P3507" s="241"/>
      <c r="Q3507" s="241"/>
      <c r="R3507" s="241"/>
      <c r="S3507" s="241"/>
      <c r="T3507" s="242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T3507" s="243" t="s">
        <v>171</v>
      </c>
      <c r="AU3507" s="243" t="s">
        <v>83</v>
      </c>
      <c r="AV3507" s="13" t="s">
        <v>83</v>
      </c>
      <c r="AW3507" s="13" t="s">
        <v>35</v>
      </c>
      <c r="AX3507" s="13" t="s">
        <v>73</v>
      </c>
      <c r="AY3507" s="243" t="s">
        <v>160</v>
      </c>
    </row>
    <row r="3508" s="15" customFormat="1">
      <c r="A3508" s="15"/>
      <c r="B3508" s="265"/>
      <c r="C3508" s="266"/>
      <c r="D3508" s="234" t="s">
        <v>171</v>
      </c>
      <c r="E3508" s="267" t="s">
        <v>19</v>
      </c>
      <c r="F3508" s="268" t="s">
        <v>1180</v>
      </c>
      <c r="G3508" s="266"/>
      <c r="H3508" s="269">
        <v>346.68099999999998</v>
      </c>
      <c r="I3508" s="270"/>
      <c r="J3508" s="266"/>
      <c r="K3508" s="266"/>
      <c r="L3508" s="271"/>
      <c r="M3508" s="272"/>
      <c r="N3508" s="273"/>
      <c r="O3508" s="273"/>
      <c r="P3508" s="273"/>
      <c r="Q3508" s="273"/>
      <c r="R3508" s="273"/>
      <c r="S3508" s="273"/>
      <c r="T3508" s="274"/>
      <c r="U3508" s="15"/>
      <c r="V3508" s="15"/>
      <c r="W3508" s="15"/>
      <c r="X3508" s="15"/>
      <c r="Y3508" s="15"/>
      <c r="Z3508" s="15"/>
      <c r="AA3508" s="15"/>
      <c r="AB3508" s="15"/>
      <c r="AC3508" s="15"/>
      <c r="AD3508" s="15"/>
      <c r="AE3508" s="15"/>
      <c r="AT3508" s="275" t="s">
        <v>171</v>
      </c>
      <c r="AU3508" s="275" t="s">
        <v>83</v>
      </c>
      <c r="AV3508" s="15" t="s">
        <v>181</v>
      </c>
      <c r="AW3508" s="15" t="s">
        <v>35</v>
      </c>
      <c r="AX3508" s="15" t="s">
        <v>73</v>
      </c>
      <c r="AY3508" s="275" t="s">
        <v>160</v>
      </c>
    </row>
    <row r="3509" s="13" customFormat="1">
      <c r="A3509" s="13"/>
      <c r="B3509" s="232"/>
      <c r="C3509" s="233"/>
      <c r="D3509" s="234" t="s">
        <v>171</v>
      </c>
      <c r="E3509" s="235" t="s">
        <v>19</v>
      </c>
      <c r="F3509" s="236" t="s">
        <v>4013</v>
      </c>
      <c r="G3509" s="233"/>
      <c r="H3509" s="237">
        <v>3.6000000000000001</v>
      </c>
      <c r="I3509" s="238"/>
      <c r="J3509" s="233"/>
      <c r="K3509" s="233"/>
      <c r="L3509" s="239"/>
      <c r="M3509" s="240"/>
      <c r="N3509" s="241"/>
      <c r="O3509" s="241"/>
      <c r="P3509" s="241"/>
      <c r="Q3509" s="241"/>
      <c r="R3509" s="241"/>
      <c r="S3509" s="241"/>
      <c r="T3509" s="242"/>
      <c r="U3509" s="13"/>
      <c r="V3509" s="13"/>
      <c r="W3509" s="13"/>
      <c r="X3509" s="13"/>
      <c r="Y3509" s="13"/>
      <c r="Z3509" s="13"/>
      <c r="AA3509" s="13"/>
      <c r="AB3509" s="13"/>
      <c r="AC3509" s="13"/>
      <c r="AD3509" s="13"/>
      <c r="AE3509" s="13"/>
      <c r="AT3509" s="243" t="s">
        <v>171</v>
      </c>
      <c r="AU3509" s="243" t="s">
        <v>83</v>
      </c>
      <c r="AV3509" s="13" t="s">
        <v>83</v>
      </c>
      <c r="AW3509" s="13" t="s">
        <v>35</v>
      </c>
      <c r="AX3509" s="13" t="s">
        <v>73</v>
      </c>
      <c r="AY3509" s="243" t="s">
        <v>160</v>
      </c>
    </row>
    <row r="3510" s="13" customFormat="1">
      <c r="A3510" s="13"/>
      <c r="B3510" s="232"/>
      <c r="C3510" s="233"/>
      <c r="D3510" s="234" t="s">
        <v>171</v>
      </c>
      <c r="E3510" s="235" t="s">
        <v>19</v>
      </c>
      <c r="F3510" s="236" t="s">
        <v>4014</v>
      </c>
      <c r="G3510" s="233"/>
      <c r="H3510" s="237">
        <v>3.6000000000000001</v>
      </c>
      <c r="I3510" s="238"/>
      <c r="J3510" s="233"/>
      <c r="K3510" s="233"/>
      <c r="L3510" s="239"/>
      <c r="M3510" s="240"/>
      <c r="N3510" s="241"/>
      <c r="O3510" s="241"/>
      <c r="P3510" s="241"/>
      <c r="Q3510" s="241"/>
      <c r="R3510" s="241"/>
      <c r="S3510" s="241"/>
      <c r="T3510" s="242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  <c r="AT3510" s="243" t="s">
        <v>171</v>
      </c>
      <c r="AU3510" s="243" t="s">
        <v>83</v>
      </c>
      <c r="AV3510" s="13" t="s">
        <v>83</v>
      </c>
      <c r="AW3510" s="13" t="s">
        <v>35</v>
      </c>
      <c r="AX3510" s="13" t="s">
        <v>73</v>
      </c>
      <c r="AY3510" s="243" t="s">
        <v>160</v>
      </c>
    </row>
    <row r="3511" s="13" customFormat="1">
      <c r="A3511" s="13"/>
      <c r="B3511" s="232"/>
      <c r="C3511" s="233"/>
      <c r="D3511" s="234" t="s">
        <v>171</v>
      </c>
      <c r="E3511" s="235" t="s">
        <v>19</v>
      </c>
      <c r="F3511" s="236" t="s">
        <v>4015</v>
      </c>
      <c r="G3511" s="233"/>
      <c r="H3511" s="237">
        <v>20.198</v>
      </c>
      <c r="I3511" s="238"/>
      <c r="J3511" s="233"/>
      <c r="K3511" s="233"/>
      <c r="L3511" s="239"/>
      <c r="M3511" s="240"/>
      <c r="N3511" s="241"/>
      <c r="O3511" s="241"/>
      <c r="P3511" s="241"/>
      <c r="Q3511" s="241"/>
      <c r="R3511" s="241"/>
      <c r="S3511" s="241"/>
      <c r="T3511" s="242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T3511" s="243" t="s">
        <v>171</v>
      </c>
      <c r="AU3511" s="243" t="s">
        <v>83</v>
      </c>
      <c r="AV3511" s="13" t="s">
        <v>83</v>
      </c>
      <c r="AW3511" s="13" t="s">
        <v>35</v>
      </c>
      <c r="AX3511" s="13" t="s">
        <v>73</v>
      </c>
      <c r="AY3511" s="243" t="s">
        <v>160</v>
      </c>
    </row>
    <row r="3512" s="13" customFormat="1">
      <c r="A3512" s="13"/>
      <c r="B3512" s="232"/>
      <c r="C3512" s="233"/>
      <c r="D3512" s="234" t="s">
        <v>171</v>
      </c>
      <c r="E3512" s="235" t="s">
        <v>19</v>
      </c>
      <c r="F3512" s="236" t="s">
        <v>4016</v>
      </c>
      <c r="G3512" s="233"/>
      <c r="H3512" s="237">
        <v>43.847999999999999</v>
      </c>
      <c r="I3512" s="238"/>
      <c r="J3512" s="233"/>
      <c r="K3512" s="233"/>
      <c r="L3512" s="239"/>
      <c r="M3512" s="240"/>
      <c r="N3512" s="241"/>
      <c r="O3512" s="241"/>
      <c r="P3512" s="241"/>
      <c r="Q3512" s="241"/>
      <c r="R3512" s="241"/>
      <c r="S3512" s="241"/>
      <c r="T3512" s="242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T3512" s="243" t="s">
        <v>171</v>
      </c>
      <c r="AU3512" s="243" t="s">
        <v>83</v>
      </c>
      <c r="AV3512" s="13" t="s">
        <v>83</v>
      </c>
      <c r="AW3512" s="13" t="s">
        <v>35</v>
      </c>
      <c r="AX3512" s="13" t="s">
        <v>73</v>
      </c>
      <c r="AY3512" s="243" t="s">
        <v>160</v>
      </c>
    </row>
    <row r="3513" s="13" customFormat="1">
      <c r="A3513" s="13"/>
      <c r="B3513" s="232"/>
      <c r="C3513" s="233"/>
      <c r="D3513" s="234" t="s">
        <v>171</v>
      </c>
      <c r="E3513" s="235" t="s">
        <v>19</v>
      </c>
      <c r="F3513" s="236" t="s">
        <v>4017</v>
      </c>
      <c r="G3513" s="233"/>
      <c r="H3513" s="237">
        <v>14.244999999999999</v>
      </c>
      <c r="I3513" s="238"/>
      <c r="J3513" s="233"/>
      <c r="K3513" s="233"/>
      <c r="L3513" s="239"/>
      <c r="M3513" s="240"/>
      <c r="N3513" s="241"/>
      <c r="O3513" s="241"/>
      <c r="P3513" s="241"/>
      <c r="Q3513" s="241"/>
      <c r="R3513" s="241"/>
      <c r="S3513" s="241"/>
      <c r="T3513" s="242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T3513" s="243" t="s">
        <v>171</v>
      </c>
      <c r="AU3513" s="243" t="s">
        <v>83</v>
      </c>
      <c r="AV3513" s="13" t="s">
        <v>83</v>
      </c>
      <c r="AW3513" s="13" t="s">
        <v>35</v>
      </c>
      <c r="AX3513" s="13" t="s">
        <v>73</v>
      </c>
      <c r="AY3513" s="243" t="s">
        <v>160</v>
      </c>
    </row>
    <row r="3514" s="13" customFormat="1">
      <c r="A3514" s="13"/>
      <c r="B3514" s="232"/>
      <c r="C3514" s="233"/>
      <c r="D3514" s="234" t="s">
        <v>171</v>
      </c>
      <c r="E3514" s="235" t="s">
        <v>19</v>
      </c>
      <c r="F3514" s="236" t="s">
        <v>4018</v>
      </c>
      <c r="G3514" s="233"/>
      <c r="H3514" s="237">
        <v>27.527999999999999</v>
      </c>
      <c r="I3514" s="238"/>
      <c r="J3514" s="233"/>
      <c r="K3514" s="233"/>
      <c r="L3514" s="239"/>
      <c r="M3514" s="240"/>
      <c r="N3514" s="241"/>
      <c r="O3514" s="241"/>
      <c r="P3514" s="241"/>
      <c r="Q3514" s="241"/>
      <c r="R3514" s="241"/>
      <c r="S3514" s="241"/>
      <c r="T3514" s="242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T3514" s="243" t="s">
        <v>171</v>
      </c>
      <c r="AU3514" s="243" t="s">
        <v>83</v>
      </c>
      <c r="AV3514" s="13" t="s">
        <v>83</v>
      </c>
      <c r="AW3514" s="13" t="s">
        <v>35</v>
      </c>
      <c r="AX3514" s="13" t="s">
        <v>73</v>
      </c>
      <c r="AY3514" s="243" t="s">
        <v>160</v>
      </c>
    </row>
    <row r="3515" s="13" customFormat="1">
      <c r="A3515" s="13"/>
      <c r="B3515" s="232"/>
      <c r="C3515" s="233"/>
      <c r="D3515" s="234" t="s">
        <v>171</v>
      </c>
      <c r="E3515" s="235" t="s">
        <v>19</v>
      </c>
      <c r="F3515" s="236" t="s">
        <v>4019</v>
      </c>
      <c r="G3515" s="233"/>
      <c r="H3515" s="237">
        <v>1.9750000000000001</v>
      </c>
      <c r="I3515" s="238"/>
      <c r="J3515" s="233"/>
      <c r="K3515" s="233"/>
      <c r="L3515" s="239"/>
      <c r="M3515" s="240"/>
      <c r="N3515" s="241"/>
      <c r="O3515" s="241"/>
      <c r="P3515" s="241"/>
      <c r="Q3515" s="241"/>
      <c r="R3515" s="241"/>
      <c r="S3515" s="241"/>
      <c r="T3515" s="242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  <c r="AT3515" s="243" t="s">
        <v>171</v>
      </c>
      <c r="AU3515" s="243" t="s">
        <v>83</v>
      </c>
      <c r="AV3515" s="13" t="s">
        <v>83</v>
      </c>
      <c r="AW3515" s="13" t="s">
        <v>35</v>
      </c>
      <c r="AX3515" s="13" t="s">
        <v>73</v>
      </c>
      <c r="AY3515" s="243" t="s">
        <v>160</v>
      </c>
    </row>
    <row r="3516" s="13" customFormat="1">
      <c r="A3516" s="13"/>
      <c r="B3516" s="232"/>
      <c r="C3516" s="233"/>
      <c r="D3516" s="234" t="s">
        <v>171</v>
      </c>
      <c r="E3516" s="235" t="s">
        <v>19</v>
      </c>
      <c r="F3516" s="236" t="s">
        <v>4020</v>
      </c>
      <c r="G3516" s="233"/>
      <c r="H3516" s="237">
        <v>3.7799999999999998</v>
      </c>
      <c r="I3516" s="238"/>
      <c r="J3516" s="233"/>
      <c r="K3516" s="233"/>
      <c r="L3516" s="239"/>
      <c r="M3516" s="240"/>
      <c r="N3516" s="241"/>
      <c r="O3516" s="241"/>
      <c r="P3516" s="241"/>
      <c r="Q3516" s="241"/>
      <c r="R3516" s="241"/>
      <c r="S3516" s="241"/>
      <c r="T3516" s="242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T3516" s="243" t="s">
        <v>171</v>
      </c>
      <c r="AU3516" s="243" t="s">
        <v>83</v>
      </c>
      <c r="AV3516" s="13" t="s">
        <v>83</v>
      </c>
      <c r="AW3516" s="13" t="s">
        <v>35</v>
      </c>
      <c r="AX3516" s="13" t="s">
        <v>73</v>
      </c>
      <c r="AY3516" s="243" t="s">
        <v>160</v>
      </c>
    </row>
    <row r="3517" s="13" customFormat="1">
      <c r="A3517" s="13"/>
      <c r="B3517" s="232"/>
      <c r="C3517" s="233"/>
      <c r="D3517" s="234" t="s">
        <v>171</v>
      </c>
      <c r="E3517" s="235" t="s">
        <v>19</v>
      </c>
      <c r="F3517" s="236" t="s">
        <v>4021</v>
      </c>
      <c r="G3517" s="233"/>
      <c r="H3517" s="237">
        <v>47.715000000000003</v>
      </c>
      <c r="I3517" s="238"/>
      <c r="J3517" s="233"/>
      <c r="K3517" s="233"/>
      <c r="L3517" s="239"/>
      <c r="M3517" s="240"/>
      <c r="N3517" s="241"/>
      <c r="O3517" s="241"/>
      <c r="P3517" s="241"/>
      <c r="Q3517" s="241"/>
      <c r="R3517" s="241"/>
      <c r="S3517" s="241"/>
      <c r="T3517" s="242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  <c r="AT3517" s="243" t="s">
        <v>171</v>
      </c>
      <c r="AU3517" s="243" t="s">
        <v>83</v>
      </c>
      <c r="AV3517" s="13" t="s">
        <v>83</v>
      </c>
      <c r="AW3517" s="13" t="s">
        <v>35</v>
      </c>
      <c r="AX3517" s="13" t="s">
        <v>73</v>
      </c>
      <c r="AY3517" s="243" t="s">
        <v>160</v>
      </c>
    </row>
    <row r="3518" s="13" customFormat="1">
      <c r="A3518" s="13"/>
      <c r="B3518" s="232"/>
      <c r="C3518" s="233"/>
      <c r="D3518" s="234" t="s">
        <v>171</v>
      </c>
      <c r="E3518" s="235" t="s">
        <v>19</v>
      </c>
      <c r="F3518" s="236" t="s">
        <v>4022</v>
      </c>
      <c r="G3518" s="233"/>
      <c r="H3518" s="237">
        <v>54.125999999999998</v>
      </c>
      <c r="I3518" s="238"/>
      <c r="J3518" s="233"/>
      <c r="K3518" s="233"/>
      <c r="L3518" s="239"/>
      <c r="M3518" s="240"/>
      <c r="N3518" s="241"/>
      <c r="O3518" s="241"/>
      <c r="P3518" s="241"/>
      <c r="Q3518" s="241"/>
      <c r="R3518" s="241"/>
      <c r="S3518" s="241"/>
      <c r="T3518" s="242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T3518" s="243" t="s">
        <v>171</v>
      </c>
      <c r="AU3518" s="243" t="s">
        <v>83</v>
      </c>
      <c r="AV3518" s="13" t="s">
        <v>83</v>
      </c>
      <c r="AW3518" s="13" t="s">
        <v>35</v>
      </c>
      <c r="AX3518" s="13" t="s">
        <v>73</v>
      </c>
      <c r="AY3518" s="243" t="s">
        <v>160</v>
      </c>
    </row>
    <row r="3519" s="14" customFormat="1">
      <c r="A3519" s="14"/>
      <c r="B3519" s="244"/>
      <c r="C3519" s="245"/>
      <c r="D3519" s="234" t="s">
        <v>171</v>
      </c>
      <c r="E3519" s="246" t="s">
        <v>19</v>
      </c>
      <c r="F3519" s="247" t="s">
        <v>180</v>
      </c>
      <c r="G3519" s="245"/>
      <c r="H3519" s="248">
        <v>567.29600000000005</v>
      </c>
      <c r="I3519" s="249"/>
      <c r="J3519" s="245"/>
      <c r="K3519" s="245"/>
      <c r="L3519" s="250"/>
      <c r="M3519" s="251"/>
      <c r="N3519" s="252"/>
      <c r="O3519" s="252"/>
      <c r="P3519" s="252"/>
      <c r="Q3519" s="252"/>
      <c r="R3519" s="252"/>
      <c r="S3519" s="252"/>
      <c r="T3519" s="253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T3519" s="254" t="s">
        <v>171</v>
      </c>
      <c r="AU3519" s="254" t="s">
        <v>83</v>
      </c>
      <c r="AV3519" s="14" t="s">
        <v>167</v>
      </c>
      <c r="AW3519" s="14" t="s">
        <v>35</v>
      </c>
      <c r="AX3519" s="14" t="s">
        <v>81</v>
      </c>
      <c r="AY3519" s="254" t="s">
        <v>160</v>
      </c>
    </row>
    <row r="3520" s="2" customFormat="1" ht="24.15" customHeight="1">
      <c r="A3520" s="40"/>
      <c r="B3520" s="41"/>
      <c r="C3520" s="255" t="s">
        <v>4039</v>
      </c>
      <c r="D3520" s="255" t="s">
        <v>242</v>
      </c>
      <c r="E3520" s="256" t="s">
        <v>4040</v>
      </c>
      <c r="F3520" s="257" t="s">
        <v>4041</v>
      </c>
      <c r="G3520" s="258" t="s">
        <v>165</v>
      </c>
      <c r="H3520" s="259">
        <v>624.02599999999995</v>
      </c>
      <c r="I3520" s="260"/>
      <c r="J3520" s="261">
        <f>ROUND(I3520*H3520,2)</f>
        <v>0</v>
      </c>
      <c r="K3520" s="257" t="s">
        <v>166</v>
      </c>
      <c r="L3520" s="262"/>
      <c r="M3520" s="263" t="s">
        <v>19</v>
      </c>
      <c r="N3520" s="264" t="s">
        <v>44</v>
      </c>
      <c r="O3520" s="86"/>
      <c r="P3520" s="223">
        <f>O3520*H3520</f>
        <v>0</v>
      </c>
      <c r="Q3520" s="223">
        <v>0.01771</v>
      </c>
      <c r="R3520" s="223">
        <f>Q3520*H3520</f>
        <v>11.05150046</v>
      </c>
      <c r="S3520" s="223">
        <v>0</v>
      </c>
      <c r="T3520" s="224">
        <f>S3520*H3520</f>
        <v>0</v>
      </c>
      <c r="U3520" s="40"/>
      <c r="V3520" s="40"/>
      <c r="W3520" s="40"/>
      <c r="X3520" s="40"/>
      <c r="Y3520" s="40"/>
      <c r="Z3520" s="40"/>
      <c r="AA3520" s="40"/>
      <c r="AB3520" s="40"/>
      <c r="AC3520" s="40"/>
      <c r="AD3520" s="40"/>
      <c r="AE3520" s="40"/>
      <c r="AR3520" s="225" t="s">
        <v>368</v>
      </c>
      <c r="AT3520" s="225" t="s">
        <v>242</v>
      </c>
      <c r="AU3520" s="225" t="s">
        <v>83</v>
      </c>
      <c r="AY3520" s="19" t="s">
        <v>160</v>
      </c>
      <c r="BE3520" s="226">
        <f>IF(N3520="základní",J3520,0)</f>
        <v>0</v>
      </c>
      <c r="BF3520" s="226">
        <f>IF(N3520="snížená",J3520,0)</f>
        <v>0</v>
      </c>
      <c r="BG3520" s="226">
        <f>IF(N3520="zákl. přenesená",J3520,0)</f>
        <v>0</v>
      </c>
      <c r="BH3520" s="226">
        <f>IF(N3520="sníž. přenesená",J3520,0)</f>
        <v>0</v>
      </c>
      <c r="BI3520" s="226">
        <f>IF(N3520="nulová",J3520,0)</f>
        <v>0</v>
      </c>
      <c r="BJ3520" s="19" t="s">
        <v>81</v>
      </c>
      <c r="BK3520" s="226">
        <f>ROUND(I3520*H3520,2)</f>
        <v>0</v>
      </c>
      <c r="BL3520" s="19" t="s">
        <v>263</v>
      </c>
      <c r="BM3520" s="225" t="s">
        <v>4042</v>
      </c>
    </row>
    <row r="3521" s="13" customFormat="1">
      <c r="A3521" s="13"/>
      <c r="B3521" s="232"/>
      <c r="C3521" s="233"/>
      <c r="D3521" s="234" t="s">
        <v>171</v>
      </c>
      <c r="E3521" s="233"/>
      <c r="F3521" s="236" t="s">
        <v>4043</v>
      </c>
      <c r="G3521" s="233"/>
      <c r="H3521" s="237">
        <v>624.02599999999995</v>
      </c>
      <c r="I3521" s="238"/>
      <c r="J3521" s="233"/>
      <c r="K3521" s="233"/>
      <c r="L3521" s="239"/>
      <c r="M3521" s="240"/>
      <c r="N3521" s="241"/>
      <c r="O3521" s="241"/>
      <c r="P3521" s="241"/>
      <c r="Q3521" s="241"/>
      <c r="R3521" s="241"/>
      <c r="S3521" s="241"/>
      <c r="T3521" s="242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T3521" s="243" t="s">
        <v>171</v>
      </c>
      <c r="AU3521" s="243" t="s">
        <v>83</v>
      </c>
      <c r="AV3521" s="13" t="s">
        <v>83</v>
      </c>
      <c r="AW3521" s="13" t="s">
        <v>4</v>
      </c>
      <c r="AX3521" s="13" t="s">
        <v>81</v>
      </c>
      <c r="AY3521" s="243" t="s">
        <v>160</v>
      </c>
    </row>
    <row r="3522" s="2" customFormat="1" ht="24.15" customHeight="1">
      <c r="A3522" s="40"/>
      <c r="B3522" s="41"/>
      <c r="C3522" s="214" t="s">
        <v>4044</v>
      </c>
      <c r="D3522" s="214" t="s">
        <v>162</v>
      </c>
      <c r="E3522" s="215" t="s">
        <v>4045</v>
      </c>
      <c r="F3522" s="216" t="s">
        <v>4046</v>
      </c>
      <c r="G3522" s="217" t="s">
        <v>250</v>
      </c>
      <c r="H3522" s="218">
        <v>145.71000000000001</v>
      </c>
      <c r="I3522" s="219"/>
      <c r="J3522" s="220">
        <f>ROUND(I3522*H3522,2)</f>
        <v>0</v>
      </c>
      <c r="K3522" s="216" t="s">
        <v>166</v>
      </c>
      <c r="L3522" s="46"/>
      <c r="M3522" s="221" t="s">
        <v>19</v>
      </c>
      <c r="N3522" s="222" t="s">
        <v>44</v>
      </c>
      <c r="O3522" s="86"/>
      <c r="P3522" s="223">
        <f>O3522*H3522</f>
        <v>0</v>
      </c>
      <c r="Q3522" s="223">
        <v>0.00020000000000000001</v>
      </c>
      <c r="R3522" s="223">
        <f>Q3522*H3522</f>
        <v>0.029142000000000005</v>
      </c>
      <c r="S3522" s="223">
        <v>0</v>
      </c>
      <c r="T3522" s="224">
        <f>S3522*H3522</f>
        <v>0</v>
      </c>
      <c r="U3522" s="40"/>
      <c r="V3522" s="40"/>
      <c r="W3522" s="40"/>
      <c r="X3522" s="40"/>
      <c r="Y3522" s="40"/>
      <c r="Z3522" s="40"/>
      <c r="AA3522" s="40"/>
      <c r="AB3522" s="40"/>
      <c r="AC3522" s="40"/>
      <c r="AD3522" s="40"/>
      <c r="AE3522" s="40"/>
      <c r="AR3522" s="225" t="s">
        <v>263</v>
      </c>
      <c r="AT3522" s="225" t="s">
        <v>162</v>
      </c>
      <c r="AU3522" s="225" t="s">
        <v>83</v>
      </c>
      <c r="AY3522" s="19" t="s">
        <v>160</v>
      </c>
      <c r="BE3522" s="226">
        <f>IF(N3522="základní",J3522,0)</f>
        <v>0</v>
      </c>
      <c r="BF3522" s="226">
        <f>IF(N3522="snížená",J3522,0)</f>
        <v>0</v>
      </c>
      <c r="BG3522" s="226">
        <f>IF(N3522="zákl. přenesená",J3522,0)</f>
        <v>0</v>
      </c>
      <c r="BH3522" s="226">
        <f>IF(N3522="sníž. přenesená",J3522,0)</f>
        <v>0</v>
      </c>
      <c r="BI3522" s="226">
        <f>IF(N3522="nulová",J3522,0)</f>
        <v>0</v>
      </c>
      <c r="BJ3522" s="19" t="s">
        <v>81</v>
      </c>
      <c r="BK3522" s="226">
        <f>ROUND(I3522*H3522,2)</f>
        <v>0</v>
      </c>
      <c r="BL3522" s="19" t="s">
        <v>263</v>
      </c>
      <c r="BM3522" s="225" t="s">
        <v>4047</v>
      </c>
    </row>
    <row r="3523" s="2" customFormat="1">
      <c r="A3523" s="40"/>
      <c r="B3523" s="41"/>
      <c r="C3523" s="42"/>
      <c r="D3523" s="227" t="s">
        <v>169</v>
      </c>
      <c r="E3523" s="42"/>
      <c r="F3523" s="228" t="s">
        <v>4048</v>
      </c>
      <c r="G3523" s="42"/>
      <c r="H3523" s="42"/>
      <c r="I3523" s="229"/>
      <c r="J3523" s="42"/>
      <c r="K3523" s="42"/>
      <c r="L3523" s="46"/>
      <c r="M3523" s="230"/>
      <c r="N3523" s="231"/>
      <c r="O3523" s="86"/>
      <c r="P3523" s="86"/>
      <c r="Q3523" s="86"/>
      <c r="R3523" s="86"/>
      <c r="S3523" s="86"/>
      <c r="T3523" s="87"/>
      <c r="U3523" s="40"/>
      <c r="V3523" s="40"/>
      <c r="W3523" s="40"/>
      <c r="X3523" s="40"/>
      <c r="Y3523" s="40"/>
      <c r="Z3523" s="40"/>
      <c r="AA3523" s="40"/>
      <c r="AB3523" s="40"/>
      <c r="AC3523" s="40"/>
      <c r="AD3523" s="40"/>
      <c r="AE3523" s="40"/>
      <c r="AT3523" s="19" t="s">
        <v>169</v>
      </c>
      <c r="AU3523" s="19" t="s">
        <v>83</v>
      </c>
    </row>
    <row r="3524" s="13" customFormat="1">
      <c r="A3524" s="13"/>
      <c r="B3524" s="232"/>
      <c r="C3524" s="233"/>
      <c r="D3524" s="234" t="s">
        <v>171</v>
      </c>
      <c r="E3524" s="235" t="s">
        <v>19</v>
      </c>
      <c r="F3524" s="236" t="s">
        <v>4049</v>
      </c>
      <c r="G3524" s="233"/>
      <c r="H3524" s="237">
        <v>145.71000000000001</v>
      </c>
      <c r="I3524" s="238"/>
      <c r="J3524" s="233"/>
      <c r="K3524" s="233"/>
      <c r="L3524" s="239"/>
      <c r="M3524" s="240"/>
      <c r="N3524" s="241"/>
      <c r="O3524" s="241"/>
      <c r="P3524" s="241"/>
      <c r="Q3524" s="241"/>
      <c r="R3524" s="241"/>
      <c r="S3524" s="241"/>
      <c r="T3524" s="242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T3524" s="243" t="s">
        <v>171</v>
      </c>
      <c r="AU3524" s="243" t="s">
        <v>83</v>
      </c>
      <c r="AV3524" s="13" t="s">
        <v>83</v>
      </c>
      <c r="AW3524" s="13" t="s">
        <v>35</v>
      </c>
      <c r="AX3524" s="13" t="s">
        <v>81</v>
      </c>
      <c r="AY3524" s="243" t="s">
        <v>160</v>
      </c>
    </row>
    <row r="3525" s="2" customFormat="1" ht="16.5" customHeight="1">
      <c r="A3525" s="40"/>
      <c r="B3525" s="41"/>
      <c r="C3525" s="255" t="s">
        <v>4050</v>
      </c>
      <c r="D3525" s="255" t="s">
        <v>242</v>
      </c>
      <c r="E3525" s="256" t="s">
        <v>4051</v>
      </c>
      <c r="F3525" s="257" t="s">
        <v>4052</v>
      </c>
      <c r="G3525" s="258" t="s">
        <v>250</v>
      </c>
      <c r="H3525" s="259">
        <v>152.99600000000001</v>
      </c>
      <c r="I3525" s="260"/>
      <c r="J3525" s="261">
        <f>ROUND(I3525*H3525,2)</f>
        <v>0</v>
      </c>
      <c r="K3525" s="257" t="s">
        <v>166</v>
      </c>
      <c r="L3525" s="262"/>
      <c r="M3525" s="263" t="s">
        <v>19</v>
      </c>
      <c r="N3525" s="264" t="s">
        <v>44</v>
      </c>
      <c r="O3525" s="86"/>
      <c r="P3525" s="223">
        <f>O3525*H3525</f>
        <v>0</v>
      </c>
      <c r="Q3525" s="223">
        <v>0.00032000000000000003</v>
      </c>
      <c r="R3525" s="223">
        <f>Q3525*H3525</f>
        <v>0.048958720000000004</v>
      </c>
      <c r="S3525" s="223">
        <v>0</v>
      </c>
      <c r="T3525" s="224">
        <f>S3525*H3525</f>
        <v>0</v>
      </c>
      <c r="U3525" s="40"/>
      <c r="V3525" s="40"/>
      <c r="W3525" s="40"/>
      <c r="X3525" s="40"/>
      <c r="Y3525" s="40"/>
      <c r="Z3525" s="40"/>
      <c r="AA3525" s="40"/>
      <c r="AB3525" s="40"/>
      <c r="AC3525" s="40"/>
      <c r="AD3525" s="40"/>
      <c r="AE3525" s="40"/>
      <c r="AR3525" s="225" t="s">
        <v>368</v>
      </c>
      <c r="AT3525" s="225" t="s">
        <v>242</v>
      </c>
      <c r="AU3525" s="225" t="s">
        <v>83</v>
      </c>
      <c r="AY3525" s="19" t="s">
        <v>160</v>
      </c>
      <c r="BE3525" s="226">
        <f>IF(N3525="základní",J3525,0)</f>
        <v>0</v>
      </c>
      <c r="BF3525" s="226">
        <f>IF(N3525="snížená",J3525,0)</f>
        <v>0</v>
      </c>
      <c r="BG3525" s="226">
        <f>IF(N3525="zákl. přenesená",J3525,0)</f>
        <v>0</v>
      </c>
      <c r="BH3525" s="226">
        <f>IF(N3525="sníž. přenesená",J3525,0)</f>
        <v>0</v>
      </c>
      <c r="BI3525" s="226">
        <f>IF(N3525="nulová",J3525,0)</f>
        <v>0</v>
      </c>
      <c r="BJ3525" s="19" t="s">
        <v>81</v>
      </c>
      <c r="BK3525" s="226">
        <f>ROUND(I3525*H3525,2)</f>
        <v>0</v>
      </c>
      <c r="BL3525" s="19" t="s">
        <v>263</v>
      </c>
      <c r="BM3525" s="225" t="s">
        <v>4053</v>
      </c>
    </row>
    <row r="3526" s="13" customFormat="1">
      <c r="A3526" s="13"/>
      <c r="B3526" s="232"/>
      <c r="C3526" s="233"/>
      <c r="D3526" s="234" t="s">
        <v>171</v>
      </c>
      <c r="E3526" s="233"/>
      <c r="F3526" s="236" t="s">
        <v>4054</v>
      </c>
      <c r="G3526" s="233"/>
      <c r="H3526" s="237">
        <v>152.99600000000001</v>
      </c>
      <c r="I3526" s="238"/>
      <c r="J3526" s="233"/>
      <c r="K3526" s="233"/>
      <c r="L3526" s="239"/>
      <c r="M3526" s="240"/>
      <c r="N3526" s="241"/>
      <c r="O3526" s="241"/>
      <c r="P3526" s="241"/>
      <c r="Q3526" s="241"/>
      <c r="R3526" s="241"/>
      <c r="S3526" s="241"/>
      <c r="T3526" s="242"/>
      <c r="U3526" s="13"/>
      <c r="V3526" s="13"/>
      <c r="W3526" s="13"/>
      <c r="X3526" s="13"/>
      <c r="Y3526" s="13"/>
      <c r="Z3526" s="13"/>
      <c r="AA3526" s="13"/>
      <c r="AB3526" s="13"/>
      <c r="AC3526" s="13"/>
      <c r="AD3526" s="13"/>
      <c r="AE3526" s="13"/>
      <c r="AT3526" s="243" t="s">
        <v>171</v>
      </c>
      <c r="AU3526" s="243" t="s">
        <v>83</v>
      </c>
      <c r="AV3526" s="13" t="s">
        <v>83</v>
      </c>
      <c r="AW3526" s="13" t="s">
        <v>4</v>
      </c>
      <c r="AX3526" s="13" t="s">
        <v>81</v>
      </c>
      <c r="AY3526" s="243" t="s">
        <v>160</v>
      </c>
    </row>
    <row r="3527" s="2" customFormat="1" ht="24.15" customHeight="1">
      <c r="A3527" s="40"/>
      <c r="B3527" s="41"/>
      <c r="C3527" s="214" t="s">
        <v>4055</v>
      </c>
      <c r="D3527" s="214" t="s">
        <v>162</v>
      </c>
      <c r="E3527" s="215" t="s">
        <v>4056</v>
      </c>
      <c r="F3527" s="216" t="s">
        <v>4057</v>
      </c>
      <c r="G3527" s="217" t="s">
        <v>165</v>
      </c>
      <c r="H3527" s="218">
        <v>567.74599999999998</v>
      </c>
      <c r="I3527" s="219"/>
      <c r="J3527" s="220">
        <f>ROUND(I3527*H3527,2)</f>
        <v>0</v>
      </c>
      <c r="K3527" s="216" t="s">
        <v>166</v>
      </c>
      <c r="L3527" s="46"/>
      <c r="M3527" s="221" t="s">
        <v>19</v>
      </c>
      <c r="N3527" s="222" t="s">
        <v>44</v>
      </c>
      <c r="O3527" s="86"/>
      <c r="P3527" s="223">
        <f>O3527*H3527</f>
        <v>0</v>
      </c>
      <c r="Q3527" s="223">
        <v>5.0000000000000002E-05</v>
      </c>
      <c r="R3527" s="223">
        <f>Q3527*H3527</f>
        <v>0.028387300000000001</v>
      </c>
      <c r="S3527" s="223">
        <v>0</v>
      </c>
      <c r="T3527" s="224">
        <f>S3527*H3527</f>
        <v>0</v>
      </c>
      <c r="U3527" s="40"/>
      <c r="V3527" s="40"/>
      <c r="W3527" s="40"/>
      <c r="X3527" s="40"/>
      <c r="Y3527" s="40"/>
      <c r="Z3527" s="40"/>
      <c r="AA3527" s="40"/>
      <c r="AB3527" s="40"/>
      <c r="AC3527" s="40"/>
      <c r="AD3527" s="40"/>
      <c r="AE3527" s="40"/>
      <c r="AR3527" s="225" t="s">
        <v>263</v>
      </c>
      <c r="AT3527" s="225" t="s">
        <v>162</v>
      </c>
      <c r="AU3527" s="225" t="s">
        <v>83</v>
      </c>
      <c r="AY3527" s="19" t="s">
        <v>160</v>
      </c>
      <c r="BE3527" s="226">
        <f>IF(N3527="základní",J3527,0)</f>
        <v>0</v>
      </c>
      <c r="BF3527" s="226">
        <f>IF(N3527="snížená",J3527,0)</f>
        <v>0</v>
      </c>
      <c r="BG3527" s="226">
        <f>IF(N3527="zákl. přenesená",J3527,0)</f>
        <v>0</v>
      </c>
      <c r="BH3527" s="226">
        <f>IF(N3527="sníž. přenesená",J3527,0)</f>
        <v>0</v>
      </c>
      <c r="BI3527" s="226">
        <f>IF(N3527="nulová",J3527,0)</f>
        <v>0</v>
      </c>
      <c r="BJ3527" s="19" t="s">
        <v>81</v>
      </c>
      <c r="BK3527" s="226">
        <f>ROUND(I3527*H3527,2)</f>
        <v>0</v>
      </c>
      <c r="BL3527" s="19" t="s">
        <v>263</v>
      </c>
      <c r="BM3527" s="225" t="s">
        <v>4058</v>
      </c>
    </row>
    <row r="3528" s="2" customFormat="1">
      <c r="A3528" s="40"/>
      <c r="B3528" s="41"/>
      <c r="C3528" s="42"/>
      <c r="D3528" s="227" t="s">
        <v>169</v>
      </c>
      <c r="E3528" s="42"/>
      <c r="F3528" s="228" t="s">
        <v>4059</v>
      </c>
      <c r="G3528" s="42"/>
      <c r="H3528" s="42"/>
      <c r="I3528" s="229"/>
      <c r="J3528" s="42"/>
      <c r="K3528" s="42"/>
      <c r="L3528" s="46"/>
      <c r="M3528" s="230"/>
      <c r="N3528" s="231"/>
      <c r="O3528" s="86"/>
      <c r="P3528" s="86"/>
      <c r="Q3528" s="86"/>
      <c r="R3528" s="86"/>
      <c r="S3528" s="86"/>
      <c r="T3528" s="87"/>
      <c r="U3528" s="40"/>
      <c r="V3528" s="40"/>
      <c r="W3528" s="40"/>
      <c r="X3528" s="40"/>
      <c r="Y3528" s="40"/>
      <c r="Z3528" s="40"/>
      <c r="AA3528" s="40"/>
      <c r="AB3528" s="40"/>
      <c r="AC3528" s="40"/>
      <c r="AD3528" s="40"/>
      <c r="AE3528" s="40"/>
      <c r="AT3528" s="19" t="s">
        <v>169</v>
      </c>
      <c r="AU3528" s="19" t="s">
        <v>83</v>
      </c>
    </row>
    <row r="3529" s="13" customFormat="1">
      <c r="A3529" s="13"/>
      <c r="B3529" s="232"/>
      <c r="C3529" s="233"/>
      <c r="D3529" s="234" t="s">
        <v>171</v>
      </c>
      <c r="E3529" s="235" t="s">
        <v>19</v>
      </c>
      <c r="F3529" s="236" t="s">
        <v>3999</v>
      </c>
      <c r="G3529" s="233"/>
      <c r="H3529" s="237">
        <v>46.018000000000001</v>
      </c>
      <c r="I3529" s="238"/>
      <c r="J3529" s="233"/>
      <c r="K3529" s="233"/>
      <c r="L3529" s="239"/>
      <c r="M3529" s="240"/>
      <c r="N3529" s="241"/>
      <c r="O3529" s="241"/>
      <c r="P3529" s="241"/>
      <c r="Q3529" s="241"/>
      <c r="R3529" s="241"/>
      <c r="S3529" s="241"/>
      <c r="T3529" s="242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T3529" s="243" t="s">
        <v>171</v>
      </c>
      <c r="AU3529" s="243" t="s">
        <v>83</v>
      </c>
      <c r="AV3529" s="13" t="s">
        <v>83</v>
      </c>
      <c r="AW3529" s="13" t="s">
        <v>35</v>
      </c>
      <c r="AX3529" s="13" t="s">
        <v>73</v>
      </c>
      <c r="AY3529" s="243" t="s">
        <v>160</v>
      </c>
    </row>
    <row r="3530" s="13" customFormat="1">
      <c r="A3530" s="13"/>
      <c r="B3530" s="232"/>
      <c r="C3530" s="233"/>
      <c r="D3530" s="234" t="s">
        <v>171</v>
      </c>
      <c r="E3530" s="235" t="s">
        <v>19</v>
      </c>
      <c r="F3530" s="236" t="s">
        <v>4000</v>
      </c>
      <c r="G3530" s="233"/>
      <c r="H3530" s="237">
        <v>43.615000000000002</v>
      </c>
      <c r="I3530" s="238"/>
      <c r="J3530" s="233"/>
      <c r="K3530" s="233"/>
      <c r="L3530" s="239"/>
      <c r="M3530" s="240"/>
      <c r="N3530" s="241"/>
      <c r="O3530" s="241"/>
      <c r="P3530" s="241"/>
      <c r="Q3530" s="241"/>
      <c r="R3530" s="241"/>
      <c r="S3530" s="241"/>
      <c r="T3530" s="242"/>
      <c r="U3530" s="13"/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3"/>
      <c r="AT3530" s="243" t="s">
        <v>171</v>
      </c>
      <c r="AU3530" s="243" t="s">
        <v>83</v>
      </c>
      <c r="AV3530" s="13" t="s">
        <v>83</v>
      </c>
      <c r="AW3530" s="13" t="s">
        <v>35</v>
      </c>
      <c r="AX3530" s="13" t="s">
        <v>73</v>
      </c>
      <c r="AY3530" s="243" t="s">
        <v>160</v>
      </c>
    </row>
    <row r="3531" s="13" customFormat="1">
      <c r="A3531" s="13"/>
      <c r="B3531" s="232"/>
      <c r="C3531" s="233"/>
      <c r="D3531" s="234" t="s">
        <v>171</v>
      </c>
      <c r="E3531" s="235" t="s">
        <v>19</v>
      </c>
      <c r="F3531" s="236" t="s">
        <v>4001</v>
      </c>
      <c r="G3531" s="233"/>
      <c r="H3531" s="237">
        <v>3.6000000000000001</v>
      </c>
      <c r="I3531" s="238"/>
      <c r="J3531" s="233"/>
      <c r="K3531" s="233"/>
      <c r="L3531" s="239"/>
      <c r="M3531" s="240"/>
      <c r="N3531" s="241"/>
      <c r="O3531" s="241"/>
      <c r="P3531" s="241"/>
      <c r="Q3531" s="241"/>
      <c r="R3531" s="241"/>
      <c r="S3531" s="241"/>
      <c r="T3531" s="242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T3531" s="243" t="s">
        <v>171</v>
      </c>
      <c r="AU3531" s="243" t="s">
        <v>83</v>
      </c>
      <c r="AV3531" s="13" t="s">
        <v>83</v>
      </c>
      <c r="AW3531" s="13" t="s">
        <v>35</v>
      </c>
      <c r="AX3531" s="13" t="s">
        <v>73</v>
      </c>
      <c r="AY3531" s="243" t="s">
        <v>160</v>
      </c>
    </row>
    <row r="3532" s="13" customFormat="1">
      <c r="A3532" s="13"/>
      <c r="B3532" s="232"/>
      <c r="C3532" s="233"/>
      <c r="D3532" s="234" t="s">
        <v>171</v>
      </c>
      <c r="E3532" s="235" t="s">
        <v>19</v>
      </c>
      <c r="F3532" s="236" t="s">
        <v>4002</v>
      </c>
      <c r="G3532" s="233"/>
      <c r="H3532" s="237">
        <v>10.720000000000001</v>
      </c>
      <c r="I3532" s="238"/>
      <c r="J3532" s="233"/>
      <c r="K3532" s="233"/>
      <c r="L3532" s="239"/>
      <c r="M3532" s="240"/>
      <c r="N3532" s="241"/>
      <c r="O3532" s="241"/>
      <c r="P3532" s="241"/>
      <c r="Q3532" s="241"/>
      <c r="R3532" s="241"/>
      <c r="S3532" s="241"/>
      <c r="T3532" s="242"/>
      <c r="U3532" s="13"/>
      <c r="V3532" s="13"/>
      <c r="W3532" s="13"/>
      <c r="X3532" s="13"/>
      <c r="Y3532" s="13"/>
      <c r="Z3532" s="13"/>
      <c r="AA3532" s="13"/>
      <c r="AB3532" s="13"/>
      <c r="AC3532" s="13"/>
      <c r="AD3532" s="13"/>
      <c r="AE3532" s="13"/>
      <c r="AT3532" s="243" t="s">
        <v>171</v>
      </c>
      <c r="AU3532" s="243" t="s">
        <v>83</v>
      </c>
      <c r="AV3532" s="13" t="s">
        <v>83</v>
      </c>
      <c r="AW3532" s="13" t="s">
        <v>35</v>
      </c>
      <c r="AX3532" s="13" t="s">
        <v>73</v>
      </c>
      <c r="AY3532" s="243" t="s">
        <v>160</v>
      </c>
    </row>
    <row r="3533" s="13" customFormat="1">
      <c r="A3533" s="13"/>
      <c r="B3533" s="232"/>
      <c r="C3533" s="233"/>
      <c r="D3533" s="234" t="s">
        <v>171</v>
      </c>
      <c r="E3533" s="235" t="s">
        <v>19</v>
      </c>
      <c r="F3533" s="236" t="s">
        <v>4003</v>
      </c>
      <c r="G3533" s="233"/>
      <c r="H3533" s="237">
        <v>11.625999999999999</v>
      </c>
      <c r="I3533" s="238"/>
      <c r="J3533" s="233"/>
      <c r="K3533" s="233"/>
      <c r="L3533" s="239"/>
      <c r="M3533" s="240"/>
      <c r="N3533" s="241"/>
      <c r="O3533" s="241"/>
      <c r="P3533" s="241"/>
      <c r="Q3533" s="241"/>
      <c r="R3533" s="241"/>
      <c r="S3533" s="241"/>
      <c r="T3533" s="242"/>
      <c r="U3533" s="13"/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3"/>
      <c r="AT3533" s="243" t="s">
        <v>171</v>
      </c>
      <c r="AU3533" s="243" t="s">
        <v>83</v>
      </c>
      <c r="AV3533" s="13" t="s">
        <v>83</v>
      </c>
      <c r="AW3533" s="13" t="s">
        <v>35</v>
      </c>
      <c r="AX3533" s="13" t="s">
        <v>73</v>
      </c>
      <c r="AY3533" s="243" t="s">
        <v>160</v>
      </c>
    </row>
    <row r="3534" s="13" customFormat="1">
      <c r="A3534" s="13"/>
      <c r="B3534" s="232"/>
      <c r="C3534" s="233"/>
      <c r="D3534" s="234" t="s">
        <v>171</v>
      </c>
      <c r="E3534" s="235" t="s">
        <v>19</v>
      </c>
      <c r="F3534" s="236" t="s">
        <v>4004</v>
      </c>
      <c r="G3534" s="233"/>
      <c r="H3534" s="237">
        <v>3.6000000000000001</v>
      </c>
      <c r="I3534" s="238"/>
      <c r="J3534" s="233"/>
      <c r="K3534" s="233"/>
      <c r="L3534" s="239"/>
      <c r="M3534" s="240"/>
      <c r="N3534" s="241"/>
      <c r="O3534" s="241"/>
      <c r="P3534" s="241"/>
      <c r="Q3534" s="241"/>
      <c r="R3534" s="241"/>
      <c r="S3534" s="241"/>
      <c r="T3534" s="242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  <c r="AT3534" s="243" t="s">
        <v>171</v>
      </c>
      <c r="AU3534" s="243" t="s">
        <v>83</v>
      </c>
      <c r="AV3534" s="13" t="s">
        <v>83</v>
      </c>
      <c r="AW3534" s="13" t="s">
        <v>35</v>
      </c>
      <c r="AX3534" s="13" t="s">
        <v>73</v>
      </c>
      <c r="AY3534" s="243" t="s">
        <v>160</v>
      </c>
    </row>
    <row r="3535" s="13" customFormat="1">
      <c r="A3535" s="13"/>
      <c r="B3535" s="232"/>
      <c r="C3535" s="233"/>
      <c r="D3535" s="234" t="s">
        <v>171</v>
      </c>
      <c r="E3535" s="235" t="s">
        <v>19</v>
      </c>
      <c r="F3535" s="236" t="s">
        <v>4005</v>
      </c>
      <c r="G3535" s="233"/>
      <c r="H3535" s="237">
        <v>43.042999999999999</v>
      </c>
      <c r="I3535" s="238"/>
      <c r="J3535" s="233"/>
      <c r="K3535" s="233"/>
      <c r="L3535" s="239"/>
      <c r="M3535" s="240"/>
      <c r="N3535" s="241"/>
      <c r="O3535" s="241"/>
      <c r="P3535" s="241"/>
      <c r="Q3535" s="241"/>
      <c r="R3535" s="241"/>
      <c r="S3535" s="241"/>
      <c r="T3535" s="242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T3535" s="243" t="s">
        <v>171</v>
      </c>
      <c r="AU3535" s="243" t="s">
        <v>83</v>
      </c>
      <c r="AV3535" s="13" t="s">
        <v>83</v>
      </c>
      <c r="AW3535" s="13" t="s">
        <v>35</v>
      </c>
      <c r="AX3535" s="13" t="s">
        <v>73</v>
      </c>
      <c r="AY3535" s="243" t="s">
        <v>160</v>
      </c>
    </row>
    <row r="3536" s="13" customFormat="1">
      <c r="A3536" s="13"/>
      <c r="B3536" s="232"/>
      <c r="C3536" s="233"/>
      <c r="D3536" s="234" t="s">
        <v>171</v>
      </c>
      <c r="E3536" s="235" t="s">
        <v>19</v>
      </c>
      <c r="F3536" s="236" t="s">
        <v>4006</v>
      </c>
      <c r="G3536" s="233"/>
      <c r="H3536" s="237">
        <v>43.506999999999998</v>
      </c>
      <c r="I3536" s="238"/>
      <c r="J3536" s="233"/>
      <c r="K3536" s="233"/>
      <c r="L3536" s="239"/>
      <c r="M3536" s="240"/>
      <c r="N3536" s="241"/>
      <c r="O3536" s="241"/>
      <c r="P3536" s="241"/>
      <c r="Q3536" s="241"/>
      <c r="R3536" s="241"/>
      <c r="S3536" s="241"/>
      <c r="T3536" s="242"/>
      <c r="U3536" s="13"/>
      <c r="V3536" s="13"/>
      <c r="W3536" s="13"/>
      <c r="X3536" s="13"/>
      <c r="Y3536" s="13"/>
      <c r="Z3536" s="13"/>
      <c r="AA3536" s="13"/>
      <c r="AB3536" s="13"/>
      <c r="AC3536" s="13"/>
      <c r="AD3536" s="13"/>
      <c r="AE3536" s="13"/>
      <c r="AT3536" s="243" t="s">
        <v>171</v>
      </c>
      <c r="AU3536" s="243" t="s">
        <v>83</v>
      </c>
      <c r="AV3536" s="13" t="s">
        <v>83</v>
      </c>
      <c r="AW3536" s="13" t="s">
        <v>35</v>
      </c>
      <c r="AX3536" s="13" t="s">
        <v>73</v>
      </c>
      <c r="AY3536" s="243" t="s">
        <v>160</v>
      </c>
    </row>
    <row r="3537" s="13" customFormat="1">
      <c r="A3537" s="13"/>
      <c r="B3537" s="232"/>
      <c r="C3537" s="233"/>
      <c r="D3537" s="234" t="s">
        <v>171</v>
      </c>
      <c r="E3537" s="235" t="s">
        <v>19</v>
      </c>
      <c r="F3537" s="236" t="s">
        <v>4007</v>
      </c>
      <c r="G3537" s="233"/>
      <c r="H3537" s="237">
        <v>18.565000000000001</v>
      </c>
      <c r="I3537" s="238"/>
      <c r="J3537" s="233"/>
      <c r="K3537" s="233"/>
      <c r="L3537" s="239"/>
      <c r="M3537" s="240"/>
      <c r="N3537" s="241"/>
      <c r="O3537" s="241"/>
      <c r="P3537" s="241"/>
      <c r="Q3537" s="241"/>
      <c r="R3537" s="241"/>
      <c r="S3537" s="241"/>
      <c r="T3537" s="242"/>
      <c r="U3537" s="13"/>
      <c r="V3537" s="13"/>
      <c r="W3537" s="13"/>
      <c r="X3537" s="13"/>
      <c r="Y3537" s="13"/>
      <c r="Z3537" s="13"/>
      <c r="AA3537" s="13"/>
      <c r="AB3537" s="13"/>
      <c r="AC3537" s="13"/>
      <c r="AD3537" s="13"/>
      <c r="AE3537" s="13"/>
      <c r="AT3537" s="243" t="s">
        <v>171</v>
      </c>
      <c r="AU3537" s="243" t="s">
        <v>83</v>
      </c>
      <c r="AV3537" s="13" t="s">
        <v>83</v>
      </c>
      <c r="AW3537" s="13" t="s">
        <v>35</v>
      </c>
      <c r="AX3537" s="13" t="s">
        <v>73</v>
      </c>
      <c r="AY3537" s="243" t="s">
        <v>160</v>
      </c>
    </row>
    <row r="3538" s="13" customFormat="1">
      <c r="A3538" s="13"/>
      <c r="B3538" s="232"/>
      <c r="C3538" s="233"/>
      <c r="D3538" s="234" t="s">
        <v>171</v>
      </c>
      <c r="E3538" s="235" t="s">
        <v>19</v>
      </c>
      <c r="F3538" s="236" t="s">
        <v>4008</v>
      </c>
      <c r="G3538" s="233"/>
      <c r="H3538" s="237">
        <v>11.98</v>
      </c>
      <c r="I3538" s="238"/>
      <c r="J3538" s="233"/>
      <c r="K3538" s="233"/>
      <c r="L3538" s="239"/>
      <c r="M3538" s="240"/>
      <c r="N3538" s="241"/>
      <c r="O3538" s="241"/>
      <c r="P3538" s="241"/>
      <c r="Q3538" s="241"/>
      <c r="R3538" s="241"/>
      <c r="S3538" s="241"/>
      <c r="T3538" s="242"/>
      <c r="U3538" s="13"/>
      <c r="V3538" s="13"/>
      <c r="W3538" s="13"/>
      <c r="X3538" s="13"/>
      <c r="Y3538" s="13"/>
      <c r="Z3538" s="13"/>
      <c r="AA3538" s="13"/>
      <c r="AB3538" s="13"/>
      <c r="AC3538" s="13"/>
      <c r="AD3538" s="13"/>
      <c r="AE3538" s="13"/>
      <c r="AT3538" s="243" t="s">
        <v>171</v>
      </c>
      <c r="AU3538" s="243" t="s">
        <v>83</v>
      </c>
      <c r="AV3538" s="13" t="s">
        <v>83</v>
      </c>
      <c r="AW3538" s="13" t="s">
        <v>35</v>
      </c>
      <c r="AX3538" s="13" t="s">
        <v>73</v>
      </c>
      <c r="AY3538" s="243" t="s">
        <v>160</v>
      </c>
    </row>
    <row r="3539" s="13" customFormat="1">
      <c r="A3539" s="13"/>
      <c r="B3539" s="232"/>
      <c r="C3539" s="233"/>
      <c r="D3539" s="234" t="s">
        <v>171</v>
      </c>
      <c r="E3539" s="235" t="s">
        <v>19</v>
      </c>
      <c r="F3539" s="236" t="s">
        <v>4009</v>
      </c>
      <c r="G3539" s="233"/>
      <c r="H3539" s="237">
        <v>18.597999999999999</v>
      </c>
      <c r="I3539" s="238"/>
      <c r="J3539" s="233"/>
      <c r="K3539" s="233"/>
      <c r="L3539" s="239"/>
      <c r="M3539" s="240"/>
      <c r="N3539" s="241"/>
      <c r="O3539" s="241"/>
      <c r="P3539" s="241"/>
      <c r="Q3539" s="241"/>
      <c r="R3539" s="241"/>
      <c r="S3539" s="241"/>
      <c r="T3539" s="242"/>
      <c r="U3539" s="13"/>
      <c r="V3539" s="13"/>
      <c r="W3539" s="13"/>
      <c r="X3539" s="13"/>
      <c r="Y3539" s="13"/>
      <c r="Z3539" s="13"/>
      <c r="AA3539" s="13"/>
      <c r="AB3539" s="13"/>
      <c r="AC3539" s="13"/>
      <c r="AD3539" s="13"/>
      <c r="AE3539" s="13"/>
      <c r="AT3539" s="243" t="s">
        <v>171</v>
      </c>
      <c r="AU3539" s="243" t="s">
        <v>83</v>
      </c>
      <c r="AV3539" s="13" t="s">
        <v>83</v>
      </c>
      <c r="AW3539" s="13" t="s">
        <v>35</v>
      </c>
      <c r="AX3539" s="13" t="s">
        <v>73</v>
      </c>
      <c r="AY3539" s="243" t="s">
        <v>160</v>
      </c>
    </row>
    <row r="3540" s="13" customFormat="1">
      <c r="A3540" s="13"/>
      <c r="B3540" s="232"/>
      <c r="C3540" s="233"/>
      <c r="D3540" s="234" t="s">
        <v>171</v>
      </c>
      <c r="E3540" s="235" t="s">
        <v>19</v>
      </c>
      <c r="F3540" s="236" t="s">
        <v>4010</v>
      </c>
      <c r="G3540" s="233"/>
      <c r="H3540" s="237">
        <v>12.090999999999999</v>
      </c>
      <c r="I3540" s="238"/>
      <c r="J3540" s="233"/>
      <c r="K3540" s="233"/>
      <c r="L3540" s="239"/>
      <c r="M3540" s="240"/>
      <c r="N3540" s="241"/>
      <c r="O3540" s="241"/>
      <c r="P3540" s="241"/>
      <c r="Q3540" s="241"/>
      <c r="R3540" s="241"/>
      <c r="S3540" s="241"/>
      <c r="T3540" s="242"/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3"/>
      <c r="AT3540" s="243" t="s">
        <v>171</v>
      </c>
      <c r="AU3540" s="243" t="s">
        <v>83</v>
      </c>
      <c r="AV3540" s="13" t="s">
        <v>83</v>
      </c>
      <c r="AW3540" s="13" t="s">
        <v>35</v>
      </c>
      <c r="AX3540" s="13" t="s">
        <v>73</v>
      </c>
      <c r="AY3540" s="243" t="s">
        <v>160</v>
      </c>
    </row>
    <row r="3541" s="13" customFormat="1">
      <c r="A3541" s="13"/>
      <c r="B3541" s="232"/>
      <c r="C3541" s="233"/>
      <c r="D3541" s="234" t="s">
        <v>171</v>
      </c>
      <c r="E3541" s="235" t="s">
        <v>19</v>
      </c>
      <c r="F3541" s="236" t="s">
        <v>4011</v>
      </c>
      <c r="G3541" s="233"/>
      <c r="H3541" s="237">
        <v>58.234999999999999</v>
      </c>
      <c r="I3541" s="238"/>
      <c r="J3541" s="233"/>
      <c r="K3541" s="233"/>
      <c r="L3541" s="239"/>
      <c r="M3541" s="240"/>
      <c r="N3541" s="241"/>
      <c r="O3541" s="241"/>
      <c r="P3541" s="241"/>
      <c r="Q3541" s="241"/>
      <c r="R3541" s="241"/>
      <c r="S3541" s="241"/>
      <c r="T3541" s="242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  <c r="AT3541" s="243" t="s">
        <v>171</v>
      </c>
      <c r="AU3541" s="243" t="s">
        <v>83</v>
      </c>
      <c r="AV3541" s="13" t="s">
        <v>83</v>
      </c>
      <c r="AW3541" s="13" t="s">
        <v>35</v>
      </c>
      <c r="AX3541" s="13" t="s">
        <v>73</v>
      </c>
      <c r="AY3541" s="243" t="s">
        <v>160</v>
      </c>
    </row>
    <row r="3542" s="13" customFormat="1">
      <c r="A3542" s="13"/>
      <c r="B3542" s="232"/>
      <c r="C3542" s="233"/>
      <c r="D3542" s="234" t="s">
        <v>171</v>
      </c>
      <c r="E3542" s="235" t="s">
        <v>19</v>
      </c>
      <c r="F3542" s="236" t="s">
        <v>4012</v>
      </c>
      <c r="G3542" s="233"/>
      <c r="H3542" s="237">
        <v>21.933</v>
      </c>
      <c r="I3542" s="238"/>
      <c r="J3542" s="233"/>
      <c r="K3542" s="233"/>
      <c r="L3542" s="239"/>
      <c r="M3542" s="240"/>
      <c r="N3542" s="241"/>
      <c r="O3542" s="241"/>
      <c r="P3542" s="241"/>
      <c r="Q3542" s="241"/>
      <c r="R3542" s="241"/>
      <c r="S3542" s="241"/>
      <c r="T3542" s="242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T3542" s="243" t="s">
        <v>171</v>
      </c>
      <c r="AU3542" s="243" t="s">
        <v>83</v>
      </c>
      <c r="AV3542" s="13" t="s">
        <v>83</v>
      </c>
      <c r="AW3542" s="13" t="s">
        <v>35</v>
      </c>
      <c r="AX3542" s="13" t="s">
        <v>73</v>
      </c>
      <c r="AY3542" s="243" t="s">
        <v>160</v>
      </c>
    </row>
    <row r="3543" s="15" customFormat="1">
      <c r="A3543" s="15"/>
      <c r="B3543" s="265"/>
      <c r="C3543" s="266"/>
      <c r="D3543" s="234" t="s">
        <v>171</v>
      </c>
      <c r="E3543" s="267" t="s">
        <v>19</v>
      </c>
      <c r="F3543" s="268" t="s">
        <v>1180</v>
      </c>
      <c r="G3543" s="266"/>
      <c r="H3543" s="269">
        <v>347.13099999999997</v>
      </c>
      <c r="I3543" s="270"/>
      <c r="J3543" s="266"/>
      <c r="K3543" s="266"/>
      <c r="L3543" s="271"/>
      <c r="M3543" s="272"/>
      <c r="N3543" s="273"/>
      <c r="O3543" s="273"/>
      <c r="P3543" s="273"/>
      <c r="Q3543" s="273"/>
      <c r="R3543" s="273"/>
      <c r="S3543" s="273"/>
      <c r="T3543" s="274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15"/>
      <c r="AE3543" s="15"/>
      <c r="AT3543" s="275" t="s">
        <v>171</v>
      </c>
      <c r="AU3543" s="275" t="s">
        <v>83</v>
      </c>
      <c r="AV3543" s="15" t="s">
        <v>181</v>
      </c>
      <c r="AW3543" s="15" t="s">
        <v>35</v>
      </c>
      <c r="AX3543" s="15" t="s">
        <v>73</v>
      </c>
      <c r="AY3543" s="275" t="s">
        <v>160</v>
      </c>
    </row>
    <row r="3544" s="13" customFormat="1">
      <c r="A3544" s="13"/>
      <c r="B3544" s="232"/>
      <c r="C3544" s="233"/>
      <c r="D3544" s="234" t="s">
        <v>171</v>
      </c>
      <c r="E3544" s="235" t="s">
        <v>19</v>
      </c>
      <c r="F3544" s="236" t="s">
        <v>4013</v>
      </c>
      <c r="G3544" s="233"/>
      <c r="H3544" s="237">
        <v>3.6000000000000001</v>
      </c>
      <c r="I3544" s="238"/>
      <c r="J3544" s="233"/>
      <c r="K3544" s="233"/>
      <c r="L3544" s="239"/>
      <c r="M3544" s="240"/>
      <c r="N3544" s="241"/>
      <c r="O3544" s="241"/>
      <c r="P3544" s="241"/>
      <c r="Q3544" s="241"/>
      <c r="R3544" s="241"/>
      <c r="S3544" s="241"/>
      <c r="T3544" s="242"/>
      <c r="U3544" s="13"/>
      <c r="V3544" s="13"/>
      <c r="W3544" s="13"/>
      <c r="X3544" s="13"/>
      <c r="Y3544" s="13"/>
      <c r="Z3544" s="13"/>
      <c r="AA3544" s="13"/>
      <c r="AB3544" s="13"/>
      <c r="AC3544" s="13"/>
      <c r="AD3544" s="13"/>
      <c r="AE3544" s="13"/>
      <c r="AT3544" s="243" t="s">
        <v>171</v>
      </c>
      <c r="AU3544" s="243" t="s">
        <v>83</v>
      </c>
      <c r="AV3544" s="13" t="s">
        <v>83</v>
      </c>
      <c r="AW3544" s="13" t="s">
        <v>35</v>
      </c>
      <c r="AX3544" s="13" t="s">
        <v>73</v>
      </c>
      <c r="AY3544" s="243" t="s">
        <v>160</v>
      </c>
    </row>
    <row r="3545" s="13" customFormat="1">
      <c r="A3545" s="13"/>
      <c r="B3545" s="232"/>
      <c r="C3545" s="233"/>
      <c r="D3545" s="234" t="s">
        <v>171</v>
      </c>
      <c r="E3545" s="235" t="s">
        <v>19</v>
      </c>
      <c r="F3545" s="236" t="s">
        <v>4014</v>
      </c>
      <c r="G3545" s="233"/>
      <c r="H3545" s="237">
        <v>3.6000000000000001</v>
      </c>
      <c r="I3545" s="238"/>
      <c r="J3545" s="233"/>
      <c r="K3545" s="233"/>
      <c r="L3545" s="239"/>
      <c r="M3545" s="240"/>
      <c r="N3545" s="241"/>
      <c r="O3545" s="241"/>
      <c r="P3545" s="241"/>
      <c r="Q3545" s="241"/>
      <c r="R3545" s="241"/>
      <c r="S3545" s="241"/>
      <c r="T3545" s="242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  <c r="AT3545" s="243" t="s">
        <v>171</v>
      </c>
      <c r="AU3545" s="243" t="s">
        <v>83</v>
      </c>
      <c r="AV3545" s="13" t="s">
        <v>83</v>
      </c>
      <c r="AW3545" s="13" t="s">
        <v>35</v>
      </c>
      <c r="AX3545" s="13" t="s">
        <v>73</v>
      </c>
      <c r="AY3545" s="243" t="s">
        <v>160</v>
      </c>
    </row>
    <row r="3546" s="13" customFormat="1">
      <c r="A3546" s="13"/>
      <c r="B3546" s="232"/>
      <c r="C3546" s="233"/>
      <c r="D3546" s="234" t="s">
        <v>171</v>
      </c>
      <c r="E3546" s="235" t="s">
        <v>19</v>
      </c>
      <c r="F3546" s="236" t="s">
        <v>4015</v>
      </c>
      <c r="G3546" s="233"/>
      <c r="H3546" s="237">
        <v>20.198</v>
      </c>
      <c r="I3546" s="238"/>
      <c r="J3546" s="233"/>
      <c r="K3546" s="233"/>
      <c r="L3546" s="239"/>
      <c r="M3546" s="240"/>
      <c r="N3546" s="241"/>
      <c r="O3546" s="241"/>
      <c r="P3546" s="241"/>
      <c r="Q3546" s="241"/>
      <c r="R3546" s="241"/>
      <c r="S3546" s="241"/>
      <c r="T3546" s="242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  <c r="AT3546" s="243" t="s">
        <v>171</v>
      </c>
      <c r="AU3546" s="243" t="s">
        <v>83</v>
      </c>
      <c r="AV3546" s="13" t="s">
        <v>83</v>
      </c>
      <c r="AW3546" s="13" t="s">
        <v>35</v>
      </c>
      <c r="AX3546" s="13" t="s">
        <v>73</v>
      </c>
      <c r="AY3546" s="243" t="s">
        <v>160</v>
      </c>
    </row>
    <row r="3547" s="13" customFormat="1">
      <c r="A3547" s="13"/>
      <c r="B3547" s="232"/>
      <c r="C3547" s="233"/>
      <c r="D3547" s="234" t="s">
        <v>171</v>
      </c>
      <c r="E3547" s="235" t="s">
        <v>19</v>
      </c>
      <c r="F3547" s="236" t="s">
        <v>4016</v>
      </c>
      <c r="G3547" s="233"/>
      <c r="H3547" s="237">
        <v>43.847999999999999</v>
      </c>
      <c r="I3547" s="238"/>
      <c r="J3547" s="233"/>
      <c r="K3547" s="233"/>
      <c r="L3547" s="239"/>
      <c r="M3547" s="240"/>
      <c r="N3547" s="241"/>
      <c r="O3547" s="241"/>
      <c r="P3547" s="241"/>
      <c r="Q3547" s="241"/>
      <c r="R3547" s="241"/>
      <c r="S3547" s="241"/>
      <c r="T3547" s="242"/>
      <c r="U3547" s="13"/>
      <c r="V3547" s="13"/>
      <c r="W3547" s="13"/>
      <c r="X3547" s="13"/>
      <c r="Y3547" s="13"/>
      <c r="Z3547" s="13"/>
      <c r="AA3547" s="13"/>
      <c r="AB3547" s="13"/>
      <c r="AC3547" s="13"/>
      <c r="AD3547" s="13"/>
      <c r="AE3547" s="13"/>
      <c r="AT3547" s="243" t="s">
        <v>171</v>
      </c>
      <c r="AU3547" s="243" t="s">
        <v>83</v>
      </c>
      <c r="AV3547" s="13" t="s">
        <v>83</v>
      </c>
      <c r="AW3547" s="13" t="s">
        <v>35</v>
      </c>
      <c r="AX3547" s="13" t="s">
        <v>73</v>
      </c>
      <c r="AY3547" s="243" t="s">
        <v>160</v>
      </c>
    </row>
    <row r="3548" s="13" customFormat="1">
      <c r="A3548" s="13"/>
      <c r="B3548" s="232"/>
      <c r="C3548" s="233"/>
      <c r="D3548" s="234" t="s">
        <v>171</v>
      </c>
      <c r="E3548" s="235" t="s">
        <v>19</v>
      </c>
      <c r="F3548" s="236" t="s">
        <v>4017</v>
      </c>
      <c r="G3548" s="233"/>
      <c r="H3548" s="237">
        <v>14.244999999999999</v>
      </c>
      <c r="I3548" s="238"/>
      <c r="J3548" s="233"/>
      <c r="K3548" s="233"/>
      <c r="L3548" s="239"/>
      <c r="M3548" s="240"/>
      <c r="N3548" s="241"/>
      <c r="O3548" s="241"/>
      <c r="P3548" s="241"/>
      <c r="Q3548" s="241"/>
      <c r="R3548" s="241"/>
      <c r="S3548" s="241"/>
      <c r="T3548" s="242"/>
      <c r="U3548" s="13"/>
      <c r="V3548" s="13"/>
      <c r="W3548" s="13"/>
      <c r="X3548" s="13"/>
      <c r="Y3548" s="13"/>
      <c r="Z3548" s="13"/>
      <c r="AA3548" s="13"/>
      <c r="AB3548" s="13"/>
      <c r="AC3548" s="13"/>
      <c r="AD3548" s="13"/>
      <c r="AE3548" s="13"/>
      <c r="AT3548" s="243" t="s">
        <v>171</v>
      </c>
      <c r="AU3548" s="243" t="s">
        <v>83</v>
      </c>
      <c r="AV3548" s="13" t="s">
        <v>83</v>
      </c>
      <c r="AW3548" s="13" t="s">
        <v>35</v>
      </c>
      <c r="AX3548" s="13" t="s">
        <v>73</v>
      </c>
      <c r="AY3548" s="243" t="s">
        <v>160</v>
      </c>
    </row>
    <row r="3549" s="13" customFormat="1">
      <c r="A3549" s="13"/>
      <c r="B3549" s="232"/>
      <c r="C3549" s="233"/>
      <c r="D3549" s="234" t="s">
        <v>171</v>
      </c>
      <c r="E3549" s="235" t="s">
        <v>19</v>
      </c>
      <c r="F3549" s="236" t="s">
        <v>4018</v>
      </c>
      <c r="G3549" s="233"/>
      <c r="H3549" s="237">
        <v>27.527999999999999</v>
      </c>
      <c r="I3549" s="238"/>
      <c r="J3549" s="233"/>
      <c r="K3549" s="233"/>
      <c r="L3549" s="239"/>
      <c r="M3549" s="240"/>
      <c r="N3549" s="241"/>
      <c r="O3549" s="241"/>
      <c r="P3549" s="241"/>
      <c r="Q3549" s="241"/>
      <c r="R3549" s="241"/>
      <c r="S3549" s="241"/>
      <c r="T3549" s="242"/>
      <c r="U3549" s="13"/>
      <c r="V3549" s="13"/>
      <c r="W3549" s="13"/>
      <c r="X3549" s="13"/>
      <c r="Y3549" s="13"/>
      <c r="Z3549" s="13"/>
      <c r="AA3549" s="13"/>
      <c r="AB3549" s="13"/>
      <c r="AC3549" s="13"/>
      <c r="AD3549" s="13"/>
      <c r="AE3549" s="13"/>
      <c r="AT3549" s="243" t="s">
        <v>171</v>
      </c>
      <c r="AU3549" s="243" t="s">
        <v>83</v>
      </c>
      <c r="AV3549" s="13" t="s">
        <v>83</v>
      </c>
      <c r="AW3549" s="13" t="s">
        <v>35</v>
      </c>
      <c r="AX3549" s="13" t="s">
        <v>73</v>
      </c>
      <c r="AY3549" s="243" t="s">
        <v>160</v>
      </c>
    </row>
    <row r="3550" s="13" customFormat="1">
      <c r="A3550" s="13"/>
      <c r="B3550" s="232"/>
      <c r="C3550" s="233"/>
      <c r="D3550" s="234" t="s">
        <v>171</v>
      </c>
      <c r="E3550" s="235" t="s">
        <v>19</v>
      </c>
      <c r="F3550" s="236" t="s">
        <v>4019</v>
      </c>
      <c r="G3550" s="233"/>
      <c r="H3550" s="237">
        <v>1.9750000000000001</v>
      </c>
      <c r="I3550" s="238"/>
      <c r="J3550" s="233"/>
      <c r="K3550" s="233"/>
      <c r="L3550" s="239"/>
      <c r="M3550" s="240"/>
      <c r="N3550" s="241"/>
      <c r="O3550" s="241"/>
      <c r="P3550" s="241"/>
      <c r="Q3550" s="241"/>
      <c r="R3550" s="241"/>
      <c r="S3550" s="241"/>
      <c r="T3550" s="242"/>
      <c r="U3550" s="13"/>
      <c r="V3550" s="13"/>
      <c r="W3550" s="13"/>
      <c r="X3550" s="13"/>
      <c r="Y3550" s="13"/>
      <c r="Z3550" s="13"/>
      <c r="AA3550" s="13"/>
      <c r="AB3550" s="13"/>
      <c r="AC3550" s="13"/>
      <c r="AD3550" s="13"/>
      <c r="AE3550" s="13"/>
      <c r="AT3550" s="243" t="s">
        <v>171</v>
      </c>
      <c r="AU3550" s="243" t="s">
        <v>83</v>
      </c>
      <c r="AV3550" s="13" t="s">
        <v>83</v>
      </c>
      <c r="AW3550" s="13" t="s">
        <v>35</v>
      </c>
      <c r="AX3550" s="13" t="s">
        <v>73</v>
      </c>
      <c r="AY3550" s="243" t="s">
        <v>160</v>
      </c>
    </row>
    <row r="3551" s="13" customFormat="1">
      <c r="A3551" s="13"/>
      <c r="B3551" s="232"/>
      <c r="C3551" s="233"/>
      <c r="D3551" s="234" t="s">
        <v>171</v>
      </c>
      <c r="E3551" s="235" t="s">
        <v>19</v>
      </c>
      <c r="F3551" s="236" t="s">
        <v>4020</v>
      </c>
      <c r="G3551" s="233"/>
      <c r="H3551" s="237">
        <v>3.7799999999999998</v>
      </c>
      <c r="I3551" s="238"/>
      <c r="J3551" s="233"/>
      <c r="K3551" s="233"/>
      <c r="L3551" s="239"/>
      <c r="M3551" s="240"/>
      <c r="N3551" s="241"/>
      <c r="O3551" s="241"/>
      <c r="P3551" s="241"/>
      <c r="Q3551" s="241"/>
      <c r="R3551" s="241"/>
      <c r="S3551" s="241"/>
      <c r="T3551" s="242"/>
      <c r="U3551" s="13"/>
      <c r="V3551" s="13"/>
      <c r="W3551" s="13"/>
      <c r="X3551" s="13"/>
      <c r="Y3551" s="13"/>
      <c r="Z3551" s="13"/>
      <c r="AA3551" s="13"/>
      <c r="AB3551" s="13"/>
      <c r="AC3551" s="13"/>
      <c r="AD3551" s="13"/>
      <c r="AE3551" s="13"/>
      <c r="AT3551" s="243" t="s">
        <v>171</v>
      </c>
      <c r="AU3551" s="243" t="s">
        <v>83</v>
      </c>
      <c r="AV3551" s="13" t="s">
        <v>83</v>
      </c>
      <c r="AW3551" s="13" t="s">
        <v>35</v>
      </c>
      <c r="AX3551" s="13" t="s">
        <v>73</v>
      </c>
      <c r="AY3551" s="243" t="s">
        <v>160</v>
      </c>
    </row>
    <row r="3552" s="13" customFormat="1">
      <c r="A3552" s="13"/>
      <c r="B3552" s="232"/>
      <c r="C3552" s="233"/>
      <c r="D3552" s="234" t="s">
        <v>171</v>
      </c>
      <c r="E3552" s="235" t="s">
        <v>19</v>
      </c>
      <c r="F3552" s="236" t="s">
        <v>4021</v>
      </c>
      <c r="G3552" s="233"/>
      <c r="H3552" s="237">
        <v>47.715000000000003</v>
      </c>
      <c r="I3552" s="238"/>
      <c r="J3552" s="233"/>
      <c r="K3552" s="233"/>
      <c r="L3552" s="239"/>
      <c r="M3552" s="240"/>
      <c r="N3552" s="241"/>
      <c r="O3552" s="241"/>
      <c r="P3552" s="241"/>
      <c r="Q3552" s="241"/>
      <c r="R3552" s="241"/>
      <c r="S3552" s="241"/>
      <c r="T3552" s="242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3"/>
      <c r="AT3552" s="243" t="s">
        <v>171</v>
      </c>
      <c r="AU3552" s="243" t="s">
        <v>83</v>
      </c>
      <c r="AV3552" s="13" t="s">
        <v>83</v>
      </c>
      <c r="AW3552" s="13" t="s">
        <v>35</v>
      </c>
      <c r="AX3552" s="13" t="s">
        <v>73</v>
      </c>
      <c r="AY3552" s="243" t="s">
        <v>160</v>
      </c>
    </row>
    <row r="3553" s="13" customFormat="1">
      <c r="A3553" s="13"/>
      <c r="B3553" s="232"/>
      <c r="C3553" s="233"/>
      <c r="D3553" s="234" t="s">
        <v>171</v>
      </c>
      <c r="E3553" s="235" t="s">
        <v>19</v>
      </c>
      <c r="F3553" s="236" t="s">
        <v>4022</v>
      </c>
      <c r="G3553" s="233"/>
      <c r="H3553" s="237">
        <v>54.125999999999998</v>
      </c>
      <c r="I3553" s="238"/>
      <c r="J3553" s="233"/>
      <c r="K3553" s="233"/>
      <c r="L3553" s="239"/>
      <c r="M3553" s="240"/>
      <c r="N3553" s="241"/>
      <c r="O3553" s="241"/>
      <c r="P3553" s="241"/>
      <c r="Q3553" s="241"/>
      <c r="R3553" s="241"/>
      <c r="S3553" s="241"/>
      <c r="T3553" s="242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T3553" s="243" t="s">
        <v>171</v>
      </c>
      <c r="AU3553" s="243" t="s">
        <v>83</v>
      </c>
      <c r="AV3553" s="13" t="s">
        <v>83</v>
      </c>
      <c r="AW3553" s="13" t="s">
        <v>35</v>
      </c>
      <c r="AX3553" s="13" t="s">
        <v>73</v>
      </c>
      <c r="AY3553" s="243" t="s">
        <v>160</v>
      </c>
    </row>
    <row r="3554" s="14" customFormat="1">
      <c r="A3554" s="14"/>
      <c r="B3554" s="244"/>
      <c r="C3554" s="245"/>
      <c r="D3554" s="234" t="s">
        <v>171</v>
      </c>
      <c r="E3554" s="246" t="s">
        <v>19</v>
      </c>
      <c r="F3554" s="247" t="s">
        <v>180</v>
      </c>
      <c r="G3554" s="245"/>
      <c r="H3554" s="248">
        <v>567.74599999999998</v>
      </c>
      <c r="I3554" s="249"/>
      <c r="J3554" s="245"/>
      <c r="K3554" s="245"/>
      <c r="L3554" s="250"/>
      <c r="M3554" s="251"/>
      <c r="N3554" s="252"/>
      <c r="O3554" s="252"/>
      <c r="P3554" s="252"/>
      <c r="Q3554" s="252"/>
      <c r="R3554" s="252"/>
      <c r="S3554" s="252"/>
      <c r="T3554" s="253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T3554" s="254" t="s">
        <v>171</v>
      </c>
      <c r="AU3554" s="254" t="s">
        <v>83</v>
      </c>
      <c r="AV3554" s="14" t="s">
        <v>167</v>
      </c>
      <c r="AW3554" s="14" t="s">
        <v>35</v>
      </c>
      <c r="AX3554" s="14" t="s">
        <v>81</v>
      </c>
      <c r="AY3554" s="254" t="s">
        <v>160</v>
      </c>
    </row>
    <row r="3555" s="2" customFormat="1" ht="24.15" customHeight="1">
      <c r="A3555" s="40"/>
      <c r="B3555" s="41"/>
      <c r="C3555" s="214" t="s">
        <v>4060</v>
      </c>
      <c r="D3555" s="214" t="s">
        <v>162</v>
      </c>
      <c r="E3555" s="215" t="s">
        <v>4061</v>
      </c>
      <c r="F3555" s="216" t="s">
        <v>4062</v>
      </c>
      <c r="G3555" s="217" t="s">
        <v>250</v>
      </c>
      <c r="H3555" s="218">
        <v>5</v>
      </c>
      <c r="I3555" s="219"/>
      <c r="J3555" s="220">
        <f>ROUND(I3555*H3555,2)</f>
        <v>0</v>
      </c>
      <c r="K3555" s="216" t="s">
        <v>166</v>
      </c>
      <c r="L3555" s="46"/>
      <c r="M3555" s="221" t="s">
        <v>19</v>
      </c>
      <c r="N3555" s="222" t="s">
        <v>44</v>
      </c>
      <c r="O3555" s="86"/>
      <c r="P3555" s="223">
        <f>O3555*H3555</f>
        <v>0</v>
      </c>
      <c r="Q3555" s="223">
        <v>0.00095</v>
      </c>
      <c r="R3555" s="223">
        <f>Q3555*H3555</f>
        <v>0.0047499999999999999</v>
      </c>
      <c r="S3555" s="223">
        <v>0</v>
      </c>
      <c r="T3555" s="224">
        <f>S3555*H3555</f>
        <v>0</v>
      </c>
      <c r="U3555" s="40"/>
      <c r="V3555" s="40"/>
      <c r="W3555" s="40"/>
      <c r="X3555" s="40"/>
      <c r="Y3555" s="40"/>
      <c r="Z3555" s="40"/>
      <c r="AA3555" s="40"/>
      <c r="AB3555" s="40"/>
      <c r="AC3555" s="40"/>
      <c r="AD3555" s="40"/>
      <c r="AE3555" s="40"/>
      <c r="AR3555" s="225" t="s">
        <v>263</v>
      </c>
      <c r="AT3555" s="225" t="s">
        <v>162</v>
      </c>
      <c r="AU3555" s="225" t="s">
        <v>83</v>
      </c>
      <c r="AY3555" s="19" t="s">
        <v>160</v>
      </c>
      <c r="BE3555" s="226">
        <f>IF(N3555="základní",J3555,0)</f>
        <v>0</v>
      </c>
      <c r="BF3555" s="226">
        <f>IF(N3555="snížená",J3555,0)</f>
        <v>0</v>
      </c>
      <c r="BG3555" s="226">
        <f>IF(N3555="zákl. přenesená",J3555,0)</f>
        <v>0</v>
      </c>
      <c r="BH3555" s="226">
        <f>IF(N3555="sníž. přenesená",J3555,0)</f>
        <v>0</v>
      </c>
      <c r="BI3555" s="226">
        <f>IF(N3555="nulová",J3555,0)</f>
        <v>0</v>
      </c>
      <c r="BJ3555" s="19" t="s">
        <v>81</v>
      </c>
      <c r="BK3555" s="226">
        <f>ROUND(I3555*H3555,2)</f>
        <v>0</v>
      </c>
      <c r="BL3555" s="19" t="s">
        <v>263</v>
      </c>
      <c r="BM3555" s="225" t="s">
        <v>4063</v>
      </c>
    </row>
    <row r="3556" s="2" customFormat="1">
      <c r="A3556" s="40"/>
      <c r="B3556" s="41"/>
      <c r="C3556" s="42"/>
      <c r="D3556" s="227" t="s">
        <v>169</v>
      </c>
      <c r="E3556" s="42"/>
      <c r="F3556" s="228" t="s">
        <v>4064</v>
      </c>
      <c r="G3556" s="42"/>
      <c r="H3556" s="42"/>
      <c r="I3556" s="229"/>
      <c r="J3556" s="42"/>
      <c r="K3556" s="42"/>
      <c r="L3556" s="46"/>
      <c r="M3556" s="230"/>
      <c r="N3556" s="231"/>
      <c r="O3556" s="86"/>
      <c r="P3556" s="86"/>
      <c r="Q3556" s="86"/>
      <c r="R3556" s="86"/>
      <c r="S3556" s="86"/>
      <c r="T3556" s="87"/>
      <c r="U3556" s="40"/>
      <c r="V3556" s="40"/>
      <c r="W3556" s="40"/>
      <c r="X3556" s="40"/>
      <c r="Y3556" s="40"/>
      <c r="Z3556" s="40"/>
      <c r="AA3556" s="40"/>
      <c r="AB3556" s="40"/>
      <c r="AC3556" s="40"/>
      <c r="AD3556" s="40"/>
      <c r="AE3556" s="40"/>
      <c r="AT3556" s="19" t="s">
        <v>169</v>
      </c>
      <c r="AU3556" s="19" t="s">
        <v>83</v>
      </c>
    </row>
    <row r="3557" s="13" customFormat="1">
      <c r="A3557" s="13"/>
      <c r="B3557" s="232"/>
      <c r="C3557" s="233"/>
      <c r="D3557" s="234" t="s">
        <v>171</v>
      </c>
      <c r="E3557" s="235" t="s">
        <v>19</v>
      </c>
      <c r="F3557" s="236" t="s">
        <v>4065</v>
      </c>
      <c r="G3557" s="233"/>
      <c r="H3557" s="237">
        <v>5</v>
      </c>
      <c r="I3557" s="238"/>
      <c r="J3557" s="233"/>
      <c r="K3557" s="233"/>
      <c r="L3557" s="239"/>
      <c r="M3557" s="240"/>
      <c r="N3557" s="241"/>
      <c r="O3557" s="241"/>
      <c r="P3557" s="241"/>
      <c r="Q3557" s="241"/>
      <c r="R3557" s="241"/>
      <c r="S3557" s="241"/>
      <c r="T3557" s="242"/>
      <c r="U3557" s="13"/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3"/>
      <c r="AT3557" s="243" t="s">
        <v>171</v>
      </c>
      <c r="AU3557" s="243" t="s">
        <v>83</v>
      </c>
      <c r="AV3557" s="13" t="s">
        <v>83</v>
      </c>
      <c r="AW3557" s="13" t="s">
        <v>35</v>
      </c>
      <c r="AX3557" s="13" t="s">
        <v>81</v>
      </c>
      <c r="AY3557" s="243" t="s">
        <v>160</v>
      </c>
    </row>
    <row r="3558" s="2" customFormat="1" ht="24.15" customHeight="1">
      <c r="A3558" s="40"/>
      <c r="B3558" s="41"/>
      <c r="C3558" s="255" t="s">
        <v>4066</v>
      </c>
      <c r="D3558" s="255" t="s">
        <v>242</v>
      </c>
      <c r="E3558" s="256" t="s">
        <v>4040</v>
      </c>
      <c r="F3558" s="257" t="s">
        <v>4041</v>
      </c>
      <c r="G3558" s="258" t="s">
        <v>165</v>
      </c>
      <c r="H3558" s="259">
        <v>1.1000000000000001</v>
      </c>
      <c r="I3558" s="260"/>
      <c r="J3558" s="261">
        <f>ROUND(I3558*H3558,2)</f>
        <v>0</v>
      </c>
      <c r="K3558" s="257" t="s">
        <v>166</v>
      </c>
      <c r="L3558" s="262"/>
      <c r="M3558" s="263" t="s">
        <v>19</v>
      </c>
      <c r="N3558" s="264" t="s">
        <v>44</v>
      </c>
      <c r="O3558" s="86"/>
      <c r="P3558" s="223">
        <f>O3558*H3558</f>
        <v>0</v>
      </c>
      <c r="Q3558" s="223">
        <v>0.01771</v>
      </c>
      <c r="R3558" s="223">
        <f>Q3558*H3558</f>
        <v>0.019481000000000002</v>
      </c>
      <c r="S3558" s="223">
        <v>0</v>
      </c>
      <c r="T3558" s="224">
        <f>S3558*H3558</f>
        <v>0</v>
      </c>
      <c r="U3558" s="40"/>
      <c r="V3558" s="40"/>
      <c r="W3558" s="40"/>
      <c r="X3558" s="40"/>
      <c r="Y3558" s="40"/>
      <c r="Z3558" s="40"/>
      <c r="AA3558" s="40"/>
      <c r="AB3558" s="40"/>
      <c r="AC3558" s="40"/>
      <c r="AD3558" s="40"/>
      <c r="AE3558" s="40"/>
      <c r="AR3558" s="225" t="s">
        <v>368</v>
      </c>
      <c r="AT3558" s="225" t="s">
        <v>242</v>
      </c>
      <c r="AU3558" s="225" t="s">
        <v>83</v>
      </c>
      <c r="AY3558" s="19" t="s">
        <v>160</v>
      </c>
      <c r="BE3558" s="226">
        <f>IF(N3558="základní",J3558,0)</f>
        <v>0</v>
      </c>
      <c r="BF3558" s="226">
        <f>IF(N3558="snížená",J3558,0)</f>
        <v>0</v>
      </c>
      <c r="BG3558" s="226">
        <f>IF(N3558="zákl. přenesená",J3558,0)</f>
        <v>0</v>
      </c>
      <c r="BH3558" s="226">
        <f>IF(N3558="sníž. přenesená",J3558,0)</f>
        <v>0</v>
      </c>
      <c r="BI3558" s="226">
        <f>IF(N3558="nulová",J3558,0)</f>
        <v>0</v>
      </c>
      <c r="BJ3558" s="19" t="s">
        <v>81</v>
      </c>
      <c r="BK3558" s="226">
        <f>ROUND(I3558*H3558,2)</f>
        <v>0</v>
      </c>
      <c r="BL3558" s="19" t="s">
        <v>263</v>
      </c>
      <c r="BM3558" s="225" t="s">
        <v>4067</v>
      </c>
    </row>
    <row r="3559" s="13" customFormat="1">
      <c r="A3559" s="13"/>
      <c r="B3559" s="232"/>
      <c r="C3559" s="233"/>
      <c r="D3559" s="234" t="s">
        <v>171</v>
      </c>
      <c r="E3559" s="233"/>
      <c r="F3559" s="236" t="s">
        <v>4068</v>
      </c>
      <c r="G3559" s="233"/>
      <c r="H3559" s="237">
        <v>1.1000000000000001</v>
      </c>
      <c r="I3559" s="238"/>
      <c r="J3559" s="233"/>
      <c r="K3559" s="233"/>
      <c r="L3559" s="239"/>
      <c r="M3559" s="240"/>
      <c r="N3559" s="241"/>
      <c r="O3559" s="241"/>
      <c r="P3559" s="241"/>
      <c r="Q3559" s="241"/>
      <c r="R3559" s="241"/>
      <c r="S3559" s="241"/>
      <c r="T3559" s="242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T3559" s="243" t="s">
        <v>171</v>
      </c>
      <c r="AU3559" s="243" t="s">
        <v>83</v>
      </c>
      <c r="AV3559" s="13" t="s">
        <v>83</v>
      </c>
      <c r="AW3559" s="13" t="s">
        <v>4</v>
      </c>
      <c r="AX3559" s="13" t="s">
        <v>81</v>
      </c>
      <c r="AY3559" s="243" t="s">
        <v>160</v>
      </c>
    </row>
    <row r="3560" s="2" customFormat="1" ht="24.15" customHeight="1">
      <c r="A3560" s="40"/>
      <c r="B3560" s="41"/>
      <c r="C3560" s="214" t="s">
        <v>4069</v>
      </c>
      <c r="D3560" s="214" t="s">
        <v>162</v>
      </c>
      <c r="E3560" s="215" t="s">
        <v>4070</v>
      </c>
      <c r="F3560" s="216" t="s">
        <v>4071</v>
      </c>
      <c r="G3560" s="217" t="s">
        <v>213</v>
      </c>
      <c r="H3560" s="218">
        <v>15.211</v>
      </c>
      <c r="I3560" s="219"/>
      <c r="J3560" s="220">
        <f>ROUND(I3560*H3560,2)</f>
        <v>0</v>
      </c>
      <c r="K3560" s="216" t="s">
        <v>166</v>
      </c>
      <c r="L3560" s="46"/>
      <c r="M3560" s="221" t="s">
        <v>19</v>
      </c>
      <c r="N3560" s="222" t="s">
        <v>44</v>
      </c>
      <c r="O3560" s="86"/>
      <c r="P3560" s="223">
        <f>O3560*H3560</f>
        <v>0</v>
      </c>
      <c r="Q3560" s="223">
        <v>0</v>
      </c>
      <c r="R3560" s="223">
        <f>Q3560*H3560</f>
        <v>0</v>
      </c>
      <c r="S3560" s="223">
        <v>0</v>
      </c>
      <c r="T3560" s="224">
        <f>S3560*H3560</f>
        <v>0</v>
      </c>
      <c r="U3560" s="40"/>
      <c r="V3560" s="40"/>
      <c r="W3560" s="40"/>
      <c r="X3560" s="40"/>
      <c r="Y3560" s="40"/>
      <c r="Z3560" s="40"/>
      <c r="AA3560" s="40"/>
      <c r="AB3560" s="40"/>
      <c r="AC3560" s="40"/>
      <c r="AD3560" s="40"/>
      <c r="AE3560" s="40"/>
      <c r="AR3560" s="225" t="s">
        <v>263</v>
      </c>
      <c r="AT3560" s="225" t="s">
        <v>162</v>
      </c>
      <c r="AU3560" s="225" t="s">
        <v>83</v>
      </c>
      <c r="AY3560" s="19" t="s">
        <v>160</v>
      </c>
      <c r="BE3560" s="226">
        <f>IF(N3560="základní",J3560,0)</f>
        <v>0</v>
      </c>
      <c r="BF3560" s="226">
        <f>IF(N3560="snížená",J3560,0)</f>
        <v>0</v>
      </c>
      <c r="BG3560" s="226">
        <f>IF(N3560="zákl. přenesená",J3560,0)</f>
        <v>0</v>
      </c>
      <c r="BH3560" s="226">
        <f>IF(N3560="sníž. přenesená",J3560,0)</f>
        <v>0</v>
      </c>
      <c r="BI3560" s="226">
        <f>IF(N3560="nulová",J3560,0)</f>
        <v>0</v>
      </c>
      <c r="BJ3560" s="19" t="s">
        <v>81</v>
      </c>
      <c r="BK3560" s="226">
        <f>ROUND(I3560*H3560,2)</f>
        <v>0</v>
      </c>
      <c r="BL3560" s="19" t="s">
        <v>263</v>
      </c>
      <c r="BM3560" s="225" t="s">
        <v>4072</v>
      </c>
    </row>
    <row r="3561" s="2" customFormat="1">
      <c r="A3561" s="40"/>
      <c r="B3561" s="41"/>
      <c r="C3561" s="42"/>
      <c r="D3561" s="227" t="s">
        <v>169</v>
      </c>
      <c r="E3561" s="42"/>
      <c r="F3561" s="228" t="s">
        <v>4073</v>
      </c>
      <c r="G3561" s="42"/>
      <c r="H3561" s="42"/>
      <c r="I3561" s="229"/>
      <c r="J3561" s="42"/>
      <c r="K3561" s="42"/>
      <c r="L3561" s="46"/>
      <c r="M3561" s="230"/>
      <c r="N3561" s="231"/>
      <c r="O3561" s="86"/>
      <c r="P3561" s="86"/>
      <c r="Q3561" s="86"/>
      <c r="R3561" s="86"/>
      <c r="S3561" s="86"/>
      <c r="T3561" s="87"/>
      <c r="U3561" s="40"/>
      <c r="V3561" s="40"/>
      <c r="W3561" s="40"/>
      <c r="X3561" s="40"/>
      <c r="Y3561" s="40"/>
      <c r="Z3561" s="40"/>
      <c r="AA3561" s="40"/>
      <c r="AB3561" s="40"/>
      <c r="AC3561" s="40"/>
      <c r="AD3561" s="40"/>
      <c r="AE3561" s="40"/>
      <c r="AT3561" s="19" t="s">
        <v>169</v>
      </c>
      <c r="AU3561" s="19" t="s">
        <v>83</v>
      </c>
    </row>
    <row r="3562" s="12" customFormat="1" ht="22.8" customHeight="1">
      <c r="A3562" s="12"/>
      <c r="B3562" s="198"/>
      <c r="C3562" s="199"/>
      <c r="D3562" s="200" t="s">
        <v>72</v>
      </c>
      <c r="E3562" s="212" t="s">
        <v>4074</v>
      </c>
      <c r="F3562" s="212" t="s">
        <v>4075</v>
      </c>
      <c r="G3562" s="199"/>
      <c r="H3562" s="199"/>
      <c r="I3562" s="202"/>
      <c r="J3562" s="213">
        <f>BK3562</f>
        <v>0</v>
      </c>
      <c r="K3562" s="199"/>
      <c r="L3562" s="204"/>
      <c r="M3562" s="205"/>
      <c r="N3562" s="206"/>
      <c r="O3562" s="206"/>
      <c r="P3562" s="207">
        <f>SUM(P3563:P3694)</f>
        <v>0</v>
      </c>
      <c r="Q3562" s="206"/>
      <c r="R3562" s="207">
        <f>SUM(R3563:R3694)</f>
        <v>1.3173238400000003</v>
      </c>
      <c r="S3562" s="206"/>
      <c r="T3562" s="208">
        <f>SUM(T3563:T3694)</f>
        <v>0</v>
      </c>
      <c r="U3562" s="12"/>
      <c r="V3562" s="12"/>
      <c r="W3562" s="12"/>
      <c r="X3562" s="12"/>
      <c r="Y3562" s="12"/>
      <c r="Z3562" s="12"/>
      <c r="AA3562" s="12"/>
      <c r="AB3562" s="12"/>
      <c r="AC3562" s="12"/>
      <c r="AD3562" s="12"/>
      <c r="AE3562" s="12"/>
      <c r="AR3562" s="209" t="s">
        <v>83</v>
      </c>
      <c r="AT3562" s="210" t="s">
        <v>72</v>
      </c>
      <c r="AU3562" s="210" t="s">
        <v>81</v>
      </c>
      <c r="AY3562" s="209" t="s">
        <v>160</v>
      </c>
      <c r="BK3562" s="211">
        <f>SUM(BK3563:BK3694)</f>
        <v>0</v>
      </c>
    </row>
    <row r="3563" s="2" customFormat="1" ht="24.15" customHeight="1">
      <c r="A3563" s="40"/>
      <c r="B3563" s="41"/>
      <c r="C3563" s="214" t="s">
        <v>4076</v>
      </c>
      <c r="D3563" s="214" t="s">
        <v>162</v>
      </c>
      <c r="E3563" s="215" t="s">
        <v>4077</v>
      </c>
      <c r="F3563" s="216" t="s">
        <v>4078</v>
      </c>
      <c r="G3563" s="217" t="s">
        <v>165</v>
      </c>
      <c r="H3563" s="218">
        <v>2688.4160000000002</v>
      </c>
      <c r="I3563" s="219"/>
      <c r="J3563" s="220">
        <f>ROUND(I3563*H3563,2)</f>
        <v>0</v>
      </c>
      <c r="K3563" s="216" t="s">
        <v>166</v>
      </c>
      <c r="L3563" s="46"/>
      <c r="M3563" s="221" t="s">
        <v>19</v>
      </c>
      <c r="N3563" s="222" t="s">
        <v>44</v>
      </c>
      <c r="O3563" s="86"/>
      <c r="P3563" s="223">
        <f>O3563*H3563</f>
        <v>0</v>
      </c>
      <c r="Q3563" s="223">
        <v>0.00020000000000000001</v>
      </c>
      <c r="R3563" s="223">
        <f>Q3563*H3563</f>
        <v>0.53768320000000003</v>
      </c>
      <c r="S3563" s="223">
        <v>0</v>
      </c>
      <c r="T3563" s="224">
        <f>S3563*H3563</f>
        <v>0</v>
      </c>
      <c r="U3563" s="40"/>
      <c r="V3563" s="40"/>
      <c r="W3563" s="40"/>
      <c r="X3563" s="40"/>
      <c r="Y3563" s="40"/>
      <c r="Z3563" s="40"/>
      <c r="AA3563" s="40"/>
      <c r="AB3563" s="40"/>
      <c r="AC3563" s="40"/>
      <c r="AD3563" s="40"/>
      <c r="AE3563" s="40"/>
      <c r="AR3563" s="225" t="s">
        <v>263</v>
      </c>
      <c r="AT3563" s="225" t="s">
        <v>162</v>
      </c>
      <c r="AU3563" s="225" t="s">
        <v>83</v>
      </c>
      <c r="AY3563" s="19" t="s">
        <v>160</v>
      </c>
      <c r="BE3563" s="226">
        <f>IF(N3563="základní",J3563,0)</f>
        <v>0</v>
      </c>
      <c r="BF3563" s="226">
        <f>IF(N3563="snížená",J3563,0)</f>
        <v>0</v>
      </c>
      <c r="BG3563" s="226">
        <f>IF(N3563="zákl. přenesená",J3563,0)</f>
        <v>0</v>
      </c>
      <c r="BH3563" s="226">
        <f>IF(N3563="sníž. přenesená",J3563,0)</f>
        <v>0</v>
      </c>
      <c r="BI3563" s="226">
        <f>IF(N3563="nulová",J3563,0)</f>
        <v>0</v>
      </c>
      <c r="BJ3563" s="19" t="s">
        <v>81</v>
      </c>
      <c r="BK3563" s="226">
        <f>ROUND(I3563*H3563,2)</f>
        <v>0</v>
      </c>
      <c r="BL3563" s="19" t="s">
        <v>263</v>
      </c>
      <c r="BM3563" s="225" t="s">
        <v>4079</v>
      </c>
    </row>
    <row r="3564" s="2" customFormat="1">
      <c r="A3564" s="40"/>
      <c r="B3564" s="41"/>
      <c r="C3564" s="42"/>
      <c r="D3564" s="227" t="s">
        <v>169</v>
      </c>
      <c r="E3564" s="42"/>
      <c r="F3564" s="228" t="s">
        <v>4080</v>
      </c>
      <c r="G3564" s="42"/>
      <c r="H3564" s="42"/>
      <c r="I3564" s="229"/>
      <c r="J3564" s="42"/>
      <c r="K3564" s="42"/>
      <c r="L3564" s="46"/>
      <c r="M3564" s="230"/>
      <c r="N3564" s="231"/>
      <c r="O3564" s="86"/>
      <c r="P3564" s="86"/>
      <c r="Q3564" s="86"/>
      <c r="R3564" s="86"/>
      <c r="S3564" s="86"/>
      <c r="T3564" s="87"/>
      <c r="U3564" s="40"/>
      <c r="V3564" s="40"/>
      <c r="W3564" s="40"/>
      <c r="X3564" s="40"/>
      <c r="Y3564" s="40"/>
      <c r="Z3564" s="40"/>
      <c r="AA3564" s="40"/>
      <c r="AB3564" s="40"/>
      <c r="AC3564" s="40"/>
      <c r="AD3564" s="40"/>
      <c r="AE3564" s="40"/>
      <c r="AT3564" s="19" t="s">
        <v>169</v>
      </c>
      <c r="AU3564" s="19" t="s">
        <v>83</v>
      </c>
    </row>
    <row r="3565" s="13" customFormat="1">
      <c r="A3565" s="13"/>
      <c r="B3565" s="232"/>
      <c r="C3565" s="233"/>
      <c r="D3565" s="234" t="s">
        <v>171</v>
      </c>
      <c r="E3565" s="235" t="s">
        <v>19</v>
      </c>
      <c r="F3565" s="236" t="s">
        <v>4081</v>
      </c>
      <c r="G3565" s="233"/>
      <c r="H3565" s="237">
        <v>17.201000000000001</v>
      </c>
      <c r="I3565" s="238"/>
      <c r="J3565" s="233"/>
      <c r="K3565" s="233"/>
      <c r="L3565" s="239"/>
      <c r="M3565" s="240"/>
      <c r="N3565" s="241"/>
      <c r="O3565" s="241"/>
      <c r="P3565" s="241"/>
      <c r="Q3565" s="241"/>
      <c r="R3565" s="241"/>
      <c r="S3565" s="241"/>
      <c r="T3565" s="242"/>
      <c r="U3565" s="13"/>
      <c r="V3565" s="13"/>
      <c r="W3565" s="13"/>
      <c r="X3565" s="13"/>
      <c r="Y3565" s="13"/>
      <c r="Z3565" s="13"/>
      <c r="AA3565" s="13"/>
      <c r="AB3565" s="13"/>
      <c r="AC3565" s="13"/>
      <c r="AD3565" s="13"/>
      <c r="AE3565" s="13"/>
      <c r="AT3565" s="243" t="s">
        <v>171</v>
      </c>
      <c r="AU3565" s="243" t="s">
        <v>83</v>
      </c>
      <c r="AV3565" s="13" t="s">
        <v>83</v>
      </c>
      <c r="AW3565" s="13" t="s">
        <v>35</v>
      </c>
      <c r="AX3565" s="13" t="s">
        <v>73</v>
      </c>
      <c r="AY3565" s="243" t="s">
        <v>160</v>
      </c>
    </row>
    <row r="3566" s="13" customFormat="1">
      <c r="A3566" s="13"/>
      <c r="B3566" s="232"/>
      <c r="C3566" s="233"/>
      <c r="D3566" s="234" t="s">
        <v>171</v>
      </c>
      <c r="E3566" s="235" t="s">
        <v>19</v>
      </c>
      <c r="F3566" s="236" t="s">
        <v>4082</v>
      </c>
      <c r="G3566" s="233"/>
      <c r="H3566" s="237">
        <v>58.534999999999997</v>
      </c>
      <c r="I3566" s="238"/>
      <c r="J3566" s="233"/>
      <c r="K3566" s="233"/>
      <c r="L3566" s="239"/>
      <c r="M3566" s="240"/>
      <c r="N3566" s="241"/>
      <c r="O3566" s="241"/>
      <c r="P3566" s="241"/>
      <c r="Q3566" s="241"/>
      <c r="R3566" s="241"/>
      <c r="S3566" s="241"/>
      <c r="T3566" s="242"/>
      <c r="U3566" s="13"/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3"/>
      <c r="AT3566" s="243" t="s">
        <v>171</v>
      </c>
      <c r="AU3566" s="243" t="s">
        <v>83</v>
      </c>
      <c r="AV3566" s="13" t="s">
        <v>83</v>
      </c>
      <c r="AW3566" s="13" t="s">
        <v>35</v>
      </c>
      <c r="AX3566" s="13" t="s">
        <v>73</v>
      </c>
      <c r="AY3566" s="243" t="s">
        <v>160</v>
      </c>
    </row>
    <row r="3567" s="13" customFormat="1">
      <c r="A3567" s="13"/>
      <c r="B3567" s="232"/>
      <c r="C3567" s="233"/>
      <c r="D3567" s="234" t="s">
        <v>171</v>
      </c>
      <c r="E3567" s="235" t="s">
        <v>19</v>
      </c>
      <c r="F3567" s="236" t="s">
        <v>4083</v>
      </c>
      <c r="G3567" s="233"/>
      <c r="H3567" s="237">
        <v>83.707999999999998</v>
      </c>
      <c r="I3567" s="238"/>
      <c r="J3567" s="233"/>
      <c r="K3567" s="233"/>
      <c r="L3567" s="239"/>
      <c r="M3567" s="240"/>
      <c r="N3567" s="241"/>
      <c r="O3567" s="241"/>
      <c r="P3567" s="241"/>
      <c r="Q3567" s="241"/>
      <c r="R3567" s="241"/>
      <c r="S3567" s="241"/>
      <c r="T3567" s="242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T3567" s="243" t="s">
        <v>171</v>
      </c>
      <c r="AU3567" s="243" t="s">
        <v>83</v>
      </c>
      <c r="AV3567" s="13" t="s">
        <v>83</v>
      </c>
      <c r="AW3567" s="13" t="s">
        <v>35</v>
      </c>
      <c r="AX3567" s="13" t="s">
        <v>73</v>
      </c>
      <c r="AY3567" s="243" t="s">
        <v>160</v>
      </c>
    </row>
    <row r="3568" s="13" customFormat="1">
      <c r="A3568" s="13"/>
      <c r="B3568" s="232"/>
      <c r="C3568" s="233"/>
      <c r="D3568" s="234" t="s">
        <v>171</v>
      </c>
      <c r="E3568" s="235" t="s">
        <v>19</v>
      </c>
      <c r="F3568" s="236" t="s">
        <v>4084</v>
      </c>
      <c r="G3568" s="233"/>
      <c r="H3568" s="237">
        <v>30.867000000000001</v>
      </c>
      <c r="I3568" s="238"/>
      <c r="J3568" s="233"/>
      <c r="K3568" s="233"/>
      <c r="L3568" s="239"/>
      <c r="M3568" s="240"/>
      <c r="N3568" s="241"/>
      <c r="O3568" s="241"/>
      <c r="P3568" s="241"/>
      <c r="Q3568" s="241"/>
      <c r="R3568" s="241"/>
      <c r="S3568" s="241"/>
      <c r="T3568" s="242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  <c r="AT3568" s="243" t="s">
        <v>171</v>
      </c>
      <c r="AU3568" s="243" t="s">
        <v>83</v>
      </c>
      <c r="AV3568" s="13" t="s">
        <v>83</v>
      </c>
      <c r="AW3568" s="13" t="s">
        <v>35</v>
      </c>
      <c r="AX3568" s="13" t="s">
        <v>73</v>
      </c>
      <c r="AY3568" s="243" t="s">
        <v>160</v>
      </c>
    </row>
    <row r="3569" s="13" customFormat="1">
      <c r="A3569" s="13"/>
      <c r="B3569" s="232"/>
      <c r="C3569" s="233"/>
      <c r="D3569" s="234" t="s">
        <v>171</v>
      </c>
      <c r="E3569" s="235" t="s">
        <v>19</v>
      </c>
      <c r="F3569" s="236" t="s">
        <v>4085</v>
      </c>
      <c r="G3569" s="233"/>
      <c r="H3569" s="237">
        <v>16.253</v>
      </c>
      <c r="I3569" s="238"/>
      <c r="J3569" s="233"/>
      <c r="K3569" s="233"/>
      <c r="L3569" s="239"/>
      <c r="M3569" s="240"/>
      <c r="N3569" s="241"/>
      <c r="O3569" s="241"/>
      <c r="P3569" s="241"/>
      <c r="Q3569" s="241"/>
      <c r="R3569" s="241"/>
      <c r="S3569" s="241"/>
      <c r="T3569" s="242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  <c r="AT3569" s="243" t="s">
        <v>171</v>
      </c>
      <c r="AU3569" s="243" t="s">
        <v>83</v>
      </c>
      <c r="AV3569" s="13" t="s">
        <v>83</v>
      </c>
      <c r="AW3569" s="13" t="s">
        <v>35</v>
      </c>
      <c r="AX3569" s="13" t="s">
        <v>73</v>
      </c>
      <c r="AY3569" s="243" t="s">
        <v>160</v>
      </c>
    </row>
    <row r="3570" s="13" customFormat="1">
      <c r="A3570" s="13"/>
      <c r="B3570" s="232"/>
      <c r="C3570" s="233"/>
      <c r="D3570" s="234" t="s">
        <v>171</v>
      </c>
      <c r="E3570" s="235" t="s">
        <v>19</v>
      </c>
      <c r="F3570" s="236" t="s">
        <v>4086</v>
      </c>
      <c r="G3570" s="233"/>
      <c r="H3570" s="237">
        <v>17.251999999999999</v>
      </c>
      <c r="I3570" s="238"/>
      <c r="J3570" s="233"/>
      <c r="K3570" s="233"/>
      <c r="L3570" s="239"/>
      <c r="M3570" s="240"/>
      <c r="N3570" s="241"/>
      <c r="O3570" s="241"/>
      <c r="P3570" s="241"/>
      <c r="Q3570" s="241"/>
      <c r="R3570" s="241"/>
      <c r="S3570" s="241"/>
      <c r="T3570" s="242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  <c r="AT3570" s="243" t="s">
        <v>171</v>
      </c>
      <c r="AU3570" s="243" t="s">
        <v>83</v>
      </c>
      <c r="AV3570" s="13" t="s">
        <v>83</v>
      </c>
      <c r="AW3570" s="13" t="s">
        <v>35</v>
      </c>
      <c r="AX3570" s="13" t="s">
        <v>73</v>
      </c>
      <c r="AY3570" s="243" t="s">
        <v>160</v>
      </c>
    </row>
    <row r="3571" s="13" customFormat="1">
      <c r="A3571" s="13"/>
      <c r="B3571" s="232"/>
      <c r="C3571" s="233"/>
      <c r="D3571" s="234" t="s">
        <v>171</v>
      </c>
      <c r="E3571" s="235" t="s">
        <v>19</v>
      </c>
      <c r="F3571" s="236" t="s">
        <v>4087</v>
      </c>
      <c r="G3571" s="233"/>
      <c r="H3571" s="237">
        <v>214.83799999999999</v>
      </c>
      <c r="I3571" s="238"/>
      <c r="J3571" s="233"/>
      <c r="K3571" s="233"/>
      <c r="L3571" s="239"/>
      <c r="M3571" s="240"/>
      <c r="N3571" s="241"/>
      <c r="O3571" s="241"/>
      <c r="P3571" s="241"/>
      <c r="Q3571" s="241"/>
      <c r="R3571" s="241"/>
      <c r="S3571" s="241"/>
      <c r="T3571" s="242"/>
      <c r="U3571" s="13"/>
      <c r="V3571" s="13"/>
      <c r="W3571" s="13"/>
      <c r="X3571" s="13"/>
      <c r="Y3571" s="13"/>
      <c r="Z3571" s="13"/>
      <c r="AA3571" s="13"/>
      <c r="AB3571" s="13"/>
      <c r="AC3571" s="13"/>
      <c r="AD3571" s="13"/>
      <c r="AE3571" s="13"/>
      <c r="AT3571" s="243" t="s">
        <v>171</v>
      </c>
      <c r="AU3571" s="243" t="s">
        <v>83</v>
      </c>
      <c r="AV3571" s="13" t="s">
        <v>83</v>
      </c>
      <c r="AW3571" s="13" t="s">
        <v>35</v>
      </c>
      <c r="AX3571" s="13" t="s">
        <v>73</v>
      </c>
      <c r="AY3571" s="243" t="s">
        <v>160</v>
      </c>
    </row>
    <row r="3572" s="13" customFormat="1">
      <c r="A3572" s="13"/>
      <c r="B3572" s="232"/>
      <c r="C3572" s="233"/>
      <c r="D3572" s="234" t="s">
        <v>171</v>
      </c>
      <c r="E3572" s="235" t="s">
        <v>19</v>
      </c>
      <c r="F3572" s="236" t="s">
        <v>4088</v>
      </c>
      <c r="G3572" s="233"/>
      <c r="H3572" s="237">
        <v>-41.390999999999998</v>
      </c>
      <c r="I3572" s="238"/>
      <c r="J3572" s="233"/>
      <c r="K3572" s="233"/>
      <c r="L3572" s="239"/>
      <c r="M3572" s="240"/>
      <c r="N3572" s="241"/>
      <c r="O3572" s="241"/>
      <c r="P3572" s="241"/>
      <c r="Q3572" s="241"/>
      <c r="R3572" s="241"/>
      <c r="S3572" s="241"/>
      <c r="T3572" s="242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  <c r="AT3572" s="243" t="s">
        <v>171</v>
      </c>
      <c r="AU3572" s="243" t="s">
        <v>83</v>
      </c>
      <c r="AV3572" s="13" t="s">
        <v>83</v>
      </c>
      <c r="AW3572" s="13" t="s">
        <v>35</v>
      </c>
      <c r="AX3572" s="13" t="s">
        <v>73</v>
      </c>
      <c r="AY3572" s="243" t="s">
        <v>160</v>
      </c>
    </row>
    <row r="3573" s="13" customFormat="1">
      <c r="A3573" s="13"/>
      <c r="B3573" s="232"/>
      <c r="C3573" s="233"/>
      <c r="D3573" s="234" t="s">
        <v>171</v>
      </c>
      <c r="E3573" s="235" t="s">
        <v>19</v>
      </c>
      <c r="F3573" s="236" t="s">
        <v>4089</v>
      </c>
      <c r="G3573" s="233"/>
      <c r="H3573" s="237">
        <v>33.390999999999998</v>
      </c>
      <c r="I3573" s="238"/>
      <c r="J3573" s="233"/>
      <c r="K3573" s="233"/>
      <c r="L3573" s="239"/>
      <c r="M3573" s="240"/>
      <c r="N3573" s="241"/>
      <c r="O3573" s="241"/>
      <c r="P3573" s="241"/>
      <c r="Q3573" s="241"/>
      <c r="R3573" s="241"/>
      <c r="S3573" s="241"/>
      <c r="T3573" s="242"/>
      <c r="U3573" s="13"/>
      <c r="V3573" s="13"/>
      <c r="W3573" s="13"/>
      <c r="X3573" s="13"/>
      <c r="Y3573" s="13"/>
      <c r="Z3573" s="13"/>
      <c r="AA3573" s="13"/>
      <c r="AB3573" s="13"/>
      <c r="AC3573" s="13"/>
      <c r="AD3573" s="13"/>
      <c r="AE3573" s="13"/>
      <c r="AT3573" s="243" t="s">
        <v>171</v>
      </c>
      <c r="AU3573" s="243" t="s">
        <v>83</v>
      </c>
      <c r="AV3573" s="13" t="s">
        <v>83</v>
      </c>
      <c r="AW3573" s="13" t="s">
        <v>35</v>
      </c>
      <c r="AX3573" s="13" t="s">
        <v>73</v>
      </c>
      <c r="AY3573" s="243" t="s">
        <v>160</v>
      </c>
    </row>
    <row r="3574" s="13" customFormat="1">
      <c r="A3574" s="13"/>
      <c r="B3574" s="232"/>
      <c r="C3574" s="233"/>
      <c r="D3574" s="234" t="s">
        <v>171</v>
      </c>
      <c r="E3574" s="235" t="s">
        <v>19</v>
      </c>
      <c r="F3574" s="236" t="s">
        <v>4090</v>
      </c>
      <c r="G3574" s="233"/>
      <c r="H3574" s="237">
        <v>30.617000000000001</v>
      </c>
      <c r="I3574" s="238"/>
      <c r="J3574" s="233"/>
      <c r="K3574" s="233"/>
      <c r="L3574" s="239"/>
      <c r="M3574" s="240"/>
      <c r="N3574" s="241"/>
      <c r="O3574" s="241"/>
      <c r="P3574" s="241"/>
      <c r="Q3574" s="241"/>
      <c r="R3574" s="241"/>
      <c r="S3574" s="241"/>
      <c r="T3574" s="242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  <c r="AT3574" s="243" t="s">
        <v>171</v>
      </c>
      <c r="AU3574" s="243" t="s">
        <v>83</v>
      </c>
      <c r="AV3574" s="13" t="s">
        <v>83</v>
      </c>
      <c r="AW3574" s="13" t="s">
        <v>35</v>
      </c>
      <c r="AX3574" s="13" t="s">
        <v>73</v>
      </c>
      <c r="AY3574" s="243" t="s">
        <v>160</v>
      </c>
    </row>
    <row r="3575" s="13" customFormat="1">
      <c r="A3575" s="13"/>
      <c r="B3575" s="232"/>
      <c r="C3575" s="233"/>
      <c r="D3575" s="234" t="s">
        <v>171</v>
      </c>
      <c r="E3575" s="235" t="s">
        <v>19</v>
      </c>
      <c r="F3575" s="236" t="s">
        <v>4091</v>
      </c>
      <c r="G3575" s="233"/>
      <c r="H3575" s="237">
        <v>2.472</v>
      </c>
      <c r="I3575" s="238"/>
      <c r="J3575" s="233"/>
      <c r="K3575" s="233"/>
      <c r="L3575" s="239"/>
      <c r="M3575" s="240"/>
      <c r="N3575" s="241"/>
      <c r="O3575" s="241"/>
      <c r="P3575" s="241"/>
      <c r="Q3575" s="241"/>
      <c r="R3575" s="241"/>
      <c r="S3575" s="241"/>
      <c r="T3575" s="242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T3575" s="243" t="s">
        <v>171</v>
      </c>
      <c r="AU3575" s="243" t="s">
        <v>83</v>
      </c>
      <c r="AV3575" s="13" t="s">
        <v>83</v>
      </c>
      <c r="AW3575" s="13" t="s">
        <v>35</v>
      </c>
      <c r="AX3575" s="13" t="s">
        <v>73</v>
      </c>
      <c r="AY3575" s="243" t="s">
        <v>160</v>
      </c>
    </row>
    <row r="3576" s="13" customFormat="1">
      <c r="A3576" s="13"/>
      <c r="B3576" s="232"/>
      <c r="C3576" s="233"/>
      <c r="D3576" s="234" t="s">
        <v>171</v>
      </c>
      <c r="E3576" s="235" t="s">
        <v>19</v>
      </c>
      <c r="F3576" s="236" t="s">
        <v>4092</v>
      </c>
      <c r="G3576" s="233"/>
      <c r="H3576" s="237">
        <v>1.7470000000000001</v>
      </c>
      <c r="I3576" s="238"/>
      <c r="J3576" s="233"/>
      <c r="K3576" s="233"/>
      <c r="L3576" s="239"/>
      <c r="M3576" s="240"/>
      <c r="N3576" s="241"/>
      <c r="O3576" s="241"/>
      <c r="P3576" s="241"/>
      <c r="Q3576" s="241"/>
      <c r="R3576" s="241"/>
      <c r="S3576" s="241"/>
      <c r="T3576" s="242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  <c r="AT3576" s="243" t="s">
        <v>171</v>
      </c>
      <c r="AU3576" s="243" t="s">
        <v>83</v>
      </c>
      <c r="AV3576" s="13" t="s">
        <v>83</v>
      </c>
      <c r="AW3576" s="13" t="s">
        <v>35</v>
      </c>
      <c r="AX3576" s="13" t="s">
        <v>73</v>
      </c>
      <c r="AY3576" s="243" t="s">
        <v>160</v>
      </c>
    </row>
    <row r="3577" s="13" customFormat="1">
      <c r="A3577" s="13"/>
      <c r="B3577" s="232"/>
      <c r="C3577" s="233"/>
      <c r="D3577" s="234" t="s">
        <v>171</v>
      </c>
      <c r="E3577" s="235" t="s">
        <v>19</v>
      </c>
      <c r="F3577" s="236" t="s">
        <v>4093</v>
      </c>
      <c r="G3577" s="233"/>
      <c r="H3577" s="237">
        <v>82.891000000000005</v>
      </c>
      <c r="I3577" s="238"/>
      <c r="J3577" s="233"/>
      <c r="K3577" s="233"/>
      <c r="L3577" s="239"/>
      <c r="M3577" s="240"/>
      <c r="N3577" s="241"/>
      <c r="O3577" s="241"/>
      <c r="P3577" s="241"/>
      <c r="Q3577" s="241"/>
      <c r="R3577" s="241"/>
      <c r="S3577" s="241"/>
      <c r="T3577" s="242"/>
      <c r="U3577" s="13"/>
      <c r="V3577" s="13"/>
      <c r="W3577" s="13"/>
      <c r="X3577" s="13"/>
      <c r="Y3577" s="13"/>
      <c r="Z3577" s="13"/>
      <c r="AA3577" s="13"/>
      <c r="AB3577" s="13"/>
      <c r="AC3577" s="13"/>
      <c r="AD3577" s="13"/>
      <c r="AE3577" s="13"/>
      <c r="AT3577" s="243" t="s">
        <v>171</v>
      </c>
      <c r="AU3577" s="243" t="s">
        <v>83</v>
      </c>
      <c r="AV3577" s="13" t="s">
        <v>83</v>
      </c>
      <c r="AW3577" s="13" t="s">
        <v>35</v>
      </c>
      <c r="AX3577" s="13" t="s">
        <v>73</v>
      </c>
      <c r="AY3577" s="243" t="s">
        <v>160</v>
      </c>
    </row>
    <row r="3578" s="13" customFormat="1">
      <c r="A3578" s="13"/>
      <c r="B3578" s="232"/>
      <c r="C3578" s="233"/>
      <c r="D3578" s="234" t="s">
        <v>171</v>
      </c>
      <c r="E3578" s="235" t="s">
        <v>19</v>
      </c>
      <c r="F3578" s="236" t="s">
        <v>4094</v>
      </c>
      <c r="G3578" s="233"/>
      <c r="H3578" s="237">
        <v>79.635999999999996</v>
      </c>
      <c r="I3578" s="238"/>
      <c r="J3578" s="233"/>
      <c r="K3578" s="233"/>
      <c r="L3578" s="239"/>
      <c r="M3578" s="240"/>
      <c r="N3578" s="241"/>
      <c r="O3578" s="241"/>
      <c r="P3578" s="241"/>
      <c r="Q3578" s="241"/>
      <c r="R3578" s="241"/>
      <c r="S3578" s="241"/>
      <c r="T3578" s="242"/>
      <c r="U3578" s="13"/>
      <c r="V3578" s="13"/>
      <c r="W3578" s="13"/>
      <c r="X3578" s="13"/>
      <c r="Y3578" s="13"/>
      <c r="Z3578" s="13"/>
      <c r="AA3578" s="13"/>
      <c r="AB3578" s="13"/>
      <c r="AC3578" s="13"/>
      <c r="AD3578" s="13"/>
      <c r="AE3578" s="13"/>
      <c r="AT3578" s="243" t="s">
        <v>171</v>
      </c>
      <c r="AU3578" s="243" t="s">
        <v>83</v>
      </c>
      <c r="AV3578" s="13" t="s">
        <v>83</v>
      </c>
      <c r="AW3578" s="13" t="s">
        <v>35</v>
      </c>
      <c r="AX3578" s="13" t="s">
        <v>73</v>
      </c>
      <c r="AY3578" s="243" t="s">
        <v>160</v>
      </c>
    </row>
    <row r="3579" s="13" customFormat="1">
      <c r="A3579" s="13"/>
      <c r="B3579" s="232"/>
      <c r="C3579" s="233"/>
      <c r="D3579" s="234" t="s">
        <v>171</v>
      </c>
      <c r="E3579" s="235" t="s">
        <v>19</v>
      </c>
      <c r="F3579" s="236" t="s">
        <v>4095</v>
      </c>
      <c r="G3579" s="233"/>
      <c r="H3579" s="237">
        <v>96.329999999999998</v>
      </c>
      <c r="I3579" s="238"/>
      <c r="J3579" s="233"/>
      <c r="K3579" s="233"/>
      <c r="L3579" s="239"/>
      <c r="M3579" s="240"/>
      <c r="N3579" s="241"/>
      <c r="O3579" s="241"/>
      <c r="P3579" s="241"/>
      <c r="Q3579" s="241"/>
      <c r="R3579" s="241"/>
      <c r="S3579" s="241"/>
      <c r="T3579" s="242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T3579" s="243" t="s">
        <v>171</v>
      </c>
      <c r="AU3579" s="243" t="s">
        <v>83</v>
      </c>
      <c r="AV3579" s="13" t="s">
        <v>83</v>
      </c>
      <c r="AW3579" s="13" t="s">
        <v>35</v>
      </c>
      <c r="AX3579" s="13" t="s">
        <v>73</v>
      </c>
      <c r="AY3579" s="243" t="s">
        <v>160</v>
      </c>
    </row>
    <row r="3580" s="13" customFormat="1">
      <c r="A3580" s="13"/>
      <c r="B3580" s="232"/>
      <c r="C3580" s="233"/>
      <c r="D3580" s="234" t="s">
        <v>171</v>
      </c>
      <c r="E3580" s="235" t="s">
        <v>19</v>
      </c>
      <c r="F3580" s="236" t="s">
        <v>4096</v>
      </c>
      <c r="G3580" s="233"/>
      <c r="H3580" s="237">
        <v>108.325</v>
      </c>
      <c r="I3580" s="238"/>
      <c r="J3580" s="233"/>
      <c r="K3580" s="233"/>
      <c r="L3580" s="239"/>
      <c r="M3580" s="240"/>
      <c r="N3580" s="241"/>
      <c r="O3580" s="241"/>
      <c r="P3580" s="241"/>
      <c r="Q3580" s="241"/>
      <c r="R3580" s="241"/>
      <c r="S3580" s="241"/>
      <c r="T3580" s="242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T3580" s="243" t="s">
        <v>171</v>
      </c>
      <c r="AU3580" s="243" t="s">
        <v>83</v>
      </c>
      <c r="AV3580" s="13" t="s">
        <v>83</v>
      </c>
      <c r="AW3580" s="13" t="s">
        <v>35</v>
      </c>
      <c r="AX3580" s="13" t="s">
        <v>73</v>
      </c>
      <c r="AY3580" s="243" t="s">
        <v>160</v>
      </c>
    </row>
    <row r="3581" s="13" customFormat="1">
      <c r="A3581" s="13"/>
      <c r="B3581" s="232"/>
      <c r="C3581" s="233"/>
      <c r="D3581" s="234" t="s">
        <v>171</v>
      </c>
      <c r="E3581" s="235" t="s">
        <v>19</v>
      </c>
      <c r="F3581" s="236" t="s">
        <v>4097</v>
      </c>
      <c r="G3581" s="233"/>
      <c r="H3581" s="237">
        <v>7.657</v>
      </c>
      <c r="I3581" s="238"/>
      <c r="J3581" s="233"/>
      <c r="K3581" s="233"/>
      <c r="L3581" s="239"/>
      <c r="M3581" s="240"/>
      <c r="N3581" s="241"/>
      <c r="O3581" s="241"/>
      <c r="P3581" s="241"/>
      <c r="Q3581" s="241"/>
      <c r="R3581" s="241"/>
      <c r="S3581" s="241"/>
      <c r="T3581" s="242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T3581" s="243" t="s">
        <v>171</v>
      </c>
      <c r="AU3581" s="243" t="s">
        <v>83</v>
      </c>
      <c r="AV3581" s="13" t="s">
        <v>83</v>
      </c>
      <c r="AW3581" s="13" t="s">
        <v>35</v>
      </c>
      <c r="AX3581" s="13" t="s">
        <v>73</v>
      </c>
      <c r="AY3581" s="243" t="s">
        <v>160</v>
      </c>
    </row>
    <row r="3582" s="13" customFormat="1">
      <c r="A3582" s="13"/>
      <c r="B3582" s="232"/>
      <c r="C3582" s="233"/>
      <c r="D3582" s="234" t="s">
        <v>171</v>
      </c>
      <c r="E3582" s="235" t="s">
        <v>19</v>
      </c>
      <c r="F3582" s="236" t="s">
        <v>4098</v>
      </c>
      <c r="G3582" s="233"/>
      <c r="H3582" s="237">
        <v>7.7839999999999998</v>
      </c>
      <c r="I3582" s="238"/>
      <c r="J3582" s="233"/>
      <c r="K3582" s="233"/>
      <c r="L3582" s="239"/>
      <c r="M3582" s="240"/>
      <c r="N3582" s="241"/>
      <c r="O3582" s="241"/>
      <c r="P3582" s="241"/>
      <c r="Q3582" s="241"/>
      <c r="R3582" s="241"/>
      <c r="S3582" s="241"/>
      <c r="T3582" s="242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  <c r="AT3582" s="243" t="s">
        <v>171</v>
      </c>
      <c r="AU3582" s="243" t="s">
        <v>83</v>
      </c>
      <c r="AV3582" s="13" t="s">
        <v>83</v>
      </c>
      <c r="AW3582" s="13" t="s">
        <v>35</v>
      </c>
      <c r="AX3582" s="13" t="s">
        <v>73</v>
      </c>
      <c r="AY3582" s="243" t="s">
        <v>160</v>
      </c>
    </row>
    <row r="3583" s="13" customFormat="1">
      <c r="A3583" s="13"/>
      <c r="B3583" s="232"/>
      <c r="C3583" s="233"/>
      <c r="D3583" s="234" t="s">
        <v>171</v>
      </c>
      <c r="E3583" s="235" t="s">
        <v>19</v>
      </c>
      <c r="F3583" s="236" t="s">
        <v>4099</v>
      </c>
      <c r="G3583" s="233"/>
      <c r="H3583" s="237">
        <v>38.781999999999996</v>
      </c>
      <c r="I3583" s="238"/>
      <c r="J3583" s="233"/>
      <c r="K3583" s="233"/>
      <c r="L3583" s="239"/>
      <c r="M3583" s="240"/>
      <c r="N3583" s="241"/>
      <c r="O3583" s="241"/>
      <c r="P3583" s="241"/>
      <c r="Q3583" s="241"/>
      <c r="R3583" s="241"/>
      <c r="S3583" s="241"/>
      <c r="T3583" s="242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T3583" s="243" t="s">
        <v>171</v>
      </c>
      <c r="AU3583" s="243" t="s">
        <v>83</v>
      </c>
      <c r="AV3583" s="13" t="s">
        <v>83</v>
      </c>
      <c r="AW3583" s="13" t="s">
        <v>35</v>
      </c>
      <c r="AX3583" s="13" t="s">
        <v>73</v>
      </c>
      <c r="AY3583" s="243" t="s">
        <v>160</v>
      </c>
    </row>
    <row r="3584" s="13" customFormat="1">
      <c r="A3584" s="13"/>
      <c r="B3584" s="232"/>
      <c r="C3584" s="233"/>
      <c r="D3584" s="234" t="s">
        <v>171</v>
      </c>
      <c r="E3584" s="235" t="s">
        <v>19</v>
      </c>
      <c r="F3584" s="236" t="s">
        <v>4100</v>
      </c>
      <c r="G3584" s="233"/>
      <c r="H3584" s="237">
        <v>45.837000000000003</v>
      </c>
      <c r="I3584" s="238"/>
      <c r="J3584" s="233"/>
      <c r="K3584" s="233"/>
      <c r="L3584" s="239"/>
      <c r="M3584" s="240"/>
      <c r="N3584" s="241"/>
      <c r="O3584" s="241"/>
      <c r="P3584" s="241"/>
      <c r="Q3584" s="241"/>
      <c r="R3584" s="241"/>
      <c r="S3584" s="241"/>
      <c r="T3584" s="242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T3584" s="243" t="s">
        <v>171</v>
      </c>
      <c r="AU3584" s="243" t="s">
        <v>83</v>
      </c>
      <c r="AV3584" s="13" t="s">
        <v>83</v>
      </c>
      <c r="AW3584" s="13" t="s">
        <v>35</v>
      </c>
      <c r="AX3584" s="13" t="s">
        <v>73</v>
      </c>
      <c r="AY3584" s="243" t="s">
        <v>160</v>
      </c>
    </row>
    <row r="3585" s="13" customFormat="1">
      <c r="A3585" s="13"/>
      <c r="B3585" s="232"/>
      <c r="C3585" s="233"/>
      <c r="D3585" s="234" t="s">
        <v>171</v>
      </c>
      <c r="E3585" s="235" t="s">
        <v>19</v>
      </c>
      <c r="F3585" s="236" t="s">
        <v>4101</v>
      </c>
      <c r="G3585" s="233"/>
      <c r="H3585" s="237">
        <v>115.122</v>
      </c>
      <c r="I3585" s="238"/>
      <c r="J3585" s="233"/>
      <c r="K3585" s="233"/>
      <c r="L3585" s="239"/>
      <c r="M3585" s="240"/>
      <c r="N3585" s="241"/>
      <c r="O3585" s="241"/>
      <c r="P3585" s="241"/>
      <c r="Q3585" s="241"/>
      <c r="R3585" s="241"/>
      <c r="S3585" s="241"/>
      <c r="T3585" s="242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T3585" s="243" t="s">
        <v>171</v>
      </c>
      <c r="AU3585" s="243" t="s">
        <v>83</v>
      </c>
      <c r="AV3585" s="13" t="s">
        <v>83</v>
      </c>
      <c r="AW3585" s="13" t="s">
        <v>35</v>
      </c>
      <c r="AX3585" s="13" t="s">
        <v>73</v>
      </c>
      <c r="AY3585" s="243" t="s">
        <v>160</v>
      </c>
    </row>
    <row r="3586" s="13" customFormat="1">
      <c r="A3586" s="13"/>
      <c r="B3586" s="232"/>
      <c r="C3586" s="233"/>
      <c r="D3586" s="234" t="s">
        <v>171</v>
      </c>
      <c r="E3586" s="235" t="s">
        <v>19</v>
      </c>
      <c r="F3586" s="236" t="s">
        <v>4102</v>
      </c>
      <c r="G3586" s="233"/>
      <c r="H3586" s="237">
        <v>4.6529999999999996</v>
      </c>
      <c r="I3586" s="238"/>
      <c r="J3586" s="233"/>
      <c r="K3586" s="233"/>
      <c r="L3586" s="239"/>
      <c r="M3586" s="240"/>
      <c r="N3586" s="241"/>
      <c r="O3586" s="241"/>
      <c r="P3586" s="241"/>
      <c r="Q3586" s="241"/>
      <c r="R3586" s="241"/>
      <c r="S3586" s="241"/>
      <c r="T3586" s="242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T3586" s="243" t="s">
        <v>171</v>
      </c>
      <c r="AU3586" s="243" t="s">
        <v>83</v>
      </c>
      <c r="AV3586" s="13" t="s">
        <v>83</v>
      </c>
      <c r="AW3586" s="13" t="s">
        <v>35</v>
      </c>
      <c r="AX3586" s="13" t="s">
        <v>73</v>
      </c>
      <c r="AY3586" s="243" t="s">
        <v>160</v>
      </c>
    </row>
    <row r="3587" s="13" customFormat="1">
      <c r="A3587" s="13"/>
      <c r="B3587" s="232"/>
      <c r="C3587" s="233"/>
      <c r="D3587" s="234" t="s">
        <v>171</v>
      </c>
      <c r="E3587" s="235" t="s">
        <v>19</v>
      </c>
      <c r="F3587" s="236" t="s">
        <v>4103</v>
      </c>
      <c r="G3587" s="233"/>
      <c r="H3587" s="237">
        <v>34.402000000000001</v>
      </c>
      <c r="I3587" s="238"/>
      <c r="J3587" s="233"/>
      <c r="K3587" s="233"/>
      <c r="L3587" s="239"/>
      <c r="M3587" s="240"/>
      <c r="N3587" s="241"/>
      <c r="O3587" s="241"/>
      <c r="P3587" s="241"/>
      <c r="Q3587" s="241"/>
      <c r="R3587" s="241"/>
      <c r="S3587" s="241"/>
      <c r="T3587" s="242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  <c r="AT3587" s="243" t="s">
        <v>171</v>
      </c>
      <c r="AU3587" s="243" t="s">
        <v>83</v>
      </c>
      <c r="AV3587" s="13" t="s">
        <v>83</v>
      </c>
      <c r="AW3587" s="13" t="s">
        <v>35</v>
      </c>
      <c r="AX3587" s="13" t="s">
        <v>73</v>
      </c>
      <c r="AY3587" s="243" t="s">
        <v>160</v>
      </c>
    </row>
    <row r="3588" s="13" customFormat="1">
      <c r="A3588" s="13"/>
      <c r="B3588" s="232"/>
      <c r="C3588" s="233"/>
      <c r="D3588" s="234" t="s">
        <v>171</v>
      </c>
      <c r="E3588" s="235" t="s">
        <v>19</v>
      </c>
      <c r="F3588" s="236" t="s">
        <v>4104</v>
      </c>
      <c r="G3588" s="233"/>
      <c r="H3588" s="237">
        <v>1.8080000000000001</v>
      </c>
      <c r="I3588" s="238"/>
      <c r="J3588" s="233"/>
      <c r="K3588" s="233"/>
      <c r="L3588" s="239"/>
      <c r="M3588" s="240"/>
      <c r="N3588" s="241"/>
      <c r="O3588" s="241"/>
      <c r="P3588" s="241"/>
      <c r="Q3588" s="241"/>
      <c r="R3588" s="241"/>
      <c r="S3588" s="241"/>
      <c r="T3588" s="242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T3588" s="243" t="s">
        <v>171</v>
      </c>
      <c r="AU3588" s="243" t="s">
        <v>83</v>
      </c>
      <c r="AV3588" s="13" t="s">
        <v>83</v>
      </c>
      <c r="AW3588" s="13" t="s">
        <v>35</v>
      </c>
      <c r="AX3588" s="13" t="s">
        <v>73</v>
      </c>
      <c r="AY3588" s="243" t="s">
        <v>160</v>
      </c>
    </row>
    <row r="3589" s="13" customFormat="1">
      <c r="A3589" s="13"/>
      <c r="B3589" s="232"/>
      <c r="C3589" s="233"/>
      <c r="D3589" s="234" t="s">
        <v>171</v>
      </c>
      <c r="E3589" s="235" t="s">
        <v>19</v>
      </c>
      <c r="F3589" s="236" t="s">
        <v>4105</v>
      </c>
      <c r="G3589" s="233"/>
      <c r="H3589" s="237">
        <v>25.059999999999999</v>
      </c>
      <c r="I3589" s="238"/>
      <c r="J3589" s="233"/>
      <c r="K3589" s="233"/>
      <c r="L3589" s="239"/>
      <c r="M3589" s="240"/>
      <c r="N3589" s="241"/>
      <c r="O3589" s="241"/>
      <c r="P3589" s="241"/>
      <c r="Q3589" s="241"/>
      <c r="R3589" s="241"/>
      <c r="S3589" s="241"/>
      <c r="T3589" s="242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  <c r="AT3589" s="243" t="s">
        <v>171</v>
      </c>
      <c r="AU3589" s="243" t="s">
        <v>83</v>
      </c>
      <c r="AV3589" s="13" t="s">
        <v>83</v>
      </c>
      <c r="AW3589" s="13" t="s">
        <v>35</v>
      </c>
      <c r="AX3589" s="13" t="s">
        <v>73</v>
      </c>
      <c r="AY3589" s="243" t="s">
        <v>160</v>
      </c>
    </row>
    <row r="3590" s="13" customFormat="1">
      <c r="A3590" s="13"/>
      <c r="B3590" s="232"/>
      <c r="C3590" s="233"/>
      <c r="D3590" s="234" t="s">
        <v>171</v>
      </c>
      <c r="E3590" s="235" t="s">
        <v>19</v>
      </c>
      <c r="F3590" s="236" t="s">
        <v>4106</v>
      </c>
      <c r="G3590" s="233"/>
      <c r="H3590" s="237">
        <v>3.7890000000000001</v>
      </c>
      <c r="I3590" s="238"/>
      <c r="J3590" s="233"/>
      <c r="K3590" s="233"/>
      <c r="L3590" s="239"/>
      <c r="M3590" s="240"/>
      <c r="N3590" s="241"/>
      <c r="O3590" s="241"/>
      <c r="P3590" s="241"/>
      <c r="Q3590" s="241"/>
      <c r="R3590" s="241"/>
      <c r="S3590" s="241"/>
      <c r="T3590" s="242"/>
      <c r="U3590" s="13"/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3"/>
      <c r="AT3590" s="243" t="s">
        <v>171</v>
      </c>
      <c r="AU3590" s="243" t="s">
        <v>83</v>
      </c>
      <c r="AV3590" s="13" t="s">
        <v>83</v>
      </c>
      <c r="AW3590" s="13" t="s">
        <v>35</v>
      </c>
      <c r="AX3590" s="13" t="s">
        <v>73</v>
      </c>
      <c r="AY3590" s="243" t="s">
        <v>160</v>
      </c>
    </row>
    <row r="3591" s="13" customFormat="1">
      <c r="A3591" s="13"/>
      <c r="B3591" s="232"/>
      <c r="C3591" s="233"/>
      <c r="D3591" s="234" t="s">
        <v>171</v>
      </c>
      <c r="E3591" s="235" t="s">
        <v>19</v>
      </c>
      <c r="F3591" s="236" t="s">
        <v>4107</v>
      </c>
      <c r="G3591" s="233"/>
      <c r="H3591" s="237">
        <v>1.736</v>
      </c>
      <c r="I3591" s="238"/>
      <c r="J3591" s="233"/>
      <c r="K3591" s="233"/>
      <c r="L3591" s="239"/>
      <c r="M3591" s="240"/>
      <c r="N3591" s="241"/>
      <c r="O3591" s="241"/>
      <c r="P3591" s="241"/>
      <c r="Q3591" s="241"/>
      <c r="R3591" s="241"/>
      <c r="S3591" s="241"/>
      <c r="T3591" s="242"/>
      <c r="U3591" s="13"/>
      <c r="V3591" s="13"/>
      <c r="W3591" s="13"/>
      <c r="X3591" s="13"/>
      <c r="Y3591" s="13"/>
      <c r="Z3591" s="13"/>
      <c r="AA3591" s="13"/>
      <c r="AB3591" s="13"/>
      <c r="AC3591" s="13"/>
      <c r="AD3591" s="13"/>
      <c r="AE3591" s="13"/>
      <c r="AT3591" s="243" t="s">
        <v>171</v>
      </c>
      <c r="AU3591" s="243" t="s">
        <v>83</v>
      </c>
      <c r="AV3591" s="13" t="s">
        <v>83</v>
      </c>
      <c r="AW3591" s="13" t="s">
        <v>35</v>
      </c>
      <c r="AX3591" s="13" t="s">
        <v>73</v>
      </c>
      <c r="AY3591" s="243" t="s">
        <v>160</v>
      </c>
    </row>
    <row r="3592" s="13" customFormat="1">
      <c r="A3592" s="13"/>
      <c r="B3592" s="232"/>
      <c r="C3592" s="233"/>
      <c r="D3592" s="234" t="s">
        <v>171</v>
      </c>
      <c r="E3592" s="235" t="s">
        <v>19</v>
      </c>
      <c r="F3592" s="236" t="s">
        <v>4108</v>
      </c>
      <c r="G3592" s="233"/>
      <c r="H3592" s="237">
        <v>22.454000000000001</v>
      </c>
      <c r="I3592" s="238"/>
      <c r="J3592" s="233"/>
      <c r="K3592" s="233"/>
      <c r="L3592" s="239"/>
      <c r="M3592" s="240"/>
      <c r="N3592" s="241"/>
      <c r="O3592" s="241"/>
      <c r="P3592" s="241"/>
      <c r="Q3592" s="241"/>
      <c r="R3592" s="241"/>
      <c r="S3592" s="241"/>
      <c r="T3592" s="242"/>
      <c r="U3592" s="13"/>
      <c r="V3592" s="13"/>
      <c r="W3592" s="13"/>
      <c r="X3592" s="13"/>
      <c r="Y3592" s="13"/>
      <c r="Z3592" s="13"/>
      <c r="AA3592" s="13"/>
      <c r="AB3592" s="13"/>
      <c r="AC3592" s="13"/>
      <c r="AD3592" s="13"/>
      <c r="AE3592" s="13"/>
      <c r="AT3592" s="243" t="s">
        <v>171</v>
      </c>
      <c r="AU3592" s="243" t="s">
        <v>83</v>
      </c>
      <c r="AV3592" s="13" t="s">
        <v>83</v>
      </c>
      <c r="AW3592" s="13" t="s">
        <v>35</v>
      </c>
      <c r="AX3592" s="13" t="s">
        <v>73</v>
      </c>
      <c r="AY3592" s="243" t="s">
        <v>160</v>
      </c>
    </row>
    <row r="3593" s="13" customFormat="1">
      <c r="A3593" s="13"/>
      <c r="B3593" s="232"/>
      <c r="C3593" s="233"/>
      <c r="D3593" s="234" t="s">
        <v>171</v>
      </c>
      <c r="E3593" s="235" t="s">
        <v>19</v>
      </c>
      <c r="F3593" s="236" t="s">
        <v>4109</v>
      </c>
      <c r="G3593" s="233"/>
      <c r="H3593" s="237">
        <v>26.273</v>
      </c>
      <c r="I3593" s="238"/>
      <c r="J3593" s="233"/>
      <c r="K3593" s="233"/>
      <c r="L3593" s="239"/>
      <c r="M3593" s="240"/>
      <c r="N3593" s="241"/>
      <c r="O3593" s="241"/>
      <c r="P3593" s="241"/>
      <c r="Q3593" s="241"/>
      <c r="R3593" s="241"/>
      <c r="S3593" s="241"/>
      <c r="T3593" s="242"/>
      <c r="U3593" s="13"/>
      <c r="V3593" s="13"/>
      <c r="W3593" s="13"/>
      <c r="X3593" s="13"/>
      <c r="Y3593" s="13"/>
      <c r="Z3593" s="13"/>
      <c r="AA3593" s="13"/>
      <c r="AB3593" s="13"/>
      <c r="AC3593" s="13"/>
      <c r="AD3593" s="13"/>
      <c r="AE3593" s="13"/>
      <c r="AT3593" s="243" t="s">
        <v>171</v>
      </c>
      <c r="AU3593" s="243" t="s">
        <v>83</v>
      </c>
      <c r="AV3593" s="13" t="s">
        <v>83</v>
      </c>
      <c r="AW3593" s="13" t="s">
        <v>35</v>
      </c>
      <c r="AX3593" s="13" t="s">
        <v>73</v>
      </c>
      <c r="AY3593" s="243" t="s">
        <v>160</v>
      </c>
    </row>
    <row r="3594" s="13" customFormat="1">
      <c r="A3594" s="13"/>
      <c r="B3594" s="232"/>
      <c r="C3594" s="233"/>
      <c r="D3594" s="234" t="s">
        <v>171</v>
      </c>
      <c r="E3594" s="235" t="s">
        <v>19</v>
      </c>
      <c r="F3594" s="236" t="s">
        <v>4110</v>
      </c>
      <c r="G3594" s="233"/>
      <c r="H3594" s="237">
        <v>5.6139999999999999</v>
      </c>
      <c r="I3594" s="238"/>
      <c r="J3594" s="233"/>
      <c r="K3594" s="233"/>
      <c r="L3594" s="239"/>
      <c r="M3594" s="240"/>
      <c r="N3594" s="241"/>
      <c r="O3594" s="241"/>
      <c r="P3594" s="241"/>
      <c r="Q3594" s="241"/>
      <c r="R3594" s="241"/>
      <c r="S3594" s="241"/>
      <c r="T3594" s="242"/>
      <c r="U3594" s="13"/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3"/>
      <c r="AT3594" s="243" t="s">
        <v>171</v>
      </c>
      <c r="AU3594" s="243" t="s">
        <v>83</v>
      </c>
      <c r="AV3594" s="13" t="s">
        <v>83</v>
      </c>
      <c r="AW3594" s="13" t="s">
        <v>35</v>
      </c>
      <c r="AX3594" s="13" t="s">
        <v>73</v>
      </c>
      <c r="AY3594" s="243" t="s">
        <v>160</v>
      </c>
    </row>
    <row r="3595" s="13" customFormat="1">
      <c r="A3595" s="13"/>
      <c r="B3595" s="232"/>
      <c r="C3595" s="233"/>
      <c r="D3595" s="234" t="s">
        <v>171</v>
      </c>
      <c r="E3595" s="235" t="s">
        <v>19</v>
      </c>
      <c r="F3595" s="236" t="s">
        <v>4111</v>
      </c>
      <c r="G3595" s="233"/>
      <c r="H3595" s="237">
        <v>191.816</v>
      </c>
      <c r="I3595" s="238"/>
      <c r="J3595" s="233"/>
      <c r="K3595" s="233"/>
      <c r="L3595" s="239"/>
      <c r="M3595" s="240"/>
      <c r="N3595" s="241"/>
      <c r="O3595" s="241"/>
      <c r="P3595" s="241"/>
      <c r="Q3595" s="241"/>
      <c r="R3595" s="241"/>
      <c r="S3595" s="241"/>
      <c r="T3595" s="242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T3595" s="243" t="s">
        <v>171</v>
      </c>
      <c r="AU3595" s="243" t="s">
        <v>83</v>
      </c>
      <c r="AV3595" s="13" t="s">
        <v>83</v>
      </c>
      <c r="AW3595" s="13" t="s">
        <v>35</v>
      </c>
      <c r="AX3595" s="13" t="s">
        <v>73</v>
      </c>
      <c r="AY3595" s="243" t="s">
        <v>160</v>
      </c>
    </row>
    <row r="3596" s="13" customFormat="1">
      <c r="A3596" s="13"/>
      <c r="B3596" s="232"/>
      <c r="C3596" s="233"/>
      <c r="D3596" s="234" t="s">
        <v>171</v>
      </c>
      <c r="E3596" s="235" t="s">
        <v>19</v>
      </c>
      <c r="F3596" s="236" t="s">
        <v>4112</v>
      </c>
      <c r="G3596" s="233"/>
      <c r="H3596" s="237">
        <v>-26.369</v>
      </c>
      <c r="I3596" s="238"/>
      <c r="J3596" s="233"/>
      <c r="K3596" s="233"/>
      <c r="L3596" s="239"/>
      <c r="M3596" s="240"/>
      <c r="N3596" s="241"/>
      <c r="O3596" s="241"/>
      <c r="P3596" s="241"/>
      <c r="Q3596" s="241"/>
      <c r="R3596" s="241"/>
      <c r="S3596" s="241"/>
      <c r="T3596" s="242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  <c r="AT3596" s="243" t="s">
        <v>171</v>
      </c>
      <c r="AU3596" s="243" t="s">
        <v>83</v>
      </c>
      <c r="AV3596" s="13" t="s">
        <v>83</v>
      </c>
      <c r="AW3596" s="13" t="s">
        <v>35</v>
      </c>
      <c r="AX3596" s="13" t="s">
        <v>73</v>
      </c>
      <c r="AY3596" s="243" t="s">
        <v>160</v>
      </c>
    </row>
    <row r="3597" s="13" customFormat="1">
      <c r="A3597" s="13"/>
      <c r="B3597" s="232"/>
      <c r="C3597" s="233"/>
      <c r="D3597" s="234" t="s">
        <v>171</v>
      </c>
      <c r="E3597" s="235" t="s">
        <v>19</v>
      </c>
      <c r="F3597" s="236" t="s">
        <v>4113</v>
      </c>
      <c r="G3597" s="233"/>
      <c r="H3597" s="237">
        <v>61.837000000000003</v>
      </c>
      <c r="I3597" s="238"/>
      <c r="J3597" s="233"/>
      <c r="K3597" s="233"/>
      <c r="L3597" s="239"/>
      <c r="M3597" s="240"/>
      <c r="N3597" s="241"/>
      <c r="O3597" s="241"/>
      <c r="P3597" s="241"/>
      <c r="Q3597" s="241"/>
      <c r="R3597" s="241"/>
      <c r="S3597" s="241"/>
      <c r="T3597" s="242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T3597" s="243" t="s">
        <v>171</v>
      </c>
      <c r="AU3597" s="243" t="s">
        <v>83</v>
      </c>
      <c r="AV3597" s="13" t="s">
        <v>83</v>
      </c>
      <c r="AW3597" s="13" t="s">
        <v>35</v>
      </c>
      <c r="AX3597" s="13" t="s">
        <v>73</v>
      </c>
      <c r="AY3597" s="243" t="s">
        <v>160</v>
      </c>
    </row>
    <row r="3598" s="15" customFormat="1">
      <c r="A3598" s="15"/>
      <c r="B3598" s="265"/>
      <c r="C3598" s="266"/>
      <c r="D3598" s="234" t="s">
        <v>171</v>
      </c>
      <c r="E3598" s="267" t="s">
        <v>19</v>
      </c>
      <c r="F3598" s="268" t="s">
        <v>4114</v>
      </c>
      <c r="G3598" s="266"/>
      <c r="H3598" s="269">
        <v>1400.9269999999999</v>
      </c>
      <c r="I3598" s="270"/>
      <c r="J3598" s="266"/>
      <c r="K3598" s="266"/>
      <c r="L3598" s="271"/>
      <c r="M3598" s="272"/>
      <c r="N3598" s="273"/>
      <c r="O3598" s="273"/>
      <c r="P3598" s="273"/>
      <c r="Q3598" s="273"/>
      <c r="R3598" s="273"/>
      <c r="S3598" s="273"/>
      <c r="T3598" s="274"/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/>
      <c r="AE3598" s="15"/>
      <c r="AT3598" s="275" t="s">
        <v>171</v>
      </c>
      <c r="AU3598" s="275" t="s">
        <v>83</v>
      </c>
      <c r="AV3598" s="15" t="s">
        <v>181</v>
      </c>
      <c r="AW3598" s="15" t="s">
        <v>35</v>
      </c>
      <c r="AX3598" s="15" t="s">
        <v>73</v>
      </c>
      <c r="AY3598" s="275" t="s">
        <v>160</v>
      </c>
    </row>
    <row r="3599" s="13" customFormat="1">
      <c r="A3599" s="13"/>
      <c r="B3599" s="232"/>
      <c r="C3599" s="233"/>
      <c r="D3599" s="234" t="s">
        <v>171</v>
      </c>
      <c r="E3599" s="235" t="s">
        <v>19</v>
      </c>
      <c r="F3599" s="236" t="s">
        <v>4115</v>
      </c>
      <c r="G3599" s="233"/>
      <c r="H3599" s="237">
        <v>121.229</v>
      </c>
      <c r="I3599" s="238"/>
      <c r="J3599" s="233"/>
      <c r="K3599" s="233"/>
      <c r="L3599" s="239"/>
      <c r="M3599" s="240"/>
      <c r="N3599" s="241"/>
      <c r="O3599" s="241"/>
      <c r="P3599" s="241"/>
      <c r="Q3599" s="241"/>
      <c r="R3599" s="241"/>
      <c r="S3599" s="241"/>
      <c r="T3599" s="242"/>
      <c r="U3599" s="13"/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3"/>
      <c r="AT3599" s="243" t="s">
        <v>171</v>
      </c>
      <c r="AU3599" s="243" t="s">
        <v>83</v>
      </c>
      <c r="AV3599" s="13" t="s">
        <v>83</v>
      </c>
      <c r="AW3599" s="13" t="s">
        <v>35</v>
      </c>
      <c r="AX3599" s="13" t="s">
        <v>73</v>
      </c>
      <c r="AY3599" s="243" t="s">
        <v>160</v>
      </c>
    </row>
    <row r="3600" s="13" customFormat="1">
      <c r="A3600" s="13"/>
      <c r="B3600" s="232"/>
      <c r="C3600" s="233"/>
      <c r="D3600" s="234" t="s">
        <v>171</v>
      </c>
      <c r="E3600" s="235" t="s">
        <v>19</v>
      </c>
      <c r="F3600" s="236" t="s">
        <v>4116</v>
      </c>
      <c r="G3600" s="233"/>
      <c r="H3600" s="237">
        <v>-6.8979999999999997</v>
      </c>
      <c r="I3600" s="238"/>
      <c r="J3600" s="233"/>
      <c r="K3600" s="233"/>
      <c r="L3600" s="239"/>
      <c r="M3600" s="240"/>
      <c r="N3600" s="241"/>
      <c r="O3600" s="241"/>
      <c r="P3600" s="241"/>
      <c r="Q3600" s="241"/>
      <c r="R3600" s="241"/>
      <c r="S3600" s="241"/>
      <c r="T3600" s="242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T3600" s="243" t="s">
        <v>171</v>
      </c>
      <c r="AU3600" s="243" t="s">
        <v>83</v>
      </c>
      <c r="AV3600" s="13" t="s">
        <v>83</v>
      </c>
      <c r="AW3600" s="13" t="s">
        <v>35</v>
      </c>
      <c r="AX3600" s="13" t="s">
        <v>73</v>
      </c>
      <c r="AY3600" s="243" t="s">
        <v>160</v>
      </c>
    </row>
    <row r="3601" s="13" customFormat="1">
      <c r="A3601" s="13"/>
      <c r="B3601" s="232"/>
      <c r="C3601" s="233"/>
      <c r="D3601" s="234" t="s">
        <v>171</v>
      </c>
      <c r="E3601" s="235" t="s">
        <v>19</v>
      </c>
      <c r="F3601" s="236" t="s">
        <v>4117</v>
      </c>
      <c r="G3601" s="233"/>
      <c r="H3601" s="237">
        <v>45.963000000000001</v>
      </c>
      <c r="I3601" s="238"/>
      <c r="J3601" s="233"/>
      <c r="K3601" s="233"/>
      <c r="L3601" s="239"/>
      <c r="M3601" s="240"/>
      <c r="N3601" s="241"/>
      <c r="O3601" s="241"/>
      <c r="P3601" s="241"/>
      <c r="Q3601" s="241"/>
      <c r="R3601" s="241"/>
      <c r="S3601" s="241"/>
      <c r="T3601" s="242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T3601" s="243" t="s">
        <v>171</v>
      </c>
      <c r="AU3601" s="243" t="s">
        <v>83</v>
      </c>
      <c r="AV3601" s="13" t="s">
        <v>83</v>
      </c>
      <c r="AW3601" s="13" t="s">
        <v>35</v>
      </c>
      <c r="AX3601" s="13" t="s">
        <v>73</v>
      </c>
      <c r="AY3601" s="243" t="s">
        <v>160</v>
      </c>
    </row>
    <row r="3602" s="13" customFormat="1">
      <c r="A3602" s="13"/>
      <c r="B3602" s="232"/>
      <c r="C3602" s="233"/>
      <c r="D3602" s="234" t="s">
        <v>171</v>
      </c>
      <c r="E3602" s="235" t="s">
        <v>19</v>
      </c>
      <c r="F3602" s="236" t="s">
        <v>4118</v>
      </c>
      <c r="G3602" s="233"/>
      <c r="H3602" s="237">
        <v>92.192999999999998</v>
      </c>
      <c r="I3602" s="238"/>
      <c r="J3602" s="233"/>
      <c r="K3602" s="233"/>
      <c r="L3602" s="239"/>
      <c r="M3602" s="240"/>
      <c r="N3602" s="241"/>
      <c r="O3602" s="241"/>
      <c r="P3602" s="241"/>
      <c r="Q3602" s="241"/>
      <c r="R3602" s="241"/>
      <c r="S3602" s="241"/>
      <c r="T3602" s="242"/>
      <c r="U3602" s="13"/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3"/>
      <c r="AT3602" s="243" t="s">
        <v>171</v>
      </c>
      <c r="AU3602" s="243" t="s">
        <v>83</v>
      </c>
      <c r="AV3602" s="13" t="s">
        <v>83</v>
      </c>
      <c r="AW3602" s="13" t="s">
        <v>35</v>
      </c>
      <c r="AX3602" s="13" t="s">
        <v>73</v>
      </c>
      <c r="AY3602" s="243" t="s">
        <v>160</v>
      </c>
    </row>
    <row r="3603" s="13" customFormat="1">
      <c r="A3603" s="13"/>
      <c r="B3603" s="232"/>
      <c r="C3603" s="233"/>
      <c r="D3603" s="234" t="s">
        <v>171</v>
      </c>
      <c r="E3603" s="235" t="s">
        <v>19</v>
      </c>
      <c r="F3603" s="236" t="s">
        <v>4119</v>
      </c>
      <c r="G3603" s="233"/>
      <c r="H3603" s="237">
        <v>109.036</v>
      </c>
      <c r="I3603" s="238"/>
      <c r="J3603" s="233"/>
      <c r="K3603" s="233"/>
      <c r="L3603" s="239"/>
      <c r="M3603" s="240"/>
      <c r="N3603" s="241"/>
      <c r="O3603" s="241"/>
      <c r="P3603" s="241"/>
      <c r="Q3603" s="241"/>
      <c r="R3603" s="241"/>
      <c r="S3603" s="241"/>
      <c r="T3603" s="242"/>
      <c r="U3603" s="13"/>
      <c r="V3603" s="13"/>
      <c r="W3603" s="13"/>
      <c r="X3603" s="13"/>
      <c r="Y3603" s="13"/>
      <c r="Z3603" s="13"/>
      <c r="AA3603" s="13"/>
      <c r="AB3603" s="13"/>
      <c r="AC3603" s="13"/>
      <c r="AD3603" s="13"/>
      <c r="AE3603" s="13"/>
      <c r="AT3603" s="243" t="s">
        <v>171</v>
      </c>
      <c r="AU3603" s="243" t="s">
        <v>83</v>
      </c>
      <c r="AV3603" s="13" t="s">
        <v>83</v>
      </c>
      <c r="AW3603" s="13" t="s">
        <v>35</v>
      </c>
      <c r="AX3603" s="13" t="s">
        <v>73</v>
      </c>
      <c r="AY3603" s="243" t="s">
        <v>160</v>
      </c>
    </row>
    <row r="3604" s="13" customFormat="1">
      <c r="A3604" s="13"/>
      <c r="B3604" s="232"/>
      <c r="C3604" s="233"/>
      <c r="D3604" s="234" t="s">
        <v>171</v>
      </c>
      <c r="E3604" s="235" t="s">
        <v>19</v>
      </c>
      <c r="F3604" s="236" t="s">
        <v>4120</v>
      </c>
      <c r="G3604" s="233"/>
      <c r="H3604" s="237">
        <v>133.55000000000001</v>
      </c>
      <c r="I3604" s="238"/>
      <c r="J3604" s="233"/>
      <c r="K3604" s="233"/>
      <c r="L3604" s="239"/>
      <c r="M3604" s="240"/>
      <c r="N3604" s="241"/>
      <c r="O3604" s="241"/>
      <c r="P3604" s="241"/>
      <c r="Q3604" s="241"/>
      <c r="R3604" s="241"/>
      <c r="S3604" s="241"/>
      <c r="T3604" s="242"/>
      <c r="U3604" s="13"/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3"/>
      <c r="AT3604" s="243" t="s">
        <v>171</v>
      </c>
      <c r="AU3604" s="243" t="s">
        <v>83</v>
      </c>
      <c r="AV3604" s="13" t="s">
        <v>83</v>
      </c>
      <c r="AW3604" s="13" t="s">
        <v>35</v>
      </c>
      <c r="AX3604" s="13" t="s">
        <v>73</v>
      </c>
      <c r="AY3604" s="243" t="s">
        <v>160</v>
      </c>
    </row>
    <row r="3605" s="13" customFormat="1">
      <c r="A3605" s="13"/>
      <c r="B3605" s="232"/>
      <c r="C3605" s="233"/>
      <c r="D3605" s="234" t="s">
        <v>171</v>
      </c>
      <c r="E3605" s="235" t="s">
        <v>19</v>
      </c>
      <c r="F3605" s="236" t="s">
        <v>4121</v>
      </c>
      <c r="G3605" s="233"/>
      <c r="H3605" s="237">
        <v>-13.16</v>
      </c>
      <c r="I3605" s="238"/>
      <c r="J3605" s="233"/>
      <c r="K3605" s="233"/>
      <c r="L3605" s="239"/>
      <c r="M3605" s="240"/>
      <c r="N3605" s="241"/>
      <c r="O3605" s="241"/>
      <c r="P3605" s="241"/>
      <c r="Q3605" s="241"/>
      <c r="R3605" s="241"/>
      <c r="S3605" s="241"/>
      <c r="T3605" s="242"/>
      <c r="U3605" s="13"/>
      <c r="V3605" s="13"/>
      <c r="W3605" s="13"/>
      <c r="X3605" s="13"/>
      <c r="Y3605" s="13"/>
      <c r="Z3605" s="13"/>
      <c r="AA3605" s="13"/>
      <c r="AB3605" s="13"/>
      <c r="AC3605" s="13"/>
      <c r="AD3605" s="13"/>
      <c r="AE3605" s="13"/>
      <c r="AT3605" s="243" t="s">
        <v>171</v>
      </c>
      <c r="AU3605" s="243" t="s">
        <v>83</v>
      </c>
      <c r="AV3605" s="13" t="s">
        <v>83</v>
      </c>
      <c r="AW3605" s="13" t="s">
        <v>35</v>
      </c>
      <c r="AX3605" s="13" t="s">
        <v>73</v>
      </c>
      <c r="AY3605" s="243" t="s">
        <v>160</v>
      </c>
    </row>
    <row r="3606" s="13" customFormat="1">
      <c r="A3606" s="13"/>
      <c r="B3606" s="232"/>
      <c r="C3606" s="233"/>
      <c r="D3606" s="234" t="s">
        <v>171</v>
      </c>
      <c r="E3606" s="235" t="s">
        <v>19</v>
      </c>
      <c r="F3606" s="236" t="s">
        <v>4122</v>
      </c>
      <c r="G3606" s="233"/>
      <c r="H3606" s="237">
        <v>65.894000000000005</v>
      </c>
      <c r="I3606" s="238"/>
      <c r="J3606" s="233"/>
      <c r="K3606" s="233"/>
      <c r="L3606" s="239"/>
      <c r="M3606" s="240"/>
      <c r="N3606" s="241"/>
      <c r="O3606" s="241"/>
      <c r="P3606" s="241"/>
      <c r="Q3606" s="241"/>
      <c r="R3606" s="241"/>
      <c r="S3606" s="241"/>
      <c r="T3606" s="242"/>
      <c r="U3606" s="13"/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3"/>
      <c r="AT3606" s="243" t="s">
        <v>171</v>
      </c>
      <c r="AU3606" s="243" t="s">
        <v>83</v>
      </c>
      <c r="AV3606" s="13" t="s">
        <v>83</v>
      </c>
      <c r="AW3606" s="13" t="s">
        <v>35</v>
      </c>
      <c r="AX3606" s="13" t="s">
        <v>73</v>
      </c>
      <c r="AY3606" s="243" t="s">
        <v>160</v>
      </c>
    </row>
    <row r="3607" s="13" customFormat="1">
      <c r="A3607" s="13"/>
      <c r="B3607" s="232"/>
      <c r="C3607" s="233"/>
      <c r="D3607" s="234" t="s">
        <v>171</v>
      </c>
      <c r="E3607" s="235" t="s">
        <v>19</v>
      </c>
      <c r="F3607" s="236" t="s">
        <v>4123</v>
      </c>
      <c r="G3607" s="233"/>
      <c r="H3607" s="237">
        <v>90.939999999999998</v>
      </c>
      <c r="I3607" s="238"/>
      <c r="J3607" s="233"/>
      <c r="K3607" s="233"/>
      <c r="L3607" s="239"/>
      <c r="M3607" s="240"/>
      <c r="N3607" s="241"/>
      <c r="O3607" s="241"/>
      <c r="P3607" s="241"/>
      <c r="Q3607" s="241"/>
      <c r="R3607" s="241"/>
      <c r="S3607" s="241"/>
      <c r="T3607" s="242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T3607" s="243" t="s">
        <v>171</v>
      </c>
      <c r="AU3607" s="243" t="s">
        <v>83</v>
      </c>
      <c r="AV3607" s="13" t="s">
        <v>83</v>
      </c>
      <c r="AW3607" s="13" t="s">
        <v>35</v>
      </c>
      <c r="AX3607" s="13" t="s">
        <v>73</v>
      </c>
      <c r="AY3607" s="243" t="s">
        <v>160</v>
      </c>
    </row>
    <row r="3608" s="13" customFormat="1">
      <c r="A3608" s="13"/>
      <c r="B3608" s="232"/>
      <c r="C3608" s="233"/>
      <c r="D3608" s="234" t="s">
        <v>171</v>
      </c>
      <c r="E3608" s="235" t="s">
        <v>19</v>
      </c>
      <c r="F3608" s="236" t="s">
        <v>4124</v>
      </c>
      <c r="G3608" s="233"/>
      <c r="H3608" s="237">
        <v>-15.119999999999999</v>
      </c>
      <c r="I3608" s="238"/>
      <c r="J3608" s="233"/>
      <c r="K3608" s="233"/>
      <c r="L3608" s="239"/>
      <c r="M3608" s="240"/>
      <c r="N3608" s="241"/>
      <c r="O3608" s="241"/>
      <c r="P3608" s="241"/>
      <c r="Q3608" s="241"/>
      <c r="R3608" s="241"/>
      <c r="S3608" s="241"/>
      <c r="T3608" s="242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  <c r="AT3608" s="243" t="s">
        <v>171</v>
      </c>
      <c r="AU3608" s="243" t="s">
        <v>83</v>
      </c>
      <c r="AV3608" s="13" t="s">
        <v>83</v>
      </c>
      <c r="AW3608" s="13" t="s">
        <v>35</v>
      </c>
      <c r="AX3608" s="13" t="s">
        <v>73</v>
      </c>
      <c r="AY3608" s="243" t="s">
        <v>160</v>
      </c>
    </row>
    <row r="3609" s="13" customFormat="1">
      <c r="A3609" s="13"/>
      <c r="B3609" s="232"/>
      <c r="C3609" s="233"/>
      <c r="D3609" s="234" t="s">
        <v>171</v>
      </c>
      <c r="E3609" s="235" t="s">
        <v>19</v>
      </c>
      <c r="F3609" s="236" t="s">
        <v>4125</v>
      </c>
      <c r="G3609" s="233"/>
      <c r="H3609" s="237">
        <v>4.617</v>
      </c>
      <c r="I3609" s="238"/>
      <c r="J3609" s="233"/>
      <c r="K3609" s="233"/>
      <c r="L3609" s="239"/>
      <c r="M3609" s="240"/>
      <c r="N3609" s="241"/>
      <c r="O3609" s="241"/>
      <c r="P3609" s="241"/>
      <c r="Q3609" s="241"/>
      <c r="R3609" s="241"/>
      <c r="S3609" s="241"/>
      <c r="T3609" s="242"/>
      <c r="U3609" s="13"/>
      <c r="V3609" s="13"/>
      <c r="W3609" s="13"/>
      <c r="X3609" s="13"/>
      <c r="Y3609" s="13"/>
      <c r="Z3609" s="13"/>
      <c r="AA3609" s="13"/>
      <c r="AB3609" s="13"/>
      <c r="AC3609" s="13"/>
      <c r="AD3609" s="13"/>
      <c r="AE3609" s="13"/>
      <c r="AT3609" s="243" t="s">
        <v>171</v>
      </c>
      <c r="AU3609" s="243" t="s">
        <v>83</v>
      </c>
      <c r="AV3609" s="13" t="s">
        <v>83</v>
      </c>
      <c r="AW3609" s="13" t="s">
        <v>35</v>
      </c>
      <c r="AX3609" s="13" t="s">
        <v>73</v>
      </c>
      <c r="AY3609" s="243" t="s">
        <v>160</v>
      </c>
    </row>
    <row r="3610" s="13" customFormat="1">
      <c r="A3610" s="13"/>
      <c r="B3610" s="232"/>
      <c r="C3610" s="233"/>
      <c r="D3610" s="234" t="s">
        <v>171</v>
      </c>
      <c r="E3610" s="235" t="s">
        <v>19</v>
      </c>
      <c r="F3610" s="236" t="s">
        <v>4126</v>
      </c>
      <c r="G3610" s="233"/>
      <c r="H3610" s="237">
        <v>8.5739999999999998</v>
      </c>
      <c r="I3610" s="238"/>
      <c r="J3610" s="233"/>
      <c r="K3610" s="233"/>
      <c r="L3610" s="239"/>
      <c r="M3610" s="240"/>
      <c r="N3610" s="241"/>
      <c r="O3610" s="241"/>
      <c r="P3610" s="241"/>
      <c r="Q3610" s="241"/>
      <c r="R3610" s="241"/>
      <c r="S3610" s="241"/>
      <c r="T3610" s="242"/>
      <c r="U3610" s="13"/>
      <c r="V3610" s="13"/>
      <c r="W3610" s="13"/>
      <c r="X3610" s="13"/>
      <c r="Y3610" s="13"/>
      <c r="Z3610" s="13"/>
      <c r="AA3610" s="13"/>
      <c r="AB3610" s="13"/>
      <c r="AC3610" s="13"/>
      <c r="AD3610" s="13"/>
      <c r="AE3610" s="13"/>
      <c r="AT3610" s="243" t="s">
        <v>171</v>
      </c>
      <c r="AU3610" s="243" t="s">
        <v>83</v>
      </c>
      <c r="AV3610" s="13" t="s">
        <v>83</v>
      </c>
      <c r="AW3610" s="13" t="s">
        <v>35</v>
      </c>
      <c r="AX3610" s="13" t="s">
        <v>73</v>
      </c>
      <c r="AY3610" s="243" t="s">
        <v>160</v>
      </c>
    </row>
    <row r="3611" s="13" customFormat="1">
      <c r="A3611" s="13"/>
      <c r="B3611" s="232"/>
      <c r="C3611" s="233"/>
      <c r="D3611" s="234" t="s">
        <v>171</v>
      </c>
      <c r="E3611" s="235" t="s">
        <v>19</v>
      </c>
      <c r="F3611" s="236" t="s">
        <v>4127</v>
      </c>
      <c r="G3611" s="233"/>
      <c r="H3611" s="237">
        <v>24.991</v>
      </c>
      <c r="I3611" s="238"/>
      <c r="J3611" s="233"/>
      <c r="K3611" s="233"/>
      <c r="L3611" s="239"/>
      <c r="M3611" s="240"/>
      <c r="N3611" s="241"/>
      <c r="O3611" s="241"/>
      <c r="P3611" s="241"/>
      <c r="Q3611" s="241"/>
      <c r="R3611" s="241"/>
      <c r="S3611" s="241"/>
      <c r="T3611" s="242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T3611" s="243" t="s">
        <v>171</v>
      </c>
      <c r="AU3611" s="243" t="s">
        <v>83</v>
      </c>
      <c r="AV3611" s="13" t="s">
        <v>83</v>
      </c>
      <c r="AW3611" s="13" t="s">
        <v>35</v>
      </c>
      <c r="AX3611" s="13" t="s">
        <v>73</v>
      </c>
      <c r="AY3611" s="243" t="s">
        <v>160</v>
      </c>
    </row>
    <row r="3612" s="13" customFormat="1">
      <c r="A3612" s="13"/>
      <c r="B3612" s="232"/>
      <c r="C3612" s="233"/>
      <c r="D3612" s="234" t="s">
        <v>171</v>
      </c>
      <c r="E3612" s="235" t="s">
        <v>19</v>
      </c>
      <c r="F3612" s="236" t="s">
        <v>4128</v>
      </c>
      <c r="G3612" s="233"/>
      <c r="H3612" s="237">
        <v>15.829000000000001</v>
      </c>
      <c r="I3612" s="238"/>
      <c r="J3612" s="233"/>
      <c r="K3612" s="233"/>
      <c r="L3612" s="239"/>
      <c r="M3612" s="240"/>
      <c r="N3612" s="241"/>
      <c r="O3612" s="241"/>
      <c r="P3612" s="241"/>
      <c r="Q3612" s="241"/>
      <c r="R3612" s="241"/>
      <c r="S3612" s="241"/>
      <c r="T3612" s="242"/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3"/>
      <c r="AT3612" s="243" t="s">
        <v>171</v>
      </c>
      <c r="AU3612" s="243" t="s">
        <v>83</v>
      </c>
      <c r="AV3612" s="13" t="s">
        <v>83</v>
      </c>
      <c r="AW3612" s="13" t="s">
        <v>35</v>
      </c>
      <c r="AX3612" s="13" t="s">
        <v>73</v>
      </c>
      <c r="AY3612" s="243" t="s">
        <v>160</v>
      </c>
    </row>
    <row r="3613" s="13" customFormat="1">
      <c r="A3613" s="13"/>
      <c r="B3613" s="232"/>
      <c r="C3613" s="233"/>
      <c r="D3613" s="234" t="s">
        <v>171</v>
      </c>
      <c r="E3613" s="235" t="s">
        <v>19</v>
      </c>
      <c r="F3613" s="236" t="s">
        <v>4129</v>
      </c>
      <c r="G3613" s="233"/>
      <c r="H3613" s="237">
        <v>2.536</v>
      </c>
      <c r="I3613" s="238"/>
      <c r="J3613" s="233"/>
      <c r="K3613" s="233"/>
      <c r="L3613" s="239"/>
      <c r="M3613" s="240"/>
      <c r="N3613" s="241"/>
      <c r="O3613" s="241"/>
      <c r="P3613" s="241"/>
      <c r="Q3613" s="241"/>
      <c r="R3613" s="241"/>
      <c r="S3613" s="241"/>
      <c r="T3613" s="242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T3613" s="243" t="s">
        <v>171</v>
      </c>
      <c r="AU3613" s="243" t="s">
        <v>83</v>
      </c>
      <c r="AV3613" s="13" t="s">
        <v>83</v>
      </c>
      <c r="AW3613" s="13" t="s">
        <v>35</v>
      </c>
      <c r="AX3613" s="13" t="s">
        <v>73</v>
      </c>
      <c r="AY3613" s="243" t="s">
        <v>160</v>
      </c>
    </row>
    <row r="3614" s="13" customFormat="1">
      <c r="A3614" s="13"/>
      <c r="B3614" s="232"/>
      <c r="C3614" s="233"/>
      <c r="D3614" s="234" t="s">
        <v>171</v>
      </c>
      <c r="E3614" s="235" t="s">
        <v>19</v>
      </c>
      <c r="F3614" s="236" t="s">
        <v>4130</v>
      </c>
      <c r="G3614" s="233"/>
      <c r="H3614" s="237">
        <v>4.7430000000000003</v>
      </c>
      <c r="I3614" s="238"/>
      <c r="J3614" s="233"/>
      <c r="K3614" s="233"/>
      <c r="L3614" s="239"/>
      <c r="M3614" s="240"/>
      <c r="N3614" s="241"/>
      <c r="O3614" s="241"/>
      <c r="P3614" s="241"/>
      <c r="Q3614" s="241"/>
      <c r="R3614" s="241"/>
      <c r="S3614" s="241"/>
      <c r="T3614" s="242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T3614" s="243" t="s">
        <v>171</v>
      </c>
      <c r="AU3614" s="243" t="s">
        <v>83</v>
      </c>
      <c r="AV3614" s="13" t="s">
        <v>83</v>
      </c>
      <c r="AW3614" s="13" t="s">
        <v>35</v>
      </c>
      <c r="AX3614" s="13" t="s">
        <v>73</v>
      </c>
      <c r="AY3614" s="243" t="s">
        <v>160</v>
      </c>
    </row>
    <row r="3615" s="13" customFormat="1">
      <c r="A3615" s="13"/>
      <c r="B3615" s="232"/>
      <c r="C3615" s="233"/>
      <c r="D3615" s="234" t="s">
        <v>171</v>
      </c>
      <c r="E3615" s="235" t="s">
        <v>19</v>
      </c>
      <c r="F3615" s="236" t="s">
        <v>4131</v>
      </c>
      <c r="G3615" s="233"/>
      <c r="H3615" s="237">
        <v>49.780000000000001</v>
      </c>
      <c r="I3615" s="238"/>
      <c r="J3615" s="233"/>
      <c r="K3615" s="233"/>
      <c r="L3615" s="239"/>
      <c r="M3615" s="240"/>
      <c r="N3615" s="241"/>
      <c r="O3615" s="241"/>
      <c r="P3615" s="241"/>
      <c r="Q3615" s="241"/>
      <c r="R3615" s="241"/>
      <c r="S3615" s="241"/>
      <c r="T3615" s="242"/>
      <c r="U3615" s="13"/>
      <c r="V3615" s="13"/>
      <c r="W3615" s="13"/>
      <c r="X3615" s="13"/>
      <c r="Y3615" s="13"/>
      <c r="Z3615" s="13"/>
      <c r="AA3615" s="13"/>
      <c r="AB3615" s="13"/>
      <c r="AC3615" s="13"/>
      <c r="AD3615" s="13"/>
      <c r="AE3615" s="13"/>
      <c r="AT3615" s="243" t="s">
        <v>171</v>
      </c>
      <c r="AU3615" s="243" t="s">
        <v>83</v>
      </c>
      <c r="AV3615" s="13" t="s">
        <v>83</v>
      </c>
      <c r="AW3615" s="13" t="s">
        <v>35</v>
      </c>
      <c r="AX3615" s="13" t="s">
        <v>73</v>
      </c>
      <c r="AY3615" s="243" t="s">
        <v>160</v>
      </c>
    </row>
    <row r="3616" s="13" customFormat="1">
      <c r="A3616" s="13"/>
      <c r="B3616" s="232"/>
      <c r="C3616" s="233"/>
      <c r="D3616" s="234" t="s">
        <v>171</v>
      </c>
      <c r="E3616" s="235" t="s">
        <v>19</v>
      </c>
      <c r="F3616" s="236" t="s">
        <v>4132</v>
      </c>
      <c r="G3616" s="233"/>
      <c r="H3616" s="237">
        <v>40.218000000000004</v>
      </c>
      <c r="I3616" s="238"/>
      <c r="J3616" s="233"/>
      <c r="K3616" s="233"/>
      <c r="L3616" s="239"/>
      <c r="M3616" s="240"/>
      <c r="N3616" s="241"/>
      <c r="O3616" s="241"/>
      <c r="P3616" s="241"/>
      <c r="Q3616" s="241"/>
      <c r="R3616" s="241"/>
      <c r="S3616" s="241"/>
      <c r="T3616" s="242"/>
      <c r="U3616" s="13"/>
      <c r="V3616" s="13"/>
      <c r="W3616" s="13"/>
      <c r="X3616" s="13"/>
      <c r="Y3616" s="13"/>
      <c r="Z3616" s="13"/>
      <c r="AA3616" s="13"/>
      <c r="AB3616" s="13"/>
      <c r="AC3616" s="13"/>
      <c r="AD3616" s="13"/>
      <c r="AE3616" s="13"/>
      <c r="AT3616" s="243" t="s">
        <v>171</v>
      </c>
      <c r="AU3616" s="243" t="s">
        <v>83</v>
      </c>
      <c r="AV3616" s="13" t="s">
        <v>83</v>
      </c>
      <c r="AW3616" s="13" t="s">
        <v>35</v>
      </c>
      <c r="AX3616" s="13" t="s">
        <v>73</v>
      </c>
      <c r="AY3616" s="243" t="s">
        <v>160</v>
      </c>
    </row>
    <row r="3617" s="13" customFormat="1">
      <c r="A3617" s="13"/>
      <c r="B3617" s="232"/>
      <c r="C3617" s="233"/>
      <c r="D3617" s="234" t="s">
        <v>171</v>
      </c>
      <c r="E3617" s="235" t="s">
        <v>19</v>
      </c>
      <c r="F3617" s="236" t="s">
        <v>4133</v>
      </c>
      <c r="G3617" s="233"/>
      <c r="H3617" s="237">
        <v>39.036000000000001</v>
      </c>
      <c r="I3617" s="238"/>
      <c r="J3617" s="233"/>
      <c r="K3617" s="233"/>
      <c r="L3617" s="239"/>
      <c r="M3617" s="240"/>
      <c r="N3617" s="241"/>
      <c r="O3617" s="241"/>
      <c r="P3617" s="241"/>
      <c r="Q3617" s="241"/>
      <c r="R3617" s="241"/>
      <c r="S3617" s="241"/>
      <c r="T3617" s="242"/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  <c r="AT3617" s="243" t="s">
        <v>171</v>
      </c>
      <c r="AU3617" s="243" t="s">
        <v>83</v>
      </c>
      <c r="AV3617" s="13" t="s">
        <v>83</v>
      </c>
      <c r="AW3617" s="13" t="s">
        <v>35</v>
      </c>
      <c r="AX3617" s="13" t="s">
        <v>73</v>
      </c>
      <c r="AY3617" s="243" t="s">
        <v>160</v>
      </c>
    </row>
    <row r="3618" s="13" customFormat="1">
      <c r="A3618" s="13"/>
      <c r="B3618" s="232"/>
      <c r="C3618" s="233"/>
      <c r="D3618" s="234" t="s">
        <v>171</v>
      </c>
      <c r="E3618" s="235" t="s">
        <v>19</v>
      </c>
      <c r="F3618" s="236" t="s">
        <v>4134</v>
      </c>
      <c r="G3618" s="233"/>
      <c r="H3618" s="237">
        <v>23.140999999999998</v>
      </c>
      <c r="I3618" s="238"/>
      <c r="J3618" s="233"/>
      <c r="K3618" s="233"/>
      <c r="L3618" s="239"/>
      <c r="M3618" s="240"/>
      <c r="N3618" s="241"/>
      <c r="O3618" s="241"/>
      <c r="P3618" s="241"/>
      <c r="Q3618" s="241"/>
      <c r="R3618" s="241"/>
      <c r="S3618" s="241"/>
      <c r="T3618" s="242"/>
      <c r="U3618" s="13"/>
      <c r="V3618" s="13"/>
      <c r="W3618" s="13"/>
      <c r="X3618" s="13"/>
      <c r="Y3618" s="13"/>
      <c r="Z3618" s="13"/>
      <c r="AA3618" s="13"/>
      <c r="AB3618" s="13"/>
      <c r="AC3618" s="13"/>
      <c r="AD3618" s="13"/>
      <c r="AE3618" s="13"/>
      <c r="AT3618" s="243" t="s">
        <v>171</v>
      </c>
      <c r="AU3618" s="243" t="s">
        <v>83</v>
      </c>
      <c r="AV3618" s="13" t="s">
        <v>83</v>
      </c>
      <c r="AW3618" s="13" t="s">
        <v>35</v>
      </c>
      <c r="AX3618" s="13" t="s">
        <v>73</v>
      </c>
      <c r="AY3618" s="243" t="s">
        <v>160</v>
      </c>
    </row>
    <row r="3619" s="13" customFormat="1">
      <c r="A3619" s="13"/>
      <c r="B3619" s="232"/>
      <c r="C3619" s="233"/>
      <c r="D3619" s="234" t="s">
        <v>171</v>
      </c>
      <c r="E3619" s="235" t="s">
        <v>19</v>
      </c>
      <c r="F3619" s="236" t="s">
        <v>4135</v>
      </c>
      <c r="G3619" s="233"/>
      <c r="H3619" s="237">
        <v>22.541</v>
      </c>
      <c r="I3619" s="238"/>
      <c r="J3619" s="233"/>
      <c r="K3619" s="233"/>
      <c r="L3619" s="239"/>
      <c r="M3619" s="240"/>
      <c r="N3619" s="241"/>
      <c r="O3619" s="241"/>
      <c r="P3619" s="241"/>
      <c r="Q3619" s="241"/>
      <c r="R3619" s="241"/>
      <c r="S3619" s="241"/>
      <c r="T3619" s="242"/>
      <c r="U3619" s="13"/>
      <c r="V3619" s="13"/>
      <c r="W3619" s="13"/>
      <c r="X3619" s="13"/>
      <c r="Y3619" s="13"/>
      <c r="Z3619" s="13"/>
      <c r="AA3619" s="13"/>
      <c r="AB3619" s="13"/>
      <c r="AC3619" s="13"/>
      <c r="AD3619" s="13"/>
      <c r="AE3619" s="13"/>
      <c r="AT3619" s="243" t="s">
        <v>171</v>
      </c>
      <c r="AU3619" s="243" t="s">
        <v>83</v>
      </c>
      <c r="AV3619" s="13" t="s">
        <v>83</v>
      </c>
      <c r="AW3619" s="13" t="s">
        <v>35</v>
      </c>
      <c r="AX3619" s="13" t="s">
        <v>73</v>
      </c>
      <c r="AY3619" s="243" t="s">
        <v>160</v>
      </c>
    </row>
    <row r="3620" s="13" customFormat="1">
      <c r="A3620" s="13"/>
      <c r="B3620" s="232"/>
      <c r="C3620" s="233"/>
      <c r="D3620" s="234" t="s">
        <v>171</v>
      </c>
      <c r="E3620" s="235" t="s">
        <v>19</v>
      </c>
      <c r="F3620" s="236" t="s">
        <v>4136</v>
      </c>
      <c r="G3620" s="233"/>
      <c r="H3620" s="237">
        <v>94.801000000000002</v>
      </c>
      <c r="I3620" s="238"/>
      <c r="J3620" s="233"/>
      <c r="K3620" s="233"/>
      <c r="L3620" s="239"/>
      <c r="M3620" s="240"/>
      <c r="N3620" s="241"/>
      <c r="O3620" s="241"/>
      <c r="P3620" s="241"/>
      <c r="Q3620" s="241"/>
      <c r="R3620" s="241"/>
      <c r="S3620" s="241"/>
      <c r="T3620" s="242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T3620" s="243" t="s">
        <v>171</v>
      </c>
      <c r="AU3620" s="243" t="s">
        <v>83</v>
      </c>
      <c r="AV3620" s="13" t="s">
        <v>83</v>
      </c>
      <c r="AW3620" s="13" t="s">
        <v>35</v>
      </c>
      <c r="AX3620" s="13" t="s">
        <v>73</v>
      </c>
      <c r="AY3620" s="243" t="s">
        <v>160</v>
      </c>
    </row>
    <row r="3621" s="13" customFormat="1">
      <c r="A3621" s="13"/>
      <c r="B3621" s="232"/>
      <c r="C3621" s="233"/>
      <c r="D3621" s="234" t="s">
        <v>171</v>
      </c>
      <c r="E3621" s="235" t="s">
        <v>19</v>
      </c>
      <c r="F3621" s="236" t="s">
        <v>4137</v>
      </c>
      <c r="G3621" s="233"/>
      <c r="H3621" s="237">
        <v>10.605</v>
      </c>
      <c r="I3621" s="238"/>
      <c r="J3621" s="233"/>
      <c r="K3621" s="233"/>
      <c r="L3621" s="239"/>
      <c r="M3621" s="240"/>
      <c r="N3621" s="241"/>
      <c r="O3621" s="241"/>
      <c r="P3621" s="241"/>
      <c r="Q3621" s="241"/>
      <c r="R3621" s="241"/>
      <c r="S3621" s="241"/>
      <c r="T3621" s="242"/>
      <c r="U3621" s="13"/>
      <c r="V3621" s="13"/>
      <c r="W3621" s="13"/>
      <c r="X3621" s="13"/>
      <c r="Y3621" s="13"/>
      <c r="Z3621" s="13"/>
      <c r="AA3621" s="13"/>
      <c r="AB3621" s="13"/>
      <c r="AC3621" s="13"/>
      <c r="AD3621" s="13"/>
      <c r="AE3621" s="13"/>
      <c r="AT3621" s="243" t="s">
        <v>171</v>
      </c>
      <c r="AU3621" s="243" t="s">
        <v>83</v>
      </c>
      <c r="AV3621" s="13" t="s">
        <v>83</v>
      </c>
      <c r="AW3621" s="13" t="s">
        <v>35</v>
      </c>
      <c r="AX3621" s="13" t="s">
        <v>73</v>
      </c>
      <c r="AY3621" s="243" t="s">
        <v>160</v>
      </c>
    </row>
    <row r="3622" s="13" customFormat="1">
      <c r="A3622" s="13"/>
      <c r="B3622" s="232"/>
      <c r="C3622" s="233"/>
      <c r="D3622" s="234" t="s">
        <v>171</v>
      </c>
      <c r="E3622" s="235" t="s">
        <v>19</v>
      </c>
      <c r="F3622" s="236" t="s">
        <v>4138</v>
      </c>
      <c r="G3622" s="233"/>
      <c r="H3622" s="237">
        <v>11.291</v>
      </c>
      <c r="I3622" s="238"/>
      <c r="J3622" s="233"/>
      <c r="K3622" s="233"/>
      <c r="L3622" s="239"/>
      <c r="M3622" s="240"/>
      <c r="N3622" s="241"/>
      <c r="O3622" s="241"/>
      <c r="P3622" s="241"/>
      <c r="Q3622" s="241"/>
      <c r="R3622" s="241"/>
      <c r="S3622" s="241"/>
      <c r="T3622" s="242"/>
      <c r="U3622" s="13"/>
      <c r="V3622" s="13"/>
      <c r="W3622" s="13"/>
      <c r="X3622" s="13"/>
      <c r="Y3622" s="13"/>
      <c r="Z3622" s="13"/>
      <c r="AA3622" s="13"/>
      <c r="AB3622" s="13"/>
      <c r="AC3622" s="13"/>
      <c r="AD3622" s="13"/>
      <c r="AE3622" s="13"/>
      <c r="AT3622" s="243" t="s">
        <v>171</v>
      </c>
      <c r="AU3622" s="243" t="s">
        <v>83</v>
      </c>
      <c r="AV3622" s="13" t="s">
        <v>83</v>
      </c>
      <c r="AW3622" s="13" t="s">
        <v>35</v>
      </c>
      <c r="AX3622" s="13" t="s">
        <v>73</v>
      </c>
      <c r="AY3622" s="243" t="s">
        <v>160</v>
      </c>
    </row>
    <row r="3623" s="13" customFormat="1">
      <c r="A3623" s="13"/>
      <c r="B3623" s="232"/>
      <c r="C3623" s="233"/>
      <c r="D3623" s="234" t="s">
        <v>171</v>
      </c>
      <c r="E3623" s="235" t="s">
        <v>19</v>
      </c>
      <c r="F3623" s="236" t="s">
        <v>4139</v>
      </c>
      <c r="G3623" s="233"/>
      <c r="H3623" s="237">
        <v>52.225000000000001</v>
      </c>
      <c r="I3623" s="238"/>
      <c r="J3623" s="233"/>
      <c r="K3623" s="233"/>
      <c r="L3623" s="239"/>
      <c r="M3623" s="240"/>
      <c r="N3623" s="241"/>
      <c r="O3623" s="241"/>
      <c r="P3623" s="241"/>
      <c r="Q3623" s="241"/>
      <c r="R3623" s="241"/>
      <c r="S3623" s="241"/>
      <c r="T3623" s="242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T3623" s="243" t="s">
        <v>171</v>
      </c>
      <c r="AU3623" s="243" t="s">
        <v>83</v>
      </c>
      <c r="AV3623" s="13" t="s">
        <v>83</v>
      </c>
      <c r="AW3623" s="13" t="s">
        <v>35</v>
      </c>
      <c r="AX3623" s="13" t="s">
        <v>73</v>
      </c>
      <c r="AY3623" s="243" t="s">
        <v>160</v>
      </c>
    </row>
    <row r="3624" s="13" customFormat="1">
      <c r="A3624" s="13"/>
      <c r="B3624" s="232"/>
      <c r="C3624" s="233"/>
      <c r="D3624" s="234" t="s">
        <v>171</v>
      </c>
      <c r="E3624" s="235" t="s">
        <v>19</v>
      </c>
      <c r="F3624" s="236" t="s">
        <v>4140</v>
      </c>
      <c r="G3624" s="233"/>
      <c r="H3624" s="237">
        <v>73.590000000000003</v>
      </c>
      <c r="I3624" s="238"/>
      <c r="J3624" s="233"/>
      <c r="K3624" s="233"/>
      <c r="L3624" s="239"/>
      <c r="M3624" s="240"/>
      <c r="N3624" s="241"/>
      <c r="O3624" s="241"/>
      <c r="P3624" s="241"/>
      <c r="Q3624" s="241"/>
      <c r="R3624" s="241"/>
      <c r="S3624" s="241"/>
      <c r="T3624" s="242"/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3"/>
      <c r="AT3624" s="243" t="s">
        <v>171</v>
      </c>
      <c r="AU3624" s="243" t="s">
        <v>83</v>
      </c>
      <c r="AV3624" s="13" t="s">
        <v>83</v>
      </c>
      <c r="AW3624" s="13" t="s">
        <v>35</v>
      </c>
      <c r="AX3624" s="13" t="s">
        <v>73</v>
      </c>
      <c r="AY3624" s="243" t="s">
        <v>160</v>
      </c>
    </row>
    <row r="3625" s="13" customFormat="1">
      <c r="A3625" s="13"/>
      <c r="B3625" s="232"/>
      <c r="C3625" s="233"/>
      <c r="D3625" s="234" t="s">
        <v>171</v>
      </c>
      <c r="E3625" s="235" t="s">
        <v>19</v>
      </c>
      <c r="F3625" s="236" t="s">
        <v>4141</v>
      </c>
      <c r="G3625" s="233"/>
      <c r="H3625" s="237">
        <v>75.429000000000002</v>
      </c>
      <c r="I3625" s="238"/>
      <c r="J3625" s="233"/>
      <c r="K3625" s="233"/>
      <c r="L3625" s="239"/>
      <c r="M3625" s="240"/>
      <c r="N3625" s="241"/>
      <c r="O3625" s="241"/>
      <c r="P3625" s="241"/>
      <c r="Q3625" s="241"/>
      <c r="R3625" s="241"/>
      <c r="S3625" s="241"/>
      <c r="T3625" s="242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T3625" s="243" t="s">
        <v>171</v>
      </c>
      <c r="AU3625" s="243" t="s">
        <v>83</v>
      </c>
      <c r="AV3625" s="13" t="s">
        <v>83</v>
      </c>
      <c r="AW3625" s="13" t="s">
        <v>35</v>
      </c>
      <c r="AX3625" s="13" t="s">
        <v>73</v>
      </c>
      <c r="AY3625" s="243" t="s">
        <v>160</v>
      </c>
    </row>
    <row r="3626" s="13" customFormat="1">
      <c r="A3626" s="13"/>
      <c r="B3626" s="232"/>
      <c r="C3626" s="233"/>
      <c r="D3626" s="234" t="s">
        <v>171</v>
      </c>
      <c r="E3626" s="235" t="s">
        <v>19</v>
      </c>
      <c r="F3626" s="236" t="s">
        <v>4142</v>
      </c>
      <c r="G3626" s="233"/>
      <c r="H3626" s="237">
        <v>109.91500000000001</v>
      </c>
      <c r="I3626" s="238"/>
      <c r="J3626" s="233"/>
      <c r="K3626" s="233"/>
      <c r="L3626" s="239"/>
      <c r="M3626" s="240"/>
      <c r="N3626" s="241"/>
      <c r="O3626" s="241"/>
      <c r="P3626" s="241"/>
      <c r="Q3626" s="241"/>
      <c r="R3626" s="241"/>
      <c r="S3626" s="241"/>
      <c r="T3626" s="242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  <c r="AT3626" s="243" t="s">
        <v>171</v>
      </c>
      <c r="AU3626" s="243" t="s">
        <v>83</v>
      </c>
      <c r="AV3626" s="13" t="s">
        <v>83</v>
      </c>
      <c r="AW3626" s="13" t="s">
        <v>35</v>
      </c>
      <c r="AX3626" s="13" t="s">
        <v>73</v>
      </c>
      <c r="AY3626" s="243" t="s">
        <v>160</v>
      </c>
    </row>
    <row r="3627" s="15" customFormat="1">
      <c r="A3627" s="15"/>
      <c r="B3627" s="265"/>
      <c r="C3627" s="266"/>
      <c r="D3627" s="234" t="s">
        <v>171</v>
      </c>
      <c r="E3627" s="267" t="s">
        <v>19</v>
      </c>
      <c r="F3627" s="268" t="s">
        <v>2436</v>
      </c>
      <c r="G3627" s="266"/>
      <c r="H3627" s="269">
        <v>1287.489</v>
      </c>
      <c r="I3627" s="270"/>
      <c r="J3627" s="266"/>
      <c r="K3627" s="266"/>
      <c r="L3627" s="271"/>
      <c r="M3627" s="272"/>
      <c r="N3627" s="273"/>
      <c r="O3627" s="273"/>
      <c r="P3627" s="273"/>
      <c r="Q3627" s="273"/>
      <c r="R3627" s="273"/>
      <c r="S3627" s="273"/>
      <c r="T3627" s="274"/>
      <c r="U3627" s="15"/>
      <c r="V3627" s="15"/>
      <c r="W3627" s="15"/>
      <c r="X3627" s="15"/>
      <c r="Y3627" s="15"/>
      <c r="Z3627" s="15"/>
      <c r="AA3627" s="15"/>
      <c r="AB3627" s="15"/>
      <c r="AC3627" s="15"/>
      <c r="AD3627" s="15"/>
      <c r="AE3627" s="15"/>
      <c r="AT3627" s="275" t="s">
        <v>171</v>
      </c>
      <c r="AU3627" s="275" t="s">
        <v>83</v>
      </c>
      <c r="AV3627" s="15" t="s">
        <v>181</v>
      </c>
      <c r="AW3627" s="15" t="s">
        <v>35</v>
      </c>
      <c r="AX3627" s="15" t="s">
        <v>73</v>
      </c>
      <c r="AY3627" s="275" t="s">
        <v>160</v>
      </c>
    </row>
    <row r="3628" s="14" customFormat="1">
      <c r="A3628" s="14"/>
      <c r="B3628" s="244"/>
      <c r="C3628" s="245"/>
      <c r="D3628" s="234" t="s">
        <v>171</v>
      </c>
      <c r="E3628" s="246" t="s">
        <v>19</v>
      </c>
      <c r="F3628" s="247" t="s">
        <v>180</v>
      </c>
      <c r="G3628" s="245"/>
      <c r="H3628" s="248">
        <v>2688.4160000000002</v>
      </c>
      <c r="I3628" s="249"/>
      <c r="J3628" s="245"/>
      <c r="K3628" s="245"/>
      <c r="L3628" s="250"/>
      <c r="M3628" s="251"/>
      <c r="N3628" s="252"/>
      <c r="O3628" s="252"/>
      <c r="P3628" s="252"/>
      <c r="Q3628" s="252"/>
      <c r="R3628" s="252"/>
      <c r="S3628" s="252"/>
      <c r="T3628" s="253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T3628" s="254" t="s">
        <v>171</v>
      </c>
      <c r="AU3628" s="254" t="s">
        <v>83</v>
      </c>
      <c r="AV3628" s="14" t="s">
        <v>167</v>
      </c>
      <c r="AW3628" s="14" t="s">
        <v>35</v>
      </c>
      <c r="AX3628" s="14" t="s">
        <v>81</v>
      </c>
      <c r="AY3628" s="254" t="s">
        <v>160</v>
      </c>
    </row>
    <row r="3629" s="2" customFormat="1" ht="33" customHeight="1">
      <c r="A3629" s="40"/>
      <c r="B3629" s="41"/>
      <c r="C3629" s="214" t="s">
        <v>4143</v>
      </c>
      <c r="D3629" s="214" t="s">
        <v>162</v>
      </c>
      <c r="E3629" s="215" t="s">
        <v>4144</v>
      </c>
      <c r="F3629" s="216" t="s">
        <v>4145</v>
      </c>
      <c r="G3629" s="217" t="s">
        <v>165</v>
      </c>
      <c r="H3629" s="218">
        <v>2688.4160000000002</v>
      </c>
      <c r="I3629" s="219"/>
      <c r="J3629" s="220">
        <f>ROUND(I3629*H3629,2)</f>
        <v>0</v>
      </c>
      <c r="K3629" s="216" t="s">
        <v>166</v>
      </c>
      <c r="L3629" s="46"/>
      <c r="M3629" s="221" t="s">
        <v>19</v>
      </c>
      <c r="N3629" s="222" t="s">
        <v>44</v>
      </c>
      <c r="O3629" s="86"/>
      <c r="P3629" s="223">
        <f>O3629*H3629</f>
        <v>0</v>
      </c>
      <c r="Q3629" s="223">
        <v>0.00029</v>
      </c>
      <c r="R3629" s="223">
        <f>Q3629*H3629</f>
        <v>0.77964064000000011</v>
      </c>
      <c r="S3629" s="223">
        <v>0</v>
      </c>
      <c r="T3629" s="224">
        <f>S3629*H3629</f>
        <v>0</v>
      </c>
      <c r="U3629" s="40"/>
      <c r="V3629" s="40"/>
      <c r="W3629" s="40"/>
      <c r="X3629" s="40"/>
      <c r="Y3629" s="40"/>
      <c r="Z3629" s="40"/>
      <c r="AA3629" s="40"/>
      <c r="AB3629" s="40"/>
      <c r="AC3629" s="40"/>
      <c r="AD3629" s="40"/>
      <c r="AE3629" s="40"/>
      <c r="AR3629" s="225" t="s">
        <v>263</v>
      </c>
      <c r="AT3629" s="225" t="s">
        <v>162</v>
      </c>
      <c r="AU3629" s="225" t="s">
        <v>83</v>
      </c>
      <c r="AY3629" s="19" t="s">
        <v>160</v>
      </c>
      <c r="BE3629" s="226">
        <f>IF(N3629="základní",J3629,0)</f>
        <v>0</v>
      </c>
      <c r="BF3629" s="226">
        <f>IF(N3629="snížená",J3629,0)</f>
        <v>0</v>
      </c>
      <c r="BG3629" s="226">
        <f>IF(N3629="zákl. přenesená",J3629,0)</f>
        <v>0</v>
      </c>
      <c r="BH3629" s="226">
        <f>IF(N3629="sníž. přenesená",J3629,0)</f>
        <v>0</v>
      </c>
      <c r="BI3629" s="226">
        <f>IF(N3629="nulová",J3629,0)</f>
        <v>0</v>
      </c>
      <c r="BJ3629" s="19" t="s">
        <v>81</v>
      </c>
      <c r="BK3629" s="226">
        <f>ROUND(I3629*H3629,2)</f>
        <v>0</v>
      </c>
      <c r="BL3629" s="19" t="s">
        <v>263</v>
      </c>
      <c r="BM3629" s="225" t="s">
        <v>4146</v>
      </c>
    </row>
    <row r="3630" s="2" customFormat="1">
      <c r="A3630" s="40"/>
      <c r="B3630" s="41"/>
      <c r="C3630" s="42"/>
      <c r="D3630" s="227" t="s">
        <v>169</v>
      </c>
      <c r="E3630" s="42"/>
      <c r="F3630" s="228" t="s">
        <v>4147</v>
      </c>
      <c r="G3630" s="42"/>
      <c r="H3630" s="42"/>
      <c r="I3630" s="229"/>
      <c r="J3630" s="42"/>
      <c r="K3630" s="42"/>
      <c r="L3630" s="46"/>
      <c r="M3630" s="230"/>
      <c r="N3630" s="231"/>
      <c r="O3630" s="86"/>
      <c r="P3630" s="86"/>
      <c r="Q3630" s="86"/>
      <c r="R3630" s="86"/>
      <c r="S3630" s="86"/>
      <c r="T3630" s="87"/>
      <c r="U3630" s="40"/>
      <c r="V3630" s="40"/>
      <c r="W3630" s="40"/>
      <c r="X3630" s="40"/>
      <c r="Y3630" s="40"/>
      <c r="Z3630" s="40"/>
      <c r="AA3630" s="40"/>
      <c r="AB3630" s="40"/>
      <c r="AC3630" s="40"/>
      <c r="AD3630" s="40"/>
      <c r="AE3630" s="40"/>
      <c r="AT3630" s="19" t="s">
        <v>169</v>
      </c>
      <c r="AU3630" s="19" t="s">
        <v>83</v>
      </c>
    </row>
    <row r="3631" s="13" customFormat="1">
      <c r="A3631" s="13"/>
      <c r="B3631" s="232"/>
      <c r="C3631" s="233"/>
      <c r="D3631" s="234" t="s">
        <v>171</v>
      </c>
      <c r="E3631" s="235" t="s">
        <v>19</v>
      </c>
      <c r="F3631" s="236" t="s">
        <v>4081</v>
      </c>
      <c r="G3631" s="233"/>
      <c r="H3631" s="237">
        <v>17.201000000000001</v>
      </c>
      <c r="I3631" s="238"/>
      <c r="J3631" s="233"/>
      <c r="K3631" s="233"/>
      <c r="L3631" s="239"/>
      <c r="M3631" s="240"/>
      <c r="N3631" s="241"/>
      <c r="O3631" s="241"/>
      <c r="P3631" s="241"/>
      <c r="Q3631" s="241"/>
      <c r="R3631" s="241"/>
      <c r="S3631" s="241"/>
      <c r="T3631" s="242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  <c r="AT3631" s="243" t="s">
        <v>171</v>
      </c>
      <c r="AU3631" s="243" t="s">
        <v>83</v>
      </c>
      <c r="AV3631" s="13" t="s">
        <v>83</v>
      </c>
      <c r="AW3631" s="13" t="s">
        <v>35</v>
      </c>
      <c r="AX3631" s="13" t="s">
        <v>73</v>
      </c>
      <c r="AY3631" s="243" t="s">
        <v>160</v>
      </c>
    </row>
    <row r="3632" s="13" customFormat="1">
      <c r="A3632" s="13"/>
      <c r="B3632" s="232"/>
      <c r="C3632" s="233"/>
      <c r="D3632" s="234" t="s">
        <v>171</v>
      </c>
      <c r="E3632" s="235" t="s">
        <v>19</v>
      </c>
      <c r="F3632" s="236" t="s">
        <v>4082</v>
      </c>
      <c r="G3632" s="233"/>
      <c r="H3632" s="237">
        <v>58.534999999999997</v>
      </c>
      <c r="I3632" s="238"/>
      <c r="J3632" s="233"/>
      <c r="K3632" s="233"/>
      <c r="L3632" s="239"/>
      <c r="M3632" s="240"/>
      <c r="N3632" s="241"/>
      <c r="O3632" s="241"/>
      <c r="P3632" s="241"/>
      <c r="Q3632" s="241"/>
      <c r="R3632" s="241"/>
      <c r="S3632" s="241"/>
      <c r="T3632" s="242"/>
      <c r="U3632" s="13"/>
      <c r="V3632" s="13"/>
      <c r="W3632" s="13"/>
      <c r="X3632" s="13"/>
      <c r="Y3632" s="13"/>
      <c r="Z3632" s="13"/>
      <c r="AA3632" s="13"/>
      <c r="AB3632" s="13"/>
      <c r="AC3632" s="13"/>
      <c r="AD3632" s="13"/>
      <c r="AE3632" s="13"/>
      <c r="AT3632" s="243" t="s">
        <v>171</v>
      </c>
      <c r="AU3632" s="243" t="s">
        <v>83</v>
      </c>
      <c r="AV3632" s="13" t="s">
        <v>83</v>
      </c>
      <c r="AW3632" s="13" t="s">
        <v>35</v>
      </c>
      <c r="AX3632" s="13" t="s">
        <v>73</v>
      </c>
      <c r="AY3632" s="243" t="s">
        <v>160</v>
      </c>
    </row>
    <row r="3633" s="13" customFormat="1">
      <c r="A3633" s="13"/>
      <c r="B3633" s="232"/>
      <c r="C3633" s="233"/>
      <c r="D3633" s="234" t="s">
        <v>171</v>
      </c>
      <c r="E3633" s="235" t="s">
        <v>19</v>
      </c>
      <c r="F3633" s="236" t="s">
        <v>4083</v>
      </c>
      <c r="G3633" s="233"/>
      <c r="H3633" s="237">
        <v>83.707999999999998</v>
      </c>
      <c r="I3633" s="238"/>
      <c r="J3633" s="233"/>
      <c r="K3633" s="233"/>
      <c r="L3633" s="239"/>
      <c r="M3633" s="240"/>
      <c r="N3633" s="241"/>
      <c r="O3633" s="241"/>
      <c r="P3633" s="241"/>
      <c r="Q3633" s="241"/>
      <c r="R3633" s="241"/>
      <c r="S3633" s="241"/>
      <c r="T3633" s="242"/>
      <c r="U3633" s="13"/>
      <c r="V3633" s="13"/>
      <c r="W3633" s="13"/>
      <c r="X3633" s="13"/>
      <c r="Y3633" s="13"/>
      <c r="Z3633" s="13"/>
      <c r="AA3633" s="13"/>
      <c r="AB3633" s="13"/>
      <c r="AC3633" s="13"/>
      <c r="AD3633" s="13"/>
      <c r="AE3633" s="13"/>
      <c r="AT3633" s="243" t="s">
        <v>171</v>
      </c>
      <c r="AU3633" s="243" t="s">
        <v>83</v>
      </c>
      <c r="AV3633" s="13" t="s">
        <v>83</v>
      </c>
      <c r="AW3633" s="13" t="s">
        <v>35</v>
      </c>
      <c r="AX3633" s="13" t="s">
        <v>73</v>
      </c>
      <c r="AY3633" s="243" t="s">
        <v>160</v>
      </c>
    </row>
    <row r="3634" s="13" customFormat="1">
      <c r="A3634" s="13"/>
      <c r="B3634" s="232"/>
      <c r="C3634" s="233"/>
      <c r="D3634" s="234" t="s">
        <v>171</v>
      </c>
      <c r="E3634" s="235" t="s">
        <v>19</v>
      </c>
      <c r="F3634" s="236" t="s">
        <v>4084</v>
      </c>
      <c r="G3634" s="233"/>
      <c r="H3634" s="237">
        <v>30.867000000000001</v>
      </c>
      <c r="I3634" s="238"/>
      <c r="J3634" s="233"/>
      <c r="K3634" s="233"/>
      <c r="L3634" s="239"/>
      <c r="M3634" s="240"/>
      <c r="N3634" s="241"/>
      <c r="O3634" s="241"/>
      <c r="P3634" s="241"/>
      <c r="Q3634" s="241"/>
      <c r="R3634" s="241"/>
      <c r="S3634" s="241"/>
      <c r="T3634" s="242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  <c r="AT3634" s="243" t="s">
        <v>171</v>
      </c>
      <c r="AU3634" s="243" t="s">
        <v>83</v>
      </c>
      <c r="AV3634" s="13" t="s">
        <v>83</v>
      </c>
      <c r="AW3634" s="13" t="s">
        <v>35</v>
      </c>
      <c r="AX3634" s="13" t="s">
        <v>73</v>
      </c>
      <c r="AY3634" s="243" t="s">
        <v>160</v>
      </c>
    </row>
    <row r="3635" s="13" customFormat="1">
      <c r="A3635" s="13"/>
      <c r="B3635" s="232"/>
      <c r="C3635" s="233"/>
      <c r="D3635" s="234" t="s">
        <v>171</v>
      </c>
      <c r="E3635" s="235" t="s">
        <v>19</v>
      </c>
      <c r="F3635" s="236" t="s">
        <v>4085</v>
      </c>
      <c r="G3635" s="233"/>
      <c r="H3635" s="237">
        <v>16.253</v>
      </c>
      <c r="I3635" s="238"/>
      <c r="J3635" s="233"/>
      <c r="K3635" s="233"/>
      <c r="L3635" s="239"/>
      <c r="M3635" s="240"/>
      <c r="N3635" s="241"/>
      <c r="O3635" s="241"/>
      <c r="P3635" s="241"/>
      <c r="Q3635" s="241"/>
      <c r="R3635" s="241"/>
      <c r="S3635" s="241"/>
      <c r="T3635" s="242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T3635" s="243" t="s">
        <v>171</v>
      </c>
      <c r="AU3635" s="243" t="s">
        <v>83</v>
      </c>
      <c r="AV3635" s="13" t="s">
        <v>83</v>
      </c>
      <c r="AW3635" s="13" t="s">
        <v>35</v>
      </c>
      <c r="AX3635" s="13" t="s">
        <v>73</v>
      </c>
      <c r="AY3635" s="243" t="s">
        <v>160</v>
      </c>
    </row>
    <row r="3636" s="13" customFormat="1">
      <c r="A3636" s="13"/>
      <c r="B3636" s="232"/>
      <c r="C3636" s="233"/>
      <c r="D3636" s="234" t="s">
        <v>171</v>
      </c>
      <c r="E3636" s="235" t="s">
        <v>19</v>
      </c>
      <c r="F3636" s="236" t="s">
        <v>4086</v>
      </c>
      <c r="G3636" s="233"/>
      <c r="H3636" s="237">
        <v>17.251999999999999</v>
      </c>
      <c r="I3636" s="238"/>
      <c r="J3636" s="233"/>
      <c r="K3636" s="233"/>
      <c r="L3636" s="239"/>
      <c r="M3636" s="240"/>
      <c r="N3636" s="241"/>
      <c r="O3636" s="241"/>
      <c r="P3636" s="241"/>
      <c r="Q3636" s="241"/>
      <c r="R3636" s="241"/>
      <c r="S3636" s="241"/>
      <c r="T3636" s="242"/>
      <c r="U3636" s="13"/>
      <c r="V3636" s="13"/>
      <c r="W3636" s="13"/>
      <c r="X3636" s="13"/>
      <c r="Y3636" s="13"/>
      <c r="Z3636" s="13"/>
      <c r="AA3636" s="13"/>
      <c r="AB3636" s="13"/>
      <c r="AC3636" s="13"/>
      <c r="AD3636" s="13"/>
      <c r="AE3636" s="13"/>
      <c r="AT3636" s="243" t="s">
        <v>171</v>
      </c>
      <c r="AU3636" s="243" t="s">
        <v>83</v>
      </c>
      <c r="AV3636" s="13" t="s">
        <v>83</v>
      </c>
      <c r="AW3636" s="13" t="s">
        <v>35</v>
      </c>
      <c r="AX3636" s="13" t="s">
        <v>73</v>
      </c>
      <c r="AY3636" s="243" t="s">
        <v>160</v>
      </c>
    </row>
    <row r="3637" s="13" customFormat="1">
      <c r="A3637" s="13"/>
      <c r="B3637" s="232"/>
      <c r="C3637" s="233"/>
      <c r="D3637" s="234" t="s">
        <v>171</v>
      </c>
      <c r="E3637" s="235" t="s">
        <v>19</v>
      </c>
      <c r="F3637" s="236" t="s">
        <v>4087</v>
      </c>
      <c r="G3637" s="233"/>
      <c r="H3637" s="237">
        <v>214.83799999999999</v>
      </c>
      <c r="I3637" s="238"/>
      <c r="J3637" s="233"/>
      <c r="K3637" s="233"/>
      <c r="L3637" s="239"/>
      <c r="M3637" s="240"/>
      <c r="N3637" s="241"/>
      <c r="O3637" s="241"/>
      <c r="P3637" s="241"/>
      <c r="Q3637" s="241"/>
      <c r="R3637" s="241"/>
      <c r="S3637" s="241"/>
      <c r="T3637" s="242"/>
      <c r="U3637" s="13"/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3"/>
      <c r="AT3637" s="243" t="s">
        <v>171</v>
      </c>
      <c r="AU3637" s="243" t="s">
        <v>83</v>
      </c>
      <c r="AV3637" s="13" t="s">
        <v>83</v>
      </c>
      <c r="AW3637" s="13" t="s">
        <v>35</v>
      </c>
      <c r="AX3637" s="13" t="s">
        <v>73</v>
      </c>
      <c r="AY3637" s="243" t="s">
        <v>160</v>
      </c>
    </row>
    <row r="3638" s="13" customFormat="1">
      <c r="A3638" s="13"/>
      <c r="B3638" s="232"/>
      <c r="C3638" s="233"/>
      <c r="D3638" s="234" t="s">
        <v>171</v>
      </c>
      <c r="E3638" s="235" t="s">
        <v>19</v>
      </c>
      <c r="F3638" s="236" t="s">
        <v>4088</v>
      </c>
      <c r="G3638" s="233"/>
      <c r="H3638" s="237">
        <v>-41.390999999999998</v>
      </c>
      <c r="I3638" s="238"/>
      <c r="J3638" s="233"/>
      <c r="K3638" s="233"/>
      <c r="L3638" s="239"/>
      <c r="M3638" s="240"/>
      <c r="N3638" s="241"/>
      <c r="O3638" s="241"/>
      <c r="P3638" s="241"/>
      <c r="Q3638" s="241"/>
      <c r="R3638" s="241"/>
      <c r="S3638" s="241"/>
      <c r="T3638" s="242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  <c r="AT3638" s="243" t="s">
        <v>171</v>
      </c>
      <c r="AU3638" s="243" t="s">
        <v>83</v>
      </c>
      <c r="AV3638" s="13" t="s">
        <v>83</v>
      </c>
      <c r="AW3638" s="13" t="s">
        <v>35</v>
      </c>
      <c r="AX3638" s="13" t="s">
        <v>73</v>
      </c>
      <c r="AY3638" s="243" t="s">
        <v>160</v>
      </c>
    </row>
    <row r="3639" s="13" customFormat="1">
      <c r="A3639" s="13"/>
      <c r="B3639" s="232"/>
      <c r="C3639" s="233"/>
      <c r="D3639" s="234" t="s">
        <v>171</v>
      </c>
      <c r="E3639" s="235" t="s">
        <v>19</v>
      </c>
      <c r="F3639" s="236" t="s">
        <v>4089</v>
      </c>
      <c r="G3639" s="233"/>
      <c r="H3639" s="237">
        <v>33.390999999999998</v>
      </c>
      <c r="I3639" s="238"/>
      <c r="J3639" s="233"/>
      <c r="K3639" s="233"/>
      <c r="L3639" s="239"/>
      <c r="M3639" s="240"/>
      <c r="N3639" s="241"/>
      <c r="O3639" s="241"/>
      <c r="P3639" s="241"/>
      <c r="Q3639" s="241"/>
      <c r="R3639" s="241"/>
      <c r="S3639" s="241"/>
      <c r="T3639" s="242"/>
      <c r="U3639" s="13"/>
      <c r="V3639" s="13"/>
      <c r="W3639" s="13"/>
      <c r="X3639" s="13"/>
      <c r="Y3639" s="13"/>
      <c r="Z3639" s="13"/>
      <c r="AA3639" s="13"/>
      <c r="AB3639" s="13"/>
      <c r="AC3639" s="13"/>
      <c r="AD3639" s="13"/>
      <c r="AE3639" s="13"/>
      <c r="AT3639" s="243" t="s">
        <v>171</v>
      </c>
      <c r="AU3639" s="243" t="s">
        <v>83</v>
      </c>
      <c r="AV3639" s="13" t="s">
        <v>83</v>
      </c>
      <c r="AW3639" s="13" t="s">
        <v>35</v>
      </c>
      <c r="AX3639" s="13" t="s">
        <v>73</v>
      </c>
      <c r="AY3639" s="243" t="s">
        <v>160</v>
      </c>
    </row>
    <row r="3640" s="13" customFormat="1">
      <c r="A3640" s="13"/>
      <c r="B3640" s="232"/>
      <c r="C3640" s="233"/>
      <c r="D3640" s="234" t="s">
        <v>171</v>
      </c>
      <c r="E3640" s="235" t="s">
        <v>19</v>
      </c>
      <c r="F3640" s="236" t="s">
        <v>4090</v>
      </c>
      <c r="G3640" s="233"/>
      <c r="H3640" s="237">
        <v>30.617000000000001</v>
      </c>
      <c r="I3640" s="238"/>
      <c r="J3640" s="233"/>
      <c r="K3640" s="233"/>
      <c r="L3640" s="239"/>
      <c r="M3640" s="240"/>
      <c r="N3640" s="241"/>
      <c r="O3640" s="241"/>
      <c r="P3640" s="241"/>
      <c r="Q3640" s="241"/>
      <c r="R3640" s="241"/>
      <c r="S3640" s="241"/>
      <c r="T3640" s="242"/>
      <c r="U3640" s="13"/>
      <c r="V3640" s="13"/>
      <c r="W3640" s="13"/>
      <c r="X3640" s="13"/>
      <c r="Y3640" s="13"/>
      <c r="Z3640" s="13"/>
      <c r="AA3640" s="13"/>
      <c r="AB3640" s="13"/>
      <c r="AC3640" s="13"/>
      <c r="AD3640" s="13"/>
      <c r="AE3640" s="13"/>
      <c r="AT3640" s="243" t="s">
        <v>171</v>
      </c>
      <c r="AU3640" s="243" t="s">
        <v>83</v>
      </c>
      <c r="AV3640" s="13" t="s">
        <v>83</v>
      </c>
      <c r="AW3640" s="13" t="s">
        <v>35</v>
      </c>
      <c r="AX3640" s="13" t="s">
        <v>73</v>
      </c>
      <c r="AY3640" s="243" t="s">
        <v>160</v>
      </c>
    </row>
    <row r="3641" s="13" customFormat="1">
      <c r="A3641" s="13"/>
      <c r="B3641" s="232"/>
      <c r="C3641" s="233"/>
      <c r="D3641" s="234" t="s">
        <v>171</v>
      </c>
      <c r="E3641" s="235" t="s">
        <v>19</v>
      </c>
      <c r="F3641" s="236" t="s">
        <v>4091</v>
      </c>
      <c r="G3641" s="233"/>
      <c r="H3641" s="237">
        <v>2.472</v>
      </c>
      <c r="I3641" s="238"/>
      <c r="J3641" s="233"/>
      <c r="K3641" s="233"/>
      <c r="L3641" s="239"/>
      <c r="M3641" s="240"/>
      <c r="N3641" s="241"/>
      <c r="O3641" s="241"/>
      <c r="P3641" s="241"/>
      <c r="Q3641" s="241"/>
      <c r="R3641" s="241"/>
      <c r="S3641" s="241"/>
      <c r="T3641" s="242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T3641" s="243" t="s">
        <v>171</v>
      </c>
      <c r="AU3641" s="243" t="s">
        <v>83</v>
      </c>
      <c r="AV3641" s="13" t="s">
        <v>83</v>
      </c>
      <c r="AW3641" s="13" t="s">
        <v>35</v>
      </c>
      <c r="AX3641" s="13" t="s">
        <v>73</v>
      </c>
      <c r="AY3641" s="243" t="s">
        <v>160</v>
      </c>
    </row>
    <row r="3642" s="13" customFormat="1">
      <c r="A3642" s="13"/>
      <c r="B3642" s="232"/>
      <c r="C3642" s="233"/>
      <c r="D3642" s="234" t="s">
        <v>171</v>
      </c>
      <c r="E3642" s="235" t="s">
        <v>19</v>
      </c>
      <c r="F3642" s="236" t="s">
        <v>4092</v>
      </c>
      <c r="G3642" s="233"/>
      <c r="H3642" s="237">
        <v>1.7470000000000001</v>
      </c>
      <c r="I3642" s="238"/>
      <c r="J3642" s="233"/>
      <c r="K3642" s="233"/>
      <c r="L3642" s="239"/>
      <c r="M3642" s="240"/>
      <c r="N3642" s="241"/>
      <c r="O3642" s="241"/>
      <c r="P3642" s="241"/>
      <c r="Q3642" s="241"/>
      <c r="R3642" s="241"/>
      <c r="S3642" s="241"/>
      <c r="T3642" s="242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  <c r="AT3642" s="243" t="s">
        <v>171</v>
      </c>
      <c r="AU3642" s="243" t="s">
        <v>83</v>
      </c>
      <c r="AV3642" s="13" t="s">
        <v>83</v>
      </c>
      <c r="AW3642" s="13" t="s">
        <v>35</v>
      </c>
      <c r="AX3642" s="13" t="s">
        <v>73</v>
      </c>
      <c r="AY3642" s="243" t="s">
        <v>160</v>
      </c>
    </row>
    <row r="3643" s="13" customFormat="1">
      <c r="A3643" s="13"/>
      <c r="B3643" s="232"/>
      <c r="C3643" s="233"/>
      <c r="D3643" s="234" t="s">
        <v>171</v>
      </c>
      <c r="E3643" s="235" t="s">
        <v>19</v>
      </c>
      <c r="F3643" s="236" t="s">
        <v>4093</v>
      </c>
      <c r="G3643" s="233"/>
      <c r="H3643" s="237">
        <v>82.891000000000005</v>
      </c>
      <c r="I3643" s="238"/>
      <c r="J3643" s="233"/>
      <c r="K3643" s="233"/>
      <c r="L3643" s="239"/>
      <c r="M3643" s="240"/>
      <c r="N3643" s="241"/>
      <c r="O3643" s="241"/>
      <c r="P3643" s="241"/>
      <c r="Q3643" s="241"/>
      <c r="R3643" s="241"/>
      <c r="S3643" s="241"/>
      <c r="T3643" s="242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T3643" s="243" t="s">
        <v>171</v>
      </c>
      <c r="AU3643" s="243" t="s">
        <v>83</v>
      </c>
      <c r="AV3643" s="13" t="s">
        <v>83</v>
      </c>
      <c r="AW3643" s="13" t="s">
        <v>35</v>
      </c>
      <c r="AX3643" s="13" t="s">
        <v>73</v>
      </c>
      <c r="AY3643" s="243" t="s">
        <v>160</v>
      </c>
    </row>
    <row r="3644" s="13" customFormat="1">
      <c r="A3644" s="13"/>
      <c r="B3644" s="232"/>
      <c r="C3644" s="233"/>
      <c r="D3644" s="234" t="s">
        <v>171</v>
      </c>
      <c r="E3644" s="235" t="s">
        <v>19</v>
      </c>
      <c r="F3644" s="236" t="s">
        <v>4094</v>
      </c>
      <c r="G3644" s="233"/>
      <c r="H3644" s="237">
        <v>79.635999999999996</v>
      </c>
      <c r="I3644" s="238"/>
      <c r="J3644" s="233"/>
      <c r="K3644" s="233"/>
      <c r="L3644" s="239"/>
      <c r="M3644" s="240"/>
      <c r="N3644" s="241"/>
      <c r="O3644" s="241"/>
      <c r="P3644" s="241"/>
      <c r="Q3644" s="241"/>
      <c r="R3644" s="241"/>
      <c r="S3644" s="241"/>
      <c r="T3644" s="242"/>
      <c r="U3644" s="13"/>
      <c r="V3644" s="13"/>
      <c r="W3644" s="13"/>
      <c r="X3644" s="13"/>
      <c r="Y3644" s="13"/>
      <c r="Z3644" s="13"/>
      <c r="AA3644" s="13"/>
      <c r="AB3644" s="13"/>
      <c r="AC3644" s="13"/>
      <c r="AD3644" s="13"/>
      <c r="AE3644" s="13"/>
      <c r="AT3644" s="243" t="s">
        <v>171</v>
      </c>
      <c r="AU3644" s="243" t="s">
        <v>83</v>
      </c>
      <c r="AV3644" s="13" t="s">
        <v>83</v>
      </c>
      <c r="AW3644" s="13" t="s">
        <v>35</v>
      </c>
      <c r="AX3644" s="13" t="s">
        <v>73</v>
      </c>
      <c r="AY3644" s="243" t="s">
        <v>160</v>
      </c>
    </row>
    <row r="3645" s="13" customFormat="1">
      <c r="A3645" s="13"/>
      <c r="B3645" s="232"/>
      <c r="C3645" s="233"/>
      <c r="D3645" s="234" t="s">
        <v>171</v>
      </c>
      <c r="E3645" s="235" t="s">
        <v>19</v>
      </c>
      <c r="F3645" s="236" t="s">
        <v>4095</v>
      </c>
      <c r="G3645" s="233"/>
      <c r="H3645" s="237">
        <v>96.329999999999998</v>
      </c>
      <c r="I3645" s="238"/>
      <c r="J3645" s="233"/>
      <c r="K3645" s="233"/>
      <c r="L3645" s="239"/>
      <c r="M3645" s="240"/>
      <c r="N3645" s="241"/>
      <c r="O3645" s="241"/>
      <c r="P3645" s="241"/>
      <c r="Q3645" s="241"/>
      <c r="R3645" s="241"/>
      <c r="S3645" s="241"/>
      <c r="T3645" s="242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  <c r="AT3645" s="243" t="s">
        <v>171</v>
      </c>
      <c r="AU3645" s="243" t="s">
        <v>83</v>
      </c>
      <c r="AV3645" s="13" t="s">
        <v>83</v>
      </c>
      <c r="AW3645" s="13" t="s">
        <v>35</v>
      </c>
      <c r="AX3645" s="13" t="s">
        <v>73</v>
      </c>
      <c r="AY3645" s="243" t="s">
        <v>160</v>
      </c>
    </row>
    <row r="3646" s="13" customFormat="1">
      <c r="A3646" s="13"/>
      <c r="B3646" s="232"/>
      <c r="C3646" s="233"/>
      <c r="D3646" s="234" t="s">
        <v>171</v>
      </c>
      <c r="E3646" s="235" t="s">
        <v>19</v>
      </c>
      <c r="F3646" s="236" t="s">
        <v>4096</v>
      </c>
      <c r="G3646" s="233"/>
      <c r="H3646" s="237">
        <v>108.325</v>
      </c>
      <c r="I3646" s="238"/>
      <c r="J3646" s="233"/>
      <c r="K3646" s="233"/>
      <c r="L3646" s="239"/>
      <c r="M3646" s="240"/>
      <c r="N3646" s="241"/>
      <c r="O3646" s="241"/>
      <c r="P3646" s="241"/>
      <c r="Q3646" s="241"/>
      <c r="R3646" s="241"/>
      <c r="S3646" s="241"/>
      <c r="T3646" s="242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T3646" s="243" t="s">
        <v>171</v>
      </c>
      <c r="AU3646" s="243" t="s">
        <v>83</v>
      </c>
      <c r="AV3646" s="13" t="s">
        <v>83</v>
      </c>
      <c r="AW3646" s="13" t="s">
        <v>35</v>
      </c>
      <c r="AX3646" s="13" t="s">
        <v>73</v>
      </c>
      <c r="AY3646" s="243" t="s">
        <v>160</v>
      </c>
    </row>
    <row r="3647" s="13" customFormat="1">
      <c r="A3647" s="13"/>
      <c r="B3647" s="232"/>
      <c r="C3647" s="233"/>
      <c r="D3647" s="234" t="s">
        <v>171</v>
      </c>
      <c r="E3647" s="235" t="s">
        <v>19</v>
      </c>
      <c r="F3647" s="236" t="s">
        <v>4097</v>
      </c>
      <c r="G3647" s="233"/>
      <c r="H3647" s="237">
        <v>7.657</v>
      </c>
      <c r="I3647" s="238"/>
      <c r="J3647" s="233"/>
      <c r="K3647" s="233"/>
      <c r="L3647" s="239"/>
      <c r="M3647" s="240"/>
      <c r="N3647" s="241"/>
      <c r="O3647" s="241"/>
      <c r="P3647" s="241"/>
      <c r="Q3647" s="241"/>
      <c r="R3647" s="241"/>
      <c r="S3647" s="241"/>
      <c r="T3647" s="242"/>
      <c r="U3647" s="13"/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3"/>
      <c r="AT3647" s="243" t="s">
        <v>171</v>
      </c>
      <c r="AU3647" s="243" t="s">
        <v>83</v>
      </c>
      <c r="AV3647" s="13" t="s">
        <v>83</v>
      </c>
      <c r="AW3647" s="13" t="s">
        <v>35</v>
      </c>
      <c r="AX3647" s="13" t="s">
        <v>73</v>
      </c>
      <c r="AY3647" s="243" t="s">
        <v>160</v>
      </c>
    </row>
    <row r="3648" s="13" customFormat="1">
      <c r="A3648" s="13"/>
      <c r="B3648" s="232"/>
      <c r="C3648" s="233"/>
      <c r="D3648" s="234" t="s">
        <v>171</v>
      </c>
      <c r="E3648" s="235" t="s">
        <v>19</v>
      </c>
      <c r="F3648" s="236" t="s">
        <v>4098</v>
      </c>
      <c r="G3648" s="233"/>
      <c r="H3648" s="237">
        <v>7.7839999999999998</v>
      </c>
      <c r="I3648" s="238"/>
      <c r="J3648" s="233"/>
      <c r="K3648" s="233"/>
      <c r="L3648" s="239"/>
      <c r="M3648" s="240"/>
      <c r="N3648" s="241"/>
      <c r="O3648" s="241"/>
      <c r="P3648" s="241"/>
      <c r="Q3648" s="241"/>
      <c r="R3648" s="241"/>
      <c r="S3648" s="241"/>
      <c r="T3648" s="242"/>
      <c r="U3648" s="13"/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3"/>
      <c r="AT3648" s="243" t="s">
        <v>171</v>
      </c>
      <c r="AU3648" s="243" t="s">
        <v>83</v>
      </c>
      <c r="AV3648" s="13" t="s">
        <v>83</v>
      </c>
      <c r="AW3648" s="13" t="s">
        <v>35</v>
      </c>
      <c r="AX3648" s="13" t="s">
        <v>73</v>
      </c>
      <c r="AY3648" s="243" t="s">
        <v>160</v>
      </c>
    </row>
    <row r="3649" s="13" customFormat="1">
      <c r="A3649" s="13"/>
      <c r="B3649" s="232"/>
      <c r="C3649" s="233"/>
      <c r="D3649" s="234" t="s">
        <v>171</v>
      </c>
      <c r="E3649" s="235" t="s">
        <v>19</v>
      </c>
      <c r="F3649" s="236" t="s">
        <v>4099</v>
      </c>
      <c r="G3649" s="233"/>
      <c r="H3649" s="237">
        <v>38.781999999999996</v>
      </c>
      <c r="I3649" s="238"/>
      <c r="J3649" s="233"/>
      <c r="K3649" s="233"/>
      <c r="L3649" s="239"/>
      <c r="M3649" s="240"/>
      <c r="N3649" s="241"/>
      <c r="O3649" s="241"/>
      <c r="P3649" s="241"/>
      <c r="Q3649" s="241"/>
      <c r="R3649" s="241"/>
      <c r="S3649" s="241"/>
      <c r="T3649" s="242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T3649" s="243" t="s">
        <v>171</v>
      </c>
      <c r="AU3649" s="243" t="s">
        <v>83</v>
      </c>
      <c r="AV3649" s="13" t="s">
        <v>83</v>
      </c>
      <c r="AW3649" s="13" t="s">
        <v>35</v>
      </c>
      <c r="AX3649" s="13" t="s">
        <v>73</v>
      </c>
      <c r="AY3649" s="243" t="s">
        <v>160</v>
      </c>
    </row>
    <row r="3650" s="13" customFormat="1">
      <c r="A3650" s="13"/>
      <c r="B3650" s="232"/>
      <c r="C3650" s="233"/>
      <c r="D3650" s="234" t="s">
        <v>171</v>
      </c>
      <c r="E3650" s="235" t="s">
        <v>19</v>
      </c>
      <c r="F3650" s="236" t="s">
        <v>4100</v>
      </c>
      <c r="G3650" s="233"/>
      <c r="H3650" s="237">
        <v>45.837000000000003</v>
      </c>
      <c r="I3650" s="238"/>
      <c r="J3650" s="233"/>
      <c r="K3650" s="233"/>
      <c r="L3650" s="239"/>
      <c r="M3650" s="240"/>
      <c r="N3650" s="241"/>
      <c r="O3650" s="241"/>
      <c r="P3650" s="241"/>
      <c r="Q3650" s="241"/>
      <c r="R3650" s="241"/>
      <c r="S3650" s="241"/>
      <c r="T3650" s="242"/>
      <c r="U3650" s="13"/>
      <c r="V3650" s="13"/>
      <c r="W3650" s="13"/>
      <c r="X3650" s="13"/>
      <c r="Y3650" s="13"/>
      <c r="Z3650" s="13"/>
      <c r="AA3650" s="13"/>
      <c r="AB3650" s="13"/>
      <c r="AC3650" s="13"/>
      <c r="AD3650" s="13"/>
      <c r="AE3650" s="13"/>
      <c r="AT3650" s="243" t="s">
        <v>171</v>
      </c>
      <c r="AU3650" s="243" t="s">
        <v>83</v>
      </c>
      <c r="AV3650" s="13" t="s">
        <v>83</v>
      </c>
      <c r="AW3650" s="13" t="s">
        <v>35</v>
      </c>
      <c r="AX3650" s="13" t="s">
        <v>73</v>
      </c>
      <c r="AY3650" s="243" t="s">
        <v>160</v>
      </c>
    </row>
    <row r="3651" s="13" customFormat="1">
      <c r="A3651" s="13"/>
      <c r="B3651" s="232"/>
      <c r="C3651" s="233"/>
      <c r="D3651" s="234" t="s">
        <v>171</v>
      </c>
      <c r="E3651" s="235" t="s">
        <v>19</v>
      </c>
      <c r="F3651" s="236" t="s">
        <v>4101</v>
      </c>
      <c r="G3651" s="233"/>
      <c r="H3651" s="237">
        <v>115.122</v>
      </c>
      <c r="I3651" s="238"/>
      <c r="J3651" s="233"/>
      <c r="K3651" s="233"/>
      <c r="L3651" s="239"/>
      <c r="M3651" s="240"/>
      <c r="N3651" s="241"/>
      <c r="O3651" s="241"/>
      <c r="P3651" s="241"/>
      <c r="Q3651" s="241"/>
      <c r="R3651" s="241"/>
      <c r="S3651" s="241"/>
      <c r="T3651" s="242"/>
      <c r="U3651" s="13"/>
      <c r="V3651" s="13"/>
      <c r="W3651" s="13"/>
      <c r="X3651" s="13"/>
      <c r="Y3651" s="13"/>
      <c r="Z3651" s="13"/>
      <c r="AA3651" s="13"/>
      <c r="AB3651" s="13"/>
      <c r="AC3651" s="13"/>
      <c r="AD3651" s="13"/>
      <c r="AE3651" s="13"/>
      <c r="AT3651" s="243" t="s">
        <v>171</v>
      </c>
      <c r="AU3651" s="243" t="s">
        <v>83</v>
      </c>
      <c r="AV3651" s="13" t="s">
        <v>83</v>
      </c>
      <c r="AW3651" s="13" t="s">
        <v>35</v>
      </c>
      <c r="AX3651" s="13" t="s">
        <v>73</v>
      </c>
      <c r="AY3651" s="243" t="s">
        <v>160</v>
      </c>
    </row>
    <row r="3652" s="13" customFormat="1">
      <c r="A3652" s="13"/>
      <c r="B3652" s="232"/>
      <c r="C3652" s="233"/>
      <c r="D3652" s="234" t="s">
        <v>171</v>
      </c>
      <c r="E3652" s="235" t="s">
        <v>19</v>
      </c>
      <c r="F3652" s="236" t="s">
        <v>4102</v>
      </c>
      <c r="G3652" s="233"/>
      <c r="H3652" s="237">
        <v>4.6529999999999996</v>
      </c>
      <c r="I3652" s="238"/>
      <c r="J3652" s="233"/>
      <c r="K3652" s="233"/>
      <c r="L3652" s="239"/>
      <c r="M3652" s="240"/>
      <c r="N3652" s="241"/>
      <c r="O3652" s="241"/>
      <c r="P3652" s="241"/>
      <c r="Q3652" s="241"/>
      <c r="R3652" s="241"/>
      <c r="S3652" s="241"/>
      <c r="T3652" s="242"/>
      <c r="U3652" s="13"/>
      <c r="V3652" s="13"/>
      <c r="W3652" s="13"/>
      <c r="X3652" s="13"/>
      <c r="Y3652" s="13"/>
      <c r="Z3652" s="13"/>
      <c r="AA3652" s="13"/>
      <c r="AB3652" s="13"/>
      <c r="AC3652" s="13"/>
      <c r="AD3652" s="13"/>
      <c r="AE3652" s="13"/>
      <c r="AT3652" s="243" t="s">
        <v>171</v>
      </c>
      <c r="AU3652" s="243" t="s">
        <v>83</v>
      </c>
      <c r="AV3652" s="13" t="s">
        <v>83</v>
      </c>
      <c r="AW3652" s="13" t="s">
        <v>35</v>
      </c>
      <c r="AX3652" s="13" t="s">
        <v>73</v>
      </c>
      <c r="AY3652" s="243" t="s">
        <v>160</v>
      </c>
    </row>
    <row r="3653" s="13" customFormat="1">
      <c r="A3653" s="13"/>
      <c r="B3653" s="232"/>
      <c r="C3653" s="233"/>
      <c r="D3653" s="234" t="s">
        <v>171</v>
      </c>
      <c r="E3653" s="235" t="s">
        <v>19</v>
      </c>
      <c r="F3653" s="236" t="s">
        <v>4103</v>
      </c>
      <c r="G3653" s="233"/>
      <c r="H3653" s="237">
        <v>34.402000000000001</v>
      </c>
      <c r="I3653" s="238"/>
      <c r="J3653" s="233"/>
      <c r="K3653" s="233"/>
      <c r="L3653" s="239"/>
      <c r="M3653" s="240"/>
      <c r="N3653" s="241"/>
      <c r="O3653" s="241"/>
      <c r="P3653" s="241"/>
      <c r="Q3653" s="241"/>
      <c r="R3653" s="241"/>
      <c r="S3653" s="241"/>
      <c r="T3653" s="242"/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3"/>
      <c r="AT3653" s="243" t="s">
        <v>171</v>
      </c>
      <c r="AU3653" s="243" t="s">
        <v>83</v>
      </c>
      <c r="AV3653" s="13" t="s">
        <v>83</v>
      </c>
      <c r="AW3653" s="13" t="s">
        <v>35</v>
      </c>
      <c r="AX3653" s="13" t="s">
        <v>73</v>
      </c>
      <c r="AY3653" s="243" t="s">
        <v>160</v>
      </c>
    </row>
    <row r="3654" s="13" customFormat="1">
      <c r="A3654" s="13"/>
      <c r="B3654" s="232"/>
      <c r="C3654" s="233"/>
      <c r="D3654" s="234" t="s">
        <v>171</v>
      </c>
      <c r="E3654" s="235" t="s">
        <v>19</v>
      </c>
      <c r="F3654" s="236" t="s">
        <v>4104</v>
      </c>
      <c r="G3654" s="233"/>
      <c r="H3654" s="237">
        <v>1.8080000000000001</v>
      </c>
      <c r="I3654" s="238"/>
      <c r="J3654" s="233"/>
      <c r="K3654" s="233"/>
      <c r="L3654" s="239"/>
      <c r="M3654" s="240"/>
      <c r="N3654" s="241"/>
      <c r="O3654" s="241"/>
      <c r="P3654" s="241"/>
      <c r="Q3654" s="241"/>
      <c r="R3654" s="241"/>
      <c r="S3654" s="241"/>
      <c r="T3654" s="242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  <c r="AT3654" s="243" t="s">
        <v>171</v>
      </c>
      <c r="AU3654" s="243" t="s">
        <v>83</v>
      </c>
      <c r="AV3654" s="13" t="s">
        <v>83</v>
      </c>
      <c r="AW3654" s="13" t="s">
        <v>35</v>
      </c>
      <c r="AX3654" s="13" t="s">
        <v>73</v>
      </c>
      <c r="AY3654" s="243" t="s">
        <v>160</v>
      </c>
    </row>
    <row r="3655" s="13" customFormat="1">
      <c r="A3655" s="13"/>
      <c r="B3655" s="232"/>
      <c r="C3655" s="233"/>
      <c r="D3655" s="234" t="s">
        <v>171</v>
      </c>
      <c r="E3655" s="235" t="s">
        <v>19</v>
      </c>
      <c r="F3655" s="236" t="s">
        <v>4105</v>
      </c>
      <c r="G3655" s="233"/>
      <c r="H3655" s="237">
        <v>25.059999999999999</v>
      </c>
      <c r="I3655" s="238"/>
      <c r="J3655" s="233"/>
      <c r="K3655" s="233"/>
      <c r="L3655" s="239"/>
      <c r="M3655" s="240"/>
      <c r="N3655" s="241"/>
      <c r="O3655" s="241"/>
      <c r="P3655" s="241"/>
      <c r="Q3655" s="241"/>
      <c r="R3655" s="241"/>
      <c r="S3655" s="241"/>
      <c r="T3655" s="242"/>
      <c r="U3655" s="13"/>
      <c r="V3655" s="13"/>
      <c r="W3655" s="13"/>
      <c r="X3655" s="13"/>
      <c r="Y3655" s="13"/>
      <c r="Z3655" s="13"/>
      <c r="AA3655" s="13"/>
      <c r="AB3655" s="13"/>
      <c r="AC3655" s="13"/>
      <c r="AD3655" s="13"/>
      <c r="AE3655" s="13"/>
      <c r="AT3655" s="243" t="s">
        <v>171</v>
      </c>
      <c r="AU3655" s="243" t="s">
        <v>83</v>
      </c>
      <c r="AV3655" s="13" t="s">
        <v>83</v>
      </c>
      <c r="AW3655" s="13" t="s">
        <v>35</v>
      </c>
      <c r="AX3655" s="13" t="s">
        <v>73</v>
      </c>
      <c r="AY3655" s="243" t="s">
        <v>160</v>
      </c>
    </row>
    <row r="3656" s="13" customFormat="1">
      <c r="A3656" s="13"/>
      <c r="B3656" s="232"/>
      <c r="C3656" s="233"/>
      <c r="D3656" s="234" t="s">
        <v>171</v>
      </c>
      <c r="E3656" s="235" t="s">
        <v>19</v>
      </c>
      <c r="F3656" s="236" t="s">
        <v>4106</v>
      </c>
      <c r="G3656" s="233"/>
      <c r="H3656" s="237">
        <v>3.7890000000000001</v>
      </c>
      <c r="I3656" s="238"/>
      <c r="J3656" s="233"/>
      <c r="K3656" s="233"/>
      <c r="L3656" s="239"/>
      <c r="M3656" s="240"/>
      <c r="N3656" s="241"/>
      <c r="O3656" s="241"/>
      <c r="P3656" s="241"/>
      <c r="Q3656" s="241"/>
      <c r="R3656" s="241"/>
      <c r="S3656" s="241"/>
      <c r="T3656" s="242"/>
      <c r="U3656" s="13"/>
      <c r="V3656" s="13"/>
      <c r="W3656" s="13"/>
      <c r="X3656" s="13"/>
      <c r="Y3656" s="13"/>
      <c r="Z3656" s="13"/>
      <c r="AA3656" s="13"/>
      <c r="AB3656" s="13"/>
      <c r="AC3656" s="13"/>
      <c r="AD3656" s="13"/>
      <c r="AE3656" s="13"/>
      <c r="AT3656" s="243" t="s">
        <v>171</v>
      </c>
      <c r="AU3656" s="243" t="s">
        <v>83</v>
      </c>
      <c r="AV3656" s="13" t="s">
        <v>83</v>
      </c>
      <c r="AW3656" s="13" t="s">
        <v>35</v>
      </c>
      <c r="AX3656" s="13" t="s">
        <v>73</v>
      </c>
      <c r="AY3656" s="243" t="s">
        <v>160</v>
      </c>
    </row>
    <row r="3657" s="13" customFormat="1">
      <c r="A3657" s="13"/>
      <c r="B3657" s="232"/>
      <c r="C3657" s="233"/>
      <c r="D3657" s="234" t="s">
        <v>171</v>
      </c>
      <c r="E3657" s="235" t="s">
        <v>19</v>
      </c>
      <c r="F3657" s="236" t="s">
        <v>4107</v>
      </c>
      <c r="G3657" s="233"/>
      <c r="H3657" s="237">
        <v>1.736</v>
      </c>
      <c r="I3657" s="238"/>
      <c r="J3657" s="233"/>
      <c r="K3657" s="233"/>
      <c r="L3657" s="239"/>
      <c r="M3657" s="240"/>
      <c r="N3657" s="241"/>
      <c r="O3657" s="241"/>
      <c r="P3657" s="241"/>
      <c r="Q3657" s="241"/>
      <c r="R3657" s="241"/>
      <c r="S3657" s="241"/>
      <c r="T3657" s="242"/>
      <c r="U3657" s="13"/>
      <c r="V3657" s="13"/>
      <c r="W3657" s="13"/>
      <c r="X3657" s="13"/>
      <c r="Y3657" s="13"/>
      <c r="Z3657" s="13"/>
      <c r="AA3657" s="13"/>
      <c r="AB3657" s="13"/>
      <c r="AC3657" s="13"/>
      <c r="AD3657" s="13"/>
      <c r="AE3657" s="13"/>
      <c r="AT3657" s="243" t="s">
        <v>171</v>
      </c>
      <c r="AU3657" s="243" t="s">
        <v>83</v>
      </c>
      <c r="AV3657" s="13" t="s">
        <v>83</v>
      </c>
      <c r="AW3657" s="13" t="s">
        <v>35</v>
      </c>
      <c r="AX3657" s="13" t="s">
        <v>73</v>
      </c>
      <c r="AY3657" s="243" t="s">
        <v>160</v>
      </c>
    </row>
    <row r="3658" s="13" customFormat="1">
      <c r="A3658" s="13"/>
      <c r="B3658" s="232"/>
      <c r="C3658" s="233"/>
      <c r="D3658" s="234" t="s">
        <v>171</v>
      </c>
      <c r="E3658" s="235" t="s">
        <v>19</v>
      </c>
      <c r="F3658" s="236" t="s">
        <v>4108</v>
      </c>
      <c r="G3658" s="233"/>
      <c r="H3658" s="237">
        <v>22.454000000000001</v>
      </c>
      <c r="I3658" s="238"/>
      <c r="J3658" s="233"/>
      <c r="K3658" s="233"/>
      <c r="L3658" s="239"/>
      <c r="M3658" s="240"/>
      <c r="N3658" s="241"/>
      <c r="O3658" s="241"/>
      <c r="P3658" s="241"/>
      <c r="Q3658" s="241"/>
      <c r="R3658" s="241"/>
      <c r="S3658" s="241"/>
      <c r="T3658" s="242"/>
      <c r="U3658" s="13"/>
      <c r="V3658" s="13"/>
      <c r="W3658" s="13"/>
      <c r="X3658" s="13"/>
      <c r="Y3658" s="13"/>
      <c r="Z3658" s="13"/>
      <c r="AA3658" s="13"/>
      <c r="AB3658" s="13"/>
      <c r="AC3658" s="13"/>
      <c r="AD3658" s="13"/>
      <c r="AE3658" s="13"/>
      <c r="AT3658" s="243" t="s">
        <v>171</v>
      </c>
      <c r="AU3658" s="243" t="s">
        <v>83</v>
      </c>
      <c r="AV3658" s="13" t="s">
        <v>83</v>
      </c>
      <c r="AW3658" s="13" t="s">
        <v>35</v>
      </c>
      <c r="AX3658" s="13" t="s">
        <v>73</v>
      </c>
      <c r="AY3658" s="243" t="s">
        <v>160</v>
      </c>
    </row>
    <row r="3659" s="13" customFormat="1">
      <c r="A3659" s="13"/>
      <c r="B3659" s="232"/>
      <c r="C3659" s="233"/>
      <c r="D3659" s="234" t="s">
        <v>171</v>
      </c>
      <c r="E3659" s="235" t="s">
        <v>19</v>
      </c>
      <c r="F3659" s="236" t="s">
        <v>4109</v>
      </c>
      <c r="G3659" s="233"/>
      <c r="H3659" s="237">
        <v>26.273</v>
      </c>
      <c r="I3659" s="238"/>
      <c r="J3659" s="233"/>
      <c r="K3659" s="233"/>
      <c r="L3659" s="239"/>
      <c r="M3659" s="240"/>
      <c r="N3659" s="241"/>
      <c r="O3659" s="241"/>
      <c r="P3659" s="241"/>
      <c r="Q3659" s="241"/>
      <c r="R3659" s="241"/>
      <c r="S3659" s="241"/>
      <c r="T3659" s="242"/>
      <c r="U3659" s="13"/>
      <c r="V3659" s="13"/>
      <c r="W3659" s="13"/>
      <c r="X3659" s="13"/>
      <c r="Y3659" s="13"/>
      <c r="Z3659" s="13"/>
      <c r="AA3659" s="13"/>
      <c r="AB3659" s="13"/>
      <c r="AC3659" s="13"/>
      <c r="AD3659" s="13"/>
      <c r="AE3659" s="13"/>
      <c r="AT3659" s="243" t="s">
        <v>171</v>
      </c>
      <c r="AU3659" s="243" t="s">
        <v>83</v>
      </c>
      <c r="AV3659" s="13" t="s">
        <v>83</v>
      </c>
      <c r="AW3659" s="13" t="s">
        <v>35</v>
      </c>
      <c r="AX3659" s="13" t="s">
        <v>73</v>
      </c>
      <c r="AY3659" s="243" t="s">
        <v>160</v>
      </c>
    </row>
    <row r="3660" s="13" customFormat="1">
      <c r="A3660" s="13"/>
      <c r="B3660" s="232"/>
      <c r="C3660" s="233"/>
      <c r="D3660" s="234" t="s">
        <v>171</v>
      </c>
      <c r="E3660" s="235" t="s">
        <v>19</v>
      </c>
      <c r="F3660" s="236" t="s">
        <v>4110</v>
      </c>
      <c r="G3660" s="233"/>
      <c r="H3660" s="237">
        <v>5.6139999999999999</v>
      </c>
      <c r="I3660" s="238"/>
      <c r="J3660" s="233"/>
      <c r="K3660" s="233"/>
      <c r="L3660" s="239"/>
      <c r="M3660" s="240"/>
      <c r="N3660" s="241"/>
      <c r="O3660" s="241"/>
      <c r="P3660" s="241"/>
      <c r="Q3660" s="241"/>
      <c r="R3660" s="241"/>
      <c r="S3660" s="241"/>
      <c r="T3660" s="242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3"/>
      <c r="AT3660" s="243" t="s">
        <v>171</v>
      </c>
      <c r="AU3660" s="243" t="s">
        <v>83</v>
      </c>
      <c r="AV3660" s="13" t="s">
        <v>83</v>
      </c>
      <c r="AW3660" s="13" t="s">
        <v>35</v>
      </c>
      <c r="AX3660" s="13" t="s">
        <v>73</v>
      </c>
      <c r="AY3660" s="243" t="s">
        <v>160</v>
      </c>
    </row>
    <row r="3661" s="13" customFormat="1">
      <c r="A3661" s="13"/>
      <c r="B3661" s="232"/>
      <c r="C3661" s="233"/>
      <c r="D3661" s="234" t="s">
        <v>171</v>
      </c>
      <c r="E3661" s="235" t="s">
        <v>19</v>
      </c>
      <c r="F3661" s="236" t="s">
        <v>4111</v>
      </c>
      <c r="G3661" s="233"/>
      <c r="H3661" s="237">
        <v>191.816</v>
      </c>
      <c r="I3661" s="238"/>
      <c r="J3661" s="233"/>
      <c r="K3661" s="233"/>
      <c r="L3661" s="239"/>
      <c r="M3661" s="240"/>
      <c r="N3661" s="241"/>
      <c r="O3661" s="241"/>
      <c r="P3661" s="241"/>
      <c r="Q3661" s="241"/>
      <c r="R3661" s="241"/>
      <c r="S3661" s="241"/>
      <c r="T3661" s="242"/>
      <c r="U3661" s="13"/>
      <c r="V3661" s="13"/>
      <c r="W3661" s="13"/>
      <c r="X3661" s="13"/>
      <c r="Y3661" s="13"/>
      <c r="Z3661" s="13"/>
      <c r="AA3661" s="13"/>
      <c r="AB3661" s="13"/>
      <c r="AC3661" s="13"/>
      <c r="AD3661" s="13"/>
      <c r="AE3661" s="13"/>
      <c r="AT3661" s="243" t="s">
        <v>171</v>
      </c>
      <c r="AU3661" s="243" t="s">
        <v>83</v>
      </c>
      <c r="AV3661" s="13" t="s">
        <v>83</v>
      </c>
      <c r="AW3661" s="13" t="s">
        <v>35</v>
      </c>
      <c r="AX3661" s="13" t="s">
        <v>73</v>
      </c>
      <c r="AY3661" s="243" t="s">
        <v>160</v>
      </c>
    </row>
    <row r="3662" s="13" customFormat="1">
      <c r="A3662" s="13"/>
      <c r="B3662" s="232"/>
      <c r="C3662" s="233"/>
      <c r="D3662" s="234" t="s">
        <v>171</v>
      </c>
      <c r="E3662" s="235" t="s">
        <v>19</v>
      </c>
      <c r="F3662" s="236" t="s">
        <v>4112</v>
      </c>
      <c r="G3662" s="233"/>
      <c r="H3662" s="237">
        <v>-26.369</v>
      </c>
      <c r="I3662" s="238"/>
      <c r="J3662" s="233"/>
      <c r="K3662" s="233"/>
      <c r="L3662" s="239"/>
      <c r="M3662" s="240"/>
      <c r="N3662" s="241"/>
      <c r="O3662" s="241"/>
      <c r="P3662" s="241"/>
      <c r="Q3662" s="241"/>
      <c r="R3662" s="241"/>
      <c r="S3662" s="241"/>
      <c r="T3662" s="242"/>
      <c r="U3662" s="13"/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3"/>
      <c r="AT3662" s="243" t="s">
        <v>171</v>
      </c>
      <c r="AU3662" s="243" t="s">
        <v>83</v>
      </c>
      <c r="AV3662" s="13" t="s">
        <v>83</v>
      </c>
      <c r="AW3662" s="13" t="s">
        <v>35</v>
      </c>
      <c r="AX3662" s="13" t="s">
        <v>73</v>
      </c>
      <c r="AY3662" s="243" t="s">
        <v>160</v>
      </c>
    </row>
    <row r="3663" s="13" customFormat="1">
      <c r="A3663" s="13"/>
      <c r="B3663" s="232"/>
      <c r="C3663" s="233"/>
      <c r="D3663" s="234" t="s">
        <v>171</v>
      </c>
      <c r="E3663" s="235" t="s">
        <v>19</v>
      </c>
      <c r="F3663" s="236" t="s">
        <v>4113</v>
      </c>
      <c r="G3663" s="233"/>
      <c r="H3663" s="237">
        <v>61.837000000000003</v>
      </c>
      <c r="I3663" s="238"/>
      <c r="J3663" s="233"/>
      <c r="K3663" s="233"/>
      <c r="L3663" s="239"/>
      <c r="M3663" s="240"/>
      <c r="N3663" s="241"/>
      <c r="O3663" s="241"/>
      <c r="P3663" s="241"/>
      <c r="Q3663" s="241"/>
      <c r="R3663" s="241"/>
      <c r="S3663" s="241"/>
      <c r="T3663" s="242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  <c r="AT3663" s="243" t="s">
        <v>171</v>
      </c>
      <c r="AU3663" s="243" t="s">
        <v>83</v>
      </c>
      <c r="AV3663" s="13" t="s">
        <v>83</v>
      </c>
      <c r="AW3663" s="13" t="s">
        <v>35</v>
      </c>
      <c r="AX3663" s="13" t="s">
        <v>73</v>
      </c>
      <c r="AY3663" s="243" t="s">
        <v>160</v>
      </c>
    </row>
    <row r="3664" s="15" customFormat="1">
      <c r="A3664" s="15"/>
      <c r="B3664" s="265"/>
      <c r="C3664" s="266"/>
      <c r="D3664" s="234" t="s">
        <v>171</v>
      </c>
      <c r="E3664" s="267" t="s">
        <v>19</v>
      </c>
      <c r="F3664" s="268" t="s">
        <v>4114</v>
      </c>
      <c r="G3664" s="266"/>
      <c r="H3664" s="269">
        <v>1400.9269999999999</v>
      </c>
      <c r="I3664" s="270"/>
      <c r="J3664" s="266"/>
      <c r="K3664" s="266"/>
      <c r="L3664" s="271"/>
      <c r="M3664" s="272"/>
      <c r="N3664" s="273"/>
      <c r="O3664" s="273"/>
      <c r="P3664" s="273"/>
      <c r="Q3664" s="273"/>
      <c r="R3664" s="273"/>
      <c r="S3664" s="273"/>
      <c r="T3664" s="274"/>
      <c r="U3664" s="15"/>
      <c r="V3664" s="15"/>
      <c r="W3664" s="15"/>
      <c r="X3664" s="15"/>
      <c r="Y3664" s="15"/>
      <c r="Z3664" s="15"/>
      <c r="AA3664" s="15"/>
      <c r="AB3664" s="15"/>
      <c r="AC3664" s="15"/>
      <c r="AD3664" s="15"/>
      <c r="AE3664" s="15"/>
      <c r="AT3664" s="275" t="s">
        <v>171</v>
      </c>
      <c r="AU3664" s="275" t="s">
        <v>83</v>
      </c>
      <c r="AV3664" s="15" t="s">
        <v>181</v>
      </c>
      <c r="AW3664" s="15" t="s">
        <v>35</v>
      </c>
      <c r="AX3664" s="15" t="s">
        <v>73</v>
      </c>
      <c r="AY3664" s="275" t="s">
        <v>160</v>
      </c>
    </row>
    <row r="3665" s="13" customFormat="1">
      <c r="A3665" s="13"/>
      <c r="B3665" s="232"/>
      <c r="C3665" s="233"/>
      <c r="D3665" s="234" t="s">
        <v>171</v>
      </c>
      <c r="E3665" s="235" t="s">
        <v>19</v>
      </c>
      <c r="F3665" s="236" t="s">
        <v>4115</v>
      </c>
      <c r="G3665" s="233"/>
      <c r="H3665" s="237">
        <v>121.229</v>
      </c>
      <c r="I3665" s="238"/>
      <c r="J3665" s="233"/>
      <c r="K3665" s="233"/>
      <c r="L3665" s="239"/>
      <c r="M3665" s="240"/>
      <c r="N3665" s="241"/>
      <c r="O3665" s="241"/>
      <c r="P3665" s="241"/>
      <c r="Q3665" s="241"/>
      <c r="R3665" s="241"/>
      <c r="S3665" s="241"/>
      <c r="T3665" s="242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T3665" s="243" t="s">
        <v>171</v>
      </c>
      <c r="AU3665" s="243" t="s">
        <v>83</v>
      </c>
      <c r="AV3665" s="13" t="s">
        <v>83</v>
      </c>
      <c r="AW3665" s="13" t="s">
        <v>35</v>
      </c>
      <c r="AX3665" s="13" t="s">
        <v>73</v>
      </c>
      <c r="AY3665" s="243" t="s">
        <v>160</v>
      </c>
    </row>
    <row r="3666" s="13" customFormat="1">
      <c r="A3666" s="13"/>
      <c r="B3666" s="232"/>
      <c r="C3666" s="233"/>
      <c r="D3666" s="234" t="s">
        <v>171</v>
      </c>
      <c r="E3666" s="235" t="s">
        <v>19</v>
      </c>
      <c r="F3666" s="236" t="s">
        <v>4116</v>
      </c>
      <c r="G3666" s="233"/>
      <c r="H3666" s="237">
        <v>-6.8979999999999997</v>
      </c>
      <c r="I3666" s="238"/>
      <c r="J3666" s="233"/>
      <c r="K3666" s="233"/>
      <c r="L3666" s="239"/>
      <c r="M3666" s="240"/>
      <c r="N3666" s="241"/>
      <c r="O3666" s="241"/>
      <c r="P3666" s="241"/>
      <c r="Q3666" s="241"/>
      <c r="R3666" s="241"/>
      <c r="S3666" s="241"/>
      <c r="T3666" s="242"/>
      <c r="U3666" s="13"/>
      <c r="V3666" s="13"/>
      <c r="W3666" s="13"/>
      <c r="X3666" s="13"/>
      <c r="Y3666" s="13"/>
      <c r="Z3666" s="13"/>
      <c r="AA3666" s="13"/>
      <c r="AB3666" s="13"/>
      <c r="AC3666" s="13"/>
      <c r="AD3666" s="13"/>
      <c r="AE3666" s="13"/>
      <c r="AT3666" s="243" t="s">
        <v>171</v>
      </c>
      <c r="AU3666" s="243" t="s">
        <v>83</v>
      </c>
      <c r="AV3666" s="13" t="s">
        <v>83</v>
      </c>
      <c r="AW3666" s="13" t="s">
        <v>35</v>
      </c>
      <c r="AX3666" s="13" t="s">
        <v>73</v>
      </c>
      <c r="AY3666" s="243" t="s">
        <v>160</v>
      </c>
    </row>
    <row r="3667" s="13" customFormat="1">
      <c r="A3667" s="13"/>
      <c r="B3667" s="232"/>
      <c r="C3667" s="233"/>
      <c r="D3667" s="234" t="s">
        <v>171</v>
      </c>
      <c r="E3667" s="235" t="s">
        <v>19</v>
      </c>
      <c r="F3667" s="236" t="s">
        <v>4117</v>
      </c>
      <c r="G3667" s="233"/>
      <c r="H3667" s="237">
        <v>45.963000000000001</v>
      </c>
      <c r="I3667" s="238"/>
      <c r="J3667" s="233"/>
      <c r="K3667" s="233"/>
      <c r="L3667" s="239"/>
      <c r="M3667" s="240"/>
      <c r="N3667" s="241"/>
      <c r="O3667" s="241"/>
      <c r="P3667" s="241"/>
      <c r="Q3667" s="241"/>
      <c r="R3667" s="241"/>
      <c r="S3667" s="241"/>
      <c r="T3667" s="242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  <c r="AT3667" s="243" t="s">
        <v>171</v>
      </c>
      <c r="AU3667" s="243" t="s">
        <v>83</v>
      </c>
      <c r="AV3667" s="13" t="s">
        <v>83</v>
      </c>
      <c r="AW3667" s="13" t="s">
        <v>35</v>
      </c>
      <c r="AX3667" s="13" t="s">
        <v>73</v>
      </c>
      <c r="AY3667" s="243" t="s">
        <v>160</v>
      </c>
    </row>
    <row r="3668" s="13" customFormat="1">
      <c r="A3668" s="13"/>
      <c r="B3668" s="232"/>
      <c r="C3668" s="233"/>
      <c r="D3668" s="234" t="s">
        <v>171</v>
      </c>
      <c r="E3668" s="235" t="s">
        <v>19</v>
      </c>
      <c r="F3668" s="236" t="s">
        <v>4118</v>
      </c>
      <c r="G3668" s="233"/>
      <c r="H3668" s="237">
        <v>92.192999999999998</v>
      </c>
      <c r="I3668" s="238"/>
      <c r="J3668" s="233"/>
      <c r="K3668" s="233"/>
      <c r="L3668" s="239"/>
      <c r="M3668" s="240"/>
      <c r="N3668" s="241"/>
      <c r="O3668" s="241"/>
      <c r="P3668" s="241"/>
      <c r="Q3668" s="241"/>
      <c r="R3668" s="241"/>
      <c r="S3668" s="241"/>
      <c r="T3668" s="242"/>
      <c r="U3668" s="13"/>
      <c r="V3668" s="13"/>
      <c r="W3668" s="13"/>
      <c r="X3668" s="13"/>
      <c r="Y3668" s="13"/>
      <c r="Z3668" s="13"/>
      <c r="AA3668" s="13"/>
      <c r="AB3668" s="13"/>
      <c r="AC3668" s="13"/>
      <c r="AD3668" s="13"/>
      <c r="AE3668" s="13"/>
      <c r="AT3668" s="243" t="s">
        <v>171</v>
      </c>
      <c r="AU3668" s="243" t="s">
        <v>83</v>
      </c>
      <c r="AV3668" s="13" t="s">
        <v>83</v>
      </c>
      <c r="AW3668" s="13" t="s">
        <v>35</v>
      </c>
      <c r="AX3668" s="13" t="s">
        <v>73</v>
      </c>
      <c r="AY3668" s="243" t="s">
        <v>160</v>
      </c>
    </row>
    <row r="3669" s="13" customFormat="1">
      <c r="A3669" s="13"/>
      <c r="B3669" s="232"/>
      <c r="C3669" s="233"/>
      <c r="D3669" s="234" t="s">
        <v>171</v>
      </c>
      <c r="E3669" s="235" t="s">
        <v>19</v>
      </c>
      <c r="F3669" s="236" t="s">
        <v>4119</v>
      </c>
      <c r="G3669" s="233"/>
      <c r="H3669" s="237">
        <v>109.036</v>
      </c>
      <c r="I3669" s="238"/>
      <c r="J3669" s="233"/>
      <c r="K3669" s="233"/>
      <c r="L3669" s="239"/>
      <c r="M3669" s="240"/>
      <c r="N3669" s="241"/>
      <c r="O3669" s="241"/>
      <c r="P3669" s="241"/>
      <c r="Q3669" s="241"/>
      <c r="R3669" s="241"/>
      <c r="S3669" s="241"/>
      <c r="T3669" s="242"/>
      <c r="U3669" s="13"/>
      <c r="V3669" s="13"/>
      <c r="W3669" s="13"/>
      <c r="X3669" s="13"/>
      <c r="Y3669" s="13"/>
      <c r="Z3669" s="13"/>
      <c r="AA3669" s="13"/>
      <c r="AB3669" s="13"/>
      <c r="AC3669" s="13"/>
      <c r="AD3669" s="13"/>
      <c r="AE3669" s="13"/>
      <c r="AT3669" s="243" t="s">
        <v>171</v>
      </c>
      <c r="AU3669" s="243" t="s">
        <v>83</v>
      </c>
      <c r="AV3669" s="13" t="s">
        <v>83</v>
      </c>
      <c r="AW3669" s="13" t="s">
        <v>35</v>
      </c>
      <c r="AX3669" s="13" t="s">
        <v>73</v>
      </c>
      <c r="AY3669" s="243" t="s">
        <v>160</v>
      </c>
    </row>
    <row r="3670" s="13" customFormat="1">
      <c r="A3670" s="13"/>
      <c r="B3670" s="232"/>
      <c r="C3670" s="233"/>
      <c r="D3670" s="234" t="s">
        <v>171</v>
      </c>
      <c r="E3670" s="235" t="s">
        <v>19</v>
      </c>
      <c r="F3670" s="236" t="s">
        <v>4120</v>
      </c>
      <c r="G3670" s="233"/>
      <c r="H3670" s="237">
        <v>133.55000000000001</v>
      </c>
      <c r="I3670" s="238"/>
      <c r="J3670" s="233"/>
      <c r="K3670" s="233"/>
      <c r="L3670" s="239"/>
      <c r="M3670" s="240"/>
      <c r="N3670" s="241"/>
      <c r="O3670" s="241"/>
      <c r="P3670" s="241"/>
      <c r="Q3670" s="241"/>
      <c r="R3670" s="241"/>
      <c r="S3670" s="241"/>
      <c r="T3670" s="242"/>
      <c r="U3670" s="13"/>
      <c r="V3670" s="13"/>
      <c r="W3670" s="13"/>
      <c r="X3670" s="13"/>
      <c r="Y3670" s="13"/>
      <c r="Z3670" s="13"/>
      <c r="AA3670" s="13"/>
      <c r="AB3670" s="13"/>
      <c r="AC3670" s="13"/>
      <c r="AD3670" s="13"/>
      <c r="AE3670" s="13"/>
      <c r="AT3670" s="243" t="s">
        <v>171</v>
      </c>
      <c r="AU3670" s="243" t="s">
        <v>83</v>
      </c>
      <c r="AV3670" s="13" t="s">
        <v>83</v>
      </c>
      <c r="AW3670" s="13" t="s">
        <v>35</v>
      </c>
      <c r="AX3670" s="13" t="s">
        <v>73</v>
      </c>
      <c r="AY3670" s="243" t="s">
        <v>160</v>
      </c>
    </row>
    <row r="3671" s="13" customFormat="1">
      <c r="A3671" s="13"/>
      <c r="B3671" s="232"/>
      <c r="C3671" s="233"/>
      <c r="D3671" s="234" t="s">
        <v>171</v>
      </c>
      <c r="E3671" s="235" t="s">
        <v>19</v>
      </c>
      <c r="F3671" s="236" t="s">
        <v>4121</v>
      </c>
      <c r="G3671" s="233"/>
      <c r="H3671" s="237">
        <v>-13.16</v>
      </c>
      <c r="I3671" s="238"/>
      <c r="J3671" s="233"/>
      <c r="K3671" s="233"/>
      <c r="L3671" s="239"/>
      <c r="M3671" s="240"/>
      <c r="N3671" s="241"/>
      <c r="O3671" s="241"/>
      <c r="P3671" s="241"/>
      <c r="Q3671" s="241"/>
      <c r="R3671" s="241"/>
      <c r="S3671" s="241"/>
      <c r="T3671" s="242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T3671" s="243" t="s">
        <v>171</v>
      </c>
      <c r="AU3671" s="243" t="s">
        <v>83</v>
      </c>
      <c r="AV3671" s="13" t="s">
        <v>83</v>
      </c>
      <c r="AW3671" s="13" t="s">
        <v>35</v>
      </c>
      <c r="AX3671" s="13" t="s">
        <v>73</v>
      </c>
      <c r="AY3671" s="243" t="s">
        <v>160</v>
      </c>
    </row>
    <row r="3672" s="13" customFormat="1">
      <c r="A3672" s="13"/>
      <c r="B3672" s="232"/>
      <c r="C3672" s="233"/>
      <c r="D3672" s="234" t="s">
        <v>171</v>
      </c>
      <c r="E3672" s="235" t="s">
        <v>19</v>
      </c>
      <c r="F3672" s="236" t="s">
        <v>4122</v>
      </c>
      <c r="G3672" s="233"/>
      <c r="H3672" s="237">
        <v>65.894000000000005</v>
      </c>
      <c r="I3672" s="238"/>
      <c r="J3672" s="233"/>
      <c r="K3672" s="233"/>
      <c r="L3672" s="239"/>
      <c r="M3672" s="240"/>
      <c r="N3672" s="241"/>
      <c r="O3672" s="241"/>
      <c r="P3672" s="241"/>
      <c r="Q3672" s="241"/>
      <c r="R3672" s="241"/>
      <c r="S3672" s="241"/>
      <c r="T3672" s="242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T3672" s="243" t="s">
        <v>171</v>
      </c>
      <c r="AU3672" s="243" t="s">
        <v>83</v>
      </c>
      <c r="AV3672" s="13" t="s">
        <v>83</v>
      </c>
      <c r="AW3672" s="13" t="s">
        <v>35</v>
      </c>
      <c r="AX3672" s="13" t="s">
        <v>73</v>
      </c>
      <c r="AY3672" s="243" t="s">
        <v>160</v>
      </c>
    </row>
    <row r="3673" s="13" customFormat="1">
      <c r="A3673" s="13"/>
      <c r="B3673" s="232"/>
      <c r="C3673" s="233"/>
      <c r="D3673" s="234" t="s">
        <v>171</v>
      </c>
      <c r="E3673" s="235" t="s">
        <v>19</v>
      </c>
      <c r="F3673" s="236" t="s">
        <v>4123</v>
      </c>
      <c r="G3673" s="233"/>
      <c r="H3673" s="237">
        <v>90.939999999999998</v>
      </c>
      <c r="I3673" s="238"/>
      <c r="J3673" s="233"/>
      <c r="K3673" s="233"/>
      <c r="L3673" s="239"/>
      <c r="M3673" s="240"/>
      <c r="N3673" s="241"/>
      <c r="O3673" s="241"/>
      <c r="P3673" s="241"/>
      <c r="Q3673" s="241"/>
      <c r="R3673" s="241"/>
      <c r="S3673" s="241"/>
      <c r="T3673" s="242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T3673" s="243" t="s">
        <v>171</v>
      </c>
      <c r="AU3673" s="243" t="s">
        <v>83</v>
      </c>
      <c r="AV3673" s="13" t="s">
        <v>83</v>
      </c>
      <c r="AW3673" s="13" t="s">
        <v>35</v>
      </c>
      <c r="AX3673" s="13" t="s">
        <v>73</v>
      </c>
      <c r="AY3673" s="243" t="s">
        <v>160</v>
      </c>
    </row>
    <row r="3674" s="13" customFormat="1">
      <c r="A3674" s="13"/>
      <c r="B3674" s="232"/>
      <c r="C3674" s="233"/>
      <c r="D3674" s="234" t="s">
        <v>171</v>
      </c>
      <c r="E3674" s="235" t="s">
        <v>19</v>
      </c>
      <c r="F3674" s="236" t="s">
        <v>4124</v>
      </c>
      <c r="G3674" s="233"/>
      <c r="H3674" s="237">
        <v>-15.119999999999999</v>
      </c>
      <c r="I3674" s="238"/>
      <c r="J3674" s="233"/>
      <c r="K3674" s="233"/>
      <c r="L3674" s="239"/>
      <c r="M3674" s="240"/>
      <c r="N3674" s="241"/>
      <c r="O3674" s="241"/>
      <c r="P3674" s="241"/>
      <c r="Q3674" s="241"/>
      <c r="R3674" s="241"/>
      <c r="S3674" s="241"/>
      <c r="T3674" s="242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  <c r="AT3674" s="243" t="s">
        <v>171</v>
      </c>
      <c r="AU3674" s="243" t="s">
        <v>83</v>
      </c>
      <c r="AV3674" s="13" t="s">
        <v>83</v>
      </c>
      <c r="AW3674" s="13" t="s">
        <v>35</v>
      </c>
      <c r="AX3674" s="13" t="s">
        <v>73</v>
      </c>
      <c r="AY3674" s="243" t="s">
        <v>160</v>
      </c>
    </row>
    <row r="3675" s="13" customFormat="1">
      <c r="A3675" s="13"/>
      <c r="B3675" s="232"/>
      <c r="C3675" s="233"/>
      <c r="D3675" s="234" t="s">
        <v>171</v>
      </c>
      <c r="E3675" s="235" t="s">
        <v>19</v>
      </c>
      <c r="F3675" s="236" t="s">
        <v>4125</v>
      </c>
      <c r="G3675" s="233"/>
      <c r="H3675" s="237">
        <v>4.617</v>
      </c>
      <c r="I3675" s="238"/>
      <c r="J3675" s="233"/>
      <c r="K3675" s="233"/>
      <c r="L3675" s="239"/>
      <c r="M3675" s="240"/>
      <c r="N3675" s="241"/>
      <c r="O3675" s="241"/>
      <c r="P3675" s="241"/>
      <c r="Q3675" s="241"/>
      <c r="R3675" s="241"/>
      <c r="S3675" s="241"/>
      <c r="T3675" s="242"/>
      <c r="U3675" s="13"/>
      <c r="V3675" s="13"/>
      <c r="W3675" s="13"/>
      <c r="X3675" s="13"/>
      <c r="Y3675" s="13"/>
      <c r="Z3675" s="13"/>
      <c r="AA3675" s="13"/>
      <c r="AB3675" s="13"/>
      <c r="AC3675" s="13"/>
      <c r="AD3675" s="13"/>
      <c r="AE3675" s="13"/>
      <c r="AT3675" s="243" t="s">
        <v>171</v>
      </c>
      <c r="AU3675" s="243" t="s">
        <v>83</v>
      </c>
      <c r="AV3675" s="13" t="s">
        <v>83</v>
      </c>
      <c r="AW3675" s="13" t="s">
        <v>35</v>
      </c>
      <c r="AX3675" s="13" t="s">
        <v>73</v>
      </c>
      <c r="AY3675" s="243" t="s">
        <v>160</v>
      </c>
    </row>
    <row r="3676" s="13" customFormat="1">
      <c r="A3676" s="13"/>
      <c r="B3676" s="232"/>
      <c r="C3676" s="233"/>
      <c r="D3676" s="234" t="s">
        <v>171</v>
      </c>
      <c r="E3676" s="235" t="s">
        <v>19</v>
      </c>
      <c r="F3676" s="236" t="s">
        <v>4126</v>
      </c>
      <c r="G3676" s="233"/>
      <c r="H3676" s="237">
        <v>8.5739999999999998</v>
      </c>
      <c r="I3676" s="238"/>
      <c r="J3676" s="233"/>
      <c r="K3676" s="233"/>
      <c r="L3676" s="239"/>
      <c r="M3676" s="240"/>
      <c r="N3676" s="241"/>
      <c r="O3676" s="241"/>
      <c r="P3676" s="241"/>
      <c r="Q3676" s="241"/>
      <c r="R3676" s="241"/>
      <c r="S3676" s="241"/>
      <c r="T3676" s="242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  <c r="AT3676" s="243" t="s">
        <v>171</v>
      </c>
      <c r="AU3676" s="243" t="s">
        <v>83</v>
      </c>
      <c r="AV3676" s="13" t="s">
        <v>83</v>
      </c>
      <c r="AW3676" s="13" t="s">
        <v>35</v>
      </c>
      <c r="AX3676" s="13" t="s">
        <v>73</v>
      </c>
      <c r="AY3676" s="243" t="s">
        <v>160</v>
      </c>
    </row>
    <row r="3677" s="13" customFormat="1">
      <c r="A3677" s="13"/>
      <c r="B3677" s="232"/>
      <c r="C3677" s="233"/>
      <c r="D3677" s="234" t="s">
        <v>171</v>
      </c>
      <c r="E3677" s="235" t="s">
        <v>19</v>
      </c>
      <c r="F3677" s="236" t="s">
        <v>4127</v>
      </c>
      <c r="G3677" s="233"/>
      <c r="H3677" s="237">
        <v>24.991</v>
      </c>
      <c r="I3677" s="238"/>
      <c r="J3677" s="233"/>
      <c r="K3677" s="233"/>
      <c r="L3677" s="239"/>
      <c r="M3677" s="240"/>
      <c r="N3677" s="241"/>
      <c r="O3677" s="241"/>
      <c r="P3677" s="241"/>
      <c r="Q3677" s="241"/>
      <c r="R3677" s="241"/>
      <c r="S3677" s="241"/>
      <c r="T3677" s="242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T3677" s="243" t="s">
        <v>171</v>
      </c>
      <c r="AU3677" s="243" t="s">
        <v>83</v>
      </c>
      <c r="AV3677" s="13" t="s">
        <v>83</v>
      </c>
      <c r="AW3677" s="13" t="s">
        <v>35</v>
      </c>
      <c r="AX3677" s="13" t="s">
        <v>73</v>
      </c>
      <c r="AY3677" s="243" t="s">
        <v>160</v>
      </c>
    </row>
    <row r="3678" s="13" customFormat="1">
      <c r="A3678" s="13"/>
      <c r="B3678" s="232"/>
      <c r="C3678" s="233"/>
      <c r="D3678" s="234" t="s">
        <v>171</v>
      </c>
      <c r="E3678" s="235" t="s">
        <v>19</v>
      </c>
      <c r="F3678" s="236" t="s">
        <v>4128</v>
      </c>
      <c r="G3678" s="233"/>
      <c r="H3678" s="237">
        <v>15.829000000000001</v>
      </c>
      <c r="I3678" s="238"/>
      <c r="J3678" s="233"/>
      <c r="K3678" s="233"/>
      <c r="L3678" s="239"/>
      <c r="M3678" s="240"/>
      <c r="N3678" s="241"/>
      <c r="O3678" s="241"/>
      <c r="P3678" s="241"/>
      <c r="Q3678" s="241"/>
      <c r="R3678" s="241"/>
      <c r="S3678" s="241"/>
      <c r="T3678" s="242"/>
      <c r="U3678" s="13"/>
      <c r="V3678" s="13"/>
      <c r="W3678" s="13"/>
      <c r="X3678" s="13"/>
      <c r="Y3678" s="13"/>
      <c r="Z3678" s="13"/>
      <c r="AA3678" s="13"/>
      <c r="AB3678" s="13"/>
      <c r="AC3678" s="13"/>
      <c r="AD3678" s="13"/>
      <c r="AE3678" s="13"/>
      <c r="AT3678" s="243" t="s">
        <v>171</v>
      </c>
      <c r="AU3678" s="243" t="s">
        <v>83</v>
      </c>
      <c r="AV3678" s="13" t="s">
        <v>83</v>
      </c>
      <c r="AW3678" s="13" t="s">
        <v>35</v>
      </c>
      <c r="AX3678" s="13" t="s">
        <v>73</v>
      </c>
      <c r="AY3678" s="243" t="s">
        <v>160</v>
      </c>
    </row>
    <row r="3679" s="13" customFormat="1">
      <c r="A3679" s="13"/>
      <c r="B3679" s="232"/>
      <c r="C3679" s="233"/>
      <c r="D3679" s="234" t="s">
        <v>171</v>
      </c>
      <c r="E3679" s="235" t="s">
        <v>19</v>
      </c>
      <c r="F3679" s="236" t="s">
        <v>4129</v>
      </c>
      <c r="G3679" s="233"/>
      <c r="H3679" s="237">
        <v>2.536</v>
      </c>
      <c r="I3679" s="238"/>
      <c r="J3679" s="233"/>
      <c r="K3679" s="233"/>
      <c r="L3679" s="239"/>
      <c r="M3679" s="240"/>
      <c r="N3679" s="241"/>
      <c r="O3679" s="241"/>
      <c r="P3679" s="241"/>
      <c r="Q3679" s="241"/>
      <c r="R3679" s="241"/>
      <c r="S3679" s="241"/>
      <c r="T3679" s="242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T3679" s="243" t="s">
        <v>171</v>
      </c>
      <c r="AU3679" s="243" t="s">
        <v>83</v>
      </c>
      <c r="AV3679" s="13" t="s">
        <v>83</v>
      </c>
      <c r="AW3679" s="13" t="s">
        <v>35</v>
      </c>
      <c r="AX3679" s="13" t="s">
        <v>73</v>
      </c>
      <c r="AY3679" s="243" t="s">
        <v>160</v>
      </c>
    </row>
    <row r="3680" s="13" customFormat="1">
      <c r="A3680" s="13"/>
      <c r="B3680" s="232"/>
      <c r="C3680" s="233"/>
      <c r="D3680" s="234" t="s">
        <v>171</v>
      </c>
      <c r="E3680" s="235" t="s">
        <v>19</v>
      </c>
      <c r="F3680" s="236" t="s">
        <v>4130</v>
      </c>
      <c r="G3680" s="233"/>
      <c r="H3680" s="237">
        <v>4.7430000000000003</v>
      </c>
      <c r="I3680" s="238"/>
      <c r="J3680" s="233"/>
      <c r="K3680" s="233"/>
      <c r="L3680" s="239"/>
      <c r="M3680" s="240"/>
      <c r="N3680" s="241"/>
      <c r="O3680" s="241"/>
      <c r="P3680" s="241"/>
      <c r="Q3680" s="241"/>
      <c r="R3680" s="241"/>
      <c r="S3680" s="241"/>
      <c r="T3680" s="242"/>
      <c r="U3680" s="13"/>
      <c r="V3680" s="13"/>
      <c r="W3680" s="13"/>
      <c r="X3680" s="13"/>
      <c r="Y3680" s="13"/>
      <c r="Z3680" s="13"/>
      <c r="AA3680" s="13"/>
      <c r="AB3680" s="13"/>
      <c r="AC3680" s="13"/>
      <c r="AD3680" s="13"/>
      <c r="AE3680" s="13"/>
      <c r="AT3680" s="243" t="s">
        <v>171</v>
      </c>
      <c r="AU3680" s="243" t="s">
        <v>83</v>
      </c>
      <c r="AV3680" s="13" t="s">
        <v>83</v>
      </c>
      <c r="AW3680" s="13" t="s">
        <v>35</v>
      </c>
      <c r="AX3680" s="13" t="s">
        <v>73</v>
      </c>
      <c r="AY3680" s="243" t="s">
        <v>160</v>
      </c>
    </row>
    <row r="3681" s="13" customFormat="1">
      <c r="A3681" s="13"/>
      <c r="B3681" s="232"/>
      <c r="C3681" s="233"/>
      <c r="D3681" s="234" t="s">
        <v>171</v>
      </c>
      <c r="E3681" s="235" t="s">
        <v>19</v>
      </c>
      <c r="F3681" s="236" t="s">
        <v>4131</v>
      </c>
      <c r="G3681" s="233"/>
      <c r="H3681" s="237">
        <v>49.780000000000001</v>
      </c>
      <c r="I3681" s="238"/>
      <c r="J3681" s="233"/>
      <c r="K3681" s="233"/>
      <c r="L3681" s="239"/>
      <c r="M3681" s="240"/>
      <c r="N3681" s="241"/>
      <c r="O3681" s="241"/>
      <c r="P3681" s="241"/>
      <c r="Q3681" s="241"/>
      <c r="R3681" s="241"/>
      <c r="S3681" s="241"/>
      <c r="T3681" s="242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T3681" s="243" t="s">
        <v>171</v>
      </c>
      <c r="AU3681" s="243" t="s">
        <v>83</v>
      </c>
      <c r="AV3681" s="13" t="s">
        <v>83</v>
      </c>
      <c r="AW3681" s="13" t="s">
        <v>35</v>
      </c>
      <c r="AX3681" s="13" t="s">
        <v>73</v>
      </c>
      <c r="AY3681" s="243" t="s">
        <v>160</v>
      </c>
    </row>
    <row r="3682" s="13" customFormat="1">
      <c r="A3682" s="13"/>
      <c r="B3682" s="232"/>
      <c r="C3682" s="233"/>
      <c r="D3682" s="234" t="s">
        <v>171</v>
      </c>
      <c r="E3682" s="235" t="s">
        <v>19</v>
      </c>
      <c r="F3682" s="236" t="s">
        <v>4132</v>
      </c>
      <c r="G3682" s="233"/>
      <c r="H3682" s="237">
        <v>40.218000000000004</v>
      </c>
      <c r="I3682" s="238"/>
      <c r="J3682" s="233"/>
      <c r="K3682" s="233"/>
      <c r="L3682" s="239"/>
      <c r="M3682" s="240"/>
      <c r="N3682" s="241"/>
      <c r="O3682" s="241"/>
      <c r="P3682" s="241"/>
      <c r="Q3682" s="241"/>
      <c r="R3682" s="241"/>
      <c r="S3682" s="241"/>
      <c r="T3682" s="242"/>
      <c r="U3682" s="13"/>
      <c r="V3682" s="13"/>
      <c r="W3682" s="13"/>
      <c r="X3682" s="13"/>
      <c r="Y3682" s="13"/>
      <c r="Z3682" s="13"/>
      <c r="AA3682" s="13"/>
      <c r="AB3682" s="13"/>
      <c r="AC3682" s="13"/>
      <c r="AD3682" s="13"/>
      <c r="AE3682" s="13"/>
      <c r="AT3682" s="243" t="s">
        <v>171</v>
      </c>
      <c r="AU3682" s="243" t="s">
        <v>83</v>
      </c>
      <c r="AV3682" s="13" t="s">
        <v>83</v>
      </c>
      <c r="AW3682" s="13" t="s">
        <v>35</v>
      </c>
      <c r="AX3682" s="13" t="s">
        <v>73</v>
      </c>
      <c r="AY3682" s="243" t="s">
        <v>160</v>
      </c>
    </row>
    <row r="3683" s="13" customFormat="1">
      <c r="A3683" s="13"/>
      <c r="B3683" s="232"/>
      <c r="C3683" s="233"/>
      <c r="D3683" s="234" t="s">
        <v>171</v>
      </c>
      <c r="E3683" s="235" t="s">
        <v>19</v>
      </c>
      <c r="F3683" s="236" t="s">
        <v>4133</v>
      </c>
      <c r="G3683" s="233"/>
      <c r="H3683" s="237">
        <v>39.036000000000001</v>
      </c>
      <c r="I3683" s="238"/>
      <c r="J3683" s="233"/>
      <c r="K3683" s="233"/>
      <c r="L3683" s="239"/>
      <c r="M3683" s="240"/>
      <c r="N3683" s="241"/>
      <c r="O3683" s="241"/>
      <c r="P3683" s="241"/>
      <c r="Q3683" s="241"/>
      <c r="R3683" s="241"/>
      <c r="S3683" s="241"/>
      <c r="T3683" s="242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T3683" s="243" t="s">
        <v>171</v>
      </c>
      <c r="AU3683" s="243" t="s">
        <v>83</v>
      </c>
      <c r="AV3683" s="13" t="s">
        <v>83</v>
      </c>
      <c r="AW3683" s="13" t="s">
        <v>35</v>
      </c>
      <c r="AX3683" s="13" t="s">
        <v>73</v>
      </c>
      <c r="AY3683" s="243" t="s">
        <v>160</v>
      </c>
    </row>
    <row r="3684" s="13" customFormat="1">
      <c r="A3684" s="13"/>
      <c r="B3684" s="232"/>
      <c r="C3684" s="233"/>
      <c r="D3684" s="234" t="s">
        <v>171</v>
      </c>
      <c r="E3684" s="235" t="s">
        <v>19</v>
      </c>
      <c r="F3684" s="236" t="s">
        <v>4134</v>
      </c>
      <c r="G3684" s="233"/>
      <c r="H3684" s="237">
        <v>23.140999999999998</v>
      </c>
      <c r="I3684" s="238"/>
      <c r="J3684" s="233"/>
      <c r="K3684" s="233"/>
      <c r="L3684" s="239"/>
      <c r="M3684" s="240"/>
      <c r="N3684" s="241"/>
      <c r="O3684" s="241"/>
      <c r="P3684" s="241"/>
      <c r="Q3684" s="241"/>
      <c r="R3684" s="241"/>
      <c r="S3684" s="241"/>
      <c r="T3684" s="242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T3684" s="243" t="s">
        <v>171</v>
      </c>
      <c r="AU3684" s="243" t="s">
        <v>83</v>
      </c>
      <c r="AV3684" s="13" t="s">
        <v>83</v>
      </c>
      <c r="AW3684" s="13" t="s">
        <v>35</v>
      </c>
      <c r="AX3684" s="13" t="s">
        <v>73</v>
      </c>
      <c r="AY3684" s="243" t="s">
        <v>160</v>
      </c>
    </row>
    <row r="3685" s="13" customFormat="1">
      <c r="A3685" s="13"/>
      <c r="B3685" s="232"/>
      <c r="C3685" s="233"/>
      <c r="D3685" s="234" t="s">
        <v>171</v>
      </c>
      <c r="E3685" s="235" t="s">
        <v>19</v>
      </c>
      <c r="F3685" s="236" t="s">
        <v>4135</v>
      </c>
      <c r="G3685" s="233"/>
      <c r="H3685" s="237">
        <v>22.541</v>
      </c>
      <c r="I3685" s="238"/>
      <c r="J3685" s="233"/>
      <c r="K3685" s="233"/>
      <c r="L3685" s="239"/>
      <c r="M3685" s="240"/>
      <c r="N3685" s="241"/>
      <c r="O3685" s="241"/>
      <c r="P3685" s="241"/>
      <c r="Q3685" s="241"/>
      <c r="R3685" s="241"/>
      <c r="S3685" s="241"/>
      <c r="T3685" s="242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T3685" s="243" t="s">
        <v>171</v>
      </c>
      <c r="AU3685" s="243" t="s">
        <v>83</v>
      </c>
      <c r="AV3685" s="13" t="s">
        <v>83</v>
      </c>
      <c r="AW3685" s="13" t="s">
        <v>35</v>
      </c>
      <c r="AX3685" s="13" t="s">
        <v>73</v>
      </c>
      <c r="AY3685" s="243" t="s">
        <v>160</v>
      </c>
    </row>
    <row r="3686" s="13" customFormat="1">
      <c r="A3686" s="13"/>
      <c r="B3686" s="232"/>
      <c r="C3686" s="233"/>
      <c r="D3686" s="234" t="s">
        <v>171</v>
      </c>
      <c r="E3686" s="235" t="s">
        <v>19</v>
      </c>
      <c r="F3686" s="236" t="s">
        <v>4136</v>
      </c>
      <c r="G3686" s="233"/>
      <c r="H3686" s="237">
        <v>94.801000000000002</v>
      </c>
      <c r="I3686" s="238"/>
      <c r="J3686" s="233"/>
      <c r="K3686" s="233"/>
      <c r="L3686" s="239"/>
      <c r="M3686" s="240"/>
      <c r="N3686" s="241"/>
      <c r="O3686" s="241"/>
      <c r="P3686" s="241"/>
      <c r="Q3686" s="241"/>
      <c r="R3686" s="241"/>
      <c r="S3686" s="241"/>
      <c r="T3686" s="242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T3686" s="243" t="s">
        <v>171</v>
      </c>
      <c r="AU3686" s="243" t="s">
        <v>83</v>
      </c>
      <c r="AV3686" s="13" t="s">
        <v>83</v>
      </c>
      <c r="AW3686" s="13" t="s">
        <v>35</v>
      </c>
      <c r="AX3686" s="13" t="s">
        <v>73</v>
      </c>
      <c r="AY3686" s="243" t="s">
        <v>160</v>
      </c>
    </row>
    <row r="3687" s="13" customFormat="1">
      <c r="A3687" s="13"/>
      <c r="B3687" s="232"/>
      <c r="C3687" s="233"/>
      <c r="D3687" s="234" t="s">
        <v>171</v>
      </c>
      <c r="E3687" s="235" t="s">
        <v>19</v>
      </c>
      <c r="F3687" s="236" t="s">
        <v>4137</v>
      </c>
      <c r="G3687" s="233"/>
      <c r="H3687" s="237">
        <v>10.605</v>
      </c>
      <c r="I3687" s="238"/>
      <c r="J3687" s="233"/>
      <c r="K3687" s="233"/>
      <c r="L3687" s="239"/>
      <c r="M3687" s="240"/>
      <c r="N3687" s="241"/>
      <c r="O3687" s="241"/>
      <c r="P3687" s="241"/>
      <c r="Q3687" s="241"/>
      <c r="R3687" s="241"/>
      <c r="S3687" s="241"/>
      <c r="T3687" s="242"/>
      <c r="U3687" s="13"/>
      <c r="V3687" s="13"/>
      <c r="W3687" s="13"/>
      <c r="X3687" s="13"/>
      <c r="Y3687" s="13"/>
      <c r="Z3687" s="13"/>
      <c r="AA3687" s="13"/>
      <c r="AB3687" s="13"/>
      <c r="AC3687" s="13"/>
      <c r="AD3687" s="13"/>
      <c r="AE3687" s="13"/>
      <c r="AT3687" s="243" t="s">
        <v>171</v>
      </c>
      <c r="AU3687" s="243" t="s">
        <v>83</v>
      </c>
      <c r="AV3687" s="13" t="s">
        <v>83</v>
      </c>
      <c r="AW3687" s="13" t="s">
        <v>35</v>
      </c>
      <c r="AX3687" s="13" t="s">
        <v>73</v>
      </c>
      <c r="AY3687" s="243" t="s">
        <v>160</v>
      </c>
    </row>
    <row r="3688" s="13" customFormat="1">
      <c r="A3688" s="13"/>
      <c r="B3688" s="232"/>
      <c r="C3688" s="233"/>
      <c r="D3688" s="234" t="s">
        <v>171</v>
      </c>
      <c r="E3688" s="235" t="s">
        <v>19</v>
      </c>
      <c r="F3688" s="236" t="s">
        <v>4138</v>
      </c>
      <c r="G3688" s="233"/>
      <c r="H3688" s="237">
        <v>11.291</v>
      </c>
      <c r="I3688" s="238"/>
      <c r="J3688" s="233"/>
      <c r="K3688" s="233"/>
      <c r="L3688" s="239"/>
      <c r="M3688" s="240"/>
      <c r="N3688" s="241"/>
      <c r="O3688" s="241"/>
      <c r="P3688" s="241"/>
      <c r="Q3688" s="241"/>
      <c r="R3688" s="241"/>
      <c r="S3688" s="241"/>
      <c r="T3688" s="242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T3688" s="243" t="s">
        <v>171</v>
      </c>
      <c r="AU3688" s="243" t="s">
        <v>83</v>
      </c>
      <c r="AV3688" s="13" t="s">
        <v>83</v>
      </c>
      <c r="AW3688" s="13" t="s">
        <v>35</v>
      </c>
      <c r="AX3688" s="13" t="s">
        <v>73</v>
      </c>
      <c r="AY3688" s="243" t="s">
        <v>160</v>
      </c>
    </row>
    <row r="3689" s="13" customFormat="1">
      <c r="A3689" s="13"/>
      <c r="B3689" s="232"/>
      <c r="C3689" s="233"/>
      <c r="D3689" s="234" t="s">
        <v>171</v>
      </c>
      <c r="E3689" s="235" t="s">
        <v>19</v>
      </c>
      <c r="F3689" s="236" t="s">
        <v>4139</v>
      </c>
      <c r="G3689" s="233"/>
      <c r="H3689" s="237">
        <v>52.225000000000001</v>
      </c>
      <c r="I3689" s="238"/>
      <c r="J3689" s="233"/>
      <c r="K3689" s="233"/>
      <c r="L3689" s="239"/>
      <c r="M3689" s="240"/>
      <c r="N3689" s="241"/>
      <c r="O3689" s="241"/>
      <c r="P3689" s="241"/>
      <c r="Q3689" s="241"/>
      <c r="R3689" s="241"/>
      <c r="S3689" s="241"/>
      <c r="T3689" s="242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T3689" s="243" t="s">
        <v>171</v>
      </c>
      <c r="AU3689" s="243" t="s">
        <v>83</v>
      </c>
      <c r="AV3689" s="13" t="s">
        <v>83</v>
      </c>
      <c r="AW3689" s="13" t="s">
        <v>35</v>
      </c>
      <c r="AX3689" s="13" t="s">
        <v>73</v>
      </c>
      <c r="AY3689" s="243" t="s">
        <v>160</v>
      </c>
    </row>
    <row r="3690" s="13" customFormat="1">
      <c r="A3690" s="13"/>
      <c r="B3690" s="232"/>
      <c r="C3690" s="233"/>
      <c r="D3690" s="234" t="s">
        <v>171</v>
      </c>
      <c r="E3690" s="235" t="s">
        <v>19</v>
      </c>
      <c r="F3690" s="236" t="s">
        <v>4140</v>
      </c>
      <c r="G3690" s="233"/>
      <c r="H3690" s="237">
        <v>73.590000000000003</v>
      </c>
      <c r="I3690" s="238"/>
      <c r="J3690" s="233"/>
      <c r="K3690" s="233"/>
      <c r="L3690" s="239"/>
      <c r="M3690" s="240"/>
      <c r="N3690" s="241"/>
      <c r="O3690" s="241"/>
      <c r="P3690" s="241"/>
      <c r="Q3690" s="241"/>
      <c r="R3690" s="241"/>
      <c r="S3690" s="241"/>
      <c r="T3690" s="242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T3690" s="243" t="s">
        <v>171</v>
      </c>
      <c r="AU3690" s="243" t="s">
        <v>83</v>
      </c>
      <c r="AV3690" s="13" t="s">
        <v>83</v>
      </c>
      <c r="AW3690" s="13" t="s">
        <v>35</v>
      </c>
      <c r="AX3690" s="13" t="s">
        <v>73</v>
      </c>
      <c r="AY3690" s="243" t="s">
        <v>160</v>
      </c>
    </row>
    <row r="3691" s="13" customFormat="1">
      <c r="A3691" s="13"/>
      <c r="B3691" s="232"/>
      <c r="C3691" s="233"/>
      <c r="D3691" s="234" t="s">
        <v>171</v>
      </c>
      <c r="E3691" s="235" t="s">
        <v>19</v>
      </c>
      <c r="F3691" s="236" t="s">
        <v>4141</v>
      </c>
      <c r="G3691" s="233"/>
      <c r="H3691" s="237">
        <v>75.429000000000002</v>
      </c>
      <c r="I3691" s="238"/>
      <c r="J3691" s="233"/>
      <c r="K3691" s="233"/>
      <c r="L3691" s="239"/>
      <c r="M3691" s="240"/>
      <c r="N3691" s="241"/>
      <c r="O3691" s="241"/>
      <c r="P3691" s="241"/>
      <c r="Q3691" s="241"/>
      <c r="R3691" s="241"/>
      <c r="S3691" s="241"/>
      <c r="T3691" s="242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T3691" s="243" t="s">
        <v>171</v>
      </c>
      <c r="AU3691" s="243" t="s">
        <v>83</v>
      </c>
      <c r="AV3691" s="13" t="s">
        <v>83</v>
      </c>
      <c r="AW3691" s="13" t="s">
        <v>35</v>
      </c>
      <c r="AX3691" s="13" t="s">
        <v>73</v>
      </c>
      <c r="AY3691" s="243" t="s">
        <v>160</v>
      </c>
    </row>
    <row r="3692" s="13" customFormat="1">
      <c r="A3692" s="13"/>
      <c r="B3692" s="232"/>
      <c r="C3692" s="233"/>
      <c r="D3692" s="234" t="s">
        <v>171</v>
      </c>
      <c r="E3692" s="235" t="s">
        <v>19</v>
      </c>
      <c r="F3692" s="236" t="s">
        <v>4142</v>
      </c>
      <c r="G3692" s="233"/>
      <c r="H3692" s="237">
        <v>109.91500000000001</v>
      </c>
      <c r="I3692" s="238"/>
      <c r="J3692" s="233"/>
      <c r="K3692" s="233"/>
      <c r="L3692" s="239"/>
      <c r="M3692" s="240"/>
      <c r="N3692" s="241"/>
      <c r="O3692" s="241"/>
      <c r="P3692" s="241"/>
      <c r="Q3692" s="241"/>
      <c r="R3692" s="241"/>
      <c r="S3692" s="241"/>
      <c r="T3692" s="242"/>
      <c r="U3692" s="13"/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3"/>
      <c r="AT3692" s="243" t="s">
        <v>171</v>
      </c>
      <c r="AU3692" s="243" t="s">
        <v>83</v>
      </c>
      <c r="AV3692" s="13" t="s">
        <v>83</v>
      </c>
      <c r="AW3692" s="13" t="s">
        <v>35</v>
      </c>
      <c r="AX3692" s="13" t="s">
        <v>73</v>
      </c>
      <c r="AY3692" s="243" t="s">
        <v>160</v>
      </c>
    </row>
    <row r="3693" s="15" customFormat="1">
      <c r="A3693" s="15"/>
      <c r="B3693" s="265"/>
      <c r="C3693" s="266"/>
      <c r="D3693" s="234" t="s">
        <v>171</v>
      </c>
      <c r="E3693" s="267" t="s">
        <v>19</v>
      </c>
      <c r="F3693" s="268" t="s">
        <v>2436</v>
      </c>
      <c r="G3693" s="266"/>
      <c r="H3693" s="269">
        <v>1287.489</v>
      </c>
      <c r="I3693" s="270"/>
      <c r="J3693" s="266"/>
      <c r="K3693" s="266"/>
      <c r="L3693" s="271"/>
      <c r="M3693" s="272"/>
      <c r="N3693" s="273"/>
      <c r="O3693" s="273"/>
      <c r="P3693" s="273"/>
      <c r="Q3693" s="273"/>
      <c r="R3693" s="273"/>
      <c r="S3693" s="273"/>
      <c r="T3693" s="274"/>
      <c r="U3693" s="15"/>
      <c r="V3693" s="15"/>
      <c r="W3693" s="15"/>
      <c r="X3693" s="15"/>
      <c r="Y3693" s="15"/>
      <c r="Z3693" s="15"/>
      <c r="AA3693" s="15"/>
      <c r="AB3693" s="15"/>
      <c r="AC3693" s="15"/>
      <c r="AD3693" s="15"/>
      <c r="AE3693" s="15"/>
      <c r="AT3693" s="275" t="s">
        <v>171</v>
      </c>
      <c r="AU3693" s="275" t="s">
        <v>83</v>
      </c>
      <c r="AV3693" s="15" t="s">
        <v>181</v>
      </c>
      <c r="AW3693" s="15" t="s">
        <v>35</v>
      </c>
      <c r="AX3693" s="15" t="s">
        <v>73</v>
      </c>
      <c r="AY3693" s="275" t="s">
        <v>160</v>
      </c>
    </row>
    <row r="3694" s="14" customFormat="1">
      <c r="A3694" s="14"/>
      <c r="B3694" s="244"/>
      <c r="C3694" s="245"/>
      <c r="D3694" s="234" t="s">
        <v>171</v>
      </c>
      <c r="E3694" s="246" t="s">
        <v>19</v>
      </c>
      <c r="F3694" s="247" t="s">
        <v>180</v>
      </c>
      <c r="G3694" s="245"/>
      <c r="H3694" s="248">
        <v>2688.4160000000002</v>
      </c>
      <c r="I3694" s="249"/>
      <c r="J3694" s="245"/>
      <c r="K3694" s="245"/>
      <c r="L3694" s="250"/>
      <c r="M3694" s="251"/>
      <c r="N3694" s="252"/>
      <c r="O3694" s="252"/>
      <c r="P3694" s="252"/>
      <c r="Q3694" s="252"/>
      <c r="R3694" s="252"/>
      <c r="S3694" s="252"/>
      <c r="T3694" s="253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T3694" s="254" t="s">
        <v>171</v>
      </c>
      <c r="AU3694" s="254" t="s">
        <v>83</v>
      </c>
      <c r="AV3694" s="14" t="s">
        <v>167</v>
      </c>
      <c r="AW3694" s="14" t="s">
        <v>35</v>
      </c>
      <c r="AX3694" s="14" t="s">
        <v>81</v>
      </c>
      <c r="AY3694" s="254" t="s">
        <v>160</v>
      </c>
    </row>
    <row r="3695" s="12" customFormat="1" ht="22.8" customHeight="1">
      <c r="A3695" s="12"/>
      <c r="B3695" s="198"/>
      <c r="C3695" s="199"/>
      <c r="D3695" s="200" t="s">
        <v>72</v>
      </c>
      <c r="E3695" s="212" t="s">
        <v>4148</v>
      </c>
      <c r="F3695" s="212" t="s">
        <v>4149</v>
      </c>
      <c r="G3695" s="199"/>
      <c r="H3695" s="199"/>
      <c r="I3695" s="202"/>
      <c r="J3695" s="213">
        <f>BK3695</f>
        <v>0</v>
      </c>
      <c r="K3695" s="199"/>
      <c r="L3695" s="204"/>
      <c r="M3695" s="205"/>
      <c r="N3695" s="206"/>
      <c r="O3695" s="206"/>
      <c r="P3695" s="207">
        <f>SUM(P3696:P3768)</f>
        <v>0</v>
      </c>
      <c r="Q3695" s="206"/>
      <c r="R3695" s="207">
        <f>SUM(R3696:R3768)</f>
        <v>1.4045000000000003</v>
      </c>
      <c r="S3695" s="206"/>
      <c r="T3695" s="208">
        <f>SUM(T3696:T3768)</f>
        <v>0</v>
      </c>
      <c r="U3695" s="12"/>
      <c r="V3695" s="12"/>
      <c r="W3695" s="12"/>
      <c r="X3695" s="12"/>
      <c r="Y3695" s="12"/>
      <c r="Z3695" s="12"/>
      <c r="AA3695" s="12"/>
      <c r="AB3695" s="12"/>
      <c r="AC3695" s="12"/>
      <c r="AD3695" s="12"/>
      <c r="AE3695" s="12"/>
      <c r="AR3695" s="209" t="s">
        <v>83</v>
      </c>
      <c r="AT3695" s="210" t="s">
        <v>72</v>
      </c>
      <c r="AU3695" s="210" t="s">
        <v>81</v>
      </c>
      <c r="AY3695" s="209" t="s">
        <v>160</v>
      </c>
      <c r="BK3695" s="211">
        <f>SUM(BK3696:BK3768)</f>
        <v>0</v>
      </c>
    </row>
    <row r="3696" s="2" customFormat="1" ht="21.75" customHeight="1">
      <c r="A3696" s="40"/>
      <c r="B3696" s="41"/>
      <c r="C3696" s="214" t="s">
        <v>4150</v>
      </c>
      <c r="D3696" s="214" t="s">
        <v>162</v>
      </c>
      <c r="E3696" s="215" t="s">
        <v>4151</v>
      </c>
      <c r="F3696" s="216" t="s">
        <v>4152</v>
      </c>
      <c r="G3696" s="217" t="s">
        <v>287</v>
      </c>
      <c r="H3696" s="218">
        <v>9</v>
      </c>
      <c r="I3696" s="219"/>
      <c r="J3696" s="220">
        <f>ROUND(I3696*H3696,2)</f>
        <v>0</v>
      </c>
      <c r="K3696" s="216" t="s">
        <v>166</v>
      </c>
      <c r="L3696" s="46"/>
      <c r="M3696" s="221" t="s">
        <v>19</v>
      </c>
      <c r="N3696" s="222" t="s">
        <v>44</v>
      </c>
      <c r="O3696" s="86"/>
      <c r="P3696" s="223">
        <f>O3696*H3696</f>
        <v>0</v>
      </c>
      <c r="Q3696" s="223">
        <v>0</v>
      </c>
      <c r="R3696" s="223">
        <f>Q3696*H3696</f>
        <v>0</v>
      </c>
      <c r="S3696" s="223">
        <v>0</v>
      </c>
      <c r="T3696" s="224">
        <f>S3696*H3696</f>
        <v>0</v>
      </c>
      <c r="U3696" s="40"/>
      <c r="V3696" s="40"/>
      <c r="W3696" s="40"/>
      <c r="X3696" s="40"/>
      <c r="Y3696" s="40"/>
      <c r="Z3696" s="40"/>
      <c r="AA3696" s="40"/>
      <c r="AB3696" s="40"/>
      <c r="AC3696" s="40"/>
      <c r="AD3696" s="40"/>
      <c r="AE3696" s="40"/>
      <c r="AR3696" s="225" t="s">
        <v>263</v>
      </c>
      <c r="AT3696" s="225" t="s">
        <v>162</v>
      </c>
      <c r="AU3696" s="225" t="s">
        <v>83</v>
      </c>
      <c r="AY3696" s="19" t="s">
        <v>160</v>
      </c>
      <c r="BE3696" s="226">
        <f>IF(N3696="základní",J3696,0)</f>
        <v>0</v>
      </c>
      <c r="BF3696" s="226">
        <f>IF(N3696="snížená",J3696,0)</f>
        <v>0</v>
      </c>
      <c r="BG3696" s="226">
        <f>IF(N3696="zákl. přenesená",J3696,0)</f>
        <v>0</v>
      </c>
      <c r="BH3696" s="226">
        <f>IF(N3696="sníž. přenesená",J3696,0)</f>
        <v>0</v>
      </c>
      <c r="BI3696" s="226">
        <f>IF(N3696="nulová",J3696,0)</f>
        <v>0</v>
      </c>
      <c r="BJ3696" s="19" t="s">
        <v>81</v>
      </c>
      <c r="BK3696" s="226">
        <f>ROUND(I3696*H3696,2)</f>
        <v>0</v>
      </c>
      <c r="BL3696" s="19" t="s">
        <v>263</v>
      </c>
      <c r="BM3696" s="225" t="s">
        <v>4153</v>
      </c>
    </row>
    <row r="3697" s="2" customFormat="1">
      <c r="A3697" s="40"/>
      <c r="B3697" s="41"/>
      <c r="C3697" s="42"/>
      <c r="D3697" s="227" t="s">
        <v>169</v>
      </c>
      <c r="E3697" s="42"/>
      <c r="F3697" s="228" t="s">
        <v>4154</v>
      </c>
      <c r="G3697" s="42"/>
      <c r="H3697" s="42"/>
      <c r="I3697" s="229"/>
      <c r="J3697" s="42"/>
      <c r="K3697" s="42"/>
      <c r="L3697" s="46"/>
      <c r="M3697" s="230"/>
      <c r="N3697" s="231"/>
      <c r="O3697" s="86"/>
      <c r="P3697" s="86"/>
      <c r="Q3697" s="86"/>
      <c r="R3697" s="86"/>
      <c r="S3697" s="86"/>
      <c r="T3697" s="87"/>
      <c r="U3697" s="40"/>
      <c r="V3697" s="40"/>
      <c r="W3697" s="40"/>
      <c r="X3697" s="40"/>
      <c r="Y3697" s="40"/>
      <c r="Z3697" s="40"/>
      <c r="AA3697" s="40"/>
      <c r="AB3697" s="40"/>
      <c r="AC3697" s="40"/>
      <c r="AD3697" s="40"/>
      <c r="AE3697" s="40"/>
      <c r="AT3697" s="19" t="s">
        <v>169</v>
      </c>
      <c r="AU3697" s="19" t="s">
        <v>83</v>
      </c>
    </row>
    <row r="3698" s="13" customFormat="1">
      <c r="A3698" s="13"/>
      <c r="B3698" s="232"/>
      <c r="C3698" s="233"/>
      <c r="D3698" s="234" t="s">
        <v>171</v>
      </c>
      <c r="E3698" s="235" t="s">
        <v>19</v>
      </c>
      <c r="F3698" s="236" t="s">
        <v>4155</v>
      </c>
      <c r="G3698" s="233"/>
      <c r="H3698" s="237">
        <v>8</v>
      </c>
      <c r="I3698" s="238"/>
      <c r="J3698" s="233"/>
      <c r="K3698" s="233"/>
      <c r="L3698" s="239"/>
      <c r="M3698" s="240"/>
      <c r="N3698" s="241"/>
      <c r="O3698" s="241"/>
      <c r="P3698" s="241"/>
      <c r="Q3698" s="241"/>
      <c r="R3698" s="241"/>
      <c r="S3698" s="241"/>
      <c r="T3698" s="242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T3698" s="243" t="s">
        <v>171</v>
      </c>
      <c r="AU3698" s="243" t="s">
        <v>83</v>
      </c>
      <c r="AV3698" s="13" t="s">
        <v>83</v>
      </c>
      <c r="AW3698" s="13" t="s">
        <v>35</v>
      </c>
      <c r="AX3698" s="13" t="s">
        <v>73</v>
      </c>
      <c r="AY3698" s="243" t="s">
        <v>160</v>
      </c>
    </row>
    <row r="3699" s="13" customFormat="1">
      <c r="A3699" s="13"/>
      <c r="B3699" s="232"/>
      <c r="C3699" s="233"/>
      <c r="D3699" s="234" t="s">
        <v>171</v>
      </c>
      <c r="E3699" s="235" t="s">
        <v>19</v>
      </c>
      <c r="F3699" s="236" t="s">
        <v>4156</v>
      </c>
      <c r="G3699" s="233"/>
      <c r="H3699" s="237">
        <v>1</v>
      </c>
      <c r="I3699" s="238"/>
      <c r="J3699" s="233"/>
      <c r="K3699" s="233"/>
      <c r="L3699" s="239"/>
      <c r="M3699" s="240"/>
      <c r="N3699" s="241"/>
      <c r="O3699" s="241"/>
      <c r="P3699" s="241"/>
      <c r="Q3699" s="241"/>
      <c r="R3699" s="241"/>
      <c r="S3699" s="241"/>
      <c r="T3699" s="242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T3699" s="243" t="s">
        <v>171</v>
      </c>
      <c r="AU3699" s="243" t="s">
        <v>83</v>
      </c>
      <c r="AV3699" s="13" t="s">
        <v>83</v>
      </c>
      <c r="AW3699" s="13" t="s">
        <v>35</v>
      </c>
      <c r="AX3699" s="13" t="s">
        <v>73</v>
      </c>
      <c r="AY3699" s="243" t="s">
        <v>160</v>
      </c>
    </row>
    <row r="3700" s="14" customFormat="1">
      <c r="A3700" s="14"/>
      <c r="B3700" s="244"/>
      <c r="C3700" s="245"/>
      <c r="D3700" s="234" t="s">
        <v>171</v>
      </c>
      <c r="E3700" s="246" t="s">
        <v>19</v>
      </c>
      <c r="F3700" s="247" t="s">
        <v>180</v>
      </c>
      <c r="G3700" s="245"/>
      <c r="H3700" s="248">
        <v>9</v>
      </c>
      <c r="I3700" s="249"/>
      <c r="J3700" s="245"/>
      <c r="K3700" s="245"/>
      <c r="L3700" s="250"/>
      <c r="M3700" s="251"/>
      <c r="N3700" s="252"/>
      <c r="O3700" s="252"/>
      <c r="P3700" s="252"/>
      <c r="Q3700" s="252"/>
      <c r="R3700" s="252"/>
      <c r="S3700" s="252"/>
      <c r="T3700" s="253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T3700" s="254" t="s">
        <v>171</v>
      </c>
      <c r="AU3700" s="254" t="s">
        <v>83</v>
      </c>
      <c r="AV3700" s="14" t="s">
        <v>167</v>
      </c>
      <c r="AW3700" s="14" t="s">
        <v>35</v>
      </c>
      <c r="AX3700" s="14" t="s">
        <v>81</v>
      </c>
      <c r="AY3700" s="254" t="s">
        <v>160</v>
      </c>
    </row>
    <row r="3701" s="2" customFormat="1" ht="37.8" customHeight="1">
      <c r="A3701" s="40"/>
      <c r="B3701" s="41"/>
      <c r="C3701" s="255" t="s">
        <v>4157</v>
      </c>
      <c r="D3701" s="255" t="s">
        <v>242</v>
      </c>
      <c r="E3701" s="256" t="s">
        <v>4158</v>
      </c>
      <c r="F3701" s="257" t="s">
        <v>4159</v>
      </c>
      <c r="G3701" s="258" t="s">
        <v>165</v>
      </c>
      <c r="H3701" s="259">
        <v>10.800000000000001</v>
      </c>
      <c r="I3701" s="260"/>
      <c r="J3701" s="261">
        <f>ROUND(I3701*H3701,2)</f>
        <v>0</v>
      </c>
      <c r="K3701" s="257" t="s">
        <v>166</v>
      </c>
      <c r="L3701" s="262"/>
      <c r="M3701" s="263" t="s">
        <v>19</v>
      </c>
      <c r="N3701" s="264" t="s">
        <v>44</v>
      </c>
      <c r="O3701" s="86"/>
      <c r="P3701" s="223">
        <f>O3701*H3701</f>
        <v>0</v>
      </c>
      <c r="Q3701" s="223">
        <v>0.0094999999999999998</v>
      </c>
      <c r="R3701" s="223">
        <f>Q3701*H3701</f>
        <v>0.10260000000000001</v>
      </c>
      <c r="S3701" s="223">
        <v>0</v>
      </c>
      <c r="T3701" s="224">
        <f>S3701*H3701</f>
        <v>0</v>
      </c>
      <c r="U3701" s="40"/>
      <c r="V3701" s="40"/>
      <c r="W3701" s="40"/>
      <c r="X3701" s="40"/>
      <c r="Y3701" s="40"/>
      <c r="Z3701" s="40"/>
      <c r="AA3701" s="40"/>
      <c r="AB3701" s="40"/>
      <c r="AC3701" s="40"/>
      <c r="AD3701" s="40"/>
      <c r="AE3701" s="40"/>
      <c r="AR3701" s="225" t="s">
        <v>368</v>
      </c>
      <c r="AT3701" s="225" t="s">
        <v>242</v>
      </c>
      <c r="AU3701" s="225" t="s">
        <v>83</v>
      </c>
      <c r="AY3701" s="19" t="s">
        <v>160</v>
      </c>
      <c r="BE3701" s="226">
        <f>IF(N3701="základní",J3701,0)</f>
        <v>0</v>
      </c>
      <c r="BF3701" s="226">
        <f>IF(N3701="snížená",J3701,0)</f>
        <v>0</v>
      </c>
      <c r="BG3701" s="226">
        <f>IF(N3701="zákl. přenesená",J3701,0)</f>
        <v>0</v>
      </c>
      <c r="BH3701" s="226">
        <f>IF(N3701="sníž. přenesená",J3701,0)</f>
        <v>0</v>
      </c>
      <c r="BI3701" s="226">
        <f>IF(N3701="nulová",J3701,0)</f>
        <v>0</v>
      </c>
      <c r="BJ3701" s="19" t="s">
        <v>81</v>
      </c>
      <c r="BK3701" s="226">
        <f>ROUND(I3701*H3701,2)</f>
        <v>0</v>
      </c>
      <c r="BL3701" s="19" t="s">
        <v>263</v>
      </c>
      <c r="BM3701" s="225" t="s">
        <v>4160</v>
      </c>
    </row>
    <row r="3702" s="13" customFormat="1">
      <c r="A3702" s="13"/>
      <c r="B3702" s="232"/>
      <c r="C3702" s="233"/>
      <c r="D3702" s="234" t="s">
        <v>171</v>
      </c>
      <c r="E3702" s="235" t="s">
        <v>19</v>
      </c>
      <c r="F3702" s="236" t="s">
        <v>4161</v>
      </c>
      <c r="G3702" s="233"/>
      <c r="H3702" s="237">
        <v>10.800000000000001</v>
      </c>
      <c r="I3702" s="238"/>
      <c r="J3702" s="233"/>
      <c r="K3702" s="233"/>
      <c r="L3702" s="239"/>
      <c r="M3702" s="240"/>
      <c r="N3702" s="241"/>
      <c r="O3702" s="241"/>
      <c r="P3702" s="241"/>
      <c r="Q3702" s="241"/>
      <c r="R3702" s="241"/>
      <c r="S3702" s="241"/>
      <c r="T3702" s="242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T3702" s="243" t="s">
        <v>171</v>
      </c>
      <c r="AU3702" s="243" t="s">
        <v>83</v>
      </c>
      <c r="AV3702" s="13" t="s">
        <v>83</v>
      </c>
      <c r="AW3702" s="13" t="s">
        <v>35</v>
      </c>
      <c r="AX3702" s="13" t="s">
        <v>81</v>
      </c>
      <c r="AY3702" s="243" t="s">
        <v>160</v>
      </c>
    </row>
    <row r="3703" s="2" customFormat="1" ht="37.8" customHeight="1">
      <c r="A3703" s="40"/>
      <c r="B3703" s="41"/>
      <c r="C3703" s="255" t="s">
        <v>4162</v>
      </c>
      <c r="D3703" s="255" t="s">
        <v>242</v>
      </c>
      <c r="E3703" s="256" t="s">
        <v>4163</v>
      </c>
      <c r="F3703" s="257" t="s">
        <v>4164</v>
      </c>
      <c r="G3703" s="258" t="s">
        <v>165</v>
      </c>
      <c r="H3703" s="259">
        <v>2.5</v>
      </c>
      <c r="I3703" s="260"/>
      <c r="J3703" s="261">
        <f>ROUND(I3703*H3703,2)</f>
        <v>0</v>
      </c>
      <c r="K3703" s="257" t="s">
        <v>166</v>
      </c>
      <c r="L3703" s="262"/>
      <c r="M3703" s="263" t="s">
        <v>19</v>
      </c>
      <c r="N3703" s="264" t="s">
        <v>44</v>
      </c>
      <c r="O3703" s="86"/>
      <c r="P3703" s="223">
        <f>O3703*H3703</f>
        <v>0</v>
      </c>
      <c r="Q3703" s="223">
        <v>0.0087600000000000004</v>
      </c>
      <c r="R3703" s="223">
        <f>Q3703*H3703</f>
        <v>0.021900000000000003</v>
      </c>
      <c r="S3703" s="223">
        <v>0</v>
      </c>
      <c r="T3703" s="224">
        <f>S3703*H3703</f>
        <v>0</v>
      </c>
      <c r="U3703" s="40"/>
      <c r="V3703" s="40"/>
      <c r="W3703" s="40"/>
      <c r="X3703" s="40"/>
      <c r="Y3703" s="40"/>
      <c r="Z3703" s="40"/>
      <c r="AA3703" s="40"/>
      <c r="AB3703" s="40"/>
      <c r="AC3703" s="40"/>
      <c r="AD3703" s="40"/>
      <c r="AE3703" s="40"/>
      <c r="AR3703" s="225" t="s">
        <v>368</v>
      </c>
      <c r="AT3703" s="225" t="s">
        <v>242</v>
      </c>
      <c r="AU3703" s="225" t="s">
        <v>83</v>
      </c>
      <c r="AY3703" s="19" t="s">
        <v>160</v>
      </c>
      <c r="BE3703" s="226">
        <f>IF(N3703="základní",J3703,0)</f>
        <v>0</v>
      </c>
      <c r="BF3703" s="226">
        <f>IF(N3703="snížená",J3703,0)</f>
        <v>0</v>
      </c>
      <c r="BG3703" s="226">
        <f>IF(N3703="zákl. přenesená",J3703,0)</f>
        <v>0</v>
      </c>
      <c r="BH3703" s="226">
        <f>IF(N3703="sníž. přenesená",J3703,0)</f>
        <v>0</v>
      </c>
      <c r="BI3703" s="226">
        <f>IF(N3703="nulová",J3703,0)</f>
        <v>0</v>
      </c>
      <c r="BJ3703" s="19" t="s">
        <v>81</v>
      </c>
      <c r="BK3703" s="226">
        <f>ROUND(I3703*H3703,2)</f>
        <v>0</v>
      </c>
      <c r="BL3703" s="19" t="s">
        <v>263</v>
      </c>
      <c r="BM3703" s="225" t="s">
        <v>4165</v>
      </c>
    </row>
    <row r="3704" s="13" customFormat="1">
      <c r="A3704" s="13"/>
      <c r="B3704" s="232"/>
      <c r="C3704" s="233"/>
      <c r="D3704" s="234" t="s">
        <v>171</v>
      </c>
      <c r="E3704" s="235" t="s">
        <v>19</v>
      </c>
      <c r="F3704" s="236" t="s">
        <v>4166</v>
      </c>
      <c r="G3704" s="233"/>
      <c r="H3704" s="237">
        <v>2.5</v>
      </c>
      <c r="I3704" s="238"/>
      <c r="J3704" s="233"/>
      <c r="K3704" s="233"/>
      <c r="L3704" s="239"/>
      <c r="M3704" s="240"/>
      <c r="N3704" s="241"/>
      <c r="O3704" s="241"/>
      <c r="P3704" s="241"/>
      <c r="Q3704" s="241"/>
      <c r="R3704" s="241"/>
      <c r="S3704" s="241"/>
      <c r="T3704" s="242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T3704" s="243" t="s">
        <v>171</v>
      </c>
      <c r="AU3704" s="243" t="s">
        <v>83</v>
      </c>
      <c r="AV3704" s="13" t="s">
        <v>83</v>
      </c>
      <c r="AW3704" s="13" t="s">
        <v>35</v>
      </c>
      <c r="AX3704" s="13" t="s">
        <v>81</v>
      </c>
      <c r="AY3704" s="243" t="s">
        <v>160</v>
      </c>
    </row>
    <row r="3705" s="2" customFormat="1" ht="24.15" customHeight="1">
      <c r="A3705" s="40"/>
      <c r="B3705" s="41"/>
      <c r="C3705" s="214" t="s">
        <v>4167</v>
      </c>
      <c r="D3705" s="214" t="s">
        <v>162</v>
      </c>
      <c r="E3705" s="215" t="s">
        <v>4168</v>
      </c>
      <c r="F3705" s="216" t="s">
        <v>4169</v>
      </c>
      <c r="G3705" s="217" t="s">
        <v>287</v>
      </c>
      <c r="H3705" s="218">
        <v>12</v>
      </c>
      <c r="I3705" s="219"/>
      <c r="J3705" s="220">
        <f>ROUND(I3705*H3705,2)</f>
        <v>0</v>
      </c>
      <c r="K3705" s="216" t="s">
        <v>166</v>
      </c>
      <c r="L3705" s="46"/>
      <c r="M3705" s="221" t="s">
        <v>19</v>
      </c>
      <c r="N3705" s="222" t="s">
        <v>44</v>
      </c>
      <c r="O3705" s="86"/>
      <c r="P3705" s="223">
        <f>O3705*H3705</f>
        <v>0</v>
      </c>
      <c r="Q3705" s="223">
        <v>0</v>
      </c>
      <c r="R3705" s="223">
        <f>Q3705*H3705</f>
        <v>0</v>
      </c>
      <c r="S3705" s="223">
        <v>0</v>
      </c>
      <c r="T3705" s="224">
        <f>S3705*H3705</f>
        <v>0</v>
      </c>
      <c r="U3705" s="40"/>
      <c r="V3705" s="40"/>
      <c r="W3705" s="40"/>
      <c r="X3705" s="40"/>
      <c r="Y3705" s="40"/>
      <c r="Z3705" s="40"/>
      <c r="AA3705" s="40"/>
      <c r="AB3705" s="40"/>
      <c r="AC3705" s="40"/>
      <c r="AD3705" s="40"/>
      <c r="AE3705" s="40"/>
      <c r="AR3705" s="225" t="s">
        <v>263</v>
      </c>
      <c r="AT3705" s="225" t="s">
        <v>162</v>
      </c>
      <c r="AU3705" s="225" t="s">
        <v>83</v>
      </c>
      <c r="AY3705" s="19" t="s">
        <v>160</v>
      </c>
      <c r="BE3705" s="226">
        <f>IF(N3705="základní",J3705,0)</f>
        <v>0</v>
      </c>
      <c r="BF3705" s="226">
        <f>IF(N3705="snížená",J3705,0)</f>
        <v>0</v>
      </c>
      <c r="BG3705" s="226">
        <f>IF(N3705="zákl. přenesená",J3705,0)</f>
        <v>0</v>
      </c>
      <c r="BH3705" s="226">
        <f>IF(N3705="sníž. přenesená",J3705,0)</f>
        <v>0</v>
      </c>
      <c r="BI3705" s="226">
        <f>IF(N3705="nulová",J3705,0)</f>
        <v>0</v>
      </c>
      <c r="BJ3705" s="19" t="s">
        <v>81</v>
      </c>
      <c r="BK3705" s="226">
        <f>ROUND(I3705*H3705,2)</f>
        <v>0</v>
      </c>
      <c r="BL3705" s="19" t="s">
        <v>263</v>
      </c>
      <c r="BM3705" s="225" t="s">
        <v>4170</v>
      </c>
    </row>
    <row r="3706" s="2" customFormat="1">
      <c r="A3706" s="40"/>
      <c r="B3706" s="41"/>
      <c r="C3706" s="42"/>
      <c r="D3706" s="227" t="s">
        <v>169</v>
      </c>
      <c r="E3706" s="42"/>
      <c r="F3706" s="228" t="s">
        <v>4171</v>
      </c>
      <c r="G3706" s="42"/>
      <c r="H3706" s="42"/>
      <c r="I3706" s="229"/>
      <c r="J3706" s="42"/>
      <c r="K3706" s="42"/>
      <c r="L3706" s="46"/>
      <c r="M3706" s="230"/>
      <c r="N3706" s="231"/>
      <c r="O3706" s="86"/>
      <c r="P3706" s="86"/>
      <c r="Q3706" s="86"/>
      <c r="R3706" s="86"/>
      <c r="S3706" s="86"/>
      <c r="T3706" s="87"/>
      <c r="U3706" s="40"/>
      <c r="V3706" s="40"/>
      <c r="W3706" s="40"/>
      <c r="X3706" s="40"/>
      <c r="Y3706" s="40"/>
      <c r="Z3706" s="40"/>
      <c r="AA3706" s="40"/>
      <c r="AB3706" s="40"/>
      <c r="AC3706" s="40"/>
      <c r="AD3706" s="40"/>
      <c r="AE3706" s="40"/>
      <c r="AT3706" s="19" t="s">
        <v>169</v>
      </c>
      <c r="AU3706" s="19" t="s">
        <v>83</v>
      </c>
    </row>
    <row r="3707" s="13" customFormat="1">
      <c r="A3707" s="13"/>
      <c r="B3707" s="232"/>
      <c r="C3707" s="233"/>
      <c r="D3707" s="234" t="s">
        <v>171</v>
      </c>
      <c r="E3707" s="235" t="s">
        <v>19</v>
      </c>
      <c r="F3707" s="236" t="s">
        <v>4172</v>
      </c>
      <c r="G3707" s="233"/>
      <c r="H3707" s="237">
        <v>7</v>
      </c>
      <c r="I3707" s="238"/>
      <c r="J3707" s="233"/>
      <c r="K3707" s="233"/>
      <c r="L3707" s="239"/>
      <c r="M3707" s="240"/>
      <c r="N3707" s="241"/>
      <c r="O3707" s="241"/>
      <c r="P3707" s="241"/>
      <c r="Q3707" s="241"/>
      <c r="R3707" s="241"/>
      <c r="S3707" s="241"/>
      <c r="T3707" s="242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T3707" s="243" t="s">
        <v>171</v>
      </c>
      <c r="AU3707" s="243" t="s">
        <v>83</v>
      </c>
      <c r="AV3707" s="13" t="s">
        <v>83</v>
      </c>
      <c r="AW3707" s="13" t="s">
        <v>35</v>
      </c>
      <c r="AX3707" s="13" t="s">
        <v>73</v>
      </c>
      <c r="AY3707" s="243" t="s">
        <v>160</v>
      </c>
    </row>
    <row r="3708" s="13" customFormat="1">
      <c r="A3708" s="13"/>
      <c r="B3708" s="232"/>
      <c r="C3708" s="233"/>
      <c r="D3708" s="234" t="s">
        <v>171</v>
      </c>
      <c r="E3708" s="235" t="s">
        <v>19</v>
      </c>
      <c r="F3708" s="236" t="s">
        <v>4173</v>
      </c>
      <c r="G3708" s="233"/>
      <c r="H3708" s="237">
        <v>1</v>
      </c>
      <c r="I3708" s="238"/>
      <c r="J3708" s="233"/>
      <c r="K3708" s="233"/>
      <c r="L3708" s="239"/>
      <c r="M3708" s="240"/>
      <c r="N3708" s="241"/>
      <c r="O3708" s="241"/>
      <c r="P3708" s="241"/>
      <c r="Q3708" s="241"/>
      <c r="R3708" s="241"/>
      <c r="S3708" s="241"/>
      <c r="T3708" s="242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T3708" s="243" t="s">
        <v>171</v>
      </c>
      <c r="AU3708" s="243" t="s">
        <v>83</v>
      </c>
      <c r="AV3708" s="13" t="s">
        <v>83</v>
      </c>
      <c r="AW3708" s="13" t="s">
        <v>35</v>
      </c>
      <c r="AX3708" s="13" t="s">
        <v>73</v>
      </c>
      <c r="AY3708" s="243" t="s">
        <v>160</v>
      </c>
    </row>
    <row r="3709" s="13" customFormat="1">
      <c r="A3709" s="13"/>
      <c r="B3709" s="232"/>
      <c r="C3709" s="233"/>
      <c r="D3709" s="234" t="s">
        <v>171</v>
      </c>
      <c r="E3709" s="235" t="s">
        <v>19</v>
      </c>
      <c r="F3709" s="236" t="s">
        <v>4174</v>
      </c>
      <c r="G3709" s="233"/>
      <c r="H3709" s="237">
        <v>3</v>
      </c>
      <c r="I3709" s="238"/>
      <c r="J3709" s="233"/>
      <c r="K3709" s="233"/>
      <c r="L3709" s="239"/>
      <c r="M3709" s="240"/>
      <c r="N3709" s="241"/>
      <c r="O3709" s="241"/>
      <c r="P3709" s="241"/>
      <c r="Q3709" s="241"/>
      <c r="R3709" s="241"/>
      <c r="S3709" s="241"/>
      <c r="T3709" s="242"/>
      <c r="U3709" s="13"/>
      <c r="V3709" s="13"/>
      <c r="W3709" s="13"/>
      <c r="X3709" s="13"/>
      <c r="Y3709" s="13"/>
      <c r="Z3709" s="13"/>
      <c r="AA3709" s="13"/>
      <c r="AB3709" s="13"/>
      <c r="AC3709" s="13"/>
      <c r="AD3709" s="13"/>
      <c r="AE3709" s="13"/>
      <c r="AT3709" s="243" t="s">
        <v>171</v>
      </c>
      <c r="AU3709" s="243" t="s">
        <v>83</v>
      </c>
      <c r="AV3709" s="13" t="s">
        <v>83</v>
      </c>
      <c r="AW3709" s="13" t="s">
        <v>35</v>
      </c>
      <c r="AX3709" s="13" t="s">
        <v>73</v>
      </c>
      <c r="AY3709" s="243" t="s">
        <v>160</v>
      </c>
    </row>
    <row r="3710" s="13" customFormat="1">
      <c r="A3710" s="13"/>
      <c r="B3710" s="232"/>
      <c r="C3710" s="233"/>
      <c r="D3710" s="234" t="s">
        <v>171</v>
      </c>
      <c r="E3710" s="235" t="s">
        <v>19</v>
      </c>
      <c r="F3710" s="236" t="s">
        <v>4175</v>
      </c>
      <c r="G3710" s="233"/>
      <c r="H3710" s="237">
        <v>1</v>
      </c>
      <c r="I3710" s="238"/>
      <c r="J3710" s="233"/>
      <c r="K3710" s="233"/>
      <c r="L3710" s="239"/>
      <c r="M3710" s="240"/>
      <c r="N3710" s="241"/>
      <c r="O3710" s="241"/>
      <c r="P3710" s="241"/>
      <c r="Q3710" s="241"/>
      <c r="R3710" s="241"/>
      <c r="S3710" s="241"/>
      <c r="T3710" s="242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T3710" s="243" t="s">
        <v>171</v>
      </c>
      <c r="AU3710" s="243" t="s">
        <v>83</v>
      </c>
      <c r="AV3710" s="13" t="s">
        <v>83</v>
      </c>
      <c r="AW3710" s="13" t="s">
        <v>35</v>
      </c>
      <c r="AX3710" s="13" t="s">
        <v>73</v>
      </c>
      <c r="AY3710" s="243" t="s">
        <v>160</v>
      </c>
    </row>
    <row r="3711" s="14" customFormat="1">
      <c r="A3711" s="14"/>
      <c r="B3711" s="244"/>
      <c r="C3711" s="245"/>
      <c r="D3711" s="234" t="s">
        <v>171</v>
      </c>
      <c r="E3711" s="246" t="s">
        <v>19</v>
      </c>
      <c r="F3711" s="247" t="s">
        <v>180</v>
      </c>
      <c r="G3711" s="245"/>
      <c r="H3711" s="248">
        <v>12</v>
      </c>
      <c r="I3711" s="249"/>
      <c r="J3711" s="245"/>
      <c r="K3711" s="245"/>
      <c r="L3711" s="250"/>
      <c r="M3711" s="251"/>
      <c r="N3711" s="252"/>
      <c r="O3711" s="252"/>
      <c r="P3711" s="252"/>
      <c r="Q3711" s="252"/>
      <c r="R3711" s="252"/>
      <c r="S3711" s="252"/>
      <c r="T3711" s="253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T3711" s="254" t="s">
        <v>171</v>
      </c>
      <c r="AU3711" s="254" t="s">
        <v>83</v>
      </c>
      <c r="AV3711" s="14" t="s">
        <v>167</v>
      </c>
      <c r="AW3711" s="14" t="s">
        <v>35</v>
      </c>
      <c r="AX3711" s="14" t="s">
        <v>81</v>
      </c>
      <c r="AY3711" s="254" t="s">
        <v>160</v>
      </c>
    </row>
    <row r="3712" s="2" customFormat="1" ht="24.15" customHeight="1">
      <c r="A3712" s="40"/>
      <c r="B3712" s="41"/>
      <c r="C3712" s="255" t="s">
        <v>4176</v>
      </c>
      <c r="D3712" s="255" t="s">
        <v>242</v>
      </c>
      <c r="E3712" s="256" t="s">
        <v>605</v>
      </c>
      <c r="F3712" s="257" t="s">
        <v>4177</v>
      </c>
      <c r="G3712" s="258" t="s">
        <v>287</v>
      </c>
      <c r="H3712" s="259">
        <v>7</v>
      </c>
      <c r="I3712" s="260"/>
      <c r="J3712" s="261">
        <f>ROUND(I3712*H3712,2)</f>
        <v>0</v>
      </c>
      <c r="K3712" s="257" t="s">
        <v>19</v>
      </c>
      <c r="L3712" s="262"/>
      <c r="M3712" s="263" t="s">
        <v>19</v>
      </c>
      <c r="N3712" s="264" t="s">
        <v>44</v>
      </c>
      <c r="O3712" s="86"/>
      <c r="P3712" s="223">
        <f>O3712*H3712</f>
        <v>0</v>
      </c>
      <c r="Q3712" s="223">
        <v>0.012500000000000001</v>
      </c>
      <c r="R3712" s="223">
        <f>Q3712*H3712</f>
        <v>0.087500000000000008</v>
      </c>
      <c r="S3712" s="223">
        <v>0</v>
      </c>
      <c r="T3712" s="224">
        <f>S3712*H3712</f>
        <v>0</v>
      </c>
      <c r="U3712" s="40"/>
      <c r="V3712" s="40"/>
      <c r="W3712" s="40"/>
      <c r="X3712" s="40"/>
      <c r="Y3712" s="40"/>
      <c r="Z3712" s="40"/>
      <c r="AA3712" s="40"/>
      <c r="AB3712" s="40"/>
      <c r="AC3712" s="40"/>
      <c r="AD3712" s="40"/>
      <c r="AE3712" s="40"/>
      <c r="AR3712" s="225" t="s">
        <v>368</v>
      </c>
      <c r="AT3712" s="225" t="s">
        <v>242</v>
      </c>
      <c r="AU3712" s="225" t="s">
        <v>83</v>
      </c>
      <c r="AY3712" s="19" t="s">
        <v>160</v>
      </c>
      <c r="BE3712" s="226">
        <f>IF(N3712="základní",J3712,0)</f>
        <v>0</v>
      </c>
      <c r="BF3712" s="226">
        <f>IF(N3712="snížená",J3712,0)</f>
        <v>0</v>
      </c>
      <c r="BG3712" s="226">
        <f>IF(N3712="zákl. přenesená",J3712,0)</f>
        <v>0</v>
      </c>
      <c r="BH3712" s="226">
        <f>IF(N3712="sníž. přenesená",J3712,0)</f>
        <v>0</v>
      </c>
      <c r="BI3712" s="226">
        <f>IF(N3712="nulová",J3712,0)</f>
        <v>0</v>
      </c>
      <c r="BJ3712" s="19" t="s">
        <v>81</v>
      </c>
      <c r="BK3712" s="226">
        <f>ROUND(I3712*H3712,2)</f>
        <v>0</v>
      </c>
      <c r="BL3712" s="19" t="s">
        <v>263</v>
      </c>
      <c r="BM3712" s="225" t="s">
        <v>4178</v>
      </c>
    </row>
    <row r="3713" s="2" customFormat="1">
      <c r="A3713" s="40"/>
      <c r="B3713" s="41"/>
      <c r="C3713" s="42"/>
      <c r="D3713" s="234" t="s">
        <v>449</v>
      </c>
      <c r="E3713" s="42"/>
      <c r="F3713" s="276" t="s">
        <v>4179</v>
      </c>
      <c r="G3713" s="42"/>
      <c r="H3713" s="42"/>
      <c r="I3713" s="229"/>
      <c r="J3713" s="42"/>
      <c r="K3713" s="42"/>
      <c r="L3713" s="46"/>
      <c r="M3713" s="230"/>
      <c r="N3713" s="231"/>
      <c r="O3713" s="86"/>
      <c r="P3713" s="86"/>
      <c r="Q3713" s="86"/>
      <c r="R3713" s="86"/>
      <c r="S3713" s="86"/>
      <c r="T3713" s="87"/>
      <c r="U3713" s="40"/>
      <c r="V3713" s="40"/>
      <c r="W3713" s="40"/>
      <c r="X3713" s="40"/>
      <c r="Y3713" s="40"/>
      <c r="Z3713" s="40"/>
      <c r="AA3713" s="40"/>
      <c r="AB3713" s="40"/>
      <c r="AC3713" s="40"/>
      <c r="AD3713" s="40"/>
      <c r="AE3713" s="40"/>
      <c r="AT3713" s="19" t="s">
        <v>449</v>
      </c>
      <c r="AU3713" s="19" t="s">
        <v>83</v>
      </c>
    </row>
    <row r="3714" s="13" customFormat="1">
      <c r="A3714" s="13"/>
      <c r="B3714" s="232"/>
      <c r="C3714" s="233"/>
      <c r="D3714" s="234" t="s">
        <v>171</v>
      </c>
      <c r="E3714" s="235" t="s">
        <v>19</v>
      </c>
      <c r="F3714" s="236" t="s">
        <v>4180</v>
      </c>
      <c r="G3714" s="233"/>
      <c r="H3714" s="237">
        <v>7</v>
      </c>
      <c r="I3714" s="238"/>
      <c r="J3714" s="233"/>
      <c r="K3714" s="233"/>
      <c r="L3714" s="239"/>
      <c r="M3714" s="240"/>
      <c r="N3714" s="241"/>
      <c r="O3714" s="241"/>
      <c r="P3714" s="241"/>
      <c r="Q3714" s="241"/>
      <c r="R3714" s="241"/>
      <c r="S3714" s="241"/>
      <c r="T3714" s="242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  <c r="AT3714" s="243" t="s">
        <v>171</v>
      </c>
      <c r="AU3714" s="243" t="s">
        <v>83</v>
      </c>
      <c r="AV3714" s="13" t="s">
        <v>83</v>
      </c>
      <c r="AW3714" s="13" t="s">
        <v>35</v>
      </c>
      <c r="AX3714" s="13" t="s">
        <v>81</v>
      </c>
      <c r="AY3714" s="243" t="s">
        <v>160</v>
      </c>
    </row>
    <row r="3715" s="2" customFormat="1" ht="24.15" customHeight="1">
      <c r="A3715" s="40"/>
      <c r="B3715" s="41"/>
      <c r="C3715" s="255" t="s">
        <v>4181</v>
      </c>
      <c r="D3715" s="255" t="s">
        <v>242</v>
      </c>
      <c r="E3715" s="256" t="s">
        <v>608</v>
      </c>
      <c r="F3715" s="257" t="s">
        <v>4182</v>
      </c>
      <c r="G3715" s="258" t="s">
        <v>287</v>
      </c>
      <c r="H3715" s="259">
        <v>1</v>
      </c>
      <c r="I3715" s="260"/>
      <c r="J3715" s="261">
        <f>ROUND(I3715*H3715,2)</f>
        <v>0</v>
      </c>
      <c r="K3715" s="257" t="s">
        <v>19</v>
      </c>
      <c r="L3715" s="262"/>
      <c r="M3715" s="263" t="s">
        <v>19</v>
      </c>
      <c r="N3715" s="264" t="s">
        <v>44</v>
      </c>
      <c r="O3715" s="86"/>
      <c r="P3715" s="223">
        <f>O3715*H3715</f>
        <v>0</v>
      </c>
      <c r="Q3715" s="223">
        <v>0.016</v>
      </c>
      <c r="R3715" s="223">
        <f>Q3715*H3715</f>
        <v>0.016</v>
      </c>
      <c r="S3715" s="223">
        <v>0</v>
      </c>
      <c r="T3715" s="224">
        <f>S3715*H3715</f>
        <v>0</v>
      </c>
      <c r="U3715" s="40"/>
      <c r="V3715" s="40"/>
      <c r="W3715" s="40"/>
      <c r="X3715" s="40"/>
      <c r="Y3715" s="40"/>
      <c r="Z3715" s="40"/>
      <c r="AA3715" s="40"/>
      <c r="AB3715" s="40"/>
      <c r="AC3715" s="40"/>
      <c r="AD3715" s="40"/>
      <c r="AE3715" s="40"/>
      <c r="AR3715" s="225" t="s">
        <v>368</v>
      </c>
      <c r="AT3715" s="225" t="s">
        <v>242</v>
      </c>
      <c r="AU3715" s="225" t="s">
        <v>83</v>
      </c>
      <c r="AY3715" s="19" t="s">
        <v>160</v>
      </c>
      <c r="BE3715" s="226">
        <f>IF(N3715="základní",J3715,0)</f>
        <v>0</v>
      </c>
      <c r="BF3715" s="226">
        <f>IF(N3715="snížená",J3715,0)</f>
        <v>0</v>
      </c>
      <c r="BG3715" s="226">
        <f>IF(N3715="zákl. přenesená",J3715,0)</f>
        <v>0</v>
      </c>
      <c r="BH3715" s="226">
        <f>IF(N3715="sníž. přenesená",J3715,0)</f>
        <v>0</v>
      </c>
      <c r="BI3715" s="226">
        <f>IF(N3715="nulová",J3715,0)</f>
        <v>0</v>
      </c>
      <c r="BJ3715" s="19" t="s">
        <v>81</v>
      </c>
      <c r="BK3715" s="226">
        <f>ROUND(I3715*H3715,2)</f>
        <v>0</v>
      </c>
      <c r="BL3715" s="19" t="s">
        <v>263</v>
      </c>
      <c r="BM3715" s="225" t="s">
        <v>4183</v>
      </c>
    </row>
    <row r="3716" s="2" customFormat="1">
      <c r="A3716" s="40"/>
      <c r="B3716" s="41"/>
      <c r="C3716" s="42"/>
      <c r="D3716" s="234" t="s">
        <v>449</v>
      </c>
      <c r="E3716" s="42"/>
      <c r="F3716" s="276" t="s">
        <v>4184</v>
      </c>
      <c r="G3716" s="42"/>
      <c r="H3716" s="42"/>
      <c r="I3716" s="229"/>
      <c r="J3716" s="42"/>
      <c r="K3716" s="42"/>
      <c r="L3716" s="46"/>
      <c r="M3716" s="230"/>
      <c r="N3716" s="231"/>
      <c r="O3716" s="86"/>
      <c r="P3716" s="86"/>
      <c r="Q3716" s="86"/>
      <c r="R3716" s="86"/>
      <c r="S3716" s="86"/>
      <c r="T3716" s="87"/>
      <c r="U3716" s="40"/>
      <c r="V3716" s="40"/>
      <c r="W3716" s="40"/>
      <c r="X3716" s="40"/>
      <c r="Y3716" s="40"/>
      <c r="Z3716" s="40"/>
      <c r="AA3716" s="40"/>
      <c r="AB3716" s="40"/>
      <c r="AC3716" s="40"/>
      <c r="AD3716" s="40"/>
      <c r="AE3716" s="40"/>
      <c r="AT3716" s="19" t="s">
        <v>449</v>
      </c>
      <c r="AU3716" s="19" t="s">
        <v>83</v>
      </c>
    </row>
    <row r="3717" s="13" customFormat="1">
      <c r="A3717" s="13"/>
      <c r="B3717" s="232"/>
      <c r="C3717" s="233"/>
      <c r="D3717" s="234" t="s">
        <v>171</v>
      </c>
      <c r="E3717" s="235" t="s">
        <v>19</v>
      </c>
      <c r="F3717" s="236" t="s">
        <v>4185</v>
      </c>
      <c r="G3717" s="233"/>
      <c r="H3717" s="237">
        <v>1</v>
      </c>
      <c r="I3717" s="238"/>
      <c r="J3717" s="233"/>
      <c r="K3717" s="233"/>
      <c r="L3717" s="239"/>
      <c r="M3717" s="240"/>
      <c r="N3717" s="241"/>
      <c r="O3717" s="241"/>
      <c r="P3717" s="241"/>
      <c r="Q3717" s="241"/>
      <c r="R3717" s="241"/>
      <c r="S3717" s="241"/>
      <c r="T3717" s="242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  <c r="AT3717" s="243" t="s">
        <v>171</v>
      </c>
      <c r="AU3717" s="243" t="s">
        <v>83</v>
      </c>
      <c r="AV3717" s="13" t="s">
        <v>83</v>
      </c>
      <c r="AW3717" s="13" t="s">
        <v>35</v>
      </c>
      <c r="AX3717" s="13" t="s">
        <v>81</v>
      </c>
      <c r="AY3717" s="243" t="s">
        <v>160</v>
      </c>
    </row>
    <row r="3718" s="2" customFormat="1" ht="24.15" customHeight="1">
      <c r="A3718" s="40"/>
      <c r="B3718" s="41"/>
      <c r="C3718" s="255" t="s">
        <v>4186</v>
      </c>
      <c r="D3718" s="255" t="s">
        <v>242</v>
      </c>
      <c r="E3718" s="256" t="s">
        <v>611</v>
      </c>
      <c r="F3718" s="257" t="s">
        <v>4187</v>
      </c>
      <c r="G3718" s="258" t="s">
        <v>287</v>
      </c>
      <c r="H3718" s="259">
        <v>1</v>
      </c>
      <c r="I3718" s="260"/>
      <c r="J3718" s="261">
        <f>ROUND(I3718*H3718,2)</f>
        <v>0</v>
      </c>
      <c r="K3718" s="257" t="s">
        <v>19</v>
      </c>
      <c r="L3718" s="262"/>
      <c r="M3718" s="263" t="s">
        <v>19</v>
      </c>
      <c r="N3718" s="264" t="s">
        <v>44</v>
      </c>
      <c r="O3718" s="86"/>
      <c r="P3718" s="223">
        <f>O3718*H3718</f>
        <v>0</v>
      </c>
      <c r="Q3718" s="223">
        <v>0.01</v>
      </c>
      <c r="R3718" s="223">
        <f>Q3718*H3718</f>
        <v>0.01</v>
      </c>
      <c r="S3718" s="223">
        <v>0</v>
      </c>
      <c r="T3718" s="224">
        <f>S3718*H3718</f>
        <v>0</v>
      </c>
      <c r="U3718" s="40"/>
      <c r="V3718" s="40"/>
      <c r="W3718" s="40"/>
      <c r="X3718" s="40"/>
      <c r="Y3718" s="40"/>
      <c r="Z3718" s="40"/>
      <c r="AA3718" s="40"/>
      <c r="AB3718" s="40"/>
      <c r="AC3718" s="40"/>
      <c r="AD3718" s="40"/>
      <c r="AE3718" s="40"/>
      <c r="AR3718" s="225" t="s">
        <v>368</v>
      </c>
      <c r="AT3718" s="225" t="s">
        <v>242</v>
      </c>
      <c r="AU3718" s="225" t="s">
        <v>83</v>
      </c>
      <c r="AY3718" s="19" t="s">
        <v>160</v>
      </c>
      <c r="BE3718" s="226">
        <f>IF(N3718="základní",J3718,0)</f>
        <v>0</v>
      </c>
      <c r="BF3718" s="226">
        <f>IF(N3718="snížená",J3718,0)</f>
        <v>0</v>
      </c>
      <c r="BG3718" s="226">
        <f>IF(N3718="zákl. přenesená",J3718,0)</f>
        <v>0</v>
      </c>
      <c r="BH3718" s="226">
        <f>IF(N3718="sníž. přenesená",J3718,0)</f>
        <v>0</v>
      </c>
      <c r="BI3718" s="226">
        <f>IF(N3718="nulová",J3718,0)</f>
        <v>0</v>
      </c>
      <c r="BJ3718" s="19" t="s">
        <v>81</v>
      </c>
      <c r="BK3718" s="226">
        <f>ROUND(I3718*H3718,2)</f>
        <v>0</v>
      </c>
      <c r="BL3718" s="19" t="s">
        <v>263</v>
      </c>
      <c r="BM3718" s="225" t="s">
        <v>4188</v>
      </c>
    </row>
    <row r="3719" s="2" customFormat="1">
      <c r="A3719" s="40"/>
      <c r="B3719" s="41"/>
      <c r="C3719" s="42"/>
      <c r="D3719" s="234" t="s">
        <v>449</v>
      </c>
      <c r="E3719" s="42"/>
      <c r="F3719" s="276" t="s">
        <v>4189</v>
      </c>
      <c r="G3719" s="42"/>
      <c r="H3719" s="42"/>
      <c r="I3719" s="229"/>
      <c r="J3719" s="42"/>
      <c r="K3719" s="42"/>
      <c r="L3719" s="46"/>
      <c r="M3719" s="230"/>
      <c r="N3719" s="231"/>
      <c r="O3719" s="86"/>
      <c r="P3719" s="86"/>
      <c r="Q3719" s="86"/>
      <c r="R3719" s="86"/>
      <c r="S3719" s="86"/>
      <c r="T3719" s="87"/>
      <c r="U3719" s="40"/>
      <c r="V3719" s="40"/>
      <c r="W3719" s="40"/>
      <c r="X3719" s="40"/>
      <c r="Y3719" s="40"/>
      <c r="Z3719" s="40"/>
      <c r="AA3719" s="40"/>
      <c r="AB3719" s="40"/>
      <c r="AC3719" s="40"/>
      <c r="AD3719" s="40"/>
      <c r="AE3719" s="40"/>
      <c r="AT3719" s="19" t="s">
        <v>449</v>
      </c>
      <c r="AU3719" s="19" t="s">
        <v>83</v>
      </c>
    </row>
    <row r="3720" s="13" customFormat="1">
      <c r="A3720" s="13"/>
      <c r="B3720" s="232"/>
      <c r="C3720" s="233"/>
      <c r="D3720" s="234" t="s">
        <v>171</v>
      </c>
      <c r="E3720" s="235" t="s">
        <v>19</v>
      </c>
      <c r="F3720" s="236" t="s">
        <v>4190</v>
      </c>
      <c r="G3720" s="233"/>
      <c r="H3720" s="237">
        <v>1</v>
      </c>
      <c r="I3720" s="238"/>
      <c r="J3720" s="233"/>
      <c r="K3720" s="233"/>
      <c r="L3720" s="239"/>
      <c r="M3720" s="240"/>
      <c r="N3720" s="241"/>
      <c r="O3720" s="241"/>
      <c r="P3720" s="241"/>
      <c r="Q3720" s="241"/>
      <c r="R3720" s="241"/>
      <c r="S3720" s="241"/>
      <c r="T3720" s="242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  <c r="AT3720" s="243" t="s">
        <v>171</v>
      </c>
      <c r="AU3720" s="243" t="s">
        <v>83</v>
      </c>
      <c r="AV3720" s="13" t="s">
        <v>83</v>
      </c>
      <c r="AW3720" s="13" t="s">
        <v>35</v>
      </c>
      <c r="AX3720" s="13" t="s">
        <v>81</v>
      </c>
      <c r="AY3720" s="243" t="s">
        <v>160</v>
      </c>
    </row>
    <row r="3721" s="2" customFormat="1" ht="24.15" customHeight="1">
      <c r="A3721" s="40"/>
      <c r="B3721" s="41"/>
      <c r="C3721" s="255" t="s">
        <v>4191</v>
      </c>
      <c r="D3721" s="255" t="s">
        <v>242</v>
      </c>
      <c r="E3721" s="256" t="s">
        <v>614</v>
      </c>
      <c r="F3721" s="257" t="s">
        <v>4192</v>
      </c>
      <c r="G3721" s="258" t="s">
        <v>287</v>
      </c>
      <c r="H3721" s="259">
        <v>3</v>
      </c>
      <c r="I3721" s="260"/>
      <c r="J3721" s="261">
        <f>ROUND(I3721*H3721,2)</f>
        <v>0</v>
      </c>
      <c r="K3721" s="257" t="s">
        <v>19</v>
      </c>
      <c r="L3721" s="262"/>
      <c r="M3721" s="263" t="s">
        <v>19</v>
      </c>
      <c r="N3721" s="264" t="s">
        <v>44</v>
      </c>
      <c r="O3721" s="86"/>
      <c r="P3721" s="223">
        <f>O3721*H3721</f>
        <v>0</v>
      </c>
      <c r="Q3721" s="223">
        <v>0.014500000000000001</v>
      </c>
      <c r="R3721" s="223">
        <f>Q3721*H3721</f>
        <v>0.043500000000000004</v>
      </c>
      <c r="S3721" s="223">
        <v>0</v>
      </c>
      <c r="T3721" s="224">
        <f>S3721*H3721</f>
        <v>0</v>
      </c>
      <c r="U3721" s="40"/>
      <c r="V3721" s="40"/>
      <c r="W3721" s="40"/>
      <c r="X3721" s="40"/>
      <c r="Y3721" s="40"/>
      <c r="Z3721" s="40"/>
      <c r="AA3721" s="40"/>
      <c r="AB3721" s="40"/>
      <c r="AC3721" s="40"/>
      <c r="AD3721" s="40"/>
      <c r="AE3721" s="40"/>
      <c r="AR3721" s="225" t="s">
        <v>368</v>
      </c>
      <c r="AT3721" s="225" t="s">
        <v>242</v>
      </c>
      <c r="AU3721" s="225" t="s">
        <v>83</v>
      </c>
      <c r="AY3721" s="19" t="s">
        <v>160</v>
      </c>
      <c r="BE3721" s="226">
        <f>IF(N3721="základní",J3721,0)</f>
        <v>0</v>
      </c>
      <c r="BF3721" s="226">
        <f>IF(N3721="snížená",J3721,0)</f>
        <v>0</v>
      </c>
      <c r="BG3721" s="226">
        <f>IF(N3721="zákl. přenesená",J3721,0)</f>
        <v>0</v>
      </c>
      <c r="BH3721" s="226">
        <f>IF(N3721="sníž. přenesená",J3721,0)</f>
        <v>0</v>
      </c>
      <c r="BI3721" s="226">
        <f>IF(N3721="nulová",J3721,0)</f>
        <v>0</v>
      </c>
      <c r="BJ3721" s="19" t="s">
        <v>81</v>
      </c>
      <c r="BK3721" s="226">
        <f>ROUND(I3721*H3721,2)</f>
        <v>0</v>
      </c>
      <c r="BL3721" s="19" t="s">
        <v>263</v>
      </c>
      <c r="BM3721" s="225" t="s">
        <v>4193</v>
      </c>
    </row>
    <row r="3722" s="2" customFormat="1">
      <c r="A3722" s="40"/>
      <c r="B3722" s="41"/>
      <c r="C3722" s="42"/>
      <c r="D3722" s="234" t="s">
        <v>449</v>
      </c>
      <c r="E3722" s="42"/>
      <c r="F3722" s="276" t="s">
        <v>4194</v>
      </c>
      <c r="G3722" s="42"/>
      <c r="H3722" s="42"/>
      <c r="I3722" s="229"/>
      <c r="J3722" s="42"/>
      <c r="K3722" s="42"/>
      <c r="L3722" s="46"/>
      <c r="M3722" s="230"/>
      <c r="N3722" s="231"/>
      <c r="O3722" s="86"/>
      <c r="P3722" s="86"/>
      <c r="Q3722" s="86"/>
      <c r="R3722" s="86"/>
      <c r="S3722" s="86"/>
      <c r="T3722" s="87"/>
      <c r="U3722" s="40"/>
      <c r="V3722" s="40"/>
      <c r="W3722" s="40"/>
      <c r="X3722" s="40"/>
      <c r="Y3722" s="40"/>
      <c r="Z3722" s="40"/>
      <c r="AA3722" s="40"/>
      <c r="AB3722" s="40"/>
      <c r="AC3722" s="40"/>
      <c r="AD3722" s="40"/>
      <c r="AE3722" s="40"/>
      <c r="AT3722" s="19" t="s">
        <v>449</v>
      </c>
      <c r="AU3722" s="19" t="s">
        <v>83</v>
      </c>
    </row>
    <row r="3723" s="13" customFormat="1">
      <c r="A3723" s="13"/>
      <c r="B3723" s="232"/>
      <c r="C3723" s="233"/>
      <c r="D3723" s="234" t="s">
        <v>171</v>
      </c>
      <c r="E3723" s="235" t="s">
        <v>19</v>
      </c>
      <c r="F3723" s="236" t="s">
        <v>4195</v>
      </c>
      <c r="G3723" s="233"/>
      <c r="H3723" s="237">
        <v>3</v>
      </c>
      <c r="I3723" s="238"/>
      <c r="J3723" s="233"/>
      <c r="K3723" s="233"/>
      <c r="L3723" s="239"/>
      <c r="M3723" s="240"/>
      <c r="N3723" s="241"/>
      <c r="O3723" s="241"/>
      <c r="P3723" s="241"/>
      <c r="Q3723" s="241"/>
      <c r="R3723" s="241"/>
      <c r="S3723" s="241"/>
      <c r="T3723" s="242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T3723" s="243" t="s">
        <v>171</v>
      </c>
      <c r="AU3723" s="243" t="s">
        <v>83</v>
      </c>
      <c r="AV3723" s="13" t="s">
        <v>83</v>
      </c>
      <c r="AW3723" s="13" t="s">
        <v>35</v>
      </c>
      <c r="AX3723" s="13" t="s">
        <v>81</v>
      </c>
      <c r="AY3723" s="243" t="s">
        <v>160</v>
      </c>
    </row>
    <row r="3724" s="2" customFormat="1" ht="24.15" customHeight="1">
      <c r="A3724" s="40"/>
      <c r="B3724" s="41"/>
      <c r="C3724" s="214" t="s">
        <v>4196</v>
      </c>
      <c r="D3724" s="214" t="s">
        <v>162</v>
      </c>
      <c r="E3724" s="215" t="s">
        <v>4197</v>
      </c>
      <c r="F3724" s="216" t="s">
        <v>4198</v>
      </c>
      <c r="G3724" s="217" t="s">
        <v>287</v>
      </c>
      <c r="H3724" s="218">
        <v>32</v>
      </c>
      <c r="I3724" s="219"/>
      <c r="J3724" s="220">
        <f>ROUND(I3724*H3724,2)</f>
        <v>0</v>
      </c>
      <c r="K3724" s="216" t="s">
        <v>166</v>
      </c>
      <c r="L3724" s="46"/>
      <c r="M3724" s="221" t="s">
        <v>19</v>
      </c>
      <c r="N3724" s="222" t="s">
        <v>44</v>
      </c>
      <c r="O3724" s="86"/>
      <c r="P3724" s="223">
        <f>O3724*H3724</f>
        <v>0</v>
      </c>
      <c r="Q3724" s="223">
        <v>0</v>
      </c>
      <c r="R3724" s="223">
        <f>Q3724*H3724</f>
        <v>0</v>
      </c>
      <c r="S3724" s="223">
        <v>0</v>
      </c>
      <c r="T3724" s="224">
        <f>S3724*H3724</f>
        <v>0</v>
      </c>
      <c r="U3724" s="40"/>
      <c r="V3724" s="40"/>
      <c r="W3724" s="40"/>
      <c r="X3724" s="40"/>
      <c r="Y3724" s="40"/>
      <c r="Z3724" s="40"/>
      <c r="AA3724" s="40"/>
      <c r="AB3724" s="40"/>
      <c r="AC3724" s="40"/>
      <c r="AD3724" s="40"/>
      <c r="AE3724" s="40"/>
      <c r="AR3724" s="225" t="s">
        <v>263</v>
      </c>
      <c r="AT3724" s="225" t="s">
        <v>162</v>
      </c>
      <c r="AU3724" s="225" t="s">
        <v>83</v>
      </c>
      <c r="AY3724" s="19" t="s">
        <v>160</v>
      </c>
      <c r="BE3724" s="226">
        <f>IF(N3724="základní",J3724,0)</f>
        <v>0</v>
      </c>
      <c r="BF3724" s="226">
        <f>IF(N3724="snížená",J3724,0)</f>
        <v>0</v>
      </c>
      <c r="BG3724" s="226">
        <f>IF(N3724="zákl. přenesená",J3724,0)</f>
        <v>0</v>
      </c>
      <c r="BH3724" s="226">
        <f>IF(N3724="sníž. přenesená",J3724,0)</f>
        <v>0</v>
      </c>
      <c r="BI3724" s="226">
        <f>IF(N3724="nulová",J3724,0)</f>
        <v>0</v>
      </c>
      <c r="BJ3724" s="19" t="s">
        <v>81</v>
      </c>
      <c r="BK3724" s="226">
        <f>ROUND(I3724*H3724,2)</f>
        <v>0</v>
      </c>
      <c r="BL3724" s="19" t="s">
        <v>263</v>
      </c>
      <c r="BM3724" s="225" t="s">
        <v>4199</v>
      </c>
    </row>
    <row r="3725" s="2" customFormat="1">
      <c r="A3725" s="40"/>
      <c r="B3725" s="41"/>
      <c r="C3725" s="42"/>
      <c r="D3725" s="227" t="s">
        <v>169</v>
      </c>
      <c r="E3725" s="42"/>
      <c r="F3725" s="228" t="s">
        <v>4200</v>
      </c>
      <c r="G3725" s="42"/>
      <c r="H3725" s="42"/>
      <c r="I3725" s="229"/>
      <c r="J3725" s="42"/>
      <c r="K3725" s="42"/>
      <c r="L3725" s="46"/>
      <c r="M3725" s="230"/>
      <c r="N3725" s="231"/>
      <c r="O3725" s="86"/>
      <c r="P3725" s="86"/>
      <c r="Q3725" s="86"/>
      <c r="R3725" s="86"/>
      <c r="S3725" s="86"/>
      <c r="T3725" s="87"/>
      <c r="U3725" s="40"/>
      <c r="V3725" s="40"/>
      <c r="W3725" s="40"/>
      <c r="X3725" s="40"/>
      <c r="Y3725" s="40"/>
      <c r="Z3725" s="40"/>
      <c r="AA3725" s="40"/>
      <c r="AB3725" s="40"/>
      <c r="AC3725" s="40"/>
      <c r="AD3725" s="40"/>
      <c r="AE3725" s="40"/>
      <c r="AT3725" s="19" t="s">
        <v>169</v>
      </c>
      <c r="AU3725" s="19" t="s">
        <v>83</v>
      </c>
    </row>
    <row r="3726" s="13" customFormat="1">
      <c r="A3726" s="13"/>
      <c r="B3726" s="232"/>
      <c r="C3726" s="233"/>
      <c r="D3726" s="234" t="s">
        <v>171</v>
      </c>
      <c r="E3726" s="235" t="s">
        <v>19</v>
      </c>
      <c r="F3726" s="236" t="s">
        <v>4201</v>
      </c>
      <c r="G3726" s="233"/>
      <c r="H3726" s="237">
        <v>29</v>
      </c>
      <c r="I3726" s="238"/>
      <c r="J3726" s="233"/>
      <c r="K3726" s="233"/>
      <c r="L3726" s="239"/>
      <c r="M3726" s="240"/>
      <c r="N3726" s="241"/>
      <c r="O3726" s="241"/>
      <c r="P3726" s="241"/>
      <c r="Q3726" s="241"/>
      <c r="R3726" s="241"/>
      <c r="S3726" s="241"/>
      <c r="T3726" s="242"/>
      <c r="U3726" s="13"/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3"/>
      <c r="AT3726" s="243" t="s">
        <v>171</v>
      </c>
      <c r="AU3726" s="243" t="s">
        <v>83</v>
      </c>
      <c r="AV3726" s="13" t="s">
        <v>83</v>
      </c>
      <c r="AW3726" s="13" t="s">
        <v>35</v>
      </c>
      <c r="AX3726" s="13" t="s">
        <v>73</v>
      </c>
      <c r="AY3726" s="243" t="s">
        <v>160</v>
      </c>
    </row>
    <row r="3727" s="13" customFormat="1">
      <c r="A3727" s="13"/>
      <c r="B3727" s="232"/>
      <c r="C3727" s="233"/>
      <c r="D3727" s="234" t="s">
        <v>171</v>
      </c>
      <c r="E3727" s="235" t="s">
        <v>19</v>
      </c>
      <c r="F3727" s="236" t="s">
        <v>4202</v>
      </c>
      <c r="G3727" s="233"/>
      <c r="H3727" s="237">
        <v>2</v>
      </c>
      <c r="I3727" s="238"/>
      <c r="J3727" s="233"/>
      <c r="K3727" s="233"/>
      <c r="L3727" s="239"/>
      <c r="M3727" s="240"/>
      <c r="N3727" s="241"/>
      <c r="O3727" s="241"/>
      <c r="P3727" s="241"/>
      <c r="Q3727" s="241"/>
      <c r="R3727" s="241"/>
      <c r="S3727" s="241"/>
      <c r="T3727" s="242"/>
      <c r="U3727" s="13"/>
      <c r="V3727" s="13"/>
      <c r="W3727" s="13"/>
      <c r="X3727" s="13"/>
      <c r="Y3727" s="13"/>
      <c r="Z3727" s="13"/>
      <c r="AA3727" s="13"/>
      <c r="AB3727" s="13"/>
      <c r="AC3727" s="13"/>
      <c r="AD3727" s="13"/>
      <c r="AE3727" s="13"/>
      <c r="AT3727" s="243" t="s">
        <v>171</v>
      </c>
      <c r="AU3727" s="243" t="s">
        <v>83</v>
      </c>
      <c r="AV3727" s="13" t="s">
        <v>83</v>
      </c>
      <c r="AW3727" s="13" t="s">
        <v>35</v>
      </c>
      <c r="AX3727" s="13" t="s">
        <v>73</v>
      </c>
      <c r="AY3727" s="243" t="s">
        <v>160</v>
      </c>
    </row>
    <row r="3728" s="13" customFormat="1">
      <c r="A3728" s="13"/>
      <c r="B3728" s="232"/>
      <c r="C3728" s="233"/>
      <c r="D3728" s="234" t="s">
        <v>171</v>
      </c>
      <c r="E3728" s="235" t="s">
        <v>19</v>
      </c>
      <c r="F3728" s="236" t="s">
        <v>4203</v>
      </c>
      <c r="G3728" s="233"/>
      <c r="H3728" s="237">
        <v>1</v>
      </c>
      <c r="I3728" s="238"/>
      <c r="J3728" s="233"/>
      <c r="K3728" s="233"/>
      <c r="L3728" s="239"/>
      <c r="M3728" s="240"/>
      <c r="N3728" s="241"/>
      <c r="O3728" s="241"/>
      <c r="P3728" s="241"/>
      <c r="Q3728" s="241"/>
      <c r="R3728" s="241"/>
      <c r="S3728" s="241"/>
      <c r="T3728" s="242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T3728" s="243" t="s">
        <v>171</v>
      </c>
      <c r="AU3728" s="243" t="s">
        <v>83</v>
      </c>
      <c r="AV3728" s="13" t="s">
        <v>83</v>
      </c>
      <c r="AW3728" s="13" t="s">
        <v>35</v>
      </c>
      <c r="AX3728" s="13" t="s">
        <v>73</v>
      </c>
      <c r="AY3728" s="243" t="s">
        <v>160</v>
      </c>
    </row>
    <row r="3729" s="14" customFormat="1">
      <c r="A3729" s="14"/>
      <c r="B3729" s="244"/>
      <c r="C3729" s="245"/>
      <c r="D3729" s="234" t="s">
        <v>171</v>
      </c>
      <c r="E3729" s="246" t="s">
        <v>19</v>
      </c>
      <c r="F3729" s="247" t="s">
        <v>180</v>
      </c>
      <c r="G3729" s="245"/>
      <c r="H3729" s="248">
        <v>32</v>
      </c>
      <c r="I3729" s="249"/>
      <c r="J3729" s="245"/>
      <c r="K3729" s="245"/>
      <c r="L3729" s="250"/>
      <c r="M3729" s="251"/>
      <c r="N3729" s="252"/>
      <c r="O3729" s="252"/>
      <c r="P3729" s="252"/>
      <c r="Q3729" s="252"/>
      <c r="R3729" s="252"/>
      <c r="S3729" s="252"/>
      <c r="T3729" s="253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T3729" s="254" t="s">
        <v>171</v>
      </c>
      <c r="AU3729" s="254" t="s">
        <v>83</v>
      </c>
      <c r="AV3729" s="14" t="s">
        <v>167</v>
      </c>
      <c r="AW3729" s="14" t="s">
        <v>35</v>
      </c>
      <c r="AX3729" s="14" t="s">
        <v>81</v>
      </c>
      <c r="AY3729" s="254" t="s">
        <v>160</v>
      </c>
    </row>
    <row r="3730" s="2" customFormat="1" ht="24.15" customHeight="1">
      <c r="A3730" s="40"/>
      <c r="B3730" s="41"/>
      <c r="C3730" s="255" t="s">
        <v>4204</v>
      </c>
      <c r="D3730" s="255" t="s">
        <v>242</v>
      </c>
      <c r="E3730" s="256" t="s">
        <v>719</v>
      </c>
      <c r="F3730" s="257" t="s">
        <v>4205</v>
      </c>
      <c r="G3730" s="258" t="s">
        <v>287</v>
      </c>
      <c r="H3730" s="259">
        <v>29</v>
      </c>
      <c r="I3730" s="260"/>
      <c r="J3730" s="261">
        <f>ROUND(I3730*H3730,2)</f>
        <v>0</v>
      </c>
      <c r="K3730" s="257" t="s">
        <v>19</v>
      </c>
      <c r="L3730" s="262"/>
      <c r="M3730" s="263" t="s">
        <v>19</v>
      </c>
      <c r="N3730" s="264" t="s">
        <v>44</v>
      </c>
      <c r="O3730" s="86"/>
      <c r="P3730" s="223">
        <f>O3730*H3730</f>
        <v>0</v>
      </c>
      <c r="Q3730" s="223">
        <v>0.025000000000000001</v>
      </c>
      <c r="R3730" s="223">
        <f>Q3730*H3730</f>
        <v>0.72500000000000009</v>
      </c>
      <c r="S3730" s="223">
        <v>0</v>
      </c>
      <c r="T3730" s="224">
        <f>S3730*H3730</f>
        <v>0</v>
      </c>
      <c r="U3730" s="40"/>
      <c r="V3730" s="40"/>
      <c r="W3730" s="40"/>
      <c r="X3730" s="40"/>
      <c r="Y3730" s="40"/>
      <c r="Z3730" s="40"/>
      <c r="AA3730" s="40"/>
      <c r="AB3730" s="40"/>
      <c r="AC3730" s="40"/>
      <c r="AD3730" s="40"/>
      <c r="AE3730" s="40"/>
      <c r="AR3730" s="225" t="s">
        <v>368</v>
      </c>
      <c r="AT3730" s="225" t="s">
        <v>242</v>
      </c>
      <c r="AU3730" s="225" t="s">
        <v>83</v>
      </c>
      <c r="AY3730" s="19" t="s">
        <v>160</v>
      </c>
      <c r="BE3730" s="226">
        <f>IF(N3730="základní",J3730,0)</f>
        <v>0</v>
      </c>
      <c r="BF3730" s="226">
        <f>IF(N3730="snížená",J3730,0)</f>
        <v>0</v>
      </c>
      <c r="BG3730" s="226">
        <f>IF(N3730="zákl. přenesená",J3730,0)</f>
        <v>0</v>
      </c>
      <c r="BH3730" s="226">
        <f>IF(N3730="sníž. přenesená",J3730,0)</f>
        <v>0</v>
      </c>
      <c r="BI3730" s="226">
        <f>IF(N3730="nulová",J3730,0)</f>
        <v>0</v>
      </c>
      <c r="BJ3730" s="19" t="s">
        <v>81</v>
      </c>
      <c r="BK3730" s="226">
        <f>ROUND(I3730*H3730,2)</f>
        <v>0</v>
      </c>
      <c r="BL3730" s="19" t="s">
        <v>263</v>
      </c>
      <c r="BM3730" s="225" t="s">
        <v>4206</v>
      </c>
    </row>
    <row r="3731" s="2" customFormat="1">
      <c r="A3731" s="40"/>
      <c r="B3731" s="41"/>
      <c r="C3731" s="42"/>
      <c r="D3731" s="234" t="s">
        <v>449</v>
      </c>
      <c r="E3731" s="42"/>
      <c r="F3731" s="276" t="s">
        <v>4207</v>
      </c>
      <c r="G3731" s="42"/>
      <c r="H3731" s="42"/>
      <c r="I3731" s="229"/>
      <c r="J3731" s="42"/>
      <c r="K3731" s="42"/>
      <c r="L3731" s="46"/>
      <c r="M3731" s="230"/>
      <c r="N3731" s="231"/>
      <c r="O3731" s="86"/>
      <c r="P3731" s="86"/>
      <c r="Q3731" s="86"/>
      <c r="R3731" s="86"/>
      <c r="S3731" s="86"/>
      <c r="T3731" s="87"/>
      <c r="U3731" s="40"/>
      <c r="V3731" s="40"/>
      <c r="W3731" s="40"/>
      <c r="X3731" s="40"/>
      <c r="Y3731" s="40"/>
      <c r="Z3731" s="40"/>
      <c r="AA3731" s="40"/>
      <c r="AB3731" s="40"/>
      <c r="AC3731" s="40"/>
      <c r="AD3731" s="40"/>
      <c r="AE3731" s="40"/>
      <c r="AT3731" s="19" t="s">
        <v>449</v>
      </c>
      <c r="AU3731" s="19" t="s">
        <v>83</v>
      </c>
    </row>
    <row r="3732" s="13" customFormat="1">
      <c r="A3732" s="13"/>
      <c r="B3732" s="232"/>
      <c r="C3732" s="233"/>
      <c r="D3732" s="234" t="s">
        <v>171</v>
      </c>
      <c r="E3732" s="235" t="s">
        <v>19</v>
      </c>
      <c r="F3732" s="236" t="s">
        <v>4208</v>
      </c>
      <c r="G3732" s="233"/>
      <c r="H3732" s="237">
        <v>24</v>
      </c>
      <c r="I3732" s="238"/>
      <c r="J3732" s="233"/>
      <c r="K3732" s="233"/>
      <c r="L3732" s="239"/>
      <c r="M3732" s="240"/>
      <c r="N3732" s="241"/>
      <c r="O3732" s="241"/>
      <c r="P3732" s="241"/>
      <c r="Q3732" s="241"/>
      <c r="R3732" s="241"/>
      <c r="S3732" s="241"/>
      <c r="T3732" s="242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T3732" s="243" t="s">
        <v>171</v>
      </c>
      <c r="AU3732" s="243" t="s">
        <v>83</v>
      </c>
      <c r="AV3732" s="13" t="s">
        <v>83</v>
      </c>
      <c r="AW3732" s="13" t="s">
        <v>35</v>
      </c>
      <c r="AX3732" s="13" t="s">
        <v>73</v>
      </c>
      <c r="AY3732" s="243" t="s">
        <v>160</v>
      </c>
    </row>
    <row r="3733" s="13" customFormat="1">
      <c r="A3733" s="13"/>
      <c r="B3733" s="232"/>
      <c r="C3733" s="233"/>
      <c r="D3733" s="234" t="s">
        <v>171</v>
      </c>
      <c r="E3733" s="235" t="s">
        <v>19</v>
      </c>
      <c r="F3733" s="236" t="s">
        <v>4209</v>
      </c>
      <c r="G3733" s="233"/>
      <c r="H3733" s="237">
        <v>5</v>
      </c>
      <c r="I3733" s="238"/>
      <c r="J3733" s="233"/>
      <c r="K3733" s="233"/>
      <c r="L3733" s="239"/>
      <c r="M3733" s="240"/>
      <c r="N3733" s="241"/>
      <c r="O3733" s="241"/>
      <c r="P3733" s="241"/>
      <c r="Q3733" s="241"/>
      <c r="R3733" s="241"/>
      <c r="S3733" s="241"/>
      <c r="T3733" s="242"/>
      <c r="U3733" s="13"/>
      <c r="V3733" s="13"/>
      <c r="W3733" s="13"/>
      <c r="X3733" s="13"/>
      <c r="Y3733" s="13"/>
      <c r="Z3733" s="13"/>
      <c r="AA3733" s="13"/>
      <c r="AB3733" s="13"/>
      <c r="AC3733" s="13"/>
      <c r="AD3733" s="13"/>
      <c r="AE3733" s="13"/>
      <c r="AT3733" s="243" t="s">
        <v>171</v>
      </c>
      <c r="AU3733" s="243" t="s">
        <v>83</v>
      </c>
      <c r="AV3733" s="13" t="s">
        <v>83</v>
      </c>
      <c r="AW3733" s="13" t="s">
        <v>35</v>
      </c>
      <c r="AX3733" s="13" t="s">
        <v>73</v>
      </c>
      <c r="AY3733" s="243" t="s">
        <v>160</v>
      </c>
    </row>
    <row r="3734" s="14" customFormat="1">
      <c r="A3734" s="14"/>
      <c r="B3734" s="244"/>
      <c r="C3734" s="245"/>
      <c r="D3734" s="234" t="s">
        <v>171</v>
      </c>
      <c r="E3734" s="246" t="s">
        <v>19</v>
      </c>
      <c r="F3734" s="247" t="s">
        <v>180</v>
      </c>
      <c r="G3734" s="245"/>
      <c r="H3734" s="248">
        <v>29</v>
      </c>
      <c r="I3734" s="249"/>
      <c r="J3734" s="245"/>
      <c r="K3734" s="245"/>
      <c r="L3734" s="250"/>
      <c r="M3734" s="251"/>
      <c r="N3734" s="252"/>
      <c r="O3734" s="252"/>
      <c r="P3734" s="252"/>
      <c r="Q3734" s="252"/>
      <c r="R3734" s="252"/>
      <c r="S3734" s="252"/>
      <c r="T3734" s="253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T3734" s="254" t="s">
        <v>171</v>
      </c>
      <c r="AU3734" s="254" t="s">
        <v>83</v>
      </c>
      <c r="AV3734" s="14" t="s">
        <v>167</v>
      </c>
      <c r="AW3734" s="14" t="s">
        <v>35</v>
      </c>
      <c r="AX3734" s="14" t="s">
        <v>81</v>
      </c>
      <c r="AY3734" s="254" t="s">
        <v>160</v>
      </c>
    </row>
    <row r="3735" s="2" customFormat="1" ht="24.15" customHeight="1">
      <c r="A3735" s="40"/>
      <c r="B3735" s="41"/>
      <c r="C3735" s="255" t="s">
        <v>4210</v>
      </c>
      <c r="D3735" s="255" t="s">
        <v>242</v>
      </c>
      <c r="E3735" s="256" t="s">
        <v>625</v>
      </c>
      <c r="F3735" s="257" t="s">
        <v>4211</v>
      </c>
      <c r="G3735" s="258" t="s">
        <v>287</v>
      </c>
      <c r="H3735" s="259">
        <v>2</v>
      </c>
      <c r="I3735" s="260"/>
      <c r="J3735" s="261">
        <f>ROUND(I3735*H3735,2)</f>
        <v>0</v>
      </c>
      <c r="K3735" s="257" t="s">
        <v>19</v>
      </c>
      <c r="L3735" s="262"/>
      <c r="M3735" s="263" t="s">
        <v>19</v>
      </c>
      <c r="N3735" s="264" t="s">
        <v>44</v>
      </c>
      <c r="O3735" s="86"/>
      <c r="P3735" s="223">
        <f>O3735*H3735</f>
        <v>0</v>
      </c>
      <c r="Q3735" s="223">
        <v>0.024</v>
      </c>
      <c r="R3735" s="223">
        <f>Q3735*H3735</f>
        <v>0.048000000000000001</v>
      </c>
      <c r="S3735" s="223">
        <v>0</v>
      </c>
      <c r="T3735" s="224">
        <f>S3735*H3735</f>
        <v>0</v>
      </c>
      <c r="U3735" s="40"/>
      <c r="V3735" s="40"/>
      <c r="W3735" s="40"/>
      <c r="X3735" s="40"/>
      <c r="Y3735" s="40"/>
      <c r="Z3735" s="40"/>
      <c r="AA3735" s="40"/>
      <c r="AB3735" s="40"/>
      <c r="AC3735" s="40"/>
      <c r="AD3735" s="40"/>
      <c r="AE3735" s="40"/>
      <c r="AR3735" s="225" t="s">
        <v>368</v>
      </c>
      <c r="AT3735" s="225" t="s">
        <v>242</v>
      </c>
      <c r="AU3735" s="225" t="s">
        <v>83</v>
      </c>
      <c r="AY3735" s="19" t="s">
        <v>160</v>
      </c>
      <c r="BE3735" s="226">
        <f>IF(N3735="základní",J3735,0)</f>
        <v>0</v>
      </c>
      <c r="BF3735" s="226">
        <f>IF(N3735="snížená",J3735,0)</f>
        <v>0</v>
      </c>
      <c r="BG3735" s="226">
        <f>IF(N3735="zákl. přenesená",J3735,0)</f>
        <v>0</v>
      </c>
      <c r="BH3735" s="226">
        <f>IF(N3735="sníž. přenesená",J3735,0)</f>
        <v>0</v>
      </c>
      <c r="BI3735" s="226">
        <f>IF(N3735="nulová",J3735,0)</f>
        <v>0</v>
      </c>
      <c r="BJ3735" s="19" t="s">
        <v>81</v>
      </c>
      <c r="BK3735" s="226">
        <f>ROUND(I3735*H3735,2)</f>
        <v>0</v>
      </c>
      <c r="BL3735" s="19" t="s">
        <v>263</v>
      </c>
      <c r="BM3735" s="225" t="s">
        <v>4212</v>
      </c>
    </row>
    <row r="3736" s="2" customFormat="1">
      <c r="A3736" s="40"/>
      <c r="B3736" s="41"/>
      <c r="C3736" s="42"/>
      <c r="D3736" s="234" t="s">
        <v>449</v>
      </c>
      <c r="E3736" s="42"/>
      <c r="F3736" s="276" t="s">
        <v>4213</v>
      </c>
      <c r="G3736" s="42"/>
      <c r="H3736" s="42"/>
      <c r="I3736" s="229"/>
      <c r="J3736" s="42"/>
      <c r="K3736" s="42"/>
      <c r="L3736" s="46"/>
      <c r="M3736" s="230"/>
      <c r="N3736" s="231"/>
      <c r="O3736" s="86"/>
      <c r="P3736" s="86"/>
      <c r="Q3736" s="86"/>
      <c r="R3736" s="86"/>
      <c r="S3736" s="86"/>
      <c r="T3736" s="87"/>
      <c r="U3736" s="40"/>
      <c r="V3736" s="40"/>
      <c r="W3736" s="40"/>
      <c r="X3736" s="40"/>
      <c r="Y3736" s="40"/>
      <c r="Z3736" s="40"/>
      <c r="AA3736" s="40"/>
      <c r="AB3736" s="40"/>
      <c r="AC3736" s="40"/>
      <c r="AD3736" s="40"/>
      <c r="AE3736" s="40"/>
      <c r="AT3736" s="19" t="s">
        <v>449</v>
      </c>
      <c r="AU3736" s="19" t="s">
        <v>83</v>
      </c>
    </row>
    <row r="3737" s="13" customFormat="1">
      <c r="A3737" s="13"/>
      <c r="B3737" s="232"/>
      <c r="C3737" s="233"/>
      <c r="D3737" s="234" t="s">
        <v>171</v>
      </c>
      <c r="E3737" s="235" t="s">
        <v>19</v>
      </c>
      <c r="F3737" s="236" t="s">
        <v>4214</v>
      </c>
      <c r="G3737" s="233"/>
      <c r="H3737" s="237">
        <v>2</v>
      </c>
      <c r="I3737" s="238"/>
      <c r="J3737" s="233"/>
      <c r="K3737" s="233"/>
      <c r="L3737" s="239"/>
      <c r="M3737" s="240"/>
      <c r="N3737" s="241"/>
      <c r="O3737" s="241"/>
      <c r="P3737" s="241"/>
      <c r="Q3737" s="241"/>
      <c r="R3737" s="241"/>
      <c r="S3737" s="241"/>
      <c r="T3737" s="242"/>
      <c r="U3737" s="13"/>
      <c r="V3737" s="13"/>
      <c r="W3737" s="13"/>
      <c r="X3737" s="13"/>
      <c r="Y3737" s="13"/>
      <c r="Z3737" s="13"/>
      <c r="AA3737" s="13"/>
      <c r="AB3737" s="13"/>
      <c r="AC3737" s="13"/>
      <c r="AD3737" s="13"/>
      <c r="AE3737" s="13"/>
      <c r="AT3737" s="243" t="s">
        <v>171</v>
      </c>
      <c r="AU3737" s="243" t="s">
        <v>83</v>
      </c>
      <c r="AV3737" s="13" t="s">
        <v>83</v>
      </c>
      <c r="AW3737" s="13" t="s">
        <v>35</v>
      </c>
      <c r="AX3737" s="13" t="s">
        <v>81</v>
      </c>
      <c r="AY3737" s="243" t="s">
        <v>160</v>
      </c>
    </row>
    <row r="3738" s="2" customFormat="1" ht="24.15" customHeight="1">
      <c r="A3738" s="40"/>
      <c r="B3738" s="41"/>
      <c r="C3738" s="255" t="s">
        <v>4215</v>
      </c>
      <c r="D3738" s="255" t="s">
        <v>242</v>
      </c>
      <c r="E3738" s="256" t="s">
        <v>628</v>
      </c>
      <c r="F3738" s="257" t="s">
        <v>4216</v>
      </c>
      <c r="G3738" s="258" t="s">
        <v>287</v>
      </c>
      <c r="H3738" s="259">
        <v>1</v>
      </c>
      <c r="I3738" s="260"/>
      <c r="J3738" s="261">
        <f>ROUND(I3738*H3738,2)</f>
        <v>0</v>
      </c>
      <c r="K3738" s="257" t="s">
        <v>19</v>
      </c>
      <c r="L3738" s="262"/>
      <c r="M3738" s="263" t="s">
        <v>19</v>
      </c>
      <c r="N3738" s="264" t="s">
        <v>44</v>
      </c>
      <c r="O3738" s="86"/>
      <c r="P3738" s="223">
        <f>O3738*H3738</f>
        <v>0</v>
      </c>
      <c r="Q3738" s="223">
        <v>0.022499999999999999</v>
      </c>
      <c r="R3738" s="223">
        <f>Q3738*H3738</f>
        <v>0.022499999999999999</v>
      </c>
      <c r="S3738" s="223">
        <v>0</v>
      </c>
      <c r="T3738" s="224">
        <f>S3738*H3738</f>
        <v>0</v>
      </c>
      <c r="U3738" s="40"/>
      <c r="V3738" s="40"/>
      <c r="W3738" s="40"/>
      <c r="X3738" s="40"/>
      <c r="Y3738" s="40"/>
      <c r="Z3738" s="40"/>
      <c r="AA3738" s="40"/>
      <c r="AB3738" s="40"/>
      <c r="AC3738" s="40"/>
      <c r="AD3738" s="40"/>
      <c r="AE3738" s="40"/>
      <c r="AR3738" s="225" t="s">
        <v>368</v>
      </c>
      <c r="AT3738" s="225" t="s">
        <v>242</v>
      </c>
      <c r="AU3738" s="225" t="s">
        <v>83</v>
      </c>
      <c r="AY3738" s="19" t="s">
        <v>160</v>
      </c>
      <c r="BE3738" s="226">
        <f>IF(N3738="základní",J3738,0)</f>
        <v>0</v>
      </c>
      <c r="BF3738" s="226">
        <f>IF(N3738="snížená",J3738,0)</f>
        <v>0</v>
      </c>
      <c r="BG3738" s="226">
        <f>IF(N3738="zákl. přenesená",J3738,0)</f>
        <v>0</v>
      </c>
      <c r="BH3738" s="226">
        <f>IF(N3738="sníž. přenesená",J3738,0)</f>
        <v>0</v>
      </c>
      <c r="BI3738" s="226">
        <f>IF(N3738="nulová",J3738,0)</f>
        <v>0</v>
      </c>
      <c r="BJ3738" s="19" t="s">
        <v>81</v>
      </c>
      <c r="BK3738" s="226">
        <f>ROUND(I3738*H3738,2)</f>
        <v>0</v>
      </c>
      <c r="BL3738" s="19" t="s">
        <v>263</v>
      </c>
      <c r="BM3738" s="225" t="s">
        <v>4217</v>
      </c>
    </row>
    <row r="3739" s="2" customFormat="1">
      <c r="A3739" s="40"/>
      <c r="B3739" s="41"/>
      <c r="C3739" s="42"/>
      <c r="D3739" s="234" t="s">
        <v>449</v>
      </c>
      <c r="E3739" s="42"/>
      <c r="F3739" s="276" t="s">
        <v>4218</v>
      </c>
      <c r="G3739" s="42"/>
      <c r="H3739" s="42"/>
      <c r="I3739" s="229"/>
      <c r="J3739" s="42"/>
      <c r="K3739" s="42"/>
      <c r="L3739" s="46"/>
      <c r="M3739" s="230"/>
      <c r="N3739" s="231"/>
      <c r="O3739" s="86"/>
      <c r="P3739" s="86"/>
      <c r="Q3739" s="86"/>
      <c r="R3739" s="86"/>
      <c r="S3739" s="86"/>
      <c r="T3739" s="87"/>
      <c r="U3739" s="40"/>
      <c r="V3739" s="40"/>
      <c r="W3739" s="40"/>
      <c r="X3739" s="40"/>
      <c r="Y3739" s="40"/>
      <c r="Z3739" s="40"/>
      <c r="AA3739" s="40"/>
      <c r="AB3739" s="40"/>
      <c r="AC3739" s="40"/>
      <c r="AD3739" s="40"/>
      <c r="AE3739" s="40"/>
      <c r="AT3739" s="19" t="s">
        <v>449</v>
      </c>
      <c r="AU3739" s="19" t="s">
        <v>83</v>
      </c>
    </row>
    <row r="3740" s="13" customFormat="1">
      <c r="A3740" s="13"/>
      <c r="B3740" s="232"/>
      <c r="C3740" s="233"/>
      <c r="D3740" s="234" t="s">
        <v>171</v>
      </c>
      <c r="E3740" s="235" t="s">
        <v>19</v>
      </c>
      <c r="F3740" s="236" t="s">
        <v>4219</v>
      </c>
      <c r="G3740" s="233"/>
      <c r="H3740" s="237">
        <v>1</v>
      </c>
      <c r="I3740" s="238"/>
      <c r="J3740" s="233"/>
      <c r="K3740" s="233"/>
      <c r="L3740" s="239"/>
      <c r="M3740" s="240"/>
      <c r="N3740" s="241"/>
      <c r="O3740" s="241"/>
      <c r="P3740" s="241"/>
      <c r="Q3740" s="241"/>
      <c r="R3740" s="241"/>
      <c r="S3740" s="241"/>
      <c r="T3740" s="242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T3740" s="243" t="s">
        <v>171</v>
      </c>
      <c r="AU3740" s="243" t="s">
        <v>83</v>
      </c>
      <c r="AV3740" s="13" t="s">
        <v>83</v>
      </c>
      <c r="AW3740" s="13" t="s">
        <v>35</v>
      </c>
      <c r="AX3740" s="13" t="s">
        <v>81</v>
      </c>
      <c r="AY3740" s="243" t="s">
        <v>160</v>
      </c>
    </row>
    <row r="3741" s="2" customFormat="1" ht="24.15" customHeight="1">
      <c r="A3741" s="40"/>
      <c r="B3741" s="41"/>
      <c r="C3741" s="214" t="s">
        <v>4220</v>
      </c>
      <c r="D3741" s="214" t="s">
        <v>162</v>
      </c>
      <c r="E3741" s="215" t="s">
        <v>4221</v>
      </c>
      <c r="F3741" s="216" t="s">
        <v>4222</v>
      </c>
      <c r="G3741" s="217" t="s">
        <v>287</v>
      </c>
      <c r="H3741" s="218">
        <v>8</v>
      </c>
      <c r="I3741" s="219"/>
      <c r="J3741" s="220">
        <f>ROUND(I3741*H3741,2)</f>
        <v>0</v>
      </c>
      <c r="K3741" s="216" t="s">
        <v>166</v>
      </c>
      <c r="L3741" s="46"/>
      <c r="M3741" s="221" t="s">
        <v>19</v>
      </c>
      <c r="N3741" s="222" t="s">
        <v>44</v>
      </c>
      <c r="O3741" s="86"/>
      <c r="P3741" s="223">
        <f>O3741*H3741</f>
        <v>0</v>
      </c>
      <c r="Q3741" s="223">
        <v>0</v>
      </c>
      <c r="R3741" s="223">
        <f>Q3741*H3741</f>
        <v>0</v>
      </c>
      <c r="S3741" s="223">
        <v>0</v>
      </c>
      <c r="T3741" s="224">
        <f>S3741*H3741</f>
        <v>0</v>
      </c>
      <c r="U3741" s="40"/>
      <c r="V3741" s="40"/>
      <c r="W3741" s="40"/>
      <c r="X3741" s="40"/>
      <c r="Y3741" s="40"/>
      <c r="Z3741" s="40"/>
      <c r="AA3741" s="40"/>
      <c r="AB3741" s="40"/>
      <c r="AC3741" s="40"/>
      <c r="AD3741" s="40"/>
      <c r="AE3741" s="40"/>
      <c r="AR3741" s="225" t="s">
        <v>263</v>
      </c>
      <c r="AT3741" s="225" t="s">
        <v>162</v>
      </c>
      <c r="AU3741" s="225" t="s">
        <v>83</v>
      </c>
      <c r="AY3741" s="19" t="s">
        <v>160</v>
      </c>
      <c r="BE3741" s="226">
        <f>IF(N3741="základní",J3741,0)</f>
        <v>0</v>
      </c>
      <c r="BF3741" s="226">
        <f>IF(N3741="snížená",J3741,0)</f>
        <v>0</v>
      </c>
      <c r="BG3741" s="226">
        <f>IF(N3741="zákl. přenesená",J3741,0)</f>
        <v>0</v>
      </c>
      <c r="BH3741" s="226">
        <f>IF(N3741="sníž. přenesená",J3741,0)</f>
        <v>0</v>
      </c>
      <c r="BI3741" s="226">
        <f>IF(N3741="nulová",J3741,0)</f>
        <v>0</v>
      </c>
      <c r="BJ3741" s="19" t="s">
        <v>81</v>
      </c>
      <c r="BK3741" s="226">
        <f>ROUND(I3741*H3741,2)</f>
        <v>0</v>
      </c>
      <c r="BL3741" s="19" t="s">
        <v>263</v>
      </c>
      <c r="BM3741" s="225" t="s">
        <v>4223</v>
      </c>
    </row>
    <row r="3742" s="2" customFormat="1">
      <c r="A3742" s="40"/>
      <c r="B3742" s="41"/>
      <c r="C3742" s="42"/>
      <c r="D3742" s="227" t="s">
        <v>169</v>
      </c>
      <c r="E3742" s="42"/>
      <c r="F3742" s="228" t="s">
        <v>4224</v>
      </c>
      <c r="G3742" s="42"/>
      <c r="H3742" s="42"/>
      <c r="I3742" s="229"/>
      <c r="J3742" s="42"/>
      <c r="K3742" s="42"/>
      <c r="L3742" s="46"/>
      <c r="M3742" s="230"/>
      <c r="N3742" s="231"/>
      <c r="O3742" s="86"/>
      <c r="P3742" s="86"/>
      <c r="Q3742" s="86"/>
      <c r="R3742" s="86"/>
      <c r="S3742" s="86"/>
      <c r="T3742" s="87"/>
      <c r="U3742" s="40"/>
      <c r="V3742" s="40"/>
      <c r="W3742" s="40"/>
      <c r="X3742" s="40"/>
      <c r="Y3742" s="40"/>
      <c r="Z3742" s="40"/>
      <c r="AA3742" s="40"/>
      <c r="AB3742" s="40"/>
      <c r="AC3742" s="40"/>
      <c r="AD3742" s="40"/>
      <c r="AE3742" s="40"/>
      <c r="AT3742" s="19" t="s">
        <v>169</v>
      </c>
      <c r="AU3742" s="19" t="s">
        <v>83</v>
      </c>
    </row>
    <row r="3743" s="13" customFormat="1">
      <c r="A3743" s="13"/>
      <c r="B3743" s="232"/>
      <c r="C3743" s="233"/>
      <c r="D3743" s="234" t="s">
        <v>171</v>
      </c>
      <c r="E3743" s="235" t="s">
        <v>19</v>
      </c>
      <c r="F3743" s="236" t="s">
        <v>4225</v>
      </c>
      <c r="G3743" s="233"/>
      <c r="H3743" s="237">
        <v>1</v>
      </c>
      <c r="I3743" s="238"/>
      <c r="J3743" s="233"/>
      <c r="K3743" s="233"/>
      <c r="L3743" s="239"/>
      <c r="M3743" s="240"/>
      <c r="N3743" s="241"/>
      <c r="O3743" s="241"/>
      <c r="P3743" s="241"/>
      <c r="Q3743" s="241"/>
      <c r="R3743" s="241"/>
      <c r="S3743" s="241"/>
      <c r="T3743" s="242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T3743" s="243" t="s">
        <v>171</v>
      </c>
      <c r="AU3743" s="243" t="s">
        <v>83</v>
      </c>
      <c r="AV3743" s="13" t="s">
        <v>83</v>
      </c>
      <c r="AW3743" s="13" t="s">
        <v>35</v>
      </c>
      <c r="AX3743" s="13" t="s">
        <v>73</v>
      </c>
      <c r="AY3743" s="243" t="s">
        <v>160</v>
      </c>
    </row>
    <row r="3744" s="13" customFormat="1">
      <c r="A3744" s="13"/>
      <c r="B3744" s="232"/>
      <c r="C3744" s="233"/>
      <c r="D3744" s="234" t="s">
        <v>171</v>
      </c>
      <c r="E3744" s="235" t="s">
        <v>19</v>
      </c>
      <c r="F3744" s="236" t="s">
        <v>4226</v>
      </c>
      <c r="G3744" s="233"/>
      <c r="H3744" s="237">
        <v>1</v>
      </c>
      <c r="I3744" s="238"/>
      <c r="J3744" s="233"/>
      <c r="K3744" s="233"/>
      <c r="L3744" s="239"/>
      <c r="M3744" s="240"/>
      <c r="N3744" s="241"/>
      <c r="O3744" s="241"/>
      <c r="P3744" s="241"/>
      <c r="Q3744" s="241"/>
      <c r="R3744" s="241"/>
      <c r="S3744" s="241"/>
      <c r="T3744" s="242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T3744" s="243" t="s">
        <v>171</v>
      </c>
      <c r="AU3744" s="243" t="s">
        <v>83</v>
      </c>
      <c r="AV3744" s="13" t="s">
        <v>83</v>
      </c>
      <c r="AW3744" s="13" t="s">
        <v>35</v>
      </c>
      <c r="AX3744" s="13" t="s">
        <v>73</v>
      </c>
      <c r="AY3744" s="243" t="s">
        <v>160</v>
      </c>
    </row>
    <row r="3745" s="13" customFormat="1">
      <c r="A3745" s="13"/>
      <c r="B3745" s="232"/>
      <c r="C3745" s="233"/>
      <c r="D3745" s="234" t="s">
        <v>171</v>
      </c>
      <c r="E3745" s="235" t="s">
        <v>19</v>
      </c>
      <c r="F3745" s="236" t="s">
        <v>4227</v>
      </c>
      <c r="G3745" s="233"/>
      <c r="H3745" s="237">
        <v>5</v>
      </c>
      <c r="I3745" s="238"/>
      <c r="J3745" s="233"/>
      <c r="K3745" s="233"/>
      <c r="L3745" s="239"/>
      <c r="M3745" s="240"/>
      <c r="N3745" s="241"/>
      <c r="O3745" s="241"/>
      <c r="P3745" s="241"/>
      <c r="Q3745" s="241"/>
      <c r="R3745" s="241"/>
      <c r="S3745" s="241"/>
      <c r="T3745" s="242"/>
      <c r="U3745" s="13"/>
      <c r="V3745" s="13"/>
      <c r="W3745" s="13"/>
      <c r="X3745" s="13"/>
      <c r="Y3745" s="13"/>
      <c r="Z3745" s="13"/>
      <c r="AA3745" s="13"/>
      <c r="AB3745" s="13"/>
      <c r="AC3745" s="13"/>
      <c r="AD3745" s="13"/>
      <c r="AE3745" s="13"/>
      <c r="AT3745" s="243" t="s">
        <v>171</v>
      </c>
      <c r="AU3745" s="243" t="s">
        <v>83</v>
      </c>
      <c r="AV3745" s="13" t="s">
        <v>83</v>
      </c>
      <c r="AW3745" s="13" t="s">
        <v>35</v>
      </c>
      <c r="AX3745" s="13" t="s">
        <v>73</v>
      </c>
      <c r="AY3745" s="243" t="s">
        <v>160</v>
      </c>
    </row>
    <row r="3746" s="13" customFormat="1">
      <c r="A3746" s="13"/>
      <c r="B3746" s="232"/>
      <c r="C3746" s="233"/>
      <c r="D3746" s="234" t="s">
        <v>171</v>
      </c>
      <c r="E3746" s="235" t="s">
        <v>19</v>
      </c>
      <c r="F3746" s="236" t="s">
        <v>4228</v>
      </c>
      <c r="G3746" s="233"/>
      <c r="H3746" s="237">
        <v>1</v>
      </c>
      <c r="I3746" s="238"/>
      <c r="J3746" s="233"/>
      <c r="K3746" s="233"/>
      <c r="L3746" s="239"/>
      <c r="M3746" s="240"/>
      <c r="N3746" s="241"/>
      <c r="O3746" s="241"/>
      <c r="P3746" s="241"/>
      <c r="Q3746" s="241"/>
      <c r="R3746" s="241"/>
      <c r="S3746" s="241"/>
      <c r="T3746" s="242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  <c r="AT3746" s="243" t="s">
        <v>171</v>
      </c>
      <c r="AU3746" s="243" t="s">
        <v>83</v>
      </c>
      <c r="AV3746" s="13" t="s">
        <v>83</v>
      </c>
      <c r="AW3746" s="13" t="s">
        <v>35</v>
      </c>
      <c r="AX3746" s="13" t="s">
        <v>73</v>
      </c>
      <c r="AY3746" s="243" t="s">
        <v>160</v>
      </c>
    </row>
    <row r="3747" s="14" customFormat="1">
      <c r="A3747" s="14"/>
      <c r="B3747" s="244"/>
      <c r="C3747" s="245"/>
      <c r="D3747" s="234" t="s">
        <v>171</v>
      </c>
      <c r="E3747" s="246" t="s">
        <v>19</v>
      </c>
      <c r="F3747" s="247" t="s">
        <v>180</v>
      </c>
      <c r="G3747" s="245"/>
      <c r="H3747" s="248">
        <v>8</v>
      </c>
      <c r="I3747" s="249"/>
      <c r="J3747" s="245"/>
      <c r="K3747" s="245"/>
      <c r="L3747" s="250"/>
      <c r="M3747" s="251"/>
      <c r="N3747" s="252"/>
      <c r="O3747" s="252"/>
      <c r="P3747" s="252"/>
      <c r="Q3747" s="252"/>
      <c r="R3747" s="252"/>
      <c r="S3747" s="252"/>
      <c r="T3747" s="253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T3747" s="254" t="s">
        <v>171</v>
      </c>
      <c r="AU3747" s="254" t="s">
        <v>83</v>
      </c>
      <c r="AV3747" s="14" t="s">
        <v>167</v>
      </c>
      <c r="AW3747" s="14" t="s">
        <v>35</v>
      </c>
      <c r="AX3747" s="14" t="s">
        <v>81</v>
      </c>
      <c r="AY3747" s="254" t="s">
        <v>160</v>
      </c>
    </row>
    <row r="3748" s="2" customFormat="1" ht="24.15" customHeight="1">
      <c r="A3748" s="40"/>
      <c r="B3748" s="41"/>
      <c r="C3748" s="255" t="s">
        <v>4229</v>
      </c>
      <c r="D3748" s="255" t="s">
        <v>242</v>
      </c>
      <c r="E3748" s="256" t="s">
        <v>4230</v>
      </c>
      <c r="F3748" s="257" t="s">
        <v>4231</v>
      </c>
      <c r="G3748" s="258" t="s">
        <v>287</v>
      </c>
      <c r="H3748" s="259">
        <v>1</v>
      </c>
      <c r="I3748" s="260"/>
      <c r="J3748" s="261">
        <f>ROUND(I3748*H3748,2)</f>
        <v>0</v>
      </c>
      <c r="K3748" s="257" t="s">
        <v>19</v>
      </c>
      <c r="L3748" s="262"/>
      <c r="M3748" s="263" t="s">
        <v>19</v>
      </c>
      <c r="N3748" s="264" t="s">
        <v>44</v>
      </c>
      <c r="O3748" s="86"/>
      <c r="P3748" s="223">
        <f>O3748*H3748</f>
        <v>0</v>
      </c>
      <c r="Q3748" s="223">
        <v>0.039</v>
      </c>
      <c r="R3748" s="223">
        <f>Q3748*H3748</f>
        <v>0.039</v>
      </c>
      <c r="S3748" s="223">
        <v>0</v>
      </c>
      <c r="T3748" s="224">
        <f>S3748*H3748</f>
        <v>0</v>
      </c>
      <c r="U3748" s="40"/>
      <c r="V3748" s="40"/>
      <c r="W3748" s="40"/>
      <c r="X3748" s="40"/>
      <c r="Y3748" s="40"/>
      <c r="Z3748" s="40"/>
      <c r="AA3748" s="40"/>
      <c r="AB3748" s="40"/>
      <c r="AC3748" s="40"/>
      <c r="AD3748" s="40"/>
      <c r="AE3748" s="40"/>
      <c r="AR3748" s="225" t="s">
        <v>368</v>
      </c>
      <c r="AT3748" s="225" t="s">
        <v>242</v>
      </c>
      <c r="AU3748" s="225" t="s">
        <v>83</v>
      </c>
      <c r="AY3748" s="19" t="s">
        <v>160</v>
      </c>
      <c r="BE3748" s="226">
        <f>IF(N3748="základní",J3748,0)</f>
        <v>0</v>
      </c>
      <c r="BF3748" s="226">
        <f>IF(N3748="snížená",J3748,0)</f>
        <v>0</v>
      </c>
      <c r="BG3748" s="226">
        <f>IF(N3748="zákl. přenesená",J3748,0)</f>
        <v>0</v>
      </c>
      <c r="BH3748" s="226">
        <f>IF(N3748="sníž. přenesená",J3748,0)</f>
        <v>0</v>
      </c>
      <c r="BI3748" s="226">
        <f>IF(N3748="nulová",J3748,0)</f>
        <v>0</v>
      </c>
      <c r="BJ3748" s="19" t="s">
        <v>81</v>
      </c>
      <c r="BK3748" s="226">
        <f>ROUND(I3748*H3748,2)</f>
        <v>0</v>
      </c>
      <c r="BL3748" s="19" t="s">
        <v>263</v>
      </c>
      <c r="BM3748" s="225" t="s">
        <v>4232</v>
      </c>
    </row>
    <row r="3749" s="2" customFormat="1">
      <c r="A3749" s="40"/>
      <c r="B3749" s="41"/>
      <c r="C3749" s="42"/>
      <c r="D3749" s="234" t="s">
        <v>449</v>
      </c>
      <c r="E3749" s="42"/>
      <c r="F3749" s="276" t="s">
        <v>4233</v>
      </c>
      <c r="G3749" s="42"/>
      <c r="H3749" s="42"/>
      <c r="I3749" s="229"/>
      <c r="J3749" s="42"/>
      <c r="K3749" s="42"/>
      <c r="L3749" s="46"/>
      <c r="M3749" s="230"/>
      <c r="N3749" s="231"/>
      <c r="O3749" s="86"/>
      <c r="P3749" s="86"/>
      <c r="Q3749" s="86"/>
      <c r="R3749" s="86"/>
      <c r="S3749" s="86"/>
      <c r="T3749" s="87"/>
      <c r="U3749" s="40"/>
      <c r="V3749" s="40"/>
      <c r="W3749" s="40"/>
      <c r="X3749" s="40"/>
      <c r="Y3749" s="40"/>
      <c r="Z3749" s="40"/>
      <c r="AA3749" s="40"/>
      <c r="AB3749" s="40"/>
      <c r="AC3749" s="40"/>
      <c r="AD3749" s="40"/>
      <c r="AE3749" s="40"/>
      <c r="AT3749" s="19" t="s">
        <v>449</v>
      </c>
      <c r="AU3749" s="19" t="s">
        <v>83</v>
      </c>
    </row>
    <row r="3750" s="13" customFormat="1">
      <c r="A3750" s="13"/>
      <c r="B3750" s="232"/>
      <c r="C3750" s="233"/>
      <c r="D3750" s="234" t="s">
        <v>171</v>
      </c>
      <c r="E3750" s="235" t="s">
        <v>19</v>
      </c>
      <c r="F3750" s="236" t="s">
        <v>4234</v>
      </c>
      <c r="G3750" s="233"/>
      <c r="H3750" s="237">
        <v>1</v>
      </c>
      <c r="I3750" s="238"/>
      <c r="J3750" s="233"/>
      <c r="K3750" s="233"/>
      <c r="L3750" s="239"/>
      <c r="M3750" s="240"/>
      <c r="N3750" s="241"/>
      <c r="O3750" s="241"/>
      <c r="P3750" s="241"/>
      <c r="Q3750" s="241"/>
      <c r="R3750" s="241"/>
      <c r="S3750" s="241"/>
      <c r="T3750" s="242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T3750" s="243" t="s">
        <v>171</v>
      </c>
      <c r="AU3750" s="243" t="s">
        <v>83</v>
      </c>
      <c r="AV3750" s="13" t="s">
        <v>83</v>
      </c>
      <c r="AW3750" s="13" t="s">
        <v>35</v>
      </c>
      <c r="AX3750" s="13" t="s">
        <v>81</v>
      </c>
      <c r="AY3750" s="243" t="s">
        <v>160</v>
      </c>
    </row>
    <row r="3751" s="2" customFormat="1" ht="24.15" customHeight="1">
      <c r="A3751" s="40"/>
      <c r="B3751" s="41"/>
      <c r="C3751" s="255" t="s">
        <v>4235</v>
      </c>
      <c r="D3751" s="255" t="s">
        <v>242</v>
      </c>
      <c r="E3751" s="256" t="s">
        <v>4236</v>
      </c>
      <c r="F3751" s="257" t="s">
        <v>4237</v>
      </c>
      <c r="G3751" s="258" t="s">
        <v>287</v>
      </c>
      <c r="H3751" s="259">
        <v>1</v>
      </c>
      <c r="I3751" s="260"/>
      <c r="J3751" s="261">
        <f>ROUND(I3751*H3751,2)</f>
        <v>0</v>
      </c>
      <c r="K3751" s="257" t="s">
        <v>19</v>
      </c>
      <c r="L3751" s="262"/>
      <c r="M3751" s="263" t="s">
        <v>19</v>
      </c>
      <c r="N3751" s="264" t="s">
        <v>44</v>
      </c>
      <c r="O3751" s="86"/>
      <c r="P3751" s="223">
        <f>O3751*H3751</f>
        <v>0</v>
      </c>
      <c r="Q3751" s="223">
        <v>0.039</v>
      </c>
      <c r="R3751" s="223">
        <f>Q3751*H3751</f>
        <v>0.039</v>
      </c>
      <c r="S3751" s="223">
        <v>0</v>
      </c>
      <c r="T3751" s="224">
        <f>S3751*H3751</f>
        <v>0</v>
      </c>
      <c r="U3751" s="40"/>
      <c r="V3751" s="40"/>
      <c r="W3751" s="40"/>
      <c r="X3751" s="40"/>
      <c r="Y3751" s="40"/>
      <c r="Z3751" s="40"/>
      <c r="AA3751" s="40"/>
      <c r="AB3751" s="40"/>
      <c r="AC3751" s="40"/>
      <c r="AD3751" s="40"/>
      <c r="AE3751" s="40"/>
      <c r="AR3751" s="225" t="s">
        <v>368</v>
      </c>
      <c r="AT3751" s="225" t="s">
        <v>242</v>
      </c>
      <c r="AU3751" s="225" t="s">
        <v>83</v>
      </c>
      <c r="AY3751" s="19" t="s">
        <v>160</v>
      </c>
      <c r="BE3751" s="226">
        <f>IF(N3751="základní",J3751,0)</f>
        <v>0</v>
      </c>
      <c r="BF3751" s="226">
        <f>IF(N3751="snížená",J3751,0)</f>
        <v>0</v>
      </c>
      <c r="BG3751" s="226">
        <f>IF(N3751="zákl. přenesená",J3751,0)</f>
        <v>0</v>
      </c>
      <c r="BH3751" s="226">
        <f>IF(N3751="sníž. přenesená",J3751,0)</f>
        <v>0</v>
      </c>
      <c r="BI3751" s="226">
        <f>IF(N3751="nulová",J3751,0)</f>
        <v>0</v>
      </c>
      <c r="BJ3751" s="19" t="s">
        <v>81</v>
      </c>
      <c r="BK3751" s="226">
        <f>ROUND(I3751*H3751,2)</f>
        <v>0</v>
      </c>
      <c r="BL3751" s="19" t="s">
        <v>263</v>
      </c>
      <c r="BM3751" s="225" t="s">
        <v>4238</v>
      </c>
    </row>
    <row r="3752" s="2" customFormat="1">
      <c r="A3752" s="40"/>
      <c r="B3752" s="41"/>
      <c r="C3752" s="42"/>
      <c r="D3752" s="234" t="s">
        <v>449</v>
      </c>
      <c r="E3752" s="42"/>
      <c r="F3752" s="276" t="s">
        <v>4239</v>
      </c>
      <c r="G3752" s="42"/>
      <c r="H3752" s="42"/>
      <c r="I3752" s="229"/>
      <c r="J3752" s="42"/>
      <c r="K3752" s="42"/>
      <c r="L3752" s="46"/>
      <c r="M3752" s="230"/>
      <c r="N3752" s="231"/>
      <c r="O3752" s="86"/>
      <c r="P3752" s="86"/>
      <c r="Q3752" s="86"/>
      <c r="R3752" s="86"/>
      <c r="S3752" s="86"/>
      <c r="T3752" s="87"/>
      <c r="U3752" s="40"/>
      <c r="V3752" s="40"/>
      <c r="W3752" s="40"/>
      <c r="X3752" s="40"/>
      <c r="Y3752" s="40"/>
      <c r="Z3752" s="40"/>
      <c r="AA3752" s="40"/>
      <c r="AB3752" s="40"/>
      <c r="AC3752" s="40"/>
      <c r="AD3752" s="40"/>
      <c r="AE3752" s="40"/>
      <c r="AT3752" s="19" t="s">
        <v>449</v>
      </c>
      <c r="AU3752" s="19" t="s">
        <v>83</v>
      </c>
    </row>
    <row r="3753" s="13" customFormat="1">
      <c r="A3753" s="13"/>
      <c r="B3753" s="232"/>
      <c r="C3753" s="233"/>
      <c r="D3753" s="234" t="s">
        <v>171</v>
      </c>
      <c r="E3753" s="235" t="s">
        <v>19</v>
      </c>
      <c r="F3753" s="236" t="s">
        <v>4240</v>
      </c>
      <c r="G3753" s="233"/>
      <c r="H3753" s="237">
        <v>1</v>
      </c>
      <c r="I3753" s="238"/>
      <c r="J3753" s="233"/>
      <c r="K3753" s="233"/>
      <c r="L3753" s="239"/>
      <c r="M3753" s="240"/>
      <c r="N3753" s="241"/>
      <c r="O3753" s="241"/>
      <c r="P3753" s="241"/>
      <c r="Q3753" s="241"/>
      <c r="R3753" s="241"/>
      <c r="S3753" s="241"/>
      <c r="T3753" s="242"/>
      <c r="U3753" s="13"/>
      <c r="V3753" s="13"/>
      <c r="W3753" s="13"/>
      <c r="X3753" s="13"/>
      <c r="Y3753" s="13"/>
      <c r="Z3753" s="13"/>
      <c r="AA3753" s="13"/>
      <c r="AB3753" s="13"/>
      <c r="AC3753" s="13"/>
      <c r="AD3753" s="13"/>
      <c r="AE3753" s="13"/>
      <c r="AT3753" s="243" t="s">
        <v>171</v>
      </c>
      <c r="AU3753" s="243" t="s">
        <v>83</v>
      </c>
      <c r="AV3753" s="13" t="s">
        <v>83</v>
      </c>
      <c r="AW3753" s="13" t="s">
        <v>35</v>
      </c>
      <c r="AX3753" s="13" t="s">
        <v>81</v>
      </c>
      <c r="AY3753" s="243" t="s">
        <v>160</v>
      </c>
    </row>
    <row r="3754" s="2" customFormat="1" ht="24.15" customHeight="1">
      <c r="A3754" s="40"/>
      <c r="B3754" s="41"/>
      <c r="C3754" s="255" t="s">
        <v>4241</v>
      </c>
      <c r="D3754" s="255" t="s">
        <v>242</v>
      </c>
      <c r="E3754" s="256" t="s">
        <v>4242</v>
      </c>
      <c r="F3754" s="257" t="s">
        <v>4243</v>
      </c>
      <c r="G3754" s="258" t="s">
        <v>287</v>
      </c>
      <c r="H3754" s="259">
        <v>5</v>
      </c>
      <c r="I3754" s="260"/>
      <c r="J3754" s="261">
        <f>ROUND(I3754*H3754,2)</f>
        <v>0</v>
      </c>
      <c r="K3754" s="257" t="s">
        <v>19</v>
      </c>
      <c r="L3754" s="262"/>
      <c r="M3754" s="263" t="s">
        <v>19</v>
      </c>
      <c r="N3754" s="264" t="s">
        <v>44</v>
      </c>
      <c r="O3754" s="86"/>
      <c r="P3754" s="223">
        <f>O3754*H3754</f>
        <v>0</v>
      </c>
      <c r="Q3754" s="223">
        <v>0.041500000000000002</v>
      </c>
      <c r="R3754" s="223">
        <f>Q3754*H3754</f>
        <v>0.20750000000000002</v>
      </c>
      <c r="S3754" s="223">
        <v>0</v>
      </c>
      <c r="T3754" s="224">
        <f>S3754*H3754</f>
        <v>0</v>
      </c>
      <c r="U3754" s="40"/>
      <c r="V3754" s="40"/>
      <c r="W3754" s="40"/>
      <c r="X3754" s="40"/>
      <c r="Y3754" s="40"/>
      <c r="Z3754" s="40"/>
      <c r="AA3754" s="40"/>
      <c r="AB3754" s="40"/>
      <c r="AC3754" s="40"/>
      <c r="AD3754" s="40"/>
      <c r="AE3754" s="40"/>
      <c r="AR3754" s="225" t="s">
        <v>368</v>
      </c>
      <c r="AT3754" s="225" t="s">
        <v>242</v>
      </c>
      <c r="AU3754" s="225" t="s">
        <v>83</v>
      </c>
      <c r="AY3754" s="19" t="s">
        <v>160</v>
      </c>
      <c r="BE3754" s="226">
        <f>IF(N3754="základní",J3754,0)</f>
        <v>0</v>
      </c>
      <c r="BF3754" s="226">
        <f>IF(N3754="snížená",J3754,0)</f>
        <v>0</v>
      </c>
      <c r="BG3754" s="226">
        <f>IF(N3754="zákl. přenesená",J3754,0)</f>
        <v>0</v>
      </c>
      <c r="BH3754" s="226">
        <f>IF(N3754="sníž. přenesená",J3754,0)</f>
        <v>0</v>
      </c>
      <c r="BI3754" s="226">
        <f>IF(N3754="nulová",J3754,0)</f>
        <v>0</v>
      </c>
      <c r="BJ3754" s="19" t="s">
        <v>81</v>
      </c>
      <c r="BK3754" s="226">
        <f>ROUND(I3754*H3754,2)</f>
        <v>0</v>
      </c>
      <c r="BL3754" s="19" t="s">
        <v>263</v>
      </c>
      <c r="BM3754" s="225" t="s">
        <v>4244</v>
      </c>
    </row>
    <row r="3755" s="2" customFormat="1">
      <c r="A3755" s="40"/>
      <c r="B3755" s="41"/>
      <c r="C3755" s="42"/>
      <c r="D3755" s="234" t="s">
        <v>449</v>
      </c>
      <c r="E3755" s="42"/>
      <c r="F3755" s="276" t="s">
        <v>4245</v>
      </c>
      <c r="G3755" s="42"/>
      <c r="H3755" s="42"/>
      <c r="I3755" s="229"/>
      <c r="J3755" s="42"/>
      <c r="K3755" s="42"/>
      <c r="L3755" s="46"/>
      <c r="M3755" s="230"/>
      <c r="N3755" s="231"/>
      <c r="O3755" s="86"/>
      <c r="P3755" s="86"/>
      <c r="Q3755" s="86"/>
      <c r="R3755" s="86"/>
      <c r="S3755" s="86"/>
      <c r="T3755" s="87"/>
      <c r="U3755" s="40"/>
      <c r="V3755" s="40"/>
      <c r="W3755" s="40"/>
      <c r="X3755" s="40"/>
      <c r="Y3755" s="40"/>
      <c r="Z3755" s="40"/>
      <c r="AA3755" s="40"/>
      <c r="AB3755" s="40"/>
      <c r="AC3755" s="40"/>
      <c r="AD3755" s="40"/>
      <c r="AE3755" s="40"/>
      <c r="AT3755" s="19" t="s">
        <v>449</v>
      </c>
      <c r="AU3755" s="19" t="s">
        <v>83</v>
      </c>
    </row>
    <row r="3756" s="13" customFormat="1">
      <c r="A3756" s="13"/>
      <c r="B3756" s="232"/>
      <c r="C3756" s="233"/>
      <c r="D3756" s="234" t="s">
        <v>171</v>
      </c>
      <c r="E3756" s="235" t="s">
        <v>19</v>
      </c>
      <c r="F3756" s="236" t="s">
        <v>4246</v>
      </c>
      <c r="G3756" s="233"/>
      <c r="H3756" s="237">
        <v>5</v>
      </c>
      <c r="I3756" s="238"/>
      <c r="J3756" s="233"/>
      <c r="K3756" s="233"/>
      <c r="L3756" s="239"/>
      <c r="M3756" s="240"/>
      <c r="N3756" s="241"/>
      <c r="O3756" s="241"/>
      <c r="P3756" s="241"/>
      <c r="Q3756" s="241"/>
      <c r="R3756" s="241"/>
      <c r="S3756" s="241"/>
      <c r="T3756" s="242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T3756" s="243" t="s">
        <v>171</v>
      </c>
      <c r="AU3756" s="243" t="s">
        <v>83</v>
      </c>
      <c r="AV3756" s="13" t="s">
        <v>83</v>
      </c>
      <c r="AW3756" s="13" t="s">
        <v>35</v>
      </c>
      <c r="AX3756" s="13" t="s">
        <v>81</v>
      </c>
      <c r="AY3756" s="243" t="s">
        <v>160</v>
      </c>
    </row>
    <row r="3757" s="2" customFormat="1" ht="24.15" customHeight="1">
      <c r="A3757" s="40"/>
      <c r="B3757" s="41"/>
      <c r="C3757" s="255" t="s">
        <v>4247</v>
      </c>
      <c r="D3757" s="255" t="s">
        <v>242</v>
      </c>
      <c r="E3757" s="256" t="s">
        <v>4248</v>
      </c>
      <c r="F3757" s="257" t="s">
        <v>4249</v>
      </c>
      <c r="G3757" s="258" t="s">
        <v>287</v>
      </c>
      <c r="H3757" s="259">
        <v>1</v>
      </c>
      <c r="I3757" s="260"/>
      <c r="J3757" s="261">
        <f>ROUND(I3757*H3757,2)</f>
        <v>0</v>
      </c>
      <c r="K3757" s="257" t="s">
        <v>19</v>
      </c>
      <c r="L3757" s="262"/>
      <c r="M3757" s="263" t="s">
        <v>19</v>
      </c>
      <c r="N3757" s="264" t="s">
        <v>44</v>
      </c>
      <c r="O3757" s="86"/>
      <c r="P3757" s="223">
        <f>O3757*H3757</f>
        <v>0</v>
      </c>
      <c r="Q3757" s="223">
        <v>0.042000000000000003</v>
      </c>
      <c r="R3757" s="223">
        <f>Q3757*H3757</f>
        <v>0.042000000000000003</v>
      </c>
      <c r="S3757" s="223">
        <v>0</v>
      </c>
      <c r="T3757" s="224">
        <f>S3757*H3757</f>
        <v>0</v>
      </c>
      <c r="U3757" s="40"/>
      <c r="V3757" s="40"/>
      <c r="W3757" s="40"/>
      <c r="X3757" s="40"/>
      <c r="Y3757" s="40"/>
      <c r="Z3757" s="40"/>
      <c r="AA3757" s="40"/>
      <c r="AB3757" s="40"/>
      <c r="AC3757" s="40"/>
      <c r="AD3757" s="40"/>
      <c r="AE3757" s="40"/>
      <c r="AR3757" s="225" t="s">
        <v>368</v>
      </c>
      <c r="AT3757" s="225" t="s">
        <v>242</v>
      </c>
      <c r="AU3757" s="225" t="s">
        <v>83</v>
      </c>
      <c r="AY3757" s="19" t="s">
        <v>160</v>
      </c>
      <c r="BE3757" s="226">
        <f>IF(N3757="základní",J3757,0)</f>
        <v>0</v>
      </c>
      <c r="BF3757" s="226">
        <f>IF(N3757="snížená",J3757,0)</f>
        <v>0</v>
      </c>
      <c r="BG3757" s="226">
        <f>IF(N3757="zákl. přenesená",J3757,0)</f>
        <v>0</v>
      </c>
      <c r="BH3757" s="226">
        <f>IF(N3757="sníž. přenesená",J3757,0)</f>
        <v>0</v>
      </c>
      <c r="BI3757" s="226">
        <f>IF(N3757="nulová",J3757,0)</f>
        <v>0</v>
      </c>
      <c r="BJ3757" s="19" t="s">
        <v>81</v>
      </c>
      <c r="BK3757" s="226">
        <f>ROUND(I3757*H3757,2)</f>
        <v>0</v>
      </c>
      <c r="BL3757" s="19" t="s">
        <v>263</v>
      </c>
      <c r="BM3757" s="225" t="s">
        <v>4250</v>
      </c>
    </row>
    <row r="3758" s="2" customFormat="1">
      <c r="A3758" s="40"/>
      <c r="B3758" s="41"/>
      <c r="C3758" s="42"/>
      <c r="D3758" s="234" t="s">
        <v>449</v>
      </c>
      <c r="E3758" s="42"/>
      <c r="F3758" s="276" t="s">
        <v>4251</v>
      </c>
      <c r="G3758" s="42"/>
      <c r="H3758" s="42"/>
      <c r="I3758" s="229"/>
      <c r="J3758" s="42"/>
      <c r="K3758" s="42"/>
      <c r="L3758" s="46"/>
      <c r="M3758" s="230"/>
      <c r="N3758" s="231"/>
      <c r="O3758" s="86"/>
      <c r="P3758" s="86"/>
      <c r="Q3758" s="86"/>
      <c r="R3758" s="86"/>
      <c r="S3758" s="86"/>
      <c r="T3758" s="87"/>
      <c r="U3758" s="40"/>
      <c r="V3758" s="40"/>
      <c r="W3758" s="40"/>
      <c r="X3758" s="40"/>
      <c r="Y3758" s="40"/>
      <c r="Z3758" s="40"/>
      <c r="AA3758" s="40"/>
      <c r="AB3758" s="40"/>
      <c r="AC3758" s="40"/>
      <c r="AD3758" s="40"/>
      <c r="AE3758" s="40"/>
      <c r="AT3758" s="19" t="s">
        <v>449</v>
      </c>
      <c r="AU3758" s="19" t="s">
        <v>83</v>
      </c>
    </row>
    <row r="3759" s="13" customFormat="1">
      <c r="A3759" s="13"/>
      <c r="B3759" s="232"/>
      <c r="C3759" s="233"/>
      <c r="D3759" s="234" t="s">
        <v>171</v>
      </c>
      <c r="E3759" s="235" t="s">
        <v>19</v>
      </c>
      <c r="F3759" s="236" t="s">
        <v>4252</v>
      </c>
      <c r="G3759" s="233"/>
      <c r="H3759" s="237">
        <v>1</v>
      </c>
      <c r="I3759" s="238"/>
      <c r="J3759" s="233"/>
      <c r="K3759" s="233"/>
      <c r="L3759" s="239"/>
      <c r="M3759" s="240"/>
      <c r="N3759" s="241"/>
      <c r="O3759" s="241"/>
      <c r="P3759" s="241"/>
      <c r="Q3759" s="241"/>
      <c r="R3759" s="241"/>
      <c r="S3759" s="241"/>
      <c r="T3759" s="242"/>
      <c r="U3759" s="13"/>
      <c r="V3759" s="13"/>
      <c r="W3759" s="13"/>
      <c r="X3759" s="13"/>
      <c r="Y3759" s="13"/>
      <c r="Z3759" s="13"/>
      <c r="AA3759" s="13"/>
      <c r="AB3759" s="13"/>
      <c r="AC3759" s="13"/>
      <c r="AD3759" s="13"/>
      <c r="AE3759" s="13"/>
      <c r="AT3759" s="243" t="s">
        <v>171</v>
      </c>
      <c r="AU3759" s="243" t="s">
        <v>83</v>
      </c>
      <c r="AV3759" s="13" t="s">
        <v>83</v>
      </c>
      <c r="AW3759" s="13" t="s">
        <v>35</v>
      </c>
      <c r="AX3759" s="13" t="s">
        <v>81</v>
      </c>
      <c r="AY3759" s="243" t="s">
        <v>160</v>
      </c>
    </row>
    <row r="3760" s="2" customFormat="1" ht="16.5" customHeight="1">
      <c r="A3760" s="40"/>
      <c r="B3760" s="41"/>
      <c r="C3760" s="214" t="s">
        <v>4253</v>
      </c>
      <c r="D3760" s="214" t="s">
        <v>162</v>
      </c>
      <c r="E3760" s="215" t="s">
        <v>4254</v>
      </c>
      <c r="F3760" s="216" t="s">
        <v>4255</v>
      </c>
      <c r="G3760" s="217" t="s">
        <v>3721</v>
      </c>
      <c r="H3760" s="218">
        <v>18</v>
      </c>
      <c r="I3760" s="219"/>
      <c r="J3760" s="220">
        <f>ROUND(I3760*H3760,2)</f>
        <v>0</v>
      </c>
      <c r="K3760" s="216" t="s">
        <v>166</v>
      </c>
      <c r="L3760" s="46"/>
      <c r="M3760" s="221" t="s">
        <v>19</v>
      </c>
      <c r="N3760" s="222" t="s">
        <v>44</v>
      </c>
      <c r="O3760" s="86"/>
      <c r="P3760" s="223">
        <f>O3760*H3760</f>
        <v>0</v>
      </c>
      <c r="Q3760" s="223">
        <v>0</v>
      </c>
      <c r="R3760" s="223">
        <f>Q3760*H3760</f>
        <v>0</v>
      </c>
      <c r="S3760" s="223">
        <v>0</v>
      </c>
      <c r="T3760" s="224">
        <f>S3760*H3760</f>
        <v>0</v>
      </c>
      <c r="U3760" s="40"/>
      <c r="V3760" s="40"/>
      <c r="W3760" s="40"/>
      <c r="X3760" s="40"/>
      <c r="Y3760" s="40"/>
      <c r="Z3760" s="40"/>
      <c r="AA3760" s="40"/>
      <c r="AB3760" s="40"/>
      <c r="AC3760" s="40"/>
      <c r="AD3760" s="40"/>
      <c r="AE3760" s="40"/>
      <c r="AR3760" s="225" t="s">
        <v>263</v>
      </c>
      <c r="AT3760" s="225" t="s">
        <v>162</v>
      </c>
      <c r="AU3760" s="225" t="s">
        <v>83</v>
      </c>
      <c r="AY3760" s="19" t="s">
        <v>160</v>
      </c>
      <c r="BE3760" s="226">
        <f>IF(N3760="základní",J3760,0)</f>
        <v>0</v>
      </c>
      <c r="BF3760" s="226">
        <f>IF(N3760="snížená",J3760,0)</f>
        <v>0</v>
      </c>
      <c r="BG3760" s="226">
        <f>IF(N3760="zákl. přenesená",J3760,0)</f>
        <v>0</v>
      </c>
      <c r="BH3760" s="226">
        <f>IF(N3760="sníž. přenesená",J3760,0)</f>
        <v>0</v>
      </c>
      <c r="BI3760" s="226">
        <f>IF(N3760="nulová",J3760,0)</f>
        <v>0</v>
      </c>
      <c r="BJ3760" s="19" t="s">
        <v>81</v>
      </c>
      <c r="BK3760" s="226">
        <f>ROUND(I3760*H3760,2)</f>
        <v>0</v>
      </c>
      <c r="BL3760" s="19" t="s">
        <v>263</v>
      </c>
      <c r="BM3760" s="225" t="s">
        <v>4256</v>
      </c>
    </row>
    <row r="3761" s="2" customFormat="1">
      <c r="A3761" s="40"/>
      <c r="B3761" s="41"/>
      <c r="C3761" s="42"/>
      <c r="D3761" s="227" t="s">
        <v>169</v>
      </c>
      <c r="E3761" s="42"/>
      <c r="F3761" s="228" t="s">
        <v>4257</v>
      </c>
      <c r="G3761" s="42"/>
      <c r="H3761" s="42"/>
      <c r="I3761" s="229"/>
      <c r="J3761" s="42"/>
      <c r="K3761" s="42"/>
      <c r="L3761" s="46"/>
      <c r="M3761" s="230"/>
      <c r="N3761" s="231"/>
      <c r="O3761" s="86"/>
      <c r="P3761" s="86"/>
      <c r="Q3761" s="86"/>
      <c r="R3761" s="86"/>
      <c r="S3761" s="86"/>
      <c r="T3761" s="87"/>
      <c r="U3761" s="40"/>
      <c r="V3761" s="40"/>
      <c r="W3761" s="40"/>
      <c r="X3761" s="40"/>
      <c r="Y3761" s="40"/>
      <c r="Z3761" s="40"/>
      <c r="AA3761" s="40"/>
      <c r="AB3761" s="40"/>
      <c r="AC3761" s="40"/>
      <c r="AD3761" s="40"/>
      <c r="AE3761" s="40"/>
      <c r="AT3761" s="19" t="s">
        <v>169</v>
      </c>
      <c r="AU3761" s="19" t="s">
        <v>83</v>
      </c>
    </row>
    <row r="3762" s="13" customFormat="1">
      <c r="A3762" s="13"/>
      <c r="B3762" s="232"/>
      <c r="C3762" s="233"/>
      <c r="D3762" s="234" t="s">
        <v>171</v>
      </c>
      <c r="E3762" s="235" t="s">
        <v>19</v>
      </c>
      <c r="F3762" s="236" t="s">
        <v>4258</v>
      </c>
      <c r="G3762" s="233"/>
      <c r="H3762" s="237">
        <v>18</v>
      </c>
      <c r="I3762" s="238"/>
      <c r="J3762" s="233"/>
      <c r="K3762" s="233"/>
      <c r="L3762" s="239"/>
      <c r="M3762" s="240"/>
      <c r="N3762" s="241"/>
      <c r="O3762" s="241"/>
      <c r="P3762" s="241"/>
      <c r="Q3762" s="241"/>
      <c r="R3762" s="241"/>
      <c r="S3762" s="241"/>
      <c r="T3762" s="242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T3762" s="243" t="s">
        <v>171</v>
      </c>
      <c r="AU3762" s="243" t="s">
        <v>83</v>
      </c>
      <c r="AV3762" s="13" t="s">
        <v>83</v>
      </c>
      <c r="AW3762" s="13" t="s">
        <v>35</v>
      </c>
      <c r="AX3762" s="13" t="s">
        <v>81</v>
      </c>
      <c r="AY3762" s="243" t="s">
        <v>160</v>
      </c>
    </row>
    <row r="3763" s="2" customFormat="1" ht="16.5" customHeight="1">
      <c r="A3763" s="40"/>
      <c r="B3763" s="41"/>
      <c r="C3763" s="255" t="s">
        <v>4259</v>
      </c>
      <c r="D3763" s="255" t="s">
        <v>242</v>
      </c>
      <c r="E3763" s="256" t="s">
        <v>4260</v>
      </c>
      <c r="F3763" s="257" t="s">
        <v>4261</v>
      </c>
      <c r="G3763" s="258" t="s">
        <v>287</v>
      </c>
      <c r="H3763" s="259">
        <v>11</v>
      </c>
      <c r="I3763" s="260"/>
      <c r="J3763" s="261">
        <f>ROUND(I3763*H3763,2)</f>
        <v>0</v>
      </c>
      <c r="K3763" s="257" t="s">
        <v>19</v>
      </c>
      <c r="L3763" s="262"/>
      <c r="M3763" s="263" t="s">
        <v>19</v>
      </c>
      <c r="N3763" s="264" t="s">
        <v>44</v>
      </c>
      <c r="O3763" s="86"/>
      <c r="P3763" s="223">
        <f>O3763*H3763</f>
        <v>0</v>
      </c>
      <c r="Q3763" s="223">
        <v>0</v>
      </c>
      <c r="R3763" s="223">
        <f>Q3763*H3763</f>
        <v>0</v>
      </c>
      <c r="S3763" s="223">
        <v>0</v>
      </c>
      <c r="T3763" s="224">
        <f>S3763*H3763</f>
        <v>0</v>
      </c>
      <c r="U3763" s="40"/>
      <c r="V3763" s="40"/>
      <c r="W3763" s="40"/>
      <c r="X3763" s="40"/>
      <c r="Y3763" s="40"/>
      <c r="Z3763" s="40"/>
      <c r="AA3763" s="40"/>
      <c r="AB3763" s="40"/>
      <c r="AC3763" s="40"/>
      <c r="AD3763" s="40"/>
      <c r="AE3763" s="40"/>
      <c r="AR3763" s="225" t="s">
        <v>368</v>
      </c>
      <c r="AT3763" s="225" t="s">
        <v>242</v>
      </c>
      <c r="AU3763" s="225" t="s">
        <v>83</v>
      </c>
      <c r="AY3763" s="19" t="s">
        <v>160</v>
      </c>
      <c r="BE3763" s="226">
        <f>IF(N3763="základní",J3763,0)</f>
        <v>0</v>
      </c>
      <c r="BF3763" s="226">
        <f>IF(N3763="snížená",J3763,0)</f>
        <v>0</v>
      </c>
      <c r="BG3763" s="226">
        <f>IF(N3763="zákl. přenesená",J3763,0)</f>
        <v>0</v>
      </c>
      <c r="BH3763" s="226">
        <f>IF(N3763="sníž. přenesená",J3763,0)</f>
        <v>0</v>
      </c>
      <c r="BI3763" s="226">
        <f>IF(N3763="nulová",J3763,0)</f>
        <v>0</v>
      </c>
      <c r="BJ3763" s="19" t="s">
        <v>81</v>
      </c>
      <c r="BK3763" s="226">
        <f>ROUND(I3763*H3763,2)</f>
        <v>0</v>
      </c>
      <c r="BL3763" s="19" t="s">
        <v>263</v>
      </c>
      <c r="BM3763" s="225" t="s">
        <v>4262</v>
      </c>
    </row>
    <row r="3764" s="2" customFormat="1" ht="16.5" customHeight="1">
      <c r="A3764" s="40"/>
      <c r="B3764" s="41"/>
      <c r="C3764" s="255" t="s">
        <v>4263</v>
      </c>
      <c r="D3764" s="255" t="s">
        <v>242</v>
      </c>
      <c r="E3764" s="256" t="s">
        <v>4264</v>
      </c>
      <c r="F3764" s="257" t="s">
        <v>4265</v>
      </c>
      <c r="G3764" s="258" t="s">
        <v>287</v>
      </c>
      <c r="H3764" s="259">
        <v>5</v>
      </c>
      <c r="I3764" s="260"/>
      <c r="J3764" s="261">
        <f>ROUND(I3764*H3764,2)</f>
        <v>0</v>
      </c>
      <c r="K3764" s="257" t="s">
        <v>19</v>
      </c>
      <c r="L3764" s="262"/>
      <c r="M3764" s="263" t="s">
        <v>19</v>
      </c>
      <c r="N3764" s="264" t="s">
        <v>44</v>
      </c>
      <c r="O3764" s="86"/>
      <c r="P3764" s="223">
        <f>O3764*H3764</f>
        <v>0</v>
      </c>
      <c r="Q3764" s="223">
        <v>0</v>
      </c>
      <c r="R3764" s="223">
        <f>Q3764*H3764</f>
        <v>0</v>
      </c>
      <c r="S3764" s="223">
        <v>0</v>
      </c>
      <c r="T3764" s="224">
        <f>S3764*H3764</f>
        <v>0</v>
      </c>
      <c r="U3764" s="40"/>
      <c r="V3764" s="40"/>
      <c r="W3764" s="40"/>
      <c r="X3764" s="40"/>
      <c r="Y3764" s="40"/>
      <c r="Z3764" s="40"/>
      <c r="AA3764" s="40"/>
      <c r="AB3764" s="40"/>
      <c r="AC3764" s="40"/>
      <c r="AD3764" s="40"/>
      <c r="AE3764" s="40"/>
      <c r="AR3764" s="225" t="s">
        <v>368</v>
      </c>
      <c r="AT3764" s="225" t="s">
        <v>242</v>
      </c>
      <c r="AU3764" s="225" t="s">
        <v>83</v>
      </c>
      <c r="AY3764" s="19" t="s">
        <v>160</v>
      </c>
      <c r="BE3764" s="226">
        <f>IF(N3764="základní",J3764,0)</f>
        <v>0</v>
      </c>
      <c r="BF3764" s="226">
        <f>IF(N3764="snížená",J3764,0)</f>
        <v>0</v>
      </c>
      <c r="BG3764" s="226">
        <f>IF(N3764="zákl. přenesená",J3764,0)</f>
        <v>0</v>
      </c>
      <c r="BH3764" s="226">
        <f>IF(N3764="sníž. přenesená",J3764,0)</f>
        <v>0</v>
      </c>
      <c r="BI3764" s="226">
        <f>IF(N3764="nulová",J3764,0)</f>
        <v>0</v>
      </c>
      <c r="BJ3764" s="19" t="s">
        <v>81</v>
      </c>
      <c r="BK3764" s="226">
        <f>ROUND(I3764*H3764,2)</f>
        <v>0</v>
      </c>
      <c r="BL3764" s="19" t="s">
        <v>263</v>
      </c>
      <c r="BM3764" s="225" t="s">
        <v>4266</v>
      </c>
    </row>
    <row r="3765" s="2" customFormat="1" ht="16.5" customHeight="1">
      <c r="A3765" s="40"/>
      <c r="B3765" s="41"/>
      <c r="C3765" s="255" t="s">
        <v>4267</v>
      </c>
      <c r="D3765" s="255" t="s">
        <v>242</v>
      </c>
      <c r="E3765" s="256" t="s">
        <v>4268</v>
      </c>
      <c r="F3765" s="257" t="s">
        <v>4269</v>
      </c>
      <c r="G3765" s="258" t="s">
        <v>287</v>
      </c>
      <c r="H3765" s="259">
        <v>1</v>
      </c>
      <c r="I3765" s="260"/>
      <c r="J3765" s="261">
        <f>ROUND(I3765*H3765,2)</f>
        <v>0</v>
      </c>
      <c r="K3765" s="257" t="s">
        <v>19</v>
      </c>
      <c r="L3765" s="262"/>
      <c r="M3765" s="263" t="s">
        <v>19</v>
      </c>
      <c r="N3765" s="264" t="s">
        <v>44</v>
      </c>
      <c r="O3765" s="86"/>
      <c r="P3765" s="223">
        <f>O3765*H3765</f>
        <v>0</v>
      </c>
      <c r="Q3765" s="223">
        <v>0</v>
      </c>
      <c r="R3765" s="223">
        <f>Q3765*H3765</f>
        <v>0</v>
      </c>
      <c r="S3765" s="223">
        <v>0</v>
      </c>
      <c r="T3765" s="224">
        <f>S3765*H3765</f>
        <v>0</v>
      </c>
      <c r="U3765" s="40"/>
      <c r="V3765" s="40"/>
      <c r="W3765" s="40"/>
      <c r="X3765" s="40"/>
      <c r="Y3765" s="40"/>
      <c r="Z3765" s="40"/>
      <c r="AA3765" s="40"/>
      <c r="AB3765" s="40"/>
      <c r="AC3765" s="40"/>
      <c r="AD3765" s="40"/>
      <c r="AE3765" s="40"/>
      <c r="AR3765" s="225" t="s">
        <v>368</v>
      </c>
      <c r="AT3765" s="225" t="s">
        <v>242</v>
      </c>
      <c r="AU3765" s="225" t="s">
        <v>83</v>
      </c>
      <c r="AY3765" s="19" t="s">
        <v>160</v>
      </c>
      <c r="BE3765" s="226">
        <f>IF(N3765="základní",J3765,0)</f>
        <v>0</v>
      </c>
      <c r="BF3765" s="226">
        <f>IF(N3765="snížená",J3765,0)</f>
        <v>0</v>
      </c>
      <c r="BG3765" s="226">
        <f>IF(N3765="zákl. přenesená",J3765,0)</f>
        <v>0</v>
      </c>
      <c r="BH3765" s="226">
        <f>IF(N3765="sníž. přenesená",J3765,0)</f>
        <v>0</v>
      </c>
      <c r="BI3765" s="226">
        <f>IF(N3765="nulová",J3765,0)</f>
        <v>0</v>
      </c>
      <c r="BJ3765" s="19" t="s">
        <v>81</v>
      </c>
      <c r="BK3765" s="226">
        <f>ROUND(I3765*H3765,2)</f>
        <v>0</v>
      </c>
      <c r="BL3765" s="19" t="s">
        <v>263</v>
      </c>
      <c r="BM3765" s="225" t="s">
        <v>4270</v>
      </c>
    </row>
    <row r="3766" s="2" customFormat="1" ht="16.5" customHeight="1">
      <c r="A3766" s="40"/>
      <c r="B3766" s="41"/>
      <c r="C3766" s="255" t="s">
        <v>4271</v>
      </c>
      <c r="D3766" s="255" t="s">
        <v>242</v>
      </c>
      <c r="E3766" s="256" t="s">
        <v>4272</v>
      </c>
      <c r="F3766" s="257" t="s">
        <v>4273</v>
      </c>
      <c r="G3766" s="258" t="s">
        <v>287</v>
      </c>
      <c r="H3766" s="259">
        <v>1</v>
      </c>
      <c r="I3766" s="260"/>
      <c r="J3766" s="261">
        <f>ROUND(I3766*H3766,2)</f>
        <v>0</v>
      </c>
      <c r="K3766" s="257" t="s">
        <v>19</v>
      </c>
      <c r="L3766" s="262"/>
      <c r="M3766" s="263" t="s">
        <v>19</v>
      </c>
      <c r="N3766" s="264" t="s">
        <v>44</v>
      </c>
      <c r="O3766" s="86"/>
      <c r="P3766" s="223">
        <f>O3766*H3766</f>
        <v>0</v>
      </c>
      <c r="Q3766" s="223">
        <v>0</v>
      </c>
      <c r="R3766" s="223">
        <f>Q3766*H3766</f>
        <v>0</v>
      </c>
      <c r="S3766" s="223">
        <v>0</v>
      </c>
      <c r="T3766" s="224">
        <f>S3766*H3766</f>
        <v>0</v>
      </c>
      <c r="U3766" s="40"/>
      <c r="V3766" s="40"/>
      <c r="W3766" s="40"/>
      <c r="X3766" s="40"/>
      <c r="Y3766" s="40"/>
      <c r="Z3766" s="40"/>
      <c r="AA3766" s="40"/>
      <c r="AB3766" s="40"/>
      <c r="AC3766" s="40"/>
      <c r="AD3766" s="40"/>
      <c r="AE3766" s="40"/>
      <c r="AR3766" s="225" t="s">
        <v>368</v>
      </c>
      <c r="AT3766" s="225" t="s">
        <v>242</v>
      </c>
      <c r="AU3766" s="225" t="s">
        <v>83</v>
      </c>
      <c r="AY3766" s="19" t="s">
        <v>160</v>
      </c>
      <c r="BE3766" s="226">
        <f>IF(N3766="základní",J3766,0)</f>
        <v>0</v>
      </c>
      <c r="BF3766" s="226">
        <f>IF(N3766="snížená",J3766,0)</f>
        <v>0</v>
      </c>
      <c r="BG3766" s="226">
        <f>IF(N3766="zákl. přenesená",J3766,0)</f>
        <v>0</v>
      </c>
      <c r="BH3766" s="226">
        <f>IF(N3766="sníž. přenesená",J3766,0)</f>
        <v>0</v>
      </c>
      <c r="BI3766" s="226">
        <f>IF(N3766="nulová",J3766,0)</f>
        <v>0</v>
      </c>
      <c r="BJ3766" s="19" t="s">
        <v>81</v>
      </c>
      <c r="BK3766" s="226">
        <f>ROUND(I3766*H3766,2)</f>
        <v>0</v>
      </c>
      <c r="BL3766" s="19" t="s">
        <v>263</v>
      </c>
      <c r="BM3766" s="225" t="s">
        <v>4274</v>
      </c>
    </row>
    <row r="3767" s="2" customFormat="1" ht="24.15" customHeight="1">
      <c r="A3767" s="40"/>
      <c r="B3767" s="41"/>
      <c r="C3767" s="214" t="s">
        <v>4275</v>
      </c>
      <c r="D3767" s="214" t="s">
        <v>162</v>
      </c>
      <c r="E3767" s="215" t="s">
        <v>4276</v>
      </c>
      <c r="F3767" s="216" t="s">
        <v>4277</v>
      </c>
      <c r="G3767" s="217" t="s">
        <v>213</v>
      </c>
      <c r="H3767" s="218">
        <v>1.405</v>
      </c>
      <c r="I3767" s="219"/>
      <c r="J3767" s="220">
        <f>ROUND(I3767*H3767,2)</f>
        <v>0</v>
      </c>
      <c r="K3767" s="216" t="s">
        <v>166</v>
      </c>
      <c r="L3767" s="46"/>
      <c r="M3767" s="221" t="s">
        <v>19</v>
      </c>
      <c r="N3767" s="222" t="s">
        <v>44</v>
      </c>
      <c r="O3767" s="86"/>
      <c r="P3767" s="223">
        <f>O3767*H3767</f>
        <v>0</v>
      </c>
      <c r="Q3767" s="223">
        <v>0</v>
      </c>
      <c r="R3767" s="223">
        <f>Q3767*H3767</f>
        <v>0</v>
      </c>
      <c r="S3767" s="223">
        <v>0</v>
      </c>
      <c r="T3767" s="224">
        <f>S3767*H3767</f>
        <v>0</v>
      </c>
      <c r="U3767" s="40"/>
      <c r="V3767" s="40"/>
      <c r="W3767" s="40"/>
      <c r="X3767" s="40"/>
      <c r="Y3767" s="40"/>
      <c r="Z3767" s="40"/>
      <c r="AA3767" s="40"/>
      <c r="AB3767" s="40"/>
      <c r="AC3767" s="40"/>
      <c r="AD3767" s="40"/>
      <c r="AE3767" s="40"/>
      <c r="AR3767" s="225" t="s">
        <v>263</v>
      </c>
      <c r="AT3767" s="225" t="s">
        <v>162</v>
      </c>
      <c r="AU3767" s="225" t="s">
        <v>83</v>
      </c>
      <c r="AY3767" s="19" t="s">
        <v>160</v>
      </c>
      <c r="BE3767" s="226">
        <f>IF(N3767="základní",J3767,0)</f>
        <v>0</v>
      </c>
      <c r="BF3767" s="226">
        <f>IF(N3767="snížená",J3767,0)</f>
        <v>0</v>
      </c>
      <c r="BG3767" s="226">
        <f>IF(N3767="zákl. přenesená",J3767,0)</f>
        <v>0</v>
      </c>
      <c r="BH3767" s="226">
        <f>IF(N3767="sníž. přenesená",J3767,0)</f>
        <v>0</v>
      </c>
      <c r="BI3767" s="226">
        <f>IF(N3767="nulová",J3767,0)</f>
        <v>0</v>
      </c>
      <c r="BJ3767" s="19" t="s">
        <v>81</v>
      </c>
      <c r="BK3767" s="226">
        <f>ROUND(I3767*H3767,2)</f>
        <v>0</v>
      </c>
      <c r="BL3767" s="19" t="s">
        <v>263</v>
      </c>
      <c r="BM3767" s="225" t="s">
        <v>4278</v>
      </c>
    </row>
    <row r="3768" s="2" customFormat="1">
      <c r="A3768" s="40"/>
      <c r="B3768" s="41"/>
      <c r="C3768" s="42"/>
      <c r="D3768" s="227" t="s">
        <v>169</v>
      </c>
      <c r="E3768" s="42"/>
      <c r="F3768" s="228" t="s">
        <v>4279</v>
      </c>
      <c r="G3768" s="42"/>
      <c r="H3768" s="42"/>
      <c r="I3768" s="229"/>
      <c r="J3768" s="42"/>
      <c r="K3768" s="42"/>
      <c r="L3768" s="46"/>
      <c r="M3768" s="230"/>
      <c r="N3768" s="231"/>
      <c r="O3768" s="86"/>
      <c r="P3768" s="86"/>
      <c r="Q3768" s="86"/>
      <c r="R3768" s="86"/>
      <c r="S3768" s="86"/>
      <c r="T3768" s="87"/>
      <c r="U3768" s="40"/>
      <c r="V3768" s="40"/>
      <c r="W3768" s="40"/>
      <c r="X3768" s="40"/>
      <c r="Y3768" s="40"/>
      <c r="Z3768" s="40"/>
      <c r="AA3768" s="40"/>
      <c r="AB3768" s="40"/>
      <c r="AC3768" s="40"/>
      <c r="AD3768" s="40"/>
      <c r="AE3768" s="40"/>
      <c r="AT3768" s="19" t="s">
        <v>169</v>
      </c>
      <c r="AU3768" s="19" t="s">
        <v>83</v>
      </c>
    </row>
    <row r="3769" s="12" customFormat="1" ht="22.8" customHeight="1">
      <c r="A3769" s="12"/>
      <c r="B3769" s="198"/>
      <c r="C3769" s="199"/>
      <c r="D3769" s="200" t="s">
        <v>72</v>
      </c>
      <c r="E3769" s="212" t="s">
        <v>4280</v>
      </c>
      <c r="F3769" s="212" t="s">
        <v>4281</v>
      </c>
      <c r="G3769" s="199"/>
      <c r="H3769" s="199"/>
      <c r="I3769" s="202"/>
      <c r="J3769" s="213">
        <f>BK3769</f>
        <v>0</v>
      </c>
      <c r="K3769" s="199"/>
      <c r="L3769" s="204"/>
      <c r="M3769" s="205"/>
      <c r="N3769" s="206"/>
      <c r="O3769" s="206"/>
      <c r="P3769" s="207">
        <f>SUM(P3770:P3780)</f>
        <v>0</v>
      </c>
      <c r="Q3769" s="206"/>
      <c r="R3769" s="207">
        <f>SUM(R3770:R3780)</f>
        <v>1.4401999999999999</v>
      </c>
      <c r="S3769" s="206"/>
      <c r="T3769" s="208">
        <f>SUM(T3770:T3780)</f>
        <v>0</v>
      </c>
      <c r="U3769" s="12"/>
      <c r="V3769" s="12"/>
      <c r="W3769" s="12"/>
      <c r="X3769" s="12"/>
      <c r="Y3769" s="12"/>
      <c r="Z3769" s="12"/>
      <c r="AA3769" s="12"/>
      <c r="AB3769" s="12"/>
      <c r="AC3769" s="12"/>
      <c r="AD3769" s="12"/>
      <c r="AE3769" s="12"/>
      <c r="AR3769" s="209" t="s">
        <v>83</v>
      </c>
      <c r="AT3769" s="210" t="s">
        <v>72</v>
      </c>
      <c r="AU3769" s="210" t="s">
        <v>81</v>
      </c>
      <c r="AY3769" s="209" t="s">
        <v>160</v>
      </c>
      <c r="BK3769" s="211">
        <f>SUM(BK3770:BK3780)</f>
        <v>0</v>
      </c>
    </row>
    <row r="3770" s="2" customFormat="1" ht="16.5" customHeight="1">
      <c r="A3770" s="40"/>
      <c r="B3770" s="41"/>
      <c r="C3770" s="214" t="s">
        <v>4282</v>
      </c>
      <c r="D3770" s="214" t="s">
        <v>162</v>
      </c>
      <c r="E3770" s="215" t="s">
        <v>4283</v>
      </c>
      <c r="F3770" s="216" t="s">
        <v>4284</v>
      </c>
      <c r="G3770" s="217" t="s">
        <v>3721</v>
      </c>
      <c r="H3770" s="218">
        <v>80</v>
      </c>
      <c r="I3770" s="219"/>
      <c r="J3770" s="220">
        <f>ROUND(I3770*H3770,2)</f>
        <v>0</v>
      </c>
      <c r="K3770" s="216" t="s">
        <v>166</v>
      </c>
      <c r="L3770" s="46"/>
      <c r="M3770" s="221" t="s">
        <v>19</v>
      </c>
      <c r="N3770" s="222" t="s">
        <v>44</v>
      </c>
      <c r="O3770" s="86"/>
      <c r="P3770" s="223">
        <f>O3770*H3770</f>
        <v>0</v>
      </c>
      <c r="Q3770" s="223">
        <v>0</v>
      </c>
      <c r="R3770" s="223">
        <f>Q3770*H3770</f>
        <v>0</v>
      </c>
      <c r="S3770" s="223">
        <v>0</v>
      </c>
      <c r="T3770" s="224">
        <f>S3770*H3770</f>
        <v>0</v>
      </c>
      <c r="U3770" s="40"/>
      <c r="V3770" s="40"/>
      <c r="W3770" s="40"/>
      <c r="X3770" s="40"/>
      <c r="Y3770" s="40"/>
      <c r="Z3770" s="40"/>
      <c r="AA3770" s="40"/>
      <c r="AB3770" s="40"/>
      <c r="AC3770" s="40"/>
      <c r="AD3770" s="40"/>
      <c r="AE3770" s="40"/>
      <c r="AR3770" s="225" t="s">
        <v>263</v>
      </c>
      <c r="AT3770" s="225" t="s">
        <v>162</v>
      </c>
      <c r="AU3770" s="225" t="s">
        <v>83</v>
      </c>
      <c r="AY3770" s="19" t="s">
        <v>160</v>
      </c>
      <c r="BE3770" s="226">
        <f>IF(N3770="základní",J3770,0)</f>
        <v>0</v>
      </c>
      <c r="BF3770" s="226">
        <f>IF(N3770="snížená",J3770,0)</f>
        <v>0</v>
      </c>
      <c r="BG3770" s="226">
        <f>IF(N3770="zákl. přenesená",J3770,0)</f>
        <v>0</v>
      </c>
      <c r="BH3770" s="226">
        <f>IF(N3770="sníž. přenesená",J3770,0)</f>
        <v>0</v>
      </c>
      <c r="BI3770" s="226">
        <f>IF(N3770="nulová",J3770,0)</f>
        <v>0</v>
      </c>
      <c r="BJ3770" s="19" t="s">
        <v>81</v>
      </c>
      <c r="BK3770" s="226">
        <f>ROUND(I3770*H3770,2)</f>
        <v>0</v>
      </c>
      <c r="BL3770" s="19" t="s">
        <v>263</v>
      </c>
      <c r="BM3770" s="225" t="s">
        <v>4285</v>
      </c>
    </row>
    <row r="3771" s="2" customFormat="1">
      <c r="A3771" s="40"/>
      <c r="B3771" s="41"/>
      <c r="C3771" s="42"/>
      <c r="D3771" s="227" t="s">
        <v>169</v>
      </c>
      <c r="E3771" s="42"/>
      <c r="F3771" s="228" t="s">
        <v>4286</v>
      </c>
      <c r="G3771" s="42"/>
      <c r="H3771" s="42"/>
      <c r="I3771" s="229"/>
      <c r="J3771" s="42"/>
      <c r="K3771" s="42"/>
      <c r="L3771" s="46"/>
      <c r="M3771" s="230"/>
      <c r="N3771" s="231"/>
      <c r="O3771" s="86"/>
      <c r="P3771" s="86"/>
      <c r="Q3771" s="86"/>
      <c r="R3771" s="86"/>
      <c r="S3771" s="86"/>
      <c r="T3771" s="87"/>
      <c r="U3771" s="40"/>
      <c r="V3771" s="40"/>
      <c r="W3771" s="40"/>
      <c r="X3771" s="40"/>
      <c r="Y3771" s="40"/>
      <c r="Z3771" s="40"/>
      <c r="AA3771" s="40"/>
      <c r="AB3771" s="40"/>
      <c r="AC3771" s="40"/>
      <c r="AD3771" s="40"/>
      <c r="AE3771" s="40"/>
      <c r="AT3771" s="19" t="s">
        <v>169</v>
      </c>
      <c r="AU3771" s="19" t="s">
        <v>83</v>
      </c>
    </row>
    <row r="3772" s="13" customFormat="1">
      <c r="A3772" s="13"/>
      <c r="B3772" s="232"/>
      <c r="C3772" s="233"/>
      <c r="D3772" s="234" t="s">
        <v>171</v>
      </c>
      <c r="E3772" s="235" t="s">
        <v>19</v>
      </c>
      <c r="F3772" s="236" t="s">
        <v>4287</v>
      </c>
      <c r="G3772" s="233"/>
      <c r="H3772" s="237">
        <v>80</v>
      </c>
      <c r="I3772" s="238"/>
      <c r="J3772" s="233"/>
      <c r="K3772" s="233"/>
      <c r="L3772" s="239"/>
      <c r="M3772" s="240"/>
      <c r="N3772" s="241"/>
      <c r="O3772" s="241"/>
      <c r="P3772" s="241"/>
      <c r="Q3772" s="241"/>
      <c r="R3772" s="241"/>
      <c r="S3772" s="241"/>
      <c r="T3772" s="242"/>
      <c r="U3772" s="13"/>
      <c r="V3772" s="13"/>
      <c r="W3772" s="13"/>
      <c r="X3772" s="13"/>
      <c r="Y3772" s="13"/>
      <c r="Z3772" s="13"/>
      <c r="AA3772" s="13"/>
      <c r="AB3772" s="13"/>
      <c r="AC3772" s="13"/>
      <c r="AD3772" s="13"/>
      <c r="AE3772" s="13"/>
      <c r="AT3772" s="243" t="s">
        <v>171</v>
      </c>
      <c r="AU3772" s="243" t="s">
        <v>83</v>
      </c>
      <c r="AV3772" s="13" t="s">
        <v>83</v>
      </c>
      <c r="AW3772" s="13" t="s">
        <v>35</v>
      </c>
      <c r="AX3772" s="13" t="s">
        <v>81</v>
      </c>
      <c r="AY3772" s="243" t="s">
        <v>160</v>
      </c>
    </row>
    <row r="3773" s="2" customFormat="1" ht="21.75" customHeight="1">
      <c r="A3773" s="40"/>
      <c r="B3773" s="41"/>
      <c r="C3773" s="255" t="s">
        <v>4288</v>
      </c>
      <c r="D3773" s="255" t="s">
        <v>242</v>
      </c>
      <c r="E3773" s="256" t="s">
        <v>4289</v>
      </c>
      <c r="F3773" s="257" t="s">
        <v>4290</v>
      </c>
      <c r="G3773" s="258" t="s">
        <v>250</v>
      </c>
      <c r="H3773" s="259">
        <v>13</v>
      </c>
      <c r="I3773" s="260"/>
      <c r="J3773" s="261">
        <f>ROUND(I3773*H3773,2)</f>
        <v>0</v>
      </c>
      <c r="K3773" s="257" t="s">
        <v>19</v>
      </c>
      <c r="L3773" s="262"/>
      <c r="M3773" s="263" t="s">
        <v>19</v>
      </c>
      <c r="N3773" s="264" t="s">
        <v>44</v>
      </c>
      <c r="O3773" s="86"/>
      <c r="P3773" s="223">
        <f>O3773*H3773</f>
        <v>0</v>
      </c>
      <c r="Q3773" s="223">
        <v>0.055</v>
      </c>
      <c r="R3773" s="223">
        <f>Q3773*H3773</f>
        <v>0.71499999999999997</v>
      </c>
      <c r="S3773" s="223">
        <v>0</v>
      </c>
      <c r="T3773" s="224">
        <f>S3773*H3773</f>
        <v>0</v>
      </c>
      <c r="U3773" s="40"/>
      <c r="V3773" s="40"/>
      <c r="W3773" s="40"/>
      <c r="X3773" s="40"/>
      <c r="Y3773" s="40"/>
      <c r="Z3773" s="40"/>
      <c r="AA3773" s="40"/>
      <c r="AB3773" s="40"/>
      <c r="AC3773" s="40"/>
      <c r="AD3773" s="40"/>
      <c r="AE3773" s="40"/>
      <c r="AR3773" s="225" t="s">
        <v>368</v>
      </c>
      <c r="AT3773" s="225" t="s">
        <v>242</v>
      </c>
      <c r="AU3773" s="225" t="s">
        <v>83</v>
      </c>
      <c r="AY3773" s="19" t="s">
        <v>160</v>
      </c>
      <c r="BE3773" s="226">
        <f>IF(N3773="základní",J3773,0)</f>
        <v>0</v>
      </c>
      <c r="BF3773" s="226">
        <f>IF(N3773="snížená",J3773,0)</f>
        <v>0</v>
      </c>
      <c r="BG3773" s="226">
        <f>IF(N3773="zákl. přenesená",J3773,0)</f>
        <v>0</v>
      </c>
      <c r="BH3773" s="226">
        <f>IF(N3773="sníž. přenesená",J3773,0)</f>
        <v>0</v>
      </c>
      <c r="BI3773" s="226">
        <f>IF(N3773="nulová",J3773,0)</f>
        <v>0</v>
      </c>
      <c r="BJ3773" s="19" t="s">
        <v>81</v>
      </c>
      <c r="BK3773" s="226">
        <f>ROUND(I3773*H3773,2)</f>
        <v>0</v>
      </c>
      <c r="BL3773" s="19" t="s">
        <v>263</v>
      </c>
      <c r="BM3773" s="225" t="s">
        <v>4291</v>
      </c>
    </row>
    <row r="3774" s="2" customFormat="1">
      <c r="A3774" s="40"/>
      <c r="B3774" s="41"/>
      <c r="C3774" s="42"/>
      <c r="D3774" s="234" t="s">
        <v>449</v>
      </c>
      <c r="E3774" s="42"/>
      <c r="F3774" s="276" t="s">
        <v>4292</v>
      </c>
      <c r="G3774" s="42"/>
      <c r="H3774" s="42"/>
      <c r="I3774" s="229"/>
      <c r="J3774" s="42"/>
      <c r="K3774" s="42"/>
      <c r="L3774" s="46"/>
      <c r="M3774" s="230"/>
      <c r="N3774" s="231"/>
      <c r="O3774" s="86"/>
      <c r="P3774" s="86"/>
      <c r="Q3774" s="86"/>
      <c r="R3774" s="86"/>
      <c r="S3774" s="86"/>
      <c r="T3774" s="87"/>
      <c r="U3774" s="40"/>
      <c r="V3774" s="40"/>
      <c r="W3774" s="40"/>
      <c r="X3774" s="40"/>
      <c r="Y3774" s="40"/>
      <c r="Z3774" s="40"/>
      <c r="AA3774" s="40"/>
      <c r="AB3774" s="40"/>
      <c r="AC3774" s="40"/>
      <c r="AD3774" s="40"/>
      <c r="AE3774" s="40"/>
      <c r="AT3774" s="19" t="s">
        <v>449</v>
      </c>
      <c r="AU3774" s="19" t="s">
        <v>83</v>
      </c>
    </row>
    <row r="3775" s="13" customFormat="1">
      <c r="A3775" s="13"/>
      <c r="B3775" s="232"/>
      <c r="C3775" s="233"/>
      <c r="D3775" s="234" t="s">
        <v>171</v>
      </c>
      <c r="E3775" s="235" t="s">
        <v>19</v>
      </c>
      <c r="F3775" s="236" t="s">
        <v>4293</v>
      </c>
      <c r="G3775" s="233"/>
      <c r="H3775" s="237">
        <v>13</v>
      </c>
      <c r="I3775" s="238"/>
      <c r="J3775" s="233"/>
      <c r="K3775" s="233"/>
      <c r="L3775" s="239"/>
      <c r="M3775" s="240"/>
      <c r="N3775" s="241"/>
      <c r="O3775" s="241"/>
      <c r="P3775" s="241"/>
      <c r="Q3775" s="241"/>
      <c r="R3775" s="241"/>
      <c r="S3775" s="241"/>
      <c r="T3775" s="242"/>
      <c r="U3775" s="13"/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3"/>
      <c r="AT3775" s="243" t="s">
        <v>171</v>
      </c>
      <c r="AU3775" s="243" t="s">
        <v>83</v>
      </c>
      <c r="AV3775" s="13" t="s">
        <v>83</v>
      </c>
      <c r="AW3775" s="13" t="s">
        <v>35</v>
      </c>
      <c r="AX3775" s="13" t="s">
        <v>81</v>
      </c>
      <c r="AY3775" s="243" t="s">
        <v>160</v>
      </c>
    </row>
    <row r="3776" s="2" customFormat="1" ht="21.75" customHeight="1">
      <c r="A3776" s="40"/>
      <c r="B3776" s="41"/>
      <c r="C3776" s="255" t="s">
        <v>4294</v>
      </c>
      <c r="D3776" s="255" t="s">
        <v>242</v>
      </c>
      <c r="E3776" s="256" t="s">
        <v>4295</v>
      </c>
      <c r="F3776" s="257" t="s">
        <v>4296</v>
      </c>
      <c r="G3776" s="258" t="s">
        <v>250</v>
      </c>
      <c r="H3776" s="259">
        <v>14.800000000000001</v>
      </c>
      <c r="I3776" s="260"/>
      <c r="J3776" s="261">
        <f>ROUND(I3776*H3776,2)</f>
        <v>0</v>
      </c>
      <c r="K3776" s="257" t="s">
        <v>19</v>
      </c>
      <c r="L3776" s="262"/>
      <c r="M3776" s="263" t="s">
        <v>19</v>
      </c>
      <c r="N3776" s="264" t="s">
        <v>44</v>
      </c>
      <c r="O3776" s="86"/>
      <c r="P3776" s="223">
        <f>O3776*H3776</f>
        <v>0</v>
      </c>
      <c r="Q3776" s="223">
        <v>0.049000000000000002</v>
      </c>
      <c r="R3776" s="223">
        <f>Q3776*H3776</f>
        <v>0.72520000000000007</v>
      </c>
      <c r="S3776" s="223">
        <v>0</v>
      </c>
      <c r="T3776" s="224">
        <f>S3776*H3776</f>
        <v>0</v>
      </c>
      <c r="U3776" s="40"/>
      <c r="V3776" s="40"/>
      <c r="W3776" s="40"/>
      <c r="X3776" s="40"/>
      <c r="Y3776" s="40"/>
      <c r="Z3776" s="40"/>
      <c r="AA3776" s="40"/>
      <c r="AB3776" s="40"/>
      <c r="AC3776" s="40"/>
      <c r="AD3776" s="40"/>
      <c r="AE3776" s="40"/>
      <c r="AR3776" s="225" t="s">
        <v>368</v>
      </c>
      <c r="AT3776" s="225" t="s">
        <v>242</v>
      </c>
      <c r="AU3776" s="225" t="s">
        <v>83</v>
      </c>
      <c r="AY3776" s="19" t="s">
        <v>160</v>
      </c>
      <c r="BE3776" s="226">
        <f>IF(N3776="základní",J3776,0)</f>
        <v>0</v>
      </c>
      <c r="BF3776" s="226">
        <f>IF(N3776="snížená",J3776,0)</f>
        <v>0</v>
      </c>
      <c r="BG3776" s="226">
        <f>IF(N3776="zákl. přenesená",J3776,0)</f>
        <v>0</v>
      </c>
      <c r="BH3776" s="226">
        <f>IF(N3776="sníž. přenesená",J3776,0)</f>
        <v>0</v>
      </c>
      <c r="BI3776" s="226">
        <f>IF(N3776="nulová",J3776,0)</f>
        <v>0</v>
      </c>
      <c r="BJ3776" s="19" t="s">
        <v>81</v>
      </c>
      <c r="BK3776" s="226">
        <f>ROUND(I3776*H3776,2)</f>
        <v>0</v>
      </c>
      <c r="BL3776" s="19" t="s">
        <v>263</v>
      </c>
      <c r="BM3776" s="225" t="s">
        <v>4297</v>
      </c>
    </row>
    <row r="3777" s="2" customFormat="1">
      <c r="A3777" s="40"/>
      <c r="B3777" s="41"/>
      <c r="C3777" s="42"/>
      <c r="D3777" s="234" t="s">
        <v>449</v>
      </c>
      <c r="E3777" s="42"/>
      <c r="F3777" s="276" t="s">
        <v>4298</v>
      </c>
      <c r="G3777" s="42"/>
      <c r="H3777" s="42"/>
      <c r="I3777" s="229"/>
      <c r="J3777" s="42"/>
      <c r="K3777" s="42"/>
      <c r="L3777" s="46"/>
      <c r="M3777" s="230"/>
      <c r="N3777" s="231"/>
      <c r="O3777" s="86"/>
      <c r="P3777" s="86"/>
      <c r="Q3777" s="86"/>
      <c r="R3777" s="86"/>
      <c r="S3777" s="86"/>
      <c r="T3777" s="87"/>
      <c r="U3777" s="40"/>
      <c r="V3777" s="40"/>
      <c r="W3777" s="40"/>
      <c r="X3777" s="40"/>
      <c r="Y3777" s="40"/>
      <c r="Z3777" s="40"/>
      <c r="AA3777" s="40"/>
      <c r="AB3777" s="40"/>
      <c r="AC3777" s="40"/>
      <c r="AD3777" s="40"/>
      <c r="AE3777" s="40"/>
      <c r="AT3777" s="19" t="s">
        <v>449</v>
      </c>
      <c r="AU3777" s="19" t="s">
        <v>83</v>
      </c>
    </row>
    <row r="3778" s="13" customFormat="1">
      <c r="A3778" s="13"/>
      <c r="B3778" s="232"/>
      <c r="C3778" s="233"/>
      <c r="D3778" s="234" t="s">
        <v>171</v>
      </c>
      <c r="E3778" s="235" t="s">
        <v>19</v>
      </c>
      <c r="F3778" s="236" t="s">
        <v>4299</v>
      </c>
      <c r="G3778" s="233"/>
      <c r="H3778" s="237">
        <v>14.800000000000001</v>
      </c>
      <c r="I3778" s="238"/>
      <c r="J3778" s="233"/>
      <c r="K3778" s="233"/>
      <c r="L3778" s="239"/>
      <c r="M3778" s="240"/>
      <c r="N3778" s="241"/>
      <c r="O3778" s="241"/>
      <c r="P3778" s="241"/>
      <c r="Q3778" s="241"/>
      <c r="R3778" s="241"/>
      <c r="S3778" s="241"/>
      <c r="T3778" s="242"/>
      <c r="U3778" s="13"/>
      <c r="V3778" s="13"/>
      <c r="W3778" s="13"/>
      <c r="X3778" s="13"/>
      <c r="Y3778" s="13"/>
      <c r="Z3778" s="13"/>
      <c r="AA3778" s="13"/>
      <c r="AB3778" s="13"/>
      <c r="AC3778" s="13"/>
      <c r="AD3778" s="13"/>
      <c r="AE3778" s="13"/>
      <c r="AT3778" s="243" t="s">
        <v>171</v>
      </c>
      <c r="AU3778" s="243" t="s">
        <v>83</v>
      </c>
      <c r="AV3778" s="13" t="s">
        <v>83</v>
      </c>
      <c r="AW3778" s="13" t="s">
        <v>35</v>
      </c>
      <c r="AX3778" s="13" t="s">
        <v>81</v>
      </c>
      <c r="AY3778" s="243" t="s">
        <v>160</v>
      </c>
    </row>
    <row r="3779" s="2" customFormat="1" ht="24.15" customHeight="1">
      <c r="A3779" s="40"/>
      <c r="B3779" s="41"/>
      <c r="C3779" s="214" t="s">
        <v>4300</v>
      </c>
      <c r="D3779" s="214" t="s">
        <v>162</v>
      </c>
      <c r="E3779" s="215" t="s">
        <v>4301</v>
      </c>
      <c r="F3779" s="216" t="s">
        <v>4302</v>
      </c>
      <c r="G3779" s="217" t="s">
        <v>213</v>
      </c>
      <c r="H3779" s="218">
        <v>1.44</v>
      </c>
      <c r="I3779" s="219"/>
      <c r="J3779" s="220">
        <f>ROUND(I3779*H3779,2)</f>
        <v>0</v>
      </c>
      <c r="K3779" s="216" t="s">
        <v>166</v>
      </c>
      <c r="L3779" s="46"/>
      <c r="M3779" s="221" t="s">
        <v>19</v>
      </c>
      <c r="N3779" s="222" t="s">
        <v>44</v>
      </c>
      <c r="O3779" s="86"/>
      <c r="P3779" s="223">
        <f>O3779*H3779</f>
        <v>0</v>
      </c>
      <c r="Q3779" s="223">
        <v>0</v>
      </c>
      <c r="R3779" s="223">
        <f>Q3779*H3779</f>
        <v>0</v>
      </c>
      <c r="S3779" s="223">
        <v>0</v>
      </c>
      <c r="T3779" s="224">
        <f>S3779*H3779</f>
        <v>0</v>
      </c>
      <c r="U3779" s="40"/>
      <c r="V3779" s="40"/>
      <c r="W3779" s="40"/>
      <c r="X3779" s="40"/>
      <c r="Y3779" s="40"/>
      <c r="Z3779" s="40"/>
      <c r="AA3779" s="40"/>
      <c r="AB3779" s="40"/>
      <c r="AC3779" s="40"/>
      <c r="AD3779" s="40"/>
      <c r="AE3779" s="40"/>
      <c r="AR3779" s="225" t="s">
        <v>263</v>
      </c>
      <c r="AT3779" s="225" t="s">
        <v>162</v>
      </c>
      <c r="AU3779" s="225" t="s">
        <v>83</v>
      </c>
      <c r="AY3779" s="19" t="s">
        <v>160</v>
      </c>
      <c r="BE3779" s="226">
        <f>IF(N3779="základní",J3779,0)</f>
        <v>0</v>
      </c>
      <c r="BF3779" s="226">
        <f>IF(N3779="snížená",J3779,0)</f>
        <v>0</v>
      </c>
      <c r="BG3779" s="226">
        <f>IF(N3779="zákl. přenesená",J3779,0)</f>
        <v>0</v>
      </c>
      <c r="BH3779" s="226">
        <f>IF(N3779="sníž. přenesená",J3779,0)</f>
        <v>0</v>
      </c>
      <c r="BI3779" s="226">
        <f>IF(N3779="nulová",J3779,0)</f>
        <v>0</v>
      </c>
      <c r="BJ3779" s="19" t="s">
        <v>81</v>
      </c>
      <c r="BK3779" s="226">
        <f>ROUND(I3779*H3779,2)</f>
        <v>0</v>
      </c>
      <c r="BL3779" s="19" t="s">
        <v>263</v>
      </c>
      <c r="BM3779" s="225" t="s">
        <v>4303</v>
      </c>
    </row>
    <row r="3780" s="2" customFormat="1">
      <c r="A3780" s="40"/>
      <c r="B3780" s="41"/>
      <c r="C3780" s="42"/>
      <c r="D3780" s="227" t="s">
        <v>169</v>
      </c>
      <c r="E3780" s="42"/>
      <c r="F3780" s="228" t="s">
        <v>4304</v>
      </c>
      <c r="G3780" s="42"/>
      <c r="H3780" s="42"/>
      <c r="I3780" s="229"/>
      <c r="J3780" s="42"/>
      <c r="K3780" s="42"/>
      <c r="L3780" s="46"/>
      <c r="M3780" s="277"/>
      <c r="N3780" s="278"/>
      <c r="O3780" s="279"/>
      <c r="P3780" s="279"/>
      <c r="Q3780" s="279"/>
      <c r="R3780" s="279"/>
      <c r="S3780" s="279"/>
      <c r="T3780" s="280"/>
      <c r="U3780" s="40"/>
      <c r="V3780" s="40"/>
      <c r="W3780" s="40"/>
      <c r="X3780" s="40"/>
      <c r="Y3780" s="40"/>
      <c r="Z3780" s="40"/>
      <c r="AA3780" s="40"/>
      <c r="AB3780" s="40"/>
      <c r="AC3780" s="40"/>
      <c r="AD3780" s="40"/>
      <c r="AE3780" s="40"/>
      <c r="AT3780" s="19" t="s">
        <v>169</v>
      </c>
      <c r="AU3780" s="19" t="s">
        <v>83</v>
      </c>
    </row>
    <row r="3781" s="2" customFormat="1" ht="6.96" customHeight="1">
      <c r="A3781" s="40"/>
      <c r="B3781" s="61"/>
      <c r="C3781" s="62"/>
      <c r="D3781" s="62"/>
      <c r="E3781" s="62"/>
      <c r="F3781" s="62"/>
      <c r="G3781" s="62"/>
      <c r="H3781" s="62"/>
      <c r="I3781" s="62"/>
      <c r="J3781" s="62"/>
      <c r="K3781" s="62"/>
      <c r="L3781" s="46"/>
      <c r="M3781" s="40"/>
      <c r="O3781" s="40"/>
      <c r="P3781" s="40"/>
      <c r="Q3781" s="40"/>
      <c r="R3781" s="40"/>
      <c r="S3781" s="40"/>
      <c r="T3781" s="40"/>
      <c r="U3781" s="40"/>
      <c r="V3781" s="40"/>
      <c r="W3781" s="40"/>
      <c r="X3781" s="40"/>
      <c r="Y3781" s="40"/>
      <c r="Z3781" s="40"/>
      <c r="AA3781" s="40"/>
      <c r="AB3781" s="40"/>
      <c r="AC3781" s="40"/>
      <c r="AD3781" s="40"/>
      <c r="AE3781" s="40"/>
    </row>
  </sheetData>
  <sheetProtection sheet="1" autoFilter="0" formatColumns="0" formatRows="0" objects="1" scenarios="1" spinCount="100000" saltValue="RSmGb54dxaHboDmL9D42GWDp3a1G/iWU3//J5RPD83IJ1btVqTtOEAZ5T0BVarxemWKmwk6D34ztOr5/YPVClg==" hashValue="TyZVE79LKzPwwSSwZcruH4ngJBOCrt3tHNgmhqZL4LdWuW2KhZlSmph2ZVB+7mvR4tRTD5OZPRH9txjZX370eQ==" algorithmName="SHA-512" password="CC35"/>
  <autoFilter ref="C112:K378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01:H101"/>
    <mergeCell ref="E103:H103"/>
    <mergeCell ref="E105:H105"/>
    <mergeCell ref="L2:V2"/>
  </mergeCells>
  <hyperlinks>
    <hyperlink ref="F117" r:id="rId1" display="https://podminky.urs.cz/item/CS_URS_2025_01/121151123"/>
    <hyperlink ref="F119" r:id="rId2" display="https://podminky.urs.cz/item/CS_URS_2025_01/131251105"/>
    <hyperlink ref="F134" r:id="rId3" display="https://podminky.urs.cz/item/CS_URS_2025_01/132251252"/>
    <hyperlink ref="F141" r:id="rId4" display="https://podminky.urs.cz/item/CS_URS_2025_01/132254101"/>
    <hyperlink ref="F144" r:id="rId5" display="https://podminky.urs.cz/item/CS_URS_2025_01/133251101"/>
    <hyperlink ref="F147" r:id="rId6" display="https://podminky.urs.cz/item/CS_URS_2025_01/151711111"/>
    <hyperlink ref="F156" r:id="rId7" display="https://podminky.urs.cz/item/CS_URS_2025_01/153124111"/>
    <hyperlink ref="F161" r:id="rId8" display="https://podminky.urs.cz/item/CS_URS_2025_01/162351104"/>
    <hyperlink ref="F164" r:id="rId9" display="https://podminky.urs.cz/item/CS_URS_2025_01/162751117"/>
    <hyperlink ref="F170" r:id="rId10" display="https://podminky.urs.cz/item/CS_URS_2025_01/162751119"/>
    <hyperlink ref="F173" r:id="rId11" display="https://podminky.urs.cz/item/CS_URS_2025_01/167151111"/>
    <hyperlink ref="F175" r:id="rId12" display="https://podminky.urs.cz/item/CS_URS_2025_01/171152501"/>
    <hyperlink ref="F185" r:id="rId13" display="https://podminky.urs.cz/item/CS_URS_2025_01/171201231"/>
    <hyperlink ref="F188" r:id="rId14" display="https://podminky.urs.cz/item/CS_URS_2025_01/171251201"/>
    <hyperlink ref="F194" r:id="rId15" display="https://podminky.urs.cz/item/CS_URS_2025_01/174151102"/>
    <hyperlink ref="F204" r:id="rId16" display="https://podminky.urs.cz/item/CS_URS_2025_01/181912112"/>
    <hyperlink ref="F210" r:id="rId17" display="https://podminky.urs.cz/item/CS_URS_2025_01/225511112"/>
    <hyperlink ref="F213" r:id="rId18" display="https://podminky.urs.cz/item/CS_URS_2025_01/226112113"/>
    <hyperlink ref="F216" r:id="rId19" display="https://podminky.urs.cz/item/CS_URS_2024_02/271532212"/>
    <hyperlink ref="F223" r:id="rId20" display="https://podminky.urs.cz/item/CS_URS_2025_01/273321511"/>
    <hyperlink ref="F229" r:id="rId21" display="https://podminky.urs.cz/item/CS_URS_2025_01/273325912"/>
    <hyperlink ref="F235" r:id="rId22" display="https://podminky.urs.cz/item/CS_URS_2025_01/273351121"/>
    <hyperlink ref="F240" r:id="rId23" display="https://podminky.urs.cz/item/CS_URS_2025_01/273351122"/>
    <hyperlink ref="F242" r:id="rId24" display="https://podminky.urs.cz/item/CS_URS_2025_01/273361821"/>
    <hyperlink ref="F245" r:id="rId25" display="https://podminky.urs.cz/item/CS_URS_2025_01/274321511"/>
    <hyperlink ref="F255" r:id="rId26" display="https://podminky.urs.cz/item/CS_URS_2025_01/274351121"/>
    <hyperlink ref="F266" r:id="rId27" display="https://podminky.urs.cz/item/CS_URS_2025_01/274351122"/>
    <hyperlink ref="F268" r:id="rId28" display="https://podminky.urs.cz/item/CS_URS_2025_01/274361821"/>
    <hyperlink ref="F271" r:id="rId29" display="https://podminky.urs.cz/item/CS_URS_2025_01/275313711"/>
    <hyperlink ref="F276" r:id="rId30" display="https://podminky.urs.cz/item/CS_URS_2025_01/275321511"/>
    <hyperlink ref="F281" r:id="rId31" display="https://podminky.urs.cz/item/CS_URS_2025_01/275351121"/>
    <hyperlink ref="F286" r:id="rId32" display="https://podminky.urs.cz/item/CS_URS_2025_01/275351122"/>
    <hyperlink ref="F288" r:id="rId33" display="https://podminky.urs.cz/item/CS_URS_2025_01/275361821"/>
    <hyperlink ref="F291" r:id="rId34" display="https://podminky.urs.cz/item/CS_URS_2025_01/279321347"/>
    <hyperlink ref="F294" r:id="rId35" display="https://podminky.urs.cz/item/CS_URS_2025_01/279351311"/>
    <hyperlink ref="F297" r:id="rId36" display="https://podminky.urs.cz/item/CS_URS_2025_01/279351312"/>
    <hyperlink ref="F299" r:id="rId37" display="https://podminky.urs.cz/item/CS_URS_2025_01/279361821"/>
    <hyperlink ref="F303" r:id="rId38" display="https://podminky.urs.cz/item/CS_URS_2025_01/337173110"/>
    <hyperlink ref="F319" r:id="rId39" display="https://podminky.urs.cz/item/CS_URS_2025_01/411354203"/>
    <hyperlink ref="F351" r:id="rId40" display="https://podminky.urs.cz/item/CS_URS_2025_01/411354214"/>
    <hyperlink ref="F359" r:id="rId41" display="https://podminky.urs.cz/item/CS_URS_2025_01/621151031"/>
    <hyperlink ref="F362" r:id="rId42" display="https://podminky.urs.cz/item/CS_URS_2025_01/621231111"/>
    <hyperlink ref="F367" r:id="rId43" display="https://podminky.urs.cz/item/CS_URS_2025_01/621531012"/>
    <hyperlink ref="F370" r:id="rId44" display="https://podminky.urs.cz/item/CS_URS_2025_01/622131121"/>
    <hyperlink ref="F375" r:id="rId45" display="https://podminky.urs.cz/item/CS_URS_2025_01/622151031"/>
    <hyperlink ref="F390" r:id="rId46" display="https://podminky.urs.cz/item/CS_URS_2025_01/622211023"/>
    <hyperlink ref="F400" r:id="rId47" display="https://podminky.urs.cz/item/CS_URS_2025_01/622221123"/>
    <hyperlink ref="F432" r:id="rId48" display="https://podminky.urs.cz/item/CS_URS_2025_01/622531012"/>
    <hyperlink ref="F447" r:id="rId49" display="https://podminky.urs.cz/item/CS_URS_2025_01/631311124"/>
    <hyperlink ref="F462" r:id="rId50" display="https://podminky.urs.cz/item/CS_URS_2025_01/631311124"/>
    <hyperlink ref="F465" r:id="rId51" display="https://podminky.urs.cz/item/CS_URS_2025_01/631319012"/>
    <hyperlink ref="F482" r:id="rId52" display="https://podminky.urs.cz/item/CS_URS_2025_01/631319173"/>
    <hyperlink ref="F485" r:id="rId53" display="https://podminky.urs.cz/item/CS_URS_2025_01/631351101"/>
    <hyperlink ref="F488" r:id="rId54" display="https://podminky.urs.cz/item/CS_URS_2025_01/631351102"/>
    <hyperlink ref="F490" r:id="rId55" display="https://podminky.urs.cz/item/CS_URS_2025_01/631362021"/>
    <hyperlink ref="F493" r:id="rId56" display="https://podminky.urs.cz/item/CS_URS_2025_01/632481215"/>
    <hyperlink ref="F498" r:id="rId57" display="https://podminky.urs.cz/item/CS_URS_2025_01/634112113"/>
    <hyperlink ref="F560" r:id="rId58" display="https://podminky.urs.cz/item/CS_URS_2025_01/635111242"/>
    <hyperlink ref="F563" r:id="rId59" display="https://podminky.urs.cz/item/CS_URS_2025_01/636411003"/>
    <hyperlink ref="F568" r:id="rId60" display="https://podminky.urs.cz/item/CS_URS_2025_01/636411007"/>
    <hyperlink ref="F573" r:id="rId61" display="https://podminky.urs.cz/item/CS_URS_2025_01/637121112"/>
    <hyperlink ref="F578" r:id="rId62" display="https://podminky.urs.cz/item/CS_URS_2025_01/637311122"/>
    <hyperlink ref="F584" r:id="rId63" display="https://podminky.urs.cz/item/CS_URS_2025_01/941111131"/>
    <hyperlink ref="F591" r:id="rId64" display="https://podminky.urs.cz/item/CS_URS_2025_01/941111231"/>
    <hyperlink ref="F594" r:id="rId65" display="https://podminky.urs.cz/item/CS_URS_2025_01/941111831"/>
    <hyperlink ref="F596" r:id="rId66" display="https://podminky.urs.cz/item/CS_URS_2025_01/944611111"/>
    <hyperlink ref="F603" r:id="rId67" display="https://podminky.urs.cz/item/CS_URS_2025_01/944611211"/>
    <hyperlink ref="F606" r:id="rId68" display="https://podminky.urs.cz/item/CS_URS_2025_01/944611811"/>
    <hyperlink ref="F608" r:id="rId69" display="https://podminky.urs.cz/item/CS_URS_2025_01/949101111"/>
    <hyperlink ref="F695" r:id="rId70" display="https://podminky.urs.cz/item/CS_URS_2025_01/949321111"/>
    <hyperlink ref="F698" r:id="rId71" display="https://podminky.urs.cz/item/CS_URS_2025_01/949321211"/>
    <hyperlink ref="F701" r:id="rId72" display="https://podminky.urs.cz/item/CS_URS_2025_01/949321811"/>
    <hyperlink ref="F703" r:id="rId73" display="https://podminky.urs.cz/item/CS_URS_2025_01/952901111"/>
    <hyperlink ref="F772" r:id="rId74" display="https://podminky.urs.cz/item/CS_URS_2025_01/953943211"/>
    <hyperlink ref="F784" r:id="rId75" display="https://podminky.urs.cz/item/CS_URS_2025_01/953961214"/>
    <hyperlink ref="F787" r:id="rId76" display="https://podminky.urs.cz/item/CS_URS_2025_01/953961215"/>
    <hyperlink ref="F793" r:id="rId77" display="https://podminky.urs.cz/item/CS_URS_2025_01/953965131"/>
    <hyperlink ref="F795" r:id="rId78" display="https://podminky.urs.cz/item/CS_URS_2025_01/953965142"/>
    <hyperlink ref="F803" r:id="rId79" display="https://podminky.urs.cz/item/CS_URS_2025_01/953993321"/>
    <hyperlink ref="F809" r:id="rId80" display="https://podminky.urs.cz/item/CS_URS_2025_01/998011002"/>
    <hyperlink ref="F813" r:id="rId81" display="https://podminky.urs.cz/item/CS_URS_2025_01/711111001"/>
    <hyperlink ref="F818" r:id="rId82" display="https://podminky.urs.cz/item/CS_URS_2025_01/711111051"/>
    <hyperlink ref="F823" r:id="rId83" display="https://podminky.urs.cz/item/CS_URS_2025_01/711112001"/>
    <hyperlink ref="F828" r:id="rId84" display="https://podminky.urs.cz/item/CS_URS_2025_01/711131101"/>
    <hyperlink ref="F833" r:id="rId85" display="https://podminky.urs.cz/item/CS_URS_2025_01/711131111"/>
    <hyperlink ref="F847" r:id="rId86" display="https://podminky.urs.cz/item/CS_URS_2025_01/711141559"/>
    <hyperlink ref="F859" r:id="rId87" display="https://podminky.urs.cz/item/CS_URS_2025_01/711491176"/>
    <hyperlink ref="F864" r:id="rId88" display="https://podminky.urs.cz/item/CS_URS_2025_01/998711102"/>
    <hyperlink ref="F867" r:id="rId89" display="https://podminky.urs.cz/item/CS_URS_2025_01/712331111"/>
    <hyperlink ref="F874" r:id="rId90" display="https://podminky.urs.cz/item/CS_URS_2025_01/712363412"/>
    <hyperlink ref="F891" r:id="rId91" display="https://podminky.urs.cz/item/CS_URS_2025_01/712391171"/>
    <hyperlink ref="F912" r:id="rId92" display="https://podminky.urs.cz/item/CS_URS_2025_01/712391172"/>
    <hyperlink ref="F921" r:id="rId93" display="https://podminky.urs.cz/item/CS_URS_2025_01/712771221"/>
    <hyperlink ref="F930" r:id="rId94" display="https://podminky.urs.cz/item/CS_URS_2025_01/712771255"/>
    <hyperlink ref="F933" r:id="rId95" display="https://podminky.urs.cz/item/CS_URS_2025_01/712771271"/>
    <hyperlink ref="F943" r:id="rId96" display="https://podminky.urs.cz/item/CS_URS_2025_01/712771311"/>
    <hyperlink ref="F951" r:id="rId97" display="https://podminky.urs.cz/item/CS_URS_2025_01/712771321"/>
    <hyperlink ref="F963" r:id="rId98" display="https://podminky.urs.cz/item/CS_URS_2025_01/712771401"/>
    <hyperlink ref="F972" r:id="rId99" display="https://podminky.urs.cz/item/CS_URS_2025_01/712771521"/>
    <hyperlink ref="F980" r:id="rId100" display="https://podminky.urs.cz/item/CS_URS_2025_01/712771601"/>
    <hyperlink ref="F989" r:id="rId101" display="https://podminky.urs.cz/item/CS_URS_2025_01/712771611"/>
    <hyperlink ref="F993" r:id="rId102" display="https://podminky.urs.cz/item/CS_URS_2025_01/998712102"/>
    <hyperlink ref="F996" r:id="rId103" display="https://podminky.urs.cz/item/CS_URS_2025_01/713111111"/>
    <hyperlink ref="F1077" r:id="rId104" display="https://podminky.urs.cz/item/CS_URS_2025_01/713111121"/>
    <hyperlink ref="F1086" r:id="rId105" display="https://podminky.urs.cz/item/CS_URS_2025_01/713111127"/>
    <hyperlink ref="F1095" r:id="rId106" display="https://podminky.urs.cz/item/CS_URS_2025_01/713121111"/>
    <hyperlink ref="F1106" r:id="rId107" display="https://podminky.urs.cz/item/CS_URS_2025_01/713121111"/>
    <hyperlink ref="F1152" r:id="rId108" display="https://podminky.urs.cz/item/CS_URS_2025_01/713121112"/>
    <hyperlink ref="F1161" r:id="rId109" display="https://podminky.urs.cz/item/CS_URS_2025_01/713121112"/>
    <hyperlink ref="F1196" r:id="rId110" display="https://podminky.urs.cz/item/CS_URS_2025_01/713121121"/>
    <hyperlink ref="F1206" r:id="rId111" display="https://podminky.urs.cz/item/CS_URS_2025_01/713121131"/>
    <hyperlink ref="F1239" r:id="rId112" display="https://podminky.urs.cz/item/CS_URS_2025_01/713131121"/>
    <hyperlink ref="F1244" r:id="rId113" display="https://podminky.urs.cz/item/CS_URS_2025_01/713131141"/>
    <hyperlink ref="F1259" r:id="rId114" display="https://podminky.urs.cz/item/CS_URS_2025_01/713131151"/>
    <hyperlink ref="F1269" r:id="rId115" display="https://podminky.urs.cz/item/CS_URS_2025_01/713131155"/>
    <hyperlink ref="F1302" r:id="rId116" display="https://podminky.urs.cz/item/CS_URS_2025_01/713132311"/>
    <hyperlink ref="F1324" r:id="rId117" display="https://podminky.urs.cz/item/CS_URS_2025_01/713141151"/>
    <hyperlink ref="F1336" r:id="rId118" display="https://podminky.urs.cz/item/CS_URS_2025_01/713141152"/>
    <hyperlink ref="F1353" r:id="rId119" display="https://podminky.urs.cz/item/CS_URS_2025_01/713141222"/>
    <hyperlink ref="F1386" r:id="rId120" display="https://podminky.urs.cz/item/CS_URS_2025_01/713141232"/>
    <hyperlink ref="F1389" r:id="rId121" display="https://podminky.urs.cz/item/CS_URS_2025_01/713141242"/>
    <hyperlink ref="F1394" r:id="rId122" display="https://podminky.urs.cz/item/CS_URS_2025_01/713141262"/>
    <hyperlink ref="F1403" r:id="rId123" display="https://podminky.urs.cz/item/CS_URS_2025_01/713141311"/>
    <hyperlink ref="F1408" r:id="rId124" display="https://podminky.urs.cz/item/CS_URS_2025_01/713191511"/>
    <hyperlink ref="F1422" r:id="rId125" display="https://podminky.urs.cz/item/CS_URS_2025_01/713191512"/>
    <hyperlink ref="F1429" r:id="rId126" display="https://podminky.urs.cz/item/CS_URS_2025_01/713191521"/>
    <hyperlink ref="F1443" r:id="rId127" display="https://podminky.urs.cz/item/CS_URS_2025_01/998713102"/>
    <hyperlink ref="F1446" r:id="rId128" display="https://podminky.urs.cz/item/CS_URS_2025_01/714182001"/>
    <hyperlink ref="F1479" r:id="rId129" display="https://podminky.urs.cz/item/CS_URS_2025_01/714451001"/>
    <hyperlink ref="F1484" r:id="rId130" display="https://podminky.urs.cz/item/CS_URS_2025_01/714451012"/>
    <hyperlink ref="F1489" r:id="rId131" display="https://podminky.urs.cz/item/CS_URS_2025_01/998714102"/>
    <hyperlink ref="F1492" r:id="rId132" display="https://podminky.urs.cz/item/CS_URS_2025_01/727113001"/>
    <hyperlink ref="F1494" r:id="rId133" display="https://podminky.urs.cz/item/CS_URS_2025_01/727112046"/>
    <hyperlink ref="F1496" r:id="rId134" display="https://podminky.urs.cz/item/CS_URS_2025_01/727113001"/>
    <hyperlink ref="F1500" r:id="rId135" display="https://podminky.urs.cz/item/CS_URS_2025_01/741920113"/>
    <hyperlink ref="F1503" r:id="rId136" display="https://podminky.urs.cz/item/CS_URS_2025_01/741920203"/>
    <hyperlink ref="F1506" r:id="rId137" display="https://podminky.urs.cz/item/CS_URS_2025_01/755111221"/>
    <hyperlink ref="F1509" r:id="rId138" display="https://podminky.urs.cz/item/CS_URS_2025_01/998755102"/>
    <hyperlink ref="F1512" r:id="rId139" display="https://podminky.urs.cz/item/CS_URS_2025_01/762081410"/>
    <hyperlink ref="F1515" r:id="rId140" display="https://podminky.urs.cz/item/CS_URS_2025_01/762114110"/>
    <hyperlink ref="F1521" r:id="rId141" display="https://podminky.urs.cz/item/CS_URS_2024_02/762114110.1"/>
    <hyperlink ref="F1525" r:id="rId142" display="https://podminky.urs.cz/item/CS_URS_2025_01/762361311"/>
    <hyperlink ref="F1531" r:id="rId143" display="https://podminky.urs.cz/item/CS_URS_2025_01/762595001"/>
    <hyperlink ref="F1533" r:id="rId144" display="https://podminky.urs.cz/item/CS_URS_2025_01/762810043"/>
    <hyperlink ref="F1540" r:id="rId145" display="https://podminky.urs.cz/item/CS_URS_2025_01/762810046"/>
    <hyperlink ref="F1581" r:id="rId146" display="https://podminky.urs.cz/item/CS_URS_2025_01/998762102"/>
    <hyperlink ref="F1584" r:id="rId147" display="https://podminky.urs.cz/item/CS_URS_2025_01/763111741"/>
    <hyperlink ref="F1612" r:id="rId148" display="https://podminky.urs.cz/item/CS_URS_2025_01/763131421"/>
    <hyperlink ref="F1683" r:id="rId149" display="https://podminky.urs.cz/item/CS_URS_2025_01/763131443"/>
    <hyperlink ref="F1689" r:id="rId150" display="https://podminky.urs.cz/item/CS_URS_2025_01/763131461"/>
    <hyperlink ref="F1699" r:id="rId151" display="https://podminky.urs.cz/item/CS_URS_2025_01/763131721"/>
    <hyperlink ref="F1702" r:id="rId152" display="https://podminky.urs.cz/item/CS_URS_2025_01/763131751"/>
    <hyperlink ref="F1713" r:id="rId153" display="https://podminky.urs.cz/item/CS_URS_2025_01/763131765"/>
    <hyperlink ref="F1759" r:id="rId154" display="https://podminky.urs.cz/item/CS_URS_2025_01/763164616"/>
    <hyperlink ref="F1771" r:id="rId155" display="https://podminky.urs.cz/item/CS_URS_2025_01/763171212"/>
    <hyperlink ref="F1784" r:id="rId156" display="https://podminky.urs.cz/item/CS_URS_2025_01/763171312"/>
    <hyperlink ref="F1802" r:id="rId157" display="https://podminky.urs.cz/item/CS_URS_2025_01/763211121"/>
    <hyperlink ref="F1821" r:id="rId158" display="https://podminky.urs.cz/item/CS_URS_2025_01/763211124"/>
    <hyperlink ref="F1844" r:id="rId159" display="https://podminky.urs.cz/item/CS_URS_2025_01/763211128"/>
    <hyperlink ref="F1847" r:id="rId160" display="https://podminky.urs.cz/item/CS_URS_2025_01/763221121"/>
    <hyperlink ref="F1864" r:id="rId161" display="https://podminky.urs.cz/item/CS_URS_2025_01/763221670"/>
    <hyperlink ref="F1926" r:id="rId162" display="https://podminky.urs.cz/item/CS_URS_2025_01/763221672"/>
    <hyperlink ref="F2085" r:id="rId163" display="https://podminky.urs.cz/item/CS_URS_2025_01/763231413"/>
    <hyperlink ref="F2093" r:id="rId164" display="https://podminky.urs.cz/item/CS_URS_2025_01/763251111"/>
    <hyperlink ref="F2105" r:id="rId165" display="https://podminky.urs.cz/item/CS_URS_2025_01/763251131"/>
    <hyperlink ref="F2128" r:id="rId166" display="https://podminky.urs.cz/item/CS_URS_2025_01/763251231"/>
    <hyperlink ref="F2166" r:id="rId167" display="https://podminky.urs.cz/item/CS_URS_2025_01/763251391"/>
    <hyperlink ref="F2176" r:id="rId168" display="https://podminky.urs.cz/item/CS_URS_2025_01/763264541"/>
    <hyperlink ref="F2194" r:id="rId169" display="https://podminky.urs.cz/item/CS_URS_2025_01/998763302"/>
    <hyperlink ref="F2197" r:id="rId170" display="https://podminky.urs.cz/item/CS_URS_2025_01/764101115"/>
    <hyperlink ref="F2205" r:id="rId171" display="https://podminky.urs.cz/item/CS_URS_2025_01/764224406"/>
    <hyperlink ref="F2209" r:id="rId172" display="https://podminky.urs.cz/item/CS_URS_2025_01/764224409"/>
    <hyperlink ref="F2213" r:id="rId173" display="https://podminky.urs.cz/item/CS_URS_2025_01/764224411"/>
    <hyperlink ref="F2217" r:id="rId174" display="https://podminky.urs.cz/item/CS_URS_2025_01/764226442"/>
    <hyperlink ref="F2223" r:id="rId175" display="https://podminky.urs.cz/item/CS_URS_2025_01/764226444"/>
    <hyperlink ref="F2230" r:id="rId176" display="https://podminky.urs.cz/item/CS_URS_2025_01/764228404"/>
    <hyperlink ref="F2237" r:id="rId177" display="https://podminky.urs.cz/item/CS_URS_2025_01/764228405"/>
    <hyperlink ref="F2241" r:id="rId178" display="https://podminky.urs.cz/item/CS_URS_2025_01/764228455"/>
    <hyperlink ref="F2245" r:id="rId179" display="https://podminky.urs.cz/item/CS_URS_2025_01/998764102"/>
    <hyperlink ref="F2248" r:id="rId180" display="https://podminky.urs.cz/item/CS_URS_2025_01/766211621"/>
    <hyperlink ref="F2260" r:id="rId181" display="https://podminky.urs.cz/item/CS_URS_2025_01/766417323"/>
    <hyperlink ref="F2269" r:id="rId182" display="https://podminky.urs.cz/item/CS_URS_2025_01/766417333"/>
    <hyperlink ref="F2275" r:id="rId183" display="https://podminky.urs.cz/item/CS_URS_2025_01/766417343"/>
    <hyperlink ref="F2286" r:id="rId184" display="https://podminky.urs.cz/item/CS_URS_2025_01/766417513"/>
    <hyperlink ref="F2301" r:id="rId185" display="https://podminky.urs.cz/item/CS_URS_2025_01/766417523"/>
    <hyperlink ref="F2316" r:id="rId186" display="https://podminky.urs.cz/item/CS_URS_2025_01/766417541"/>
    <hyperlink ref="F2335" r:id="rId187" display="https://podminky.urs.cz/item/CS_URS_2025_01/766495100"/>
    <hyperlink ref="F2338" r:id="rId188" display="https://podminky.urs.cz/item/CS_URS_2025_01/766660171"/>
    <hyperlink ref="F2362" r:id="rId189" display="https://podminky.urs.cz/item/CS_URS_2025_01/766660172"/>
    <hyperlink ref="F2378" r:id="rId190" display="https://podminky.urs.cz/item/CS_URS_2025_01/766660181"/>
    <hyperlink ref="F2386" r:id="rId191" display="https://podminky.urs.cz/item/CS_URS_2025_01/766660182"/>
    <hyperlink ref="F2394" r:id="rId192" display="https://podminky.urs.cz/item/CS_URS_2025_01/766660716"/>
    <hyperlink ref="F2403" r:id="rId193" display="https://podminky.urs.cz/item/CS_URS_2025_01/766660734"/>
    <hyperlink ref="F2408" r:id="rId194" display="https://podminky.urs.cz/item/CS_URS_2025_01/766660741"/>
    <hyperlink ref="F2414" r:id="rId195" display="https://podminky.urs.cz/item/CS_URS_2025_01/766660751"/>
    <hyperlink ref="F2450" r:id="rId196" display="https://podminky.urs.cz/item/CS_URS_2025_01/766660729"/>
    <hyperlink ref="F2482" r:id="rId197" display="https://podminky.urs.cz/item/CS_URS_2025_01/766660730"/>
    <hyperlink ref="F2497" r:id="rId198" display="https://podminky.urs.cz/item/CS_URS_2025_01/766660745"/>
    <hyperlink ref="F2514" r:id="rId199" display="https://podminky.urs.cz/item/CS_URS_2025_01/766682111"/>
    <hyperlink ref="F2530" r:id="rId200" display="https://podminky.urs.cz/item/CS_URS_2025_01/766682211"/>
    <hyperlink ref="F2538" r:id="rId201" display="https://podminky.urs.cz/item/CS_URS_2025_01/766694116"/>
    <hyperlink ref="F2542" r:id="rId202" display="https://podminky.urs.cz/item/CS_URS_2025_01/998766102"/>
    <hyperlink ref="F2545" r:id="rId203" display="https://podminky.urs.cz/item/CS_URS_2025_01/767114111"/>
    <hyperlink ref="F2556" r:id="rId204" display="https://podminky.urs.cz/item/CS_URS_2025_01/767114112"/>
    <hyperlink ref="F2575" r:id="rId205" display="https://podminky.urs.cz/item/CS_URS_2025_01/767114114"/>
    <hyperlink ref="F2581" r:id="rId206" display="https://podminky.urs.cz/item/CS_URS_2025_01/767163111"/>
    <hyperlink ref="F2590" r:id="rId207" display="https://podminky.urs.cz/item/CS_URS_2025_01/767165114"/>
    <hyperlink ref="F2601" r:id="rId208" display="https://podminky.urs.cz/item/CS_URS_2025_01/767211312"/>
    <hyperlink ref="F2607" r:id="rId209" display="https://podminky.urs.cz/item/CS_URS_2025_01/767223212"/>
    <hyperlink ref="F2620" r:id="rId210" display="https://podminky.urs.cz/item/CS_URS_2025_01/767250113"/>
    <hyperlink ref="F2627" r:id="rId211" display="https://podminky.urs.cz/item/CS_URS_2025_01/767316311"/>
    <hyperlink ref="F2637" r:id="rId212" display="https://podminky.urs.cz/item/CS_URS_2025_01/767316312"/>
    <hyperlink ref="F2643" r:id="rId213" display="https://podminky.urs.cz/item/CS_URS_2025_01/767531121"/>
    <hyperlink ref="F2657" r:id="rId214" display="https://podminky.urs.cz/item/CS_URS_2025_01/767531214"/>
    <hyperlink ref="F2663" r:id="rId215" display="https://podminky.urs.cz/item/CS_URS_2025_01/767531215"/>
    <hyperlink ref="F2677" r:id="rId216" display="https://podminky.urs.cz/item/CS_URS_2025_01/767584702"/>
    <hyperlink ref="F2685" r:id="rId217" display="https://podminky.urs.cz/item/CS_URS_2025_01/767610216"/>
    <hyperlink ref="F2690" r:id="rId218" display="https://podminky.urs.cz/item/CS_URS_2025_01/767620314"/>
    <hyperlink ref="F2697" r:id="rId219" display="https://podminky.urs.cz/item/CS_URS_2025_01/767620342"/>
    <hyperlink ref="F2703" r:id="rId220" display="https://podminky.urs.cz/item/CS_URS_2025_01/767620343"/>
    <hyperlink ref="F2713" r:id="rId221" display="https://podminky.urs.cz/item/CS_URS_2025_01/767620344"/>
    <hyperlink ref="F2742" r:id="rId222" display="https://podminky.urs.cz/item/CS_URS_2025_01/767627310"/>
    <hyperlink ref="F2754" r:id="rId223" display="https://podminky.urs.cz/item/CS_URS_2025_01/767640111"/>
    <hyperlink ref="F2761" r:id="rId224" display="https://podminky.urs.cz/item/CS_URS_2025_01/767640111"/>
    <hyperlink ref="F2768" r:id="rId225" display="https://podminky.urs.cz/item/CS_URS_2025_01/767640112"/>
    <hyperlink ref="F2783" r:id="rId226" display="https://podminky.urs.cz/item/CS_URS_2025_01/767640113"/>
    <hyperlink ref="F2789" r:id="rId227" display="https://podminky.urs.cz/item/CS_URS_2025_01/767640221"/>
    <hyperlink ref="F2808" r:id="rId228" display="https://podminky.urs.cz/item/CS_URS_2025_01/767646510"/>
    <hyperlink ref="F2815" r:id="rId229" display="https://podminky.urs.cz/item/CS_URS_2025_01/767646523"/>
    <hyperlink ref="F2837" r:id="rId230" display="https://podminky.urs.cz/item/CS_URS_2025_01/767661501"/>
    <hyperlink ref="F2841" r:id="rId231" display="https://podminky.urs.cz/item/CS_URS_2025_01/767881121"/>
    <hyperlink ref="F2846" r:id="rId232" display="https://podminky.urs.cz/item/CS_URS_2025_01/767881151"/>
    <hyperlink ref="F2851" r:id="rId233" display="https://podminky.urs.cz/item/CS_URS_2025_01/767995113"/>
    <hyperlink ref="F2881" r:id="rId234" display="https://podminky.urs.cz/item/CS_URS_2025_01/767995116"/>
    <hyperlink ref="F2889" r:id="rId235" display="https://podminky.urs.cz/item/CS_URS_2025_01/767995117"/>
    <hyperlink ref="F2902" r:id="rId236" display="https://podminky.urs.cz/item/CS_URS_2025_01/HZS4212"/>
    <hyperlink ref="F2905" r:id="rId237" display="https://podminky.urs.cz/item/CS_URS_2025_01/998767102"/>
    <hyperlink ref="F2908" r:id="rId238" display="https://podminky.urs.cz/item/CS_URS_2025_01/771111011"/>
    <hyperlink ref="F2937" r:id="rId239" display="https://podminky.urs.cz/item/CS_URS_2025_01/771121011"/>
    <hyperlink ref="F2966" r:id="rId240" display="https://podminky.urs.cz/item/CS_URS_2025_01/771473113"/>
    <hyperlink ref="F2978" r:id="rId241" display="https://podminky.urs.cz/item/CS_URS_2025_01/771574413"/>
    <hyperlink ref="F3009" r:id="rId242" display="https://podminky.urs.cz/item/CS_URS_2025_01/771591112"/>
    <hyperlink ref="F3038" r:id="rId243" display="https://podminky.urs.cz/item/CS_URS_2025_01/771591115"/>
    <hyperlink ref="F3067" r:id="rId244" display="https://podminky.urs.cz/item/CS_URS_2025_01/771591264"/>
    <hyperlink ref="F3096" r:id="rId245" display="https://podminky.urs.cz/item/CS_URS_2025_01/771592011"/>
    <hyperlink ref="F3125" r:id="rId246" display="https://podminky.urs.cz/item/CS_URS_2025_01/998771102"/>
    <hyperlink ref="F3128" r:id="rId247" display="https://podminky.urs.cz/item/CS_URS_2025_01/776111311"/>
    <hyperlink ref="F3165" r:id="rId248" display="https://podminky.urs.cz/item/CS_URS_2025_01/776111323"/>
    <hyperlink ref="F3170" r:id="rId249" display="https://podminky.urs.cz/item/CS_URS_2025_01/776121321"/>
    <hyperlink ref="F3207" r:id="rId250" display="https://podminky.urs.cz/item/CS_URS_2025_01/776121323"/>
    <hyperlink ref="F3212" r:id="rId251" display="https://podminky.urs.cz/item/CS_URS_2025_01/776141111"/>
    <hyperlink ref="F3229" r:id="rId252" display="https://podminky.urs.cz/item/CS_URS_2025_01/776251111"/>
    <hyperlink ref="F3270" r:id="rId253" display="https://podminky.urs.cz/item/CS_URS_2025_01/776351111"/>
    <hyperlink ref="F3275" r:id="rId254" display="https://podminky.urs.cz/item/CS_URS_2025_01/776351111"/>
    <hyperlink ref="F3280" r:id="rId255" display="https://podminky.urs.cz/item/CS_URS_2025_01/776351121"/>
    <hyperlink ref="F3285" r:id="rId256" display="https://podminky.urs.cz/item/CS_URS_2025_01/776421111"/>
    <hyperlink ref="F3322" r:id="rId257" display="https://podminky.urs.cz/item/CS_URS_2025_01/776421212"/>
    <hyperlink ref="F3326" r:id="rId258" display="https://podminky.urs.cz/item/CS_URS_2025_01/776421311"/>
    <hyperlink ref="F3331" r:id="rId259" display="https://podminky.urs.cz/item/CS_URS_2025_01/776991121"/>
    <hyperlink ref="F3372" r:id="rId260" display="https://podminky.urs.cz/item/CS_URS_2025_01/998776102"/>
    <hyperlink ref="F3375" r:id="rId261" display="https://podminky.urs.cz/item/CS_URS_2025_01/777111111"/>
    <hyperlink ref="F3380" r:id="rId262" display="https://podminky.urs.cz/item/CS_URS_2025_01/777121105"/>
    <hyperlink ref="F3385" r:id="rId263" display="https://podminky.urs.cz/item/CS_URS_2025_01/777131101"/>
    <hyperlink ref="F3390" r:id="rId264" display="https://podminky.urs.cz/item/CS_URS_2025_01/777131109"/>
    <hyperlink ref="F3395" r:id="rId265" display="https://podminky.urs.cz/item/CS_URS_2025_01/777511121"/>
    <hyperlink ref="F3400" r:id="rId266" display="https://podminky.urs.cz/item/CS_URS_2025_01/777511181"/>
    <hyperlink ref="F3403" r:id="rId267" display="https://podminky.urs.cz/item/CS_URS_2025_01/777911111"/>
    <hyperlink ref="F3406" r:id="rId268" display="https://podminky.urs.cz/item/CS_URS_2025_01/998777102"/>
    <hyperlink ref="F3409" r:id="rId269" display="https://podminky.urs.cz/item/CS_URS_2025_01/781111011"/>
    <hyperlink ref="F3437" r:id="rId270" display="https://podminky.urs.cz/item/CS_URS_2025_01/781121011"/>
    <hyperlink ref="F3465" r:id="rId271" display="https://podminky.urs.cz/item/CS_URS_2025_01/781131112"/>
    <hyperlink ref="F3493" r:id="rId272" display="https://podminky.urs.cz/item/CS_URS_2025_01/781472217"/>
    <hyperlink ref="F3523" r:id="rId273" display="https://podminky.urs.cz/item/CS_URS_2025_01/781492211"/>
    <hyperlink ref="F3528" r:id="rId274" display="https://podminky.urs.cz/item/CS_URS_2025_01/781495211"/>
    <hyperlink ref="F3556" r:id="rId275" display="https://podminky.urs.cz/item/CS_URS_2025_01/781571131"/>
    <hyperlink ref="F3561" r:id="rId276" display="https://podminky.urs.cz/item/CS_URS_2025_01/998781102"/>
    <hyperlink ref="F3564" r:id="rId277" display="https://podminky.urs.cz/item/CS_URS_2025_01/784181121"/>
    <hyperlink ref="F3630" r:id="rId278" display="https://podminky.urs.cz/item/CS_URS_2025_01/784211101"/>
    <hyperlink ref="F3697" r:id="rId279" display="https://podminky.urs.cz/item/CS_URS_2025_01/786612200"/>
    <hyperlink ref="F3706" r:id="rId280" display="https://podminky.urs.cz/item/CS_URS_2025_01/786614001"/>
    <hyperlink ref="F3725" r:id="rId281" display="https://podminky.urs.cz/item/CS_URS_2025_01/786614003"/>
    <hyperlink ref="F3742" r:id="rId282" display="https://podminky.urs.cz/item/CS_URS_2025_01/786614005"/>
    <hyperlink ref="F3761" r:id="rId283" display="https://podminky.urs.cz/item/CS_URS_2025_01/HZS2231"/>
    <hyperlink ref="F3768" r:id="rId284" display="https://podminky.urs.cz/item/CS_URS_2025_01/998786102"/>
    <hyperlink ref="F3771" r:id="rId285" display="https://podminky.urs.cz/item/CS_URS_2025_01/HZS2182"/>
    <hyperlink ref="F3780" r:id="rId286" display="https://podminky.urs.cz/item/CS_URS_2025_01/99878710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87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96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83</v>
      </c>
    </row>
    <row r="4" s="1" customFormat="1" ht="24.96" customHeight="1">
      <c r="B4" s="22"/>
      <c r="D4" s="142" t="s">
        <v>128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a MŠ Zelené město</v>
      </c>
      <c r="F7" s="144"/>
      <c r="G7" s="144"/>
      <c r="H7" s="144"/>
      <c r="L7" s="22"/>
    </row>
    <row r="8" s="1" customFormat="1" ht="12" customHeight="1">
      <c r="B8" s="22"/>
      <c r="D8" s="144" t="s">
        <v>129</v>
      </c>
      <c r="L8" s="22"/>
    </row>
    <row r="9" s="2" customFormat="1" ht="16.5" customHeight="1">
      <c r="A9" s="40"/>
      <c r="B9" s="46"/>
      <c r="C9" s="40"/>
      <c r="D9" s="40"/>
      <c r="E9" s="145" t="s">
        <v>924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925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4305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9. 2. 2025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30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31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33</v>
      </c>
      <c r="E22" s="40"/>
      <c r="F22" s="40"/>
      <c r="G22" s="40"/>
      <c r="H22" s="40"/>
      <c r="I22" s="144" t="s">
        <v>26</v>
      </c>
      <c r="J22" s="135" t="str">
        <f>IF('Rekapitulace stavby'!AN16="","",'Rekapitulace stavby'!AN16)</f>
        <v/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tr">
        <f>IF('Rekapitulace stavby'!E17="","",'Rekapitulace stavby'!E17)</f>
        <v xml:space="preserve"> </v>
      </c>
      <c r="F23" s="40"/>
      <c r="G23" s="40"/>
      <c r="H23" s="40"/>
      <c r="I23" s="144" t="s">
        <v>29</v>
      </c>
      <c r="J23" s="135" t="str">
        <f>IF('Rekapitulace stavby'!AN17="","",'Rekapitulace stavby'!AN17)</f>
        <v/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tr">
        <f>IF('Rekapitulace stavby'!AN19="","",'Rekapitulace stavby'!AN19)</f>
        <v/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4" t="s">
        <v>29</v>
      </c>
      <c r="J26" s="135" t="str">
        <f>IF('Rekapitulace stavby'!AN20="","",'Rekapitulace stavby'!AN20)</f>
        <v/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ROUND(J98,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ROUND((SUM(BE98:BE544)),  2)</f>
        <v>0</v>
      </c>
      <c r="G35" s="40"/>
      <c r="H35" s="40"/>
      <c r="I35" s="159">
        <v>0.20999999999999999</v>
      </c>
      <c r="J35" s="158">
        <f>ROUND(((SUM(BE98:BE544))*I35),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ROUND((SUM(BF98:BF544)),  2)</f>
        <v>0</v>
      </c>
      <c r="G36" s="40"/>
      <c r="H36" s="40"/>
      <c r="I36" s="159">
        <v>0.12</v>
      </c>
      <c r="J36" s="158">
        <f>ROUND(((SUM(BF98:BF544))*I36),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ROUND((SUM(BG98:BG544)),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ROUND((SUM(BH98:BH544)),  2)</f>
        <v>0</v>
      </c>
      <c r="G38" s="40"/>
      <c r="H38" s="40"/>
      <c r="I38" s="159">
        <v>0.12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ROUND((SUM(BI98:BI544)),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131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a MŠ Zelené město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129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924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925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SO12-D.1.4.1 - Zdravotní instalace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Ul. V třešňovce 190 00 Praha 9</v>
      </c>
      <c r="G56" s="42"/>
      <c r="H56" s="42"/>
      <c r="I56" s="34" t="s">
        <v>23</v>
      </c>
      <c r="J56" s="74" t="str">
        <f>IF(J14="","",J14)</f>
        <v>9. 2. 2025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Městská část Praha 9, Sokolovská 14/324, Praha 9</v>
      </c>
      <c r="G58" s="42"/>
      <c r="H58" s="42"/>
      <c r="I58" s="34" t="s">
        <v>33</v>
      </c>
      <c r="J58" s="38" t="str">
        <f>E23</f>
        <v xml:space="preserve"> 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31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132</v>
      </c>
      <c r="D61" s="173"/>
      <c r="E61" s="173"/>
      <c r="F61" s="173"/>
      <c r="G61" s="173"/>
      <c r="H61" s="173"/>
      <c r="I61" s="173"/>
      <c r="J61" s="174" t="s">
        <v>133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J98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134</v>
      </c>
    </row>
    <row r="64" s="9" customFormat="1" ht="24.96" customHeight="1">
      <c r="A64" s="9"/>
      <c r="B64" s="176"/>
      <c r="C64" s="177"/>
      <c r="D64" s="178" t="s">
        <v>135</v>
      </c>
      <c r="E64" s="179"/>
      <c r="F64" s="179"/>
      <c r="G64" s="179"/>
      <c r="H64" s="179"/>
      <c r="I64" s="179"/>
      <c r="J64" s="180">
        <f>J99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2"/>
      <c r="C65" s="127"/>
      <c r="D65" s="183" t="s">
        <v>136</v>
      </c>
      <c r="E65" s="184"/>
      <c r="F65" s="184"/>
      <c r="G65" s="184"/>
      <c r="H65" s="184"/>
      <c r="I65" s="184"/>
      <c r="J65" s="185">
        <f>J100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2"/>
      <c r="C66" s="127"/>
      <c r="D66" s="183" t="s">
        <v>139</v>
      </c>
      <c r="E66" s="184"/>
      <c r="F66" s="184"/>
      <c r="G66" s="184"/>
      <c r="H66" s="184"/>
      <c r="I66" s="184"/>
      <c r="J66" s="185">
        <f>J158</f>
        <v>0</v>
      </c>
      <c r="K66" s="127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2"/>
      <c r="C67" s="127"/>
      <c r="D67" s="183" t="s">
        <v>4306</v>
      </c>
      <c r="E67" s="184"/>
      <c r="F67" s="184"/>
      <c r="G67" s="184"/>
      <c r="H67" s="184"/>
      <c r="I67" s="184"/>
      <c r="J67" s="185">
        <f>J165</f>
        <v>0</v>
      </c>
      <c r="K67" s="127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2"/>
      <c r="C68" s="127"/>
      <c r="D68" s="183" t="s">
        <v>141</v>
      </c>
      <c r="E68" s="184"/>
      <c r="F68" s="184"/>
      <c r="G68" s="184"/>
      <c r="H68" s="184"/>
      <c r="I68" s="184"/>
      <c r="J68" s="185">
        <f>J213</f>
        <v>0</v>
      </c>
      <c r="K68" s="127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2"/>
      <c r="C69" s="127"/>
      <c r="D69" s="183" t="s">
        <v>142</v>
      </c>
      <c r="E69" s="184"/>
      <c r="F69" s="184"/>
      <c r="G69" s="184"/>
      <c r="H69" s="184"/>
      <c r="I69" s="184"/>
      <c r="J69" s="185">
        <f>J219</f>
        <v>0</v>
      </c>
      <c r="K69" s="127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6"/>
      <c r="C70" s="177"/>
      <c r="D70" s="178" t="s">
        <v>143</v>
      </c>
      <c r="E70" s="179"/>
      <c r="F70" s="179"/>
      <c r="G70" s="179"/>
      <c r="H70" s="179"/>
      <c r="I70" s="179"/>
      <c r="J70" s="180">
        <f>J222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2"/>
      <c r="C71" s="127"/>
      <c r="D71" s="183" t="s">
        <v>929</v>
      </c>
      <c r="E71" s="184"/>
      <c r="F71" s="184"/>
      <c r="G71" s="184"/>
      <c r="H71" s="184"/>
      <c r="I71" s="184"/>
      <c r="J71" s="185">
        <f>J223</f>
        <v>0</v>
      </c>
      <c r="K71" s="127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2"/>
      <c r="C72" s="127"/>
      <c r="D72" s="183" t="s">
        <v>4307</v>
      </c>
      <c r="E72" s="184"/>
      <c r="F72" s="184"/>
      <c r="G72" s="184"/>
      <c r="H72" s="184"/>
      <c r="I72" s="184"/>
      <c r="J72" s="185">
        <f>J253</f>
        <v>0</v>
      </c>
      <c r="K72" s="127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2"/>
      <c r="C73" s="127"/>
      <c r="D73" s="183" t="s">
        <v>4308</v>
      </c>
      <c r="E73" s="184"/>
      <c r="F73" s="184"/>
      <c r="G73" s="184"/>
      <c r="H73" s="184"/>
      <c r="I73" s="184"/>
      <c r="J73" s="185">
        <f>J322</f>
        <v>0</v>
      </c>
      <c r="K73" s="127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2"/>
      <c r="C74" s="127"/>
      <c r="D74" s="183" t="s">
        <v>4309</v>
      </c>
      <c r="E74" s="184"/>
      <c r="F74" s="184"/>
      <c r="G74" s="184"/>
      <c r="H74" s="184"/>
      <c r="I74" s="184"/>
      <c r="J74" s="185">
        <f>J417</f>
        <v>0</v>
      </c>
      <c r="K74" s="127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2"/>
      <c r="C75" s="127"/>
      <c r="D75" s="183" t="s">
        <v>4310</v>
      </c>
      <c r="E75" s="184"/>
      <c r="F75" s="184"/>
      <c r="G75" s="184"/>
      <c r="H75" s="184"/>
      <c r="I75" s="184"/>
      <c r="J75" s="185">
        <f>J427</f>
        <v>0</v>
      </c>
      <c r="K75" s="127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2"/>
      <c r="C76" s="127"/>
      <c r="D76" s="183" t="s">
        <v>4311</v>
      </c>
      <c r="E76" s="184"/>
      <c r="F76" s="184"/>
      <c r="G76" s="184"/>
      <c r="H76" s="184"/>
      <c r="I76" s="184"/>
      <c r="J76" s="185">
        <f>J524</f>
        <v>0</v>
      </c>
      <c r="K76" s="127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2" customFormat="1" ht="21.84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61"/>
      <c r="C78" s="62"/>
      <c r="D78" s="62"/>
      <c r="E78" s="62"/>
      <c r="F78" s="62"/>
      <c r="G78" s="62"/>
      <c r="H78" s="62"/>
      <c r="I78" s="62"/>
      <c r="J78" s="62"/>
      <c r="K78" s="62"/>
      <c r="L78" s="14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82" s="2" customFormat="1" ht="6.96" customHeight="1">
      <c r="A82" s="40"/>
      <c r="B82" s="63"/>
      <c r="C82" s="64"/>
      <c r="D82" s="64"/>
      <c r="E82" s="64"/>
      <c r="F82" s="64"/>
      <c r="G82" s="64"/>
      <c r="H82" s="64"/>
      <c r="I82" s="64"/>
      <c r="J82" s="64"/>
      <c r="K82" s="64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24.96" customHeight="1">
      <c r="A83" s="40"/>
      <c r="B83" s="41"/>
      <c r="C83" s="25" t="s">
        <v>145</v>
      </c>
      <c r="D83" s="42"/>
      <c r="E83" s="42"/>
      <c r="F83" s="42"/>
      <c r="G83" s="42"/>
      <c r="H83" s="42"/>
      <c r="I83" s="42"/>
      <c r="J83" s="42"/>
      <c r="K83" s="42"/>
      <c r="L83" s="14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16</v>
      </c>
      <c r="D85" s="42"/>
      <c r="E85" s="42"/>
      <c r="F85" s="42"/>
      <c r="G85" s="42"/>
      <c r="H85" s="42"/>
      <c r="I85" s="42"/>
      <c r="J85" s="42"/>
      <c r="K85" s="42"/>
      <c r="L85" s="14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171" t="str">
        <f>E7</f>
        <v>ZŠ a MŠ Zelené město</v>
      </c>
      <c r="F86" s="34"/>
      <c r="G86" s="34"/>
      <c r="H86" s="34"/>
      <c r="I86" s="42"/>
      <c r="J86" s="42"/>
      <c r="K86" s="42"/>
      <c r="L86" s="14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1" customFormat="1" ht="12" customHeight="1">
      <c r="B87" s="23"/>
      <c r="C87" s="34" t="s">
        <v>129</v>
      </c>
      <c r="D87" s="24"/>
      <c r="E87" s="24"/>
      <c r="F87" s="24"/>
      <c r="G87" s="24"/>
      <c r="H87" s="24"/>
      <c r="I87" s="24"/>
      <c r="J87" s="24"/>
      <c r="K87" s="24"/>
      <c r="L87" s="22"/>
    </row>
    <row r="88" s="2" customFormat="1" ht="16.5" customHeight="1">
      <c r="A88" s="40"/>
      <c r="B88" s="41"/>
      <c r="C88" s="42"/>
      <c r="D88" s="42"/>
      <c r="E88" s="171" t="s">
        <v>924</v>
      </c>
      <c r="F88" s="42"/>
      <c r="G88" s="42"/>
      <c r="H88" s="42"/>
      <c r="I88" s="42"/>
      <c r="J88" s="42"/>
      <c r="K88" s="42"/>
      <c r="L88" s="14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925</v>
      </c>
      <c r="D89" s="42"/>
      <c r="E89" s="42"/>
      <c r="F89" s="42"/>
      <c r="G89" s="42"/>
      <c r="H89" s="42"/>
      <c r="I89" s="42"/>
      <c r="J89" s="42"/>
      <c r="K89" s="42"/>
      <c r="L89" s="14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6.5" customHeight="1">
      <c r="A90" s="40"/>
      <c r="B90" s="41"/>
      <c r="C90" s="42"/>
      <c r="D90" s="42"/>
      <c r="E90" s="71" t="str">
        <f>E11</f>
        <v>SO12-D.1.4.1 - Zdravotní instalace</v>
      </c>
      <c r="F90" s="42"/>
      <c r="G90" s="42"/>
      <c r="H90" s="42"/>
      <c r="I90" s="42"/>
      <c r="J90" s="42"/>
      <c r="K90" s="42"/>
      <c r="L90" s="14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2" customHeight="1">
      <c r="A92" s="40"/>
      <c r="B92" s="41"/>
      <c r="C92" s="34" t="s">
        <v>21</v>
      </c>
      <c r="D92" s="42"/>
      <c r="E92" s="42"/>
      <c r="F92" s="29" t="str">
        <f>F14</f>
        <v>Ul. V třešňovce 190 00 Praha 9</v>
      </c>
      <c r="G92" s="42"/>
      <c r="H92" s="42"/>
      <c r="I92" s="34" t="s">
        <v>23</v>
      </c>
      <c r="J92" s="74" t="str">
        <f>IF(J14="","",J14)</f>
        <v>9. 2. 2025</v>
      </c>
      <c r="K92" s="42"/>
      <c r="L92" s="14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6.96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6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4" t="s">
        <v>25</v>
      </c>
      <c r="D94" s="42"/>
      <c r="E94" s="42"/>
      <c r="F94" s="29" t="str">
        <f>E17</f>
        <v>Městská část Praha 9, Sokolovská 14/324, Praha 9</v>
      </c>
      <c r="G94" s="42"/>
      <c r="H94" s="42"/>
      <c r="I94" s="34" t="s">
        <v>33</v>
      </c>
      <c r="J94" s="38" t="str">
        <f>E23</f>
        <v xml:space="preserve"> </v>
      </c>
      <c r="K94" s="42"/>
      <c r="L94" s="146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5.15" customHeight="1">
      <c r="A95" s="40"/>
      <c r="B95" s="41"/>
      <c r="C95" s="34" t="s">
        <v>31</v>
      </c>
      <c r="D95" s="42"/>
      <c r="E95" s="42"/>
      <c r="F95" s="29" t="str">
        <f>IF(E20="","",E20)</f>
        <v>Vyplň údaj</v>
      </c>
      <c r="G95" s="42"/>
      <c r="H95" s="42"/>
      <c r="I95" s="34" t="s">
        <v>36</v>
      </c>
      <c r="J95" s="38" t="str">
        <f>E26</f>
        <v xml:space="preserve"> </v>
      </c>
      <c r="K95" s="42"/>
      <c r="L95" s="146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0.32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46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11" customFormat="1" ht="29.28" customHeight="1">
      <c r="A97" s="187"/>
      <c r="B97" s="188"/>
      <c r="C97" s="189" t="s">
        <v>146</v>
      </c>
      <c r="D97" s="190" t="s">
        <v>58</v>
      </c>
      <c r="E97" s="190" t="s">
        <v>54</v>
      </c>
      <c r="F97" s="190" t="s">
        <v>55</v>
      </c>
      <c r="G97" s="190" t="s">
        <v>147</v>
      </c>
      <c r="H97" s="190" t="s">
        <v>148</v>
      </c>
      <c r="I97" s="190" t="s">
        <v>149</v>
      </c>
      <c r="J97" s="190" t="s">
        <v>133</v>
      </c>
      <c r="K97" s="191" t="s">
        <v>150</v>
      </c>
      <c r="L97" s="192"/>
      <c r="M97" s="94" t="s">
        <v>19</v>
      </c>
      <c r="N97" s="95" t="s">
        <v>43</v>
      </c>
      <c r="O97" s="95" t="s">
        <v>151</v>
      </c>
      <c r="P97" s="95" t="s">
        <v>152</v>
      </c>
      <c r="Q97" s="95" t="s">
        <v>153</v>
      </c>
      <c r="R97" s="95" t="s">
        <v>154</v>
      </c>
      <c r="S97" s="95" t="s">
        <v>155</v>
      </c>
      <c r="T97" s="96" t="s">
        <v>156</v>
      </c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</row>
    <row r="98" s="2" customFormat="1" ht="22.8" customHeight="1">
      <c r="A98" s="40"/>
      <c r="B98" s="41"/>
      <c r="C98" s="101" t="s">
        <v>157</v>
      </c>
      <c r="D98" s="42"/>
      <c r="E98" s="42"/>
      <c r="F98" s="42"/>
      <c r="G98" s="42"/>
      <c r="H98" s="42"/>
      <c r="I98" s="42"/>
      <c r="J98" s="193">
        <f>BK98</f>
        <v>0</v>
      </c>
      <c r="K98" s="42"/>
      <c r="L98" s="46"/>
      <c r="M98" s="97"/>
      <c r="N98" s="194"/>
      <c r="O98" s="98"/>
      <c r="P98" s="195">
        <f>P99+P222</f>
        <v>0</v>
      </c>
      <c r="Q98" s="98"/>
      <c r="R98" s="195">
        <f>R99+R222</f>
        <v>73.888494230000006</v>
      </c>
      <c r="S98" s="98"/>
      <c r="T98" s="196">
        <f>T99+T222</f>
        <v>0.01244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72</v>
      </c>
      <c r="AU98" s="19" t="s">
        <v>134</v>
      </c>
      <c r="BK98" s="197">
        <f>BK99+BK222</f>
        <v>0</v>
      </c>
    </row>
    <row r="99" s="12" customFormat="1" ht="25.92" customHeight="1">
      <c r="A99" s="12"/>
      <c r="B99" s="198"/>
      <c r="C99" s="199"/>
      <c r="D99" s="200" t="s">
        <v>72</v>
      </c>
      <c r="E99" s="201" t="s">
        <v>158</v>
      </c>
      <c r="F99" s="201" t="s">
        <v>159</v>
      </c>
      <c r="G99" s="199"/>
      <c r="H99" s="199"/>
      <c r="I99" s="202"/>
      <c r="J99" s="203">
        <f>BK99</f>
        <v>0</v>
      </c>
      <c r="K99" s="199"/>
      <c r="L99" s="204"/>
      <c r="M99" s="205"/>
      <c r="N99" s="206"/>
      <c r="O99" s="206"/>
      <c r="P99" s="207">
        <f>P100+P158+P165+P213+P219</f>
        <v>0</v>
      </c>
      <c r="Q99" s="206"/>
      <c r="R99" s="207">
        <f>R100+R158+R165+R213+R219</f>
        <v>69.894720830000011</v>
      </c>
      <c r="S99" s="206"/>
      <c r="T99" s="208">
        <f>T100+T158+T165+T213+T219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81</v>
      </c>
      <c r="AT99" s="210" t="s">
        <v>72</v>
      </c>
      <c r="AU99" s="210" t="s">
        <v>73</v>
      </c>
      <c r="AY99" s="209" t="s">
        <v>160</v>
      </c>
      <c r="BK99" s="211">
        <f>BK100+BK158+BK165+BK213+BK219</f>
        <v>0</v>
      </c>
    </row>
    <row r="100" s="12" customFormat="1" ht="22.8" customHeight="1">
      <c r="A100" s="12"/>
      <c r="B100" s="198"/>
      <c r="C100" s="199"/>
      <c r="D100" s="200" t="s">
        <v>72</v>
      </c>
      <c r="E100" s="212" t="s">
        <v>81</v>
      </c>
      <c r="F100" s="212" t="s">
        <v>161</v>
      </c>
      <c r="G100" s="199"/>
      <c r="H100" s="199"/>
      <c r="I100" s="202"/>
      <c r="J100" s="213">
        <f>BK100</f>
        <v>0</v>
      </c>
      <c r="K100" s="199"/>
      <c r="L100" s="204"/>
      <c r="M100" s="205"/>
      <c r="N100" s="206"/>
      <c r="O100" s="206"/>
      <c r="P100" s="207">
        <f>SUM(P101:P157)</f>
        <v>0</v>
      </c>
      <c r="Q100" s="206"/>
      <c r="R100" s="207">
        <f>SUM(R101:R157)</f>
        <v>45.520000000000003</v>
      </c>
      <c r="S100" s="206"/>
      <c r="T100" s="208">
        <f>SUM(T101:T157)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81</v>
      </c>
      <c r="AT100" s="210" t="s">
        <v>72</v>
      </c>
      <c r="AU100" s="210" t="s">
        <v>81</v>
      </c>
      <c r="AY100" s="209" t="s">
        <v>160</v>
      </c>
      <c r="BK100" s="211">
        <f>SUM(BK101:BK157)</f>
        <v>0</v>
      </c>
    </row>
    <row r="101" s="2" customFormat="1" ht="33" customHeight="1">
      <c r="A101" s="40"/>
      <c r="B101" s="41"/>
      <c r="C101" s="214" t="s">
        <v>81</v>
      </c>
      <c r="D101" s="214" t="s">
        <v>162</v>
      </c>
      <c r="E101" s="215" t="s">
        <v>4312</v>
      </c>
      <c r="F101" s="216" t="s">
        <v>4313</v>
      </c>
      <c r="G101" s="217" t="s">
        <v>175</v>
      </c>
      <c r="H101" s="218">
        <v>159.136</v>
      </c>
      <c r="I101" s="219"/>
      <c r="J101" s="220">
        <f>ROUND(I101*H101,2)</f>
        <v>0</v>
      </c>
      <c r="K101" s="216" t="s">
        <v>166</v>
      </c>
      <c r="L101" s="46"/>
      <c r="M101" s="221" t="s">
        <v>19</v>
      </c>
      <c r="N101" s="222" t="s">
        <v>44</v>
      </c>
      <c r="O101" s="86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5" t="s">
        <v>167</v>
      </c>
      <c r="AT101" s="225" t="s">
        <v>162</v>
      </c>
      <c r="AU101" s="225" t="s">
        <v>83</v>
      </c>
      <c r="AY101" s="19" t="s">
        <v>160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9" t="s">
        <v>81</v>
      </c>
      <c r="BK101" s="226">
        <f>ROUND(I101*H101,2)</f>
        <v>0</v>
      </c>
      <c r="BL101" s="19" t="s">
        <v>167</v>
      </c>
      <c r="BM101" s="225" t="s">
        <v>4314</v>
      </c>
    </row>
    <row r="102" s="2" customFormat="1">
      <c r="A102" s="40"/>
      <c r="B102" s="41"/>
      <c r="C102" s="42"/>
      <c r="D102" s="227" t="s">
        <v>169</v>
      </c>
      <c r="E102" s="42"/>
      <c r="F102" s="228" t="s">
        <v>4315</v>
      </c>
      <c r="G102" s="42"/>
      <c r="H102" s="42"/>
      <c r="I102" s="229"/>
      <c r="J102" s="42"/>
      <c r="K102" s="42"/>
      <c r="L102" s="46"/>
      <c r="M102" s="230"/>
      <c r="N102" s="231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169</v>
      </c>
      <c r="AU102" s="19" t="s">
        <v>83</v>
      </c>
    </row>
    <row r="103" s="13" customFormat="1">
      <c r="A103" s="13"/>
      <c r="B103" s="232"/>
      <c r="C103" s="233"/>
      <c r="D103" s="234" t="s">
        <v>171</v>
      </c>
      <c r="E103" s="235" t="s">
        <v>19</v>
      </c>
      <c r="F103" s="236" t="s">
        <v>4316</v>
      </c>
      <c r="G103" s="233"/>
      <c r="H103" s="237">
        <v>93.840000000000003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171</v>
      </c>
      <c r="AU103" s="243" t="s">
        <v>83</v>
      </c>
      <c r="AV103" s="13" t="s">
        <v>83</v>
      </c>
      <c r="AW103" s="13" t="s">
        <v>35</v>
      </c>
      <c r="AX103" s="13" t="s">
        <v>73</v>
      </c>
      <c r="AY103" s="243" t="s">
        <v>160</v>
      </c>
    </row>
    <row r="104" s="13" customFormat="1">
      <c r="A104" s="13"/>
      <c r="B104" s="232"/>
      <c r="C104" s="233"/>
      <c r="D104" s="234" t="s">
        <v>171</v>
      </c>
      <c r="E104" s="235" t="s">
        <v>19</v>
      </c>
      <c r="F104" s="236" t="s">
        <v>4317</v>
      </c>
      <c r="G104" s="233"/>
      <c r="H104" s="237">
        <v>41.295999999999999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171</v>
      </c>
      <c r="AU104" s="243" t="s">
        <v>83</v>
      </c>
      <c r="AV104" s="13" t="s">
        <v>83</v>
      </c>
      <c r="AW104" s="13" t="s">
        <v>35</v>
      </c>
      <c r="AX104" s="13" t="s">
        <v>73</v>
      </c>
      <c r="AY104" s="243" t="s">
        <v>160</v>
      </c>
    </row>
    <row r="105" s="13" customFormat="1">
      <c r="A105" s="13"/>
      <c r="B105" s="232"/>
      <c r="C105" s="233"/>
      <c r="D105" s="234" t="s">
        <v>171</v>
      </c>
      <c r="E105" s="235" t="s">
        <v>19</v>
      </c>
      <c r="F105" s="236" t="s">
        <v>4318</v>
      </c>
      <c r="G105" s="233"/>
      <c r="H105" s="237">
        <v>24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171</v>
      </c>
      <c r="AU105" s="243" t="s">
        <v>83</v>
      </c>
      <c r="AV105" s="13" t="s">
        <v>83</v>
      </c>
      <c r="AW105" s="13" t="s">
        <v>35</v>
      </c>
      <c r="AX105" s="13" t="s">
        <v>73</v>
      </c>
      <c r="AY105" s="243" t="s">
        <v>160</v>
      </c>
    </row>
    <row r="106" s="14" customFormat="1">
      <c r="A106" s="14"/>
      <c r="B106" s="244"/>
      <c r="C106" s="245"/>
      <c r="D106" s="234" t="s">
        <v>171</v>
      </c>
      <c r="E106" s="246" t="s">
        <v>19</v>
      </c>
      <c r="F106" s="247" t="s">
        <v>180</v>
      </c>
      <c r="G106" s="245"/>
      <c r="H106" s="248">
        <v>159.136</v>
      </c>
      <c r="I106" s="249"/>
      <c r="J106" s="245"/>
      <c r="K106" s="245"/>
      <c r="L106" s="250"/>
      <c r="M106" s="251"/>
      <c r="N106" s="252"/>
      <c r="O106" s="252"/>
      <c r="P106" s="252"/>
      <c r="Q106" s="252"/>
      <c r="R106" s="252"/>
      <c r="S106" s="252"/>
      <c r="T106" s="253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4" t="s">
        <v>171</v>
      </c>
      <c r="AU106" s="254" t="s">
        <v>83</v>
      </c>
      <c r="AV106" s="14" t="s">
        <v>167</v>
      </c>
      <c r="AW106" s="14" t="s">
        <v>35</v>
      </c>
      <c r="AX106" s="14" t="s">
        <v>81</v>
      </c>
      <c r="AY106" s="254" t="s">
        <v>160</v>
      </c>
    </row>
    <row r="107" s="2" customFormat="1" ht="37.8" customHeight="1">
      <c r="A107" s="40"/>
      <c r="B107" s="41"/>
      <c r="C107" s="214" t="s">
        <v>83</v>
      </c>
      <c r="D107" s="214" t="s">
        <v>162</v>
      </c>
      <c r="E107" s="215" t="s">
        <v>187</v>
      </c>
      <c r="F107" s="216" t="s">
        <v>188</v>
      </c>
      <c r="G107" s="217" t="s">
        <v>175</v>
      </c>
      <c r="H107" s="218">
        <v>250.54400000000001</v>
      </c>
      <c r="I107" s="219"/>
      <c r="J107" s="220">
        <f>ROUND(I107*H107,2)</f>
        <v>0</v>
      </c>
      <c r="K107" s="216" t="s">
        <v>166</v>
      </c>
      <c r="L107" s="46"/>
      <c r="M107" s="221" t="s">
        <v>19</v>
      </c>
      <c r="N107" s="222" t="s">
        <v>44</v>
      </c>
      <c r="O107" s="86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167</v>
      </c>
      <c r="AT107" s="225" t="s">
        <v>162</v>
      </c>
      <c r="AU107" s="225" t="s">
        <v>83</v>
      </c>
      <c r="AY107" s="19" t="s">
        <v>160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81</v>
      </c>
      <c r="BK107" s="226">
        <f>ROUND(I107*H107,2)</f>
        <v>0</v>
      </c>
      <c r="BL107" s="19" t="s">
        <v>167</v>
      </c>
      <c r="BM107" s="225" t="s">
        <v>4319</v>
      </c>
    </row>
    <row r="108" s="2" customFormat="1">
      <c r="A108" s="40"/>
      <c r="B108" s="41"/>
      <c r="C108" s="42"/>
      <c r="D108" s="227" t="s">
        <v>169</v>
      </c>
      <c r="E108" s="42"/>
      <c r="F108" s="228" t="s">
        <v>190</v>
      </c>
      <c r="G108" s="42"/>
      <c r="H108" s="42"/>
      <c r="I108" s="229"/>
      <c r="J108" s="42"/>
      <c r="K108" s="42"/>
      <c r="L108" s="46"/>
      <c r="M108" s="230"/>
      <c r="N108" s="231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169</v>
      </c>
      <c r="AU108" s="19" t="s">
        <v>83</v>
      </c>
    </row>
    <row r="109" s="13" customFormat="1">
      <c r="A109" s="13"/>
      <c r="B109" s="232"/>
      <c r="C109" s="233"/>
      <c r="D109" s="234" t="s">
        <v>171</v>
      </c>
      <c r="E109" s="235" t="s">
        <v>19</v>
      </c>
      <c r="F109" s="236" t="s">
        <v>4320</v>
      </c>
      <c r="G109" s="233"/>
      <c r="H109" s="237">
        <v>93.840000000000003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171</v>
      </c>
      <c r="AU109" s="243" t="s">
        <v>83</v>
      </c>
      <c r="AV109" s="13" t="s">
        <v>83</v>
      </c>
      <c r="AW109" s="13" t="s">
        <v>35</v>
      </c>
      <c r="AX109" s="13" t="s">
        <v>73</v>
      </c>
      <c r="AY109" s="243" t="s">
        <v>160</v>
      </c>
    </row>
    <row r="110" s="13" customFormat="1">
      <c r="A110" s="13"/>
      <c r="B110" s="232"/>
      <c r="C110" s="233"/>
      <c r="D110" s="234" t="s">
        <v>171</v>
      </c>
      <c r="E110" s="235" t="s">
        <v>19</v>
      </c>
      <c r="F110" s="236" t="s">
        <v>4321</v>
      </c>
      <c r="G110" s="233"/>
      <c r="H110" s="237">
        <v>-21.896000000000001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171</v>
      </c>
      <c r="AU110" s="243" t="s">
        <v>83</v>
      </c>
      <c r="AV110" s="13" t="s">
        <v>83</v>
      </c>
      <c r="AW110" s="13" t="s">
        <v>35</v>
      </c>
      <c r="AX110" s="13" t="s">
        <v>73</v>
      </c>
      <c r="AY110" s="243" t="s">
        <v>160</v>
      </c>
    </row>
    <row r="111" s="15" customFormat="1">
      <c r="A111" s="15"/>
      <c r="B111" s="265"/>
      <c r="C111" s="266"/>
      <c r="D111" s="234" t="s">
        <v>171</v>
      </c>
      <c r="E111" s="267" t="s">
        <v>19</v>
      </c>
      <c r="F111" s="268" t="s">
        <v>4322</v>
      </c>
      <c r="G111" s="266"/>
      <c r="H111" s="269">
        <v>71.944000000000003</v>
      </c>
      <c r="I111" s="270"/>
      <c r="J111" s="266"/>
      <c r="K111" s="266"/>
      <c r="L111" s="271"/>
      <c r="M111" s="272"/>
      <c r="N111" s="273"/>
      <c r="O111" s="273"/>
      <c r="P111" s="273"/>
      <c r="Q111" s="273"/>
      <c r="R111" s="273"/>
      <c r="S111" s="273"/>
      <c r="T111" s="274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75" t="s">
        <v>171</v>
      </c>
      <c r="AU111" s="275" t="s">
        <v>83</v>
      </c>
      <c r="AV111" s="15" t="s">
        <v>181</v>
      </c>
      <c r="AW111" s="15" t="s">
        <v>35</v>
      </c>
      <c r="AX111" s="15" t="s">
        <v>73</v>
      </c>
      <c r="AY111" s="275" t="s">
        <v>160</v>
      </c>
    </row>
    <row r="112" s="13" customFormat="1">
      <c r="A112" s="13"/>
      <c r="B112" s="232"/>
      <c r="C112" s="233"/>
      <c r="D112" s="234" t="s">
        <v>171</v>
      </c>
      <c r="E112" s="235" t="s">
        <v>19</v>
      </c>
      <c r="F112" s="236" t="s">
        <v>4323</v>
      </c>
      <c r="G112" s="233"/>
      <c r="H112" s="237">
        <v>41.295999999999999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171</v>
      </c>
      <c r="AU112" s="243" t="s">
        <v>83</v>
      </c>
      <c r="AV112" s="13" t="s">
        <v>83</v>
      </c>
      <c r="AW112" s="13" t="s">
        <v>35</v>
      </c>
      <c r="AX112" s="13" t="s">
        <v>73</v>
      </c>
      <c r="AY112" s="243" t="s">
        <v>160</v>
      </c>
    </row>
    <row r="113" s="13" customFormat="1">
      <c r="A113" s="13"/>
      <c r="B113" s="232"/>
      <c r="C113" s="233"/>
      <c r="D113" s="234" t="s">
        <v>171</v>
      </c>
      <c r="E113" s="235" t="s">
        <v>19</v>
      </c>
      <c r="F113" s="236" t="s">
        <v>4324</v>
      </c>
      <c r="G113" s="233"/>
      <c r="H113" s="237">
        <v>-9.968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171</v>
      </c>
      <c r="AU113" s="243" t="s">
        <v>83</v>
      </c>
      <c r="AV113" s="13" t="s">
        <v>83</v>
      </c>
      <c r="AW113" s="13" t="s">
        <v>35</v>
      </c>
      <c r="AX113" s="13" t="s">
        <v>73</v>
      </c>
      <c r="AY113" s="243" t="s">
        <v>160</v>
      </c>
    </row>
    <row r="114" s="15" customFormat="1">
      <c r="A114" s="15"/>
      <c r="B114" s="265"/>
      <c r="C114" s="266"/>
      <c r="D114" s="234" t="s">
        <v>171</v>
      </c>
      <c r="E114" s="267" t="s">
        <v>19</v>
      </c>
      <c r="F114" s="268" t="s">
        <v>4325</v>
      </c>
      <c r="G114" s="266"/>
      <c r="H114" s="269">
        <v>31.327999999999999</v>
      </c>
      <c r="I114" s="270"/>
      <c r="J114" s="266"/>
      <c r="K114" s="266"/>
      <c r="L114" s="271"/>
      <c r="M114" s="272"/>
      <c r="N114" s="273"/>
      <c r="O114" s="273"/>
      <c r="P114" s="273"/>
      <c r="Q114" s="273"/>
      <c r="R114" s="273"/>
      <c r="S114" s="273"/>
      <c r="T114" s="274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75" t="s">
        <v>171</v>
      </c>
      <c r="AU114" s="275" t="s">
        <v>83</v>
      </c>
      <c r="AV114" s="15" t="s">
        <v>181</v>
      </c>
      <c r="AW114" s="15" t="s">
        <v>35</v>
      </c>
      <c r="AX114" s="15" t="s">
        <v>73</v>
      </c>
      <c r="AY114" s="275" t="s">
        <v>160</v>
      </c>
    </row>
    <row r="115" s="13" customFormat="1">
      <c r="A115" s="13"/>
      <c r="B115" s="232"/>
      <c r="C115" s="233"/>
      <c r="D115" s="234" t="s">
        <v>171</v>
      </c>
      <c r="E115" s="235" t="s">
        <v>19</v>
      </c>
      <c r="F115" s="236" t="s">
        <v>4326</v>
      </c>
      <c r="G115" s="233"/>
      <c r="H115" s="237">
        <v>24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171</v>
      </c>
      <c r="AU115" s="243" t="s">
        <v>83</v>
      </c>
      <c r="AV115" s="13" t="s">
        <v>83</v>
      </c>
      <c r="AW115" s="13" t="s">
        <v>35</v>
      </c>
      <c r="AX115" s="13" t="s">
        <v>73</v>
      </c>
      <c r="AY115" s="243" t="s">
        <v>160</v>
      </c>
    </row>
    <row r="116" s="13" customFormat="1">
      <c r="A116" s="13"/>
      <c r="B116" s="232"/>
      <c r="C116" s="233"/>
      <c r="D116" s="234" t="s">
        <v>171</v>
      </c>
      <c r="E116" s="235" t="s">
        <v>19</v>
      </c>
      <c r="F116" s="236" t="s">
        <v>4327</v>
      </c>
      <c r="G116" s="233"/>
      <c r="H116" s="237">
        <v>-2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171</v>
      </c>
      <c r="AU116" s="243" t="s">
        <v>83</v>
      </c>
      <c r="AV116" s="13" t="s">
        <v>83</v>
      </c>
      <c r="AW116" s="13" t="s">
        <v>35</v>
      </c>
      <c r="AX116" s="13" t="s">
        <v>73</v>
      </c>
      <c r="AY116" s="243" t="s">
        <v>160</v>
      </c>
    </row>
    <row r="117" s="15" customFormat="1">
      <c r="A117" s="15"/>
      <c r="B117" s="265"/>
      <c r="C117" s="266"/>
      <c r="D117" s="234" t="s">
        <v>171</v>
      </c>
      <c r="E117" s="267" t="s">
        <v>19</v>
      </c>
      <c r="F117" s="268" t="s">
        <v>4328</v>
      </c>
      <c r="G117" s="266"/>
      <c r="H117" s="269">
        <v>22</v>
      </c>
      <c r="I117" s="270"/>
      <c r="J117" s="266"/>
      <c r="K117" s="266"/>
      <c r="L117" s="271"/>
      <c r="M117" s="272"/>
      <c r="N117" s="273"/>
      <c r="O117" s="273"/>
      <c r="P117" s="273"/>
      <c r="Q117" s="273"/>
      <c r="R117" s="273"/>
      <c r="S117" s="273"/>
      <c r="T117" s="274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75" t="s">
        <v>171</v>
      </c>
      <c r="AU117" s="275" t="s">
        <v>83</v>
      </c>
      <c r="AV117" s="15" t="s">
        <v>181</v>
      </c>
      <c r="AW117" s="15" t="s">
        <v>35</v>
      </c>
      <c r="AX117" s="15" t="s">
        <v>73</v>
      </c>
      <c r="AY117" s="275" t="s">
        <v>160</v>
      </c>
    </row>
    <row r="118" s="14" customFormat="1">
      <c r="A118" s="14"/>
      <c r="B118" s="244"/>
      <c r="C118" s="245"/>
      <c r="D118" s="234" t="s">
        <v>171</v>
      </c>
      <c r="E118" s="246" t="s">
        <v>19</v>
      </c>
      <c r="F118" s="247" t="s">
        <v>180</v>
      </c>
      <c r="G118" s="245"/>
      <c r="H118" s="248">
        <v>125.27200000000001</v>
      </c>
      <c r="I118" s="249"/>
      <c r="J118" s="245"/>
      <c r="K118" s="245"/>
      <c r="L118" s="250"/>
      <c r="M118" s="251"/>
      <c r="N118" s="252"/>
      <c r="O118" s="252"/>
      <c r="P118" s="252"/>
      <c r="Q118" s="252"/>
      <c r="R118" s="252"/>
      <c r="S118" s="252"/>
      <c r="T118" s="253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4" t="s">
        <v>171</v>
      </c>
      <c r="AU118" s="254" t="s">
        <v>83</v>
      </c>
      <c r="AV118" s="14" t="s">
        <v>167</v>
      </c>
      <c r="AW118" s="14" t="s">
        <v>35</v>
      </c>
      <c r="AX118" s="14" t="s">
        <v>81</v>
      </c>
      <c r="AY118" s="254" t="s">
        <v>160</v>
      </c>
    </row>
    <row r="119" s="13" customFormat="1">
      <c r="A119" s="13"/>
      <c r="B119" s="232"/>
      <c r="C119" s="233"/>
      <c r="D119" s="234" t="s">
        <v>171</v>
      </c>
      <c r="E119" s="233"/>
      <c r="F119" s="236" t="s">
        <v>4329</v>
      </c>
      <c r="G119" s="233"/>
      <c r="H119" s="237">
        <v>250.54400000000001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171</v>
      </c>
      <c r="AU119" s="243" t="s">
        <v>83</v>
      </c>
      <c r="AV119" s="13" t="s">
        <v>83</v>
      </c>
      <c r="AW119" s="13" t="s">
        <v>4</v>
      </c>
      <c r="AX119" s="13" t="s">
        <v>81</v>
      </c>
      <c r="AY119" s="243" t="s">
        <v>160</v>
      </c>
    </row>
    <row r="120" s="2" customFormat="1" ht="37.8" customHeight="1">
      <c r="A120" s="40"/>
      <c r="B120" s="41"/>
      <c r="C120" s="214" t="s">
        <v>181</v>
      </c>
      <c r="D120" s="214" t="s">
        <v>162</v>
      </c>
      <c r="E120" s="215" t="s">
        <v>193</v>
      </c>
      <c r="F120" s="216" t="s">
        <v>194</v>
      </c>
      <c r="G120" s="217" t="s">
        <v>175</v>
      </c>
      <c r="H120" s="218">
        <v>34.152000000000001</v>
      </c>
      <c r="I120" s="219"/>
      <c r="J120" s="220">
        <f>ROUND(I120*H120,2)</f>
        <v>0</v>
      </c>
      <c r="K120" s="216" t="s">
        <v>166</v>
      </c>
      <c r="L120" s="46"/>
      <c r="M120" s="221" t="s">
        <v>19</v>
      </c>
      <c r="N120" s="222" t="s">
        <v>44</v>
      </c>
      <c r="O120" s="86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167</v>
      </c>
      <c r="AT120" s="225" t="s">
        <v>162</v>
      </c>
      <c r="AU120" s="225" t="s">
        <v>83</v>
      </c>
      <c r="AY120" s="19" t="s">
        <v>160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81</v>
      </c>
      <c r="BK120" s="226">
        <f>ROUND(I120*H120,2)</f>
        <v>0</v>
      </c>
      <c r="BL120" s="19" t="s">
        <v>167</v>
      </c>
      <c r="BM120" s="225" t="s">
        <v>4330</v>
      </c>
    </row>
    <row r="121" s="2" customFormat="1">
      <c r="A121" s="40"/>
      <c r="B121" s="41"/>
      <c r="C121" s="42"/>
      <c r="D121" s="227" t="s">
        <v>169</v>
      </c>
      <c r="E121" s="42"/>
      <c r="F121" s="228" t="s">
        <v>196</v>
      </c>
      <c r="G121" s="42"/>
      <c r="H121" s="42"/>
      <c r="I121" s="229"/>
      <c r="J121" s="42"/>
      <c r="K121" s="42"/>
      <c r="L121" s="46"/>
      <c r="M121" s="230"/>
      <c r="N121" s="231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169</v>
      </c>
      <c r="AU121" s="19" t="s">
        <v>83</v>
      </c>
    </row>
    <row r="122" s="13" customFormat="1">
      <c r="A122" s="13"/>
      <c r="B122" s="232"/>
      <c r="C122" s="233"/>
      <c r="D122" s="234" t="s">
        <v>171</v>
      </c>
      <c r="E122" s="235" t="s">
        <v>19</v>
      </c>
      <c r="F122" s="236" t="s">
        <v>4331</v>
      </c>
      <c r="G122" s="233"/>
      <c r="H122" s="237">
        <v>21.896000000000001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171</v>
      </c>
      <c r="AU122" s="243" t="s">
        <v>83</v>
      </c>
      <c r="AV122" s="13" t="s">
        <v>83</v>
      </c>
      <c r="AW122" s="13" t="s">
        <v>35</v>
      </c>
      <c r="AX122" s="13" t="s">
        <v>73</v>
      </c>
      <c r="AY122" s="243" t="s">
        <v>160</v>
      </c>
    </row>
    <row r="123" s="13" customFormat="1">
      <c r="A123" s="13"/>
      <c r="B123" s="232"/>
      <c r="C123" s="233"/>
      <c r="D123" s="234" t="s">
        <v>171</v>
      </c>
      <c r="E123" s="235" t="s">
        <v>19</v>
      </c>
      <c r="F123" s="236" t="s">
        <v>4332</v>
      </c>
      <c r="G123" s="233"/>
      <c r="H123" s="237">
        <v>9.968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171</v>
      </c>
      <c r="AU123" s="243" t="s">
        <v>83</v>
      </c>
      <c r="AV123" s="13" t="s">
        <v>83</v>
      </c>
      <c r="AW123" s="13" t="s">
        <v>35</v>
      </c>
      <c r="AX123" s="13" t="s">
        <v>73</v>
      </c>
      <c r="AY123" s="243" t="s">
        <v>160</v>
      </c>
    </row>
    <row r="124" s="13" customFormat="1">
      <c r="A124" s="13"/>
      <c r="B124" s="232"/>
      <c r="C124" s="233"/>
      <c r="D124" s="234" t="s">
        <v>171</v>
      </c>
      <c r="E124" s="235" t="s">
        <v>19</v>
      </c>
      <c r="F124" s="236" t="s">
        <v>4333</v>
      </c>
      <c r="G124" s="233"/>
      <c r="H124" s="237">
        <v>2.2879999999999998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171</v>
      </c>
      <c r="AU124" s="243" t="s">
        <v>83</v>
      </c>
      <c r="AV124" s="13" t="s">
        <v>83</v>
      </c>
      <c r="AW124" s="13" t="s">
        <v>35</v>
      </c>
      <c r="AX124" s="13" t="s">
        <v>73</v>
      </c>
      <c r="AY124" s="243" t="s">
        <v>160</v>
      </c>
    </row>
    <row r="125" s="14" customFormat="1">
      <c r="A125" s="14"/>
      <c r="B125" s="244"/>
      <c r="C125" s="245"/>
      <c r="D125" s="234" t="s">
        <v>171</v>
      </c>
      <c r="E125" s="246" t="s">
        <v>19</v>
      </c>
      <c r="F125" s="247" t="s">
        <v>180</v>
      </c>
      <c r="G125" s="245"/>
      <c r="H125" s="248">
        <v>34.152000000000001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171</v>
      </c>
      <c r="AU125" s="254" t="s">
        <v>83</v>
      </c>
      <c r="AV125" s="14" t="s">
        <v>167</v>
      </c>
      <c r="AW125" s="14" t="s">
        <v>35</v>
      </c>
      <c r="AX125" s="14" t="s">
        <v>81</v>
      </c>
      <c r="AY125" s="254" t="s">
        <v>160</v>
      </c>
    </row>
    <row r="126" s="2" customFormat="1" ht="37.8" customHeight="1">
      <c r="A126" s="40"/>
      <c r="B126" s="41"/>
      <c r="C126" s="214" t="s">
        <v>167</v>
      </c>
      <c r="D126" s="214" t="s">
        <v>162</v>
      </c>
      <c r="E126" s="215" t="s">
        <v>199</v>
      </c>
      <c r="F126" s="216" t="s">
        <v>200</v>
      </c>
      <c r="G126" s="217" t="s">
        <v>175</v>
      </c>
      <c r="H126" s="218">
        <v>170.75999999999999</v>
      </c>
      <c r="I126" s="219"/>
      <c r="J126" s="220">
        <f>ROUND(I126*H126,2)</f>
        <v>0</v>
      </c>
      <c r="K126" s="216" t="s">
        <v>166</v>
      </c>
      <c r="L126" s="46"/>
      <c r="M126" s="221" t="s">
        <v>19</v>
      </c>
      <c r="N126" s="222" t="s">
        <v>44</v>
      </c>
      <c r="O126" s="86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5" t="s">
        <v>167</v>
      </c>
      <c r="AT126" s="225" t="s">
        <v>162</v>
      </c>
      <c r="AU126" s="225" t="s">
        <v>83</v>
      </c>
      <c r="AY126" s="19" t="s">
        <v>160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9" t="s">
        <v>81</v>
      </c>
      <c r="BK126" s="226">
        <f>ROUND(I126*H126,2)</f>
        <v>0</v>
      </c>
      <c r="BL126" s="19" t="s">
        <v>167</v>
      </c>
      <c r="BM126" s="225" t="s">
        <v>4334</v>
      </c>
    </row>
    <row r="127" s="2" customFormat="1">
      <c r="A127" s="40"/>
      <c r="B127" s="41"/>
      <c r="C127" s="42"/>
      <c r="D127" s="227" t="s">
        <v>169</v>
      </c>
      <c r="E127" s="42"/>
      <c r="F127" s="228" t="s">
        <v>202</v>
      </c>
      <c r="G127" s="42"/>
      <c r="H127" s="42"/>
      <c r="I127" s="229"/>
      <c r="J127" s="42"/>
      <c r="K127" s="42"/>
      <c r="L127" s="46"/>
      <c r="M127" s="230"/>
      <c r="N127" s="231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169</v>
      </c>
      <c r="AU127" s="19" t="s">
        <v>83</v>
      </c>
    </row>
    <row r="128" s="13" customFormat="1">
      <c r="A128" s="13"/>
      <c r="B128" s="232"/>
      <c r="C128" s="233"/>
      <c r="D128" s="234" t="s">
        <v>171</v>
      </c>
      <c r="E128" s="233"/>
      <c r="F128" s="236" t="s">
        <v>4335</v>
      </c>
      <c r="G128" s="233"/>
      <c r="H128" s="237">
        <v>170.75999999999999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171</v>
      </c>
      <c r="AU128" s="243" t="s">
        <v>83</v>
      </c>
      <c r="AV128" s="13" t="s">
        <v>83</v>
      </c>
      <c r="AW128" s="13" t="s">
        <v>4</v>
      </c>
      <c r="AX128" s="13" t="s">
        <v>81</v>
      </c>
      <c r="AY128" s="243" t="s">
        <v>160</v>
      </c>
    </row>
    <row r="129" s="2" customFormat="1" ht="24.15" customHeight="1">
      <c r="A129" s="40"/>
      <c r="B129" s="41"/>
      <c r="C129" s="214" t="s">
        <v>192</v>
      </c>
      <c r="D129" s="214" t="s">
        <v>162</v>
      </c>
      <c r="E129" s="215" t="s">
        <v>1011</v>
      </c>
      <c r="F129" s="216" t="s">
        <v>1012</v>
      </c>
      <c r="G129" s="217" t="s">
        <v>175</v>
      </c>
      <c r="H129" s="218">
        <v>148.03200000000001</v>
      </c>
      <c r="I129" s="219"/>
      <c r="J129" s="220">
        <f>ROUND(I129*H129,2)</f>
        <v>0</v>
      </c>
      <c r="K129" s="216" t="s">
        <v>166</v>
      </c>
      <c r="L129" s="46"/>
      <c r="M129" s="221" t="s">
        <v>19</v>
      </c>
      <c r="N129" s="222" t="s">
        <v>44</v>
      </c>
      <c r="O129" s="86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5" t="s">
        <v>167</v>
      </c>
      <c r="AT129" s="225" t="s">
        <v>162</v>
      </c>
      <c r="AU129" s="225" t="s">
        <v>83</v>
      </c>
      <c r="AY129" s="19" t="s">
        <v>160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9" t="s">
        <v>81</v>
      </c>
      <c r="BK129" s="226">
        <f>ROUND(I129*H129,2)</f>
        <v>0</v>
      </c>
      <c r="BL129" s="19" t="s">
        <v>167</v>
      </c>
      <c r="BM129" s="225" t="s">
        <v>4336</v>
      </c>
    </row>
    <row r="130" s="2" customFormat="1">
      <c r="A130" s="40"/>
      <c r="B130" s="41"/>
      <c r="C130" s="42"/>
      <c r="D130" s="227" t="s">
        <v>169</v>
      </c>
      <c r="E130" s="42"/>
      <c r="F130" s="228" t="s">
        <v>1014</v>
      </c>
      <c r="G130" s="42"/>
      <c r="H130" s="42"/>
      <c r="I130" s="229"/>
      <c r="J130" s="42"/>
      <c r="K130" s="42"/>
      <c r="L130" s="46"/>
      <c r="M130" s="230"/>
      <c r="N130" s="231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169</v>
      </c>
      <c r="AU130" s="19" t="s">
        <v>83</v>
      </c>
    </row>
    <row r="131" s="2" customFormat="1" ht="33" customHeight="1">
      <c r="A131" s="40"/>
      <c r="B131" s="41"/>
      <c r="C131" s="214" t="s">
        <v>198</v>
      </c>
      <c r="D131" s="214" t="s">
        <v>162</v>
      </c>
      <c r="E131" s="215" t="s">
        <v>211</v>
      </c>
      <c r="F131" s="216" t="s">
        <v>212</v>
      </c>
      <c r="G131" s="217" t="s">
        <v>213</v>
      </c>
      <c r="H131" s="218">
        <v>66.596000000000004</v>
      </c>
      <c r="I131" s="219"/>
      <c r="J131" s="220">
        <f>ROUND(I131*H131,2)</f>
        <v>0</v>
      </c>
      <c r="K131" s="216" t="s">
        <v>166</v>
      </c>
      <c r="L131" s="46"/>
      <c r="M131" s="221" t="s">
        <v>19</v>
      </c>
      <c r="N131" s="222" t="s">
        <v>44</v>
      </c>
      <c r="O131" s="86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5" t="s">
        <v>167</v>
      </c>
      <c r="AT131" s="225" t="s">
        <v>162</v>
      </c>
      <c r="AU131" s="225" t="s">
        <v>83</v>
      </c>
      <c r="AY131" s="19" t="s">
        <v>160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9" t="s">
        <v>81</v>
      </c>
      <c r="BK131" s="226">
        <f>ROUND(I131*H131,2)</f>
        <v>0</v>
      </c>
      <c r="BL131" s="19" t="s">
        <v>167</v>
      </c>
      <c r="BM131" s="225" t="s">
        <v>4337</v>
      </c>
    </row>
    <row r="132" s="2" customFormat="1">
      <c r="A132" s="40"/>
      <c r="B132" s="41"/>
      <c r="C132" s="42"/>
      <c r="D132" s="227" t="s">
        <v>169</v>
      </c>
      <c r="E132" s="42"/>
      <c r="F132" s="228" t="s">
        <v>215</v>
      </c>
      <c r="G132" s="42"/>
      <c r="H132" s="42"/>
      <c r="I132" s="229"/>
      <c r="J132" s="42"/>
      <c r="K132" s="42"/>
      <c r="L132" s="46"/>
      <c r="M132" s="230"/>
      <c r="N132" s="231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169</v>
      </c>
      <c r="AU132" s="19" t="s">
        <v>83</v>
      </c>
    </row>
    <row r="133" s="13" customFormat="1">
      <c r="A133" s="13"/>
      <c r="B133" s="232"/>
      <c r="C133" s="233"/>
      <c r="D133" s="234" t="s">
        <v>171</v>
      </c>
      <c r="E133" s="235" t="s">
        <v>19</v>
      </c>
      <c r="F133" s="236" t="s">
        <v>4331</v>
      </c>
      <c r="G133" s="233"/>
      <c r="H133" s="237">
        <v>21.896000000000001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171</v>
      </c>
      <c r="AU133" s="243" t="s">
        <v>83</v>
      </c>
      <c r="AV133" s="13" t="s">
        <v>83</v>
      </c>
      <c r="AW133" s="13" t="s">
        <v>35</v>
      </c>
      <c r="AX133" s="13" t="s">
        <v>73</v>
      </c>
      <c r="AY133" s="243" t="s">
        <v>160</v>
      </c>
    </row>
    <row r="134" s="13" customFormat="1">
      <c r="A134" s="13"/>
      <c r="B134" s="232"/>
      <c r="C134" s="233"/>
      <c r="D134" s="234" t="s">
        <v>171</v>
      </c>
      <c r="E134" s="235" t="s">
        <v>19</v>
      </c>
      <c r="F134" s="236" t="s">
        <v>4332</v>
      </c>
      <c r="G134" s="233"/>
      <c r="H134" s="237">
        <v>9.968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171</v>
      </c>
      <c r="AU134" s="243" t="s">
        <v>83</v>
      </c>
      <c r="AV134" s="13" t="s">
        <v>83</v>
      </c>
      <c r="AW134" s="13" t="s">
        <v>35</v>
      </c>
      <c r="AX134" s="13" t="s">
        <v>73</v>
      </c>
      <c r="AY134" s="243" t="s">
        <v>160</v>
      </c>
    </row>
    <row r="135" s="13" customFormat="1">
      <c r="A135" s="13"/>
      <c r="B135" s="232"/>
      <c r="C135" s="233"/>
      <c r="D135" s="234" t="s">
        <v>171</v>
      </c>
      <c r="E135" s="235" t="s">
        <v>19</v>
      </c>
      <c r="F135" s="236" t="s">
        <v>4338</v>
      </c>
      <c r="G135" s="233"/>
      <c r="H135" s="237">
        <v>2.2879999999999998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171</v>
      </c>
      <c r="AU135" s="243" t="s">
        <v>83</v>
      </c>
      <c r="AV135" s="13" t="s">
        <v>83</v>
      </c>
      <c r="AW135" s="13" t="s">
        <v>35</v>
      </c>
      <c r="AX135" s="13" t="s">
        <v>73</v>
      </c>
      <c r="AY135" s="243" t="s">
        <v>160</v>
      </c>
    </row>
    <row r="136" s="14" customFormat="1">
      <c r="A136" s="14"/>
      <c r="B136" s="244"/>
      <c r="C136" s="245"/>
      <c r="D136" s="234" t="s">
        <v>171</v>
      </c>
      <c r="E136" s="246" t="s">
        <v>19</v>
      </c>
      <c r="F136" s="247" t="s">
        <v>180</v>
      </c>
      <c r="G136" s="245"/>
      <c r="H136" s="248">
        <v>34.152000000000001</v>
      </c>
      <c r="I136" s="249"/>
      <c r="J136" s="245"/>
      <c r="K136" s="245"/>
      <c r="L136" s="250"/>
      <c r="M136" s="251"/>
      <c r="N136" s="252"/>
      <c r="O136" s="252"/>
      <c r="P136" s="252"/>
      <c r="Q136" s="252"/>
      <c r="R136" s="252"/>
      <c r="S136" s="252"/>
      <c r="T136" s="25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4" t="s">
        <v>171</v>
      </c>
      <c r="AU136" s="254" t="s">
        <v>83</v>
      </c>
      <c r="AV136" s="14" t="s">
        <v>167</v>
      </c>
      <c r="AW136" s="14" t="s">
        <v>35</v>
      </c>
      <c r="AX136" s="14" t="s">
        <v>81</v>
      </c>
      <c r="AY136" s="254" t="s">
        <v>160</v>
      </c>
    </row>
    <row r="137" s="13" customFormat="1">
      <c r="A137" s="13"/>
      <c r="B137" s="232"/>
      <c r="C137" s="233"/>
      <c r="D137" s="234" t="s">
        <v>171</v>
      </c>
      <c r="E137" s="233"/>
      <c r="F137" s="236" t="s">
        <v>4339</v>
      </c>
      <c r="G137" s="233"/>
      <c r="H137" s="237">
        <v>66.596000000000004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171</v>
      </c>
      <c r="AU137" s="243" t="s">
        <v>83</v>
      </c>
      <c r="AV137" s="13" t="s">
        <v>83</v>
      </c>
      <c r="AW137" s="13" t="s">
        <v>4</v>
      </c>
      <c r="AX137" s="13" t="s">
        <v>81</v>
      </c>
      <c r="AY137" s="243" t="s">
        <v>160</v>
      </c>
    </row>
    <row r="138" s="2" customFormat="1" ht="16.5" customHeight="1">
      <c r="A138" s="40"/>
      <c r="B138" s="41"/>
      <c r="C138" s="214" t="s">
        <v>204</v>
      </c>
      <c r="D138" s="214" t="s">
        <v>162</v>
      </c>
      <c r="E138" s="215" t="s">
        <v>218</v>
      </c>
      <c r="F138" s="216" t="s">
        <v>219</v>
      </c>
      <c r="G138" s="217" t="s">
        <v>175</v>
      </c>
      <c r="H138" s="218">
        <v>159.136</v>
      </c>
      <c r="I138" s="219"/>
      <c r="J138" s="220">
        <f>ROUND(I138*H138,2)</f>
        <v>0</v>
      </c>
      <c r="K138" s="216" t="s">
        <v>166</v>
      </c>
      <c r="L138" s="46"/>
      <c r="M138" s="221" t="s">
        <v>19</v>
      </c>
      <c r="N138" s="222" t="s">
        <v>44</v>
      </c>
      <c r="O138" s="86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5" t="s">
        <v>167</v>
      </c>
      <c r="AT138" s="225" t="s">
        <v>162</v>
      </c>
      <c r="AU138" s="225" t="s">
        <v>83</v>
      </c>
      <c r="AY138" s="19" t="s">
        <v>160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9" t="s">
        <v>81</v>
      </c>
      <c r="BK138" s="226">
        <f>ROUND(I138*H138,2)</f>
        <v>0</v>
      </c>
      <c r="BL138" s="19" t="s">
        <v>167</v>
      </c>
      <c r="BM138" s="225" t="s">
        <v>4340</v>
      </c>
    </row>
    <row r="139" s="2" customFormat="1">
      <c r="A139" s="40"/>
      <c r="B139" s="41"/>
      <c r="C139" s="42"/>
      <c r="D139" s="227" t="s">
        <v>169</v>
      </c>
      <c r="E139" s="42"/>
      <c r="F139" s="228" t="s">
        <v>221</v>
      </c>
      <c r="G139" s="42"/>
      <c r="H139" s="42"/>
      <c r="I139" s="229"/>
      <c r="J139" s="42"/>
      <c r="K139" s="42"/>
      <c r="L139" s="46"/>
      <c r="M139" s="230"/>
      <c r="N139" s="231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169</v>
      </c>
      <c r="AU139" s="19" t="s">
        <v>83</v>
      </c>
    </row>
    <row r="140" s="13" customFormat="1">
      <c r="A140" s="13"/>
      <c r="B140" s="232"/>
      <c r="C140" s="233"/>
      <c r="D140" s="234" t="s">
        <v>171</v>
      </c>
      <c r="E140" s="235" t="s">
        <v>19</v>
      </c>
      <c r="F140" s="236" t="s">
        <v>4341</v>
      </c>
      <c r="G140" s="233"/>
      <c r="H140" s="237">
        <v>159.136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171</v>
      </c>
      <c r="AU140" s="243" t="s">
        <v>83</v>
      </c>
      <c r="AV140" s="13" t="s">
        <v>83</v>
      </c>
      <c r="AW140" s="13" t="s">
        <v>35</v>
      </c>
      <c r="AX140" s="13" t="s">
        <v>81</v>
      </c>
      <c r="AY140" s="243" t="s">
        <v>160</v>
      </c>
    </row>
    <row r="141" s="2" customFormat="1" ht="24.15" customHeight="1">
      <c r="A141" s="40"/>
      <c r="B141" s="41"/>
      <c r="C141" s="214" t="s">
        <v>210</v>
      </c>
      <c r="D141" s="214" t="s">
        <v>162</v>
      </c>
      <c r="E141" s="215" t="s">
        <v>4342</v>
      </c>
      <c r="F141" s="216" t="s">
        <v>4343</v>
      </c>
      <c r="G141" s="217" t="s">
        <v>175</v>
      </c>
      <c r="H141" s="218">
        <v>148.03200000000001</v>
      </c>
      <c r="I141" s="219"/>
      <c r="J141" s="220">
        <f>ROUND(I141*H141,2)</f>
        <v>0</v>
      </c>
      <c r="K141" s="216" t="s">
        <v>166</v>
      </c>
      <c r="L141" s="46"/>
      <c r="M141" s="221" t="s">
        <v>19</v>
      </c>
      <c r="N141" s="222" t="s">
        <v>44</v>
      </c>
      <c r="O141" s="86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5" t="s">
        <v>167</v>
      </c>
      <c r="AT141" s="225" t="s">
        <v>162</v>
      </c>
      <c r="AU141" s="225" t="s">
        <v>83</v>
      </c>
      <c r="AY141" s="19" t="s">
        <v>160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9" t="s">
        <v>81</v>
      </c>
      <c r="BK141" s="226">
        <f>ROUND(I141*H141,2)</f>
        <v>0</v>
      </c>
      <c r="BL141" s="19" t="s">
        <v>167</v>
      </c>
      <c r="BM141" s="225" t="s">
        <v>4344</v>
      </c>
    </row>
    <row r="142" s="2" customFormat="1">
      <c r="A142" s="40"/>
      <c r="B142" s="41"/>
      <c r="C142" s="42"/>
      <c r="D142" s="227" t="s">
        <v>169</v>
      </c>
      <c r="E142" s="42"/>
      <c r="F142" s="228" t="s">
        <v>4345</v>
      </c>
      <c r="G142" s="42"/>
      <c r="H142" s="42"/>
      <c r="I142" s="229"/>
      <c r="J142" s="42"/>
      <c r="K142" s="42"/>
      <c r="L142" s="46"/>
      <c r="M142" s="230"/>
      <c r="N142" s="231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169</v>
      </c>
      <c r="AU142" s="19" t="s">
        <v>83</v>
      </c>
    </row>
    <row r="143" s="13" customFormat="1">
      <c r="A143" s="13"/>
      <c r="B143" s="232"/>
      <c r="C143" s="233"/>
      <c r="D143" s="234" t="s">
        <v>171</v>
      </c>
      <c r="E143" s="235" t="s">
        <v>19</v>
      </c>
      <c r="F143" s="236" t="s">
        <v>4320</v>
      </c>
      <c r="G143" s="233"/>
      <c r="H143" s="237">
        <v>93.840000000000003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171</v>
      </c>
      <c r="AU143" s="243" t="s">
        <v>83</v>
      </c>
      <c r="AV143" s="13" t="s">
        <v>83</v>
      </c>
      <c r="AW143" s="13" t="s">
        <v>35</v>
      </c>
      <c r="AX143" s="13" t="s">
        <v>73</v>
      </c>
      <c r="AY143" s="243" t="s">
        <v>160</v>
      </c>
    </row>
    <row r="144" s="13" customFormat="1">
      <c r="A144" s="13"/>
      <c r="B144" s="232"/>
      <c r="C144" s="233"/>
      <c r="D144" s="234" t="s">
        <v>171</v>
      </c>
      <c r="E144" s="235" t="s">
        <v>19</v>
      </c>
      <c r="F144" s="236" t="s">
        <v>4346</v>
      </c>
      <c r="G144" s="233"/>
      <c r="H144" s="237">
        <v>-6.2560000000000002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171</v>
      </c>
      <c r="AU144" s="243" t="s">
        <v>83</v>
      </c>
      <c r="AV144" s="13" t="s">
        <v>83</v>
      </c>
      <c r="AW144" s="13" t="s">
        <v>35</v>
      </c>
      <c r="AX144" s="13" t="s">
        <v>73</v>
      </c>
      <c r="AY144" s="243" t="s">
        <v>160</v>
      </c>
    </row>
    <row r="145" s="15" customFormat="1">
      <c r="A145" s="15"/>
      <c r="B145" s="265"/>
      <c r="C145" s="266"/>
      <c r="D145" s="234" t="s">
        <v>171</v>
      </c>
      <c r="E145" s="267" t="s">
        <v>19</v>
      </c>
      <c r="F145" s="268" t="s">
        <v>4322</v>
      </c>
      <c r="G145" s="266"/>
      <c r="H145" s="269">
        <v>87.584000000000003</v>
      </c>
      <c r="I145" s="270"/>
      <c r="J145" s="266"/>
      <c r="K145" s="266"/>
      <c r="L145" s="271"/>
      <c r="M145" s="272"/>
      <c r="N145" s="273"/>
      <c r="O145" s="273"/>
      <c r="P145" s="273"/>
      <c r="Q145" s="273"/>
      <c r="R145" s="273"/>
      <c r="S145" s="273"/>
      <c r="T145" s="274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75" t="s">
        <v>171</v>
      </c>
      <c r="AU145" s="275" t="s">
        <v>83</v>
      </c>
      <c r="AV145" s="15" t="s">
        <v>181</v>
      </c>
      <c r="AW145" s="15" t="s">
        <v>35</v>
      </c>
      <c r="AX145" s="15" t="s">
        <v>73</v>
      </c>
      <c r="AY145" s="275" t="s">
        <v>160</v>
      </c>
    </row>
    <row r="146" s="13" customFormat="1">
      <c r="A146" s="13"/>
      <c r="B146" s="232"/>
      <c r="C146" s="233"/>
      <c r="D146" s="234" t="s">
        <v>171</v>
      </c>
      <c r="E146" s="235" t="s">
        <v>19</v>
      </c>
      <c r="F146" s="236" t="s">
        <v>4323</v>
      </c>
      <c r="G146" s="233"/>
      <c r="H146" s="237">
        <v>41.295999999999999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171</v>
      </c>
      <c r="AU146" s="243" t="s">
        <v>83</v>
      </c>
      <c r="AV146" s="13" t="s">
        <v>83</v>
      </c>
      <c r="AW146" s="13" t="s">
        <v>35</v>
      </c>
      <c r="AX146" s="13" t="s">
        <v>73</v>
      </c>
      <c r="AY146" s="243" t="s">
        <v>160</v>
      </c>
    </row>
    <row r="147" s="13" customFormat="1">
      <c r="A147" s="13"/>
      <c r="B147" s="232"/>
      <c r="C147" s="233"/>
      <c r="D147" s="234" t="s">
        <v>171</v>
      </c>
      <c r="E147" s="235" t="s">
        <v>19</v>
      </c>
      <c r="F147" s="236" t="s">
        <v>4347</v>
      </c>
      <c r="G147" s="233"/>
      <c r="H147" s="237">
        <v>-2.8479999999999999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171</v>
      </c>
      <c r="AU147" s="243" t="s">
        <v>83</v>
      </c>
      <c r="AV147" s="13" t="s">
        <v>83</v>
      </c>
      <c r="AW147" s="13" t="s">
        <v>35</v>
      </c>
      <c r="AX147" s="13" t="s">
        <v>73</v>
      </c>
      <c r="AY147" s="243" t="s">
        <v>160</v>
      </c>
    </row>
    <row r="148" s="15" customFormat="1">
      <c r="A148" s="15"/>
      <c r="B148" s="265"/>
      <c r="C148" s="266"/>
      <c r="D148" s="234" t="s">
        <v>171</v>
      </c>
      <c r="E148" s="267" t="s">
        <v>19</v>
      </c>
      <c r="F148" s="268" t="s">
        <v>4325</v>
      </c>
      <c r="G148" s="266"/>
      <c r="H148" s="269">
        <v>38.448</v>
      </c>
      <c r="I148" s="270"/>
      <c r="J148" s="266"/>
      <c r="K148" s="266"/>
      <c r="L148" s="271"/>
      <c r="M148" s="272"/>
      <c r="N148" s="273"/>
      <c r="O148" s="273"/>
      <c r="P148" s="273"/>
      <c r="Q148" s="273"/>
      <c r="R148" s="273"/>
      <c r="S148" s="273"/>
      <c r="T148" s="274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75" t="s">
        <v>171</v>
      </c>
      <c r="AU148" s="275" t="s">
        <v>83</v>
      </c>
      <c r="AV148" s="15" t="s">
        <v>181</v>
      </c>
      <c r="AW148" s="15" t="s">
        <v>35</v>
      </c>
      <c r="AX148" s="15" t="s">
        <v>73</v>
      </c>
      <c r="AY148" s="275" t="s">
        <v>160</v>
      </c>
    </row>
    <row r="149" s="13" customFormat="1">
      <c r="A149" s="13"/>
      <c r="B149" s="232"/>
      <c r="C149" s="233"/>
      <c r="D149" s="234" t="s">
        <v>171</v>
      </c>
      <c r="E149" s="235" t="s">
        <v>19</v>
      </c>
      <c r="F149" s="236" t="s">
        <v>4326</v>
      </c>
      <c r="G149" s="233"/>
      <c r="H149" s="237">
        <v>24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171</v>
      </c>
      <c r="AU149" s="243" t="s">
        <v>83</v>
      </c>
      <c r="AV149" s="13" t="s">
        <v>83</v>
      </c>
      <c r="AW149" s="13" t="s">
        <v>35</v>
      </c>
      <c r="AX149" s="13" t="s">
        <v>73</v>
      </c>
      <c r="AY149" s="243" t="s">
        <v>160</v>
      </c>
    </row>
    <row r="150" s="13" customFormat="1">
      <c r="A150" s="13"/>
      <c r="B150" s="232"/>
      <c r="C150" s="233"/>
      <c r="D150" s="234" t="s">
        <v>171</v>
      </c>
      <c r="E150" s="235" t="s">
        <v>19</v>
      </c>
      <c r="F150" s="236" t="s">
        <v>4327</v>
      </c>
      <c r="G150" s="233"/>
      <c r="H150" s="237">
        <v>-2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171</v>
      </c>
      <c r="AU150" s="243" t="s">
        <v>83</v>
      </c>
      <c r="AV150" s="13" t="s">
        <v>83</v>
      </c>
      <c r="AW150" s="13" t="s">
        <v>35</v>
      </c>
      <c r="AX150" s="13" t="s">
        <v>73</v>
      </c>
      <c r="AY150" s="243" t="s">
        <v>160</v>
      </c>
    </row>
    <row r="151" s="15" customFormat="1">
      <c r="A151" s="15"/>
      <c r="B151" s="265"/>
      <c r="C151" s="266"/>
      <c r="D151" s="234" t="s">
        <v>171</v>
      </c>
      <c r="E151" s="267" t="s">
        <v>19</v>
      </c>
      <c r="F151" s="268" t="s">
        <v>4328</v>
      </c>
      <c r="G151" s="266"/>
      <c r="H151" s="269">
        <v>22</v>
      </c>
      <c r="I151" s="270"/>
      <c r="J151" s="266"/>
      <c r="K151" s="266"/>
      <c r="L151" s="271"/>
      <c r="M151" s="272"/>
      <c r="N151" s="273"/>
      <c r="O151" s="273"/>
      <c r="P151" s="273"/>
      <c r="Q151" s="273"/>
      <c r="R151" s="273"/>
      <c r="S151" s="273"/>
      <c r="T151" s="274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75" t="s">
        <v>171</v>
      </c>
      <c r="AU151" s="275" t="s">
        <v>83</v>
      </c>
      <c r="AV151" s="15" t="s">
        <v>181</v>
      </c>
      <c r="AW151" s="15" t="s">
        <v>35</v>
      </c>
      <c r="AX151" s="15" t="s">
        <v>73</v>
      </c>
      <c r="AY151" s="275" t="s">
        <v>160</v>
      </c>
    </row>
    <row r="152" s="14" customFormat="1">
      <c r="A152" s="14"/>
      <c r="B152" s="244"/>
      <c r="C152" s="245"/>
      <c r="D152" s="234" t="s">
        <v>171</v>
      </c>
      <c r="E152" s="246" t="s">
        <v>19</v>
      </c>
      <c r="F152" s="247" t="s">
        <v>180</v>
      </c>
      <c r="G152" s="245"/>
      <c r="H152" s="248">
        <v>148.03200000000001</v>
      </c>
      <c r="I152" s="249"/>
      <c r="J152" s="245"/>
      <c r="K152" s="245"/>
      <c r="L152" s="250"/>
      <c r="M152" s="251"/>
      <c r="N152" s="252"/>
      <c r="O152" s="252"/>
      <c r="P152" s="252"/>
      <c r="Q152" s="252"/>
      <c r="R152" s="252"/>
      <c r="S152" s="252"/>
      <c r="T152" s="253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4" t="s">
        <v>171</v>
      </c>
      <c r="AU152" s="254" t="s">
        <v>83</v>
      </c>
      <c r="AV152" s="14" t="s">
        <v>167</v>
      </c>
      <c r="AW152" s="14" t="s">
        <v>35</v>
      </c>
      <c r="AX152" s="14" t="s">
        <v>81</v>
      </c>
      <c r="AY152" s="254" t="s">
        <v>160</v>
      </c>
    </row>
    <row r="153" s="2" customFormat="1" ht="16.5" customHeight="1">
      <c r="A153" s="40"/>
      <c r="B153" s="41"/>
      <c r="C153" s="255" t="s">
        <v>217</v>
      </c>
      <c r="D153" s="255" t="s">
        <v>242</v>
      </c>
      <c r="E153" s="256" t="s">
        <v>4348</v>
      </c>
      <c r="F153" s="257" t="s">
        <v>4349</v>
      </c>
      <c r="G153" s="258" t="s">
        <v>213</v>
      </c>
      <c r="H153" s="259">
        <v>45.520000000000003</v>
      </c>
      <c r="I153" s="260"/>
      <c r="J153" s="261">
        <f>ROUND(I153*H153,2)</f>
        <v>0</v>
      </c>
      <c r="K153" s="257" t="s">
        <v>166</v>
      </c>
      <c r="L153" s="262"/>
      <c r="M153" s="263" t="s">
        <v>19</v>
      </c>
      <c r="N153" s="264" t="s">
        <v>44</v>
      </c>
      <c r="O153" s="86"/>
      <c r="P153" s="223">
        <f>O153*H153</f>
        <v>0</v>
      </c>
      <c r="Q153" s="223">
        <v>1</v>
      </c>
      <c r="R153" s="223">
        <f>Q153*H153</f>
        <v>45.520000000000003</v>
      </c>
      <c r="S153" s="223">
        <v>0</v>
      </c>
      <c r="T153" s="224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5" t="s">
        <v>210</v>
      </c>
      <c r="AT153" s="225" t="s">
        <v>242</v>
      </c>
      <c r="AU153" s="225" t="s">
        <v>83</v>
      </c>
      <c r="AY153" s="19" t="s">
        <v>160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9" t="s">
        <v>81</v>
      </c>
      <c r="BK153" s="226">
        <f>ROUND(I153*H153,2)</f>
        <v>0</v>
      </c>
      <c r="BL153" s="19" t="s">
        <v>167</v>
      </c>
      <c r="BM153" s="225" t="s">
        <v>4350</v>
      </c>
    </row>
    <row r="154" s="13" customFormat="1">
      <c r="A154" s="13"/>
      <c r="B154" s="232"/>
      <c r="C154" s="233"/>
      <c r="D154" s="234" t="s">
        <v>171</v>
      </c>
      <c r="E154" s="235" t="s">
        <v>19</v>
      </c>
      <c r="F154" s="236" t="s">
        <v>4351</v>
      </c>
      <c r="G154" s="233"/>
      <c r="H154" s="237">
        <v>15.640000000000001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171</v>
      </c>
      <c r="AU154" s="243" t="s">
        <v>83</v>
      </c>
      <c r="AV154" s="13" t="s">
        <v>83</v>
      </c>
      <c r="AW154" s="13" t="s">
        <v>35</v>
      </c>
      <c r="AX154" s="13" t="s">
        <v>73</v>
      </c>
      <c r="AY154" s="243" t="s">
        <v>160</v>
      </c>
    </row>
    <row r="155" s="13" customFormat="1">
      <c r="A155" s="13"/>
      <c r="B155" s="232"/>
      <c r="C155" s="233"/>
      <c r="D155" s="234" t="s">
        <v>171</v>
      </c>
      <c r="E155" s="235" t="s">
        <v>19</v>
      </c>
      <c r="F155" s="236" t="s">
        <v>4352</v>
      </c>
      <c r="G155" s="233"/>
      <c r="H155" s="237">
        <v>7.1200000000000001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171</v>
      </c>
      <c r="AU155" s="243" t="s">
        <v>83</v>
      </c>
      <c r="AV155" s="13" t="s">
        <v>83</v>
      </c>
      <c r="AW155" s="13" t="s">
        <v>35</v>
      </c>
      <c r="AX155" s="13" t="s">
        <v>73</v>
      </c>
      <c r="AY155" s="243" t="s">
        <v>160</v>
      </c>
    </row>
    <row r="156" s="14" customFormat="1">
      <c r="A156" s="14"/>
      <c r="B156" s="244"/>
      <c r="C156" s="245"/>
      <c r="D156" s="234" t="s">
        <v>171</v>
      </c>
      <c r="E156" s="246" t="s">
        <v>19</v>
      </c>
      <c r="F156" s="247" t="s">
        <v>180</v>
      </c>
      <c r="G156" s="245"/>
      <c r="H156" s="248">
        <v>22.760000000000002</v>
      </c>
      <c r="I156" s="249"/>
      <c r="J156" s="245"/>
      <c r="K156" s="245"/>
      <c r="L156" s="250"/>
      <c r="M156" s="251"/>
      <c r="N156" s="252"/>
      <c r="O156" s="252"/>
      <c r="P156" s="252"/>
      <c r="Q156" s="252"/>
      <c r="R156" s="252"/>
      <c r="S156" s="252"/>
      <c r="T156" s="25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4" t="s">
        <v>171</v>
      </c>
      <c r="AU156" s="254" t="s">
        <v>83</v>
      </c>
      <c r="AV156" s="14" t="s">
        <v>167</v>
      </c>
      <c r="AW156" s="14" t="s">
        <v>35</v>
      </c>
      <c r="AX156" s="14" t="s">
        <v>81</v>
      </c>
      <c r="AY156" s="254" t="s">
        <v>160</v>
      </c>
    </row>
    <row r="157" s="13" customFormat="1">
      <c r="A157" s="13"/>
      <c r="B157" s="232"/>
      <c r="C157" s="233"/>
      <c r="D157" s="234" t="s">
        <v>171</v>
      </c>
      <c r="E157" s="233"/>
      <c r="F157" s="236" t="s">
        <v>4353</v>
      </c>
      <c r="G157" s="233"/>
      <c r="H157" s="237">
        <v>45.520000000000003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171</v>
      </c>
      <c r="AU157" s="243" t="s">
        <v>83</v>
      </c>
      <c r="AV157" s="13" t="s">
        <v>83</v>
      </c>
      <c r="AW157" s="13" t="s">
        <v>4</v>
      </c>
      <c r="AX157" s="13" t="s">
        <v>81</v>
      </c>
      <c r="AY157" s="243" t="s">
        <v>160</v>
      </c>
    </row>
    <row r="158" s="12" customFormat="1" ht="22.8" customHeight="1">
      <c r="A158" s="12"/>
      <c r="B158" s="198"/>
      <c r="C158" s="199"/>
      <c r="D158" s="200" t="s">
        <v>72</v>
      </c>
      <c r="E158" s="212" t="s">
        <v>167</v>
      </c>
      <c r="F158" s="212" t="s">
        <v>343</v>
      </c>
      <c r="G158" s="199"/>
      <c r="H158" s="199"/>
      <c r="I158" s="202"/>
      <c r="J158" s="213">
        <f>BK158</f>
        <v>0</v>
      </c>
      <c r="K158" s="199"/>
      <c r="L158" s="204"/>
      <c r="M158" s="205"/>
      <c r="N158" s="206"/>
      <c r="O158" s="206"/>
      <c r="P158" s="207">
        <f>SUM(P159:P164)</f>
        <v>0</v>
      </c>
      <c r="Q158" s="206"/>
      <c r="R158" s="207">
        <f>SUM(R159:R164)</f>
        <v>20.99511008</v>
      </c>
      <c r="S158" s="206"/>
      <c r="T158" s="208">
        <f>SUM(T159:T164)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09" t="s">
        <v>81</v>
      </c>
      <c r="AT158" s="210" t="s">
        <v>72</v>
      </c>
      <c r="AU158" s="210" t="s">
        <v>81</v>
      </c>
      <c r="AY158" s="209" t="s">
        <v>160</v>
      </c>
      <c r="BK158" s="211">
        <f>SUM(BK159:BK164)</f>
        <v>0</v>
      </c>
    </row>
    <row r="159" s="2" customFormat="1" ht="24.15" customHeight="1">
      <c r="A159" s="40"/>
      <c r="B159" s="41"/>
      <c r="C159" s="214" t="s">
        <v>223</v>
      </c>
      <c r="D159" s="214" t="s">
        <v>162</v>
      </c>
      <c r="E159" s="215" t="s">
        <v>4354</v>
      </c>
      <c r="F159" s="216" t="s">
        <v>4355</v>
      </c>
      <c r="G159" s="217" t="s">
        <v>175</v>
      </c>
      <c r="H159" s="218">
        <v>11.103999999999999</v>
      </c>
      <c r="I159" s="219"/>
      <c r="J159" s="220">
        <f>ROUND(I159*H159,2)</f>
        <v>0</v>
      </c>
      <c r="K159" s="216" t="s">
        <v>166</v>
      </c>
      <c r="L159" s="46"/>
      <c r="M159" s="221" t="s">
        <v>19</v>
      </c>
      <c r="N159" s="222" t="s">
        <v>44</v>
      </c>
      <c r="O159" s="86"/>
      <c r="P159" s="223">
        <f>O159*H159</f>
        <v>0</v>
      </c>
      <c r="Q159" s="223">
        <v>1.8907700000000001</v>
      </c>
      <c r="R159" s="223">
        <f>Q159*H159</f>
        <v>20.99511008</v>
      </c>
      <c r="S159" s="223">
        <v>0</v>
      </c>
      <c r="T159" s="224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5" t="s">
        <v>167</v>
      </c>
      <c r="AT159" s="225" t="s">
        <v>162</v>
      </c>
      <c r="AU159" s="225" t="s">
        <v>83</v>
      </c>
      <c r="AY159" s="19" t="s">
        <v>160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9" t="s">
        <v>81</v>
      </c>
      <c r="BK159" s="226">
        <f>ROUND(I159*H159,2)</f>
        <v>0</v>
      </c>
      <c r="BL159" s="19" t="s">
        <v>167</v>
      </c>
      <c r="BM159" s="225" t="s">
        <v>4356</v>
      </c>
    </row>
    <row r="160" s="2" customFormat="1">
      <c r="A160" s="40"/>
      <c r="B160" s="41"/>
      <c r="C160" s="42"/>
      <c r="D160" s="227" t="s">
        <v>169</v>
      </c>
      <c r="E160" s="42"/>
      <c r="F160" s="228" t="s">
        <v>4357</v>
      </c>
      <c r="G160" s="42"/>
      <c r="H160" s="42"/>
      <c r="I160" s="229"/>
      <c r="J160" s="42"/>
      <c r="K160" s="42"/>
      <c r="L160" s="46"/>
      <c r="M160" s="230"/>
      <c r="N160" s="231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169</v>
      </c>
      <c r="AU160" s="19" t="s">
        <v>83</v>
      </c>
    </row>
    <row r="161" s="13" customFormat="1">
      <c r="A161" s="13"/>
      <c r="B161" s="232"/>
      <c r="C161" s="233"/>
      <c r="D161" s="234" t="s">
        <v>171</v>
      </c>
      <c r="E161" s="235" t="s">
        <v>19</v>
      </c>
      <c r="F161" s="236" t="s">
        <v>4358</v>
      </c>
      <c r="G161" s="233"/>
      <c r="H161" s="237">
        <v>6.2560000000000002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171</v>
      </c>
      <c r="AU161" s="243" t="s">
        <v>83</v>
      </c>
      <c r="AV161" s="13" t="s">
        <v>83</v>
      </c>
      <c r="AW161" s="13" t="s">
        <v>35</v>
      </c>
      <c r="AX161" s="13" t="s">
        <v>73</v>
      </c>
      <c r="AY161" s="243" t="s">
        <v>160</v>
      </c>
    </row>
    <row r="162" s="13" customFormat="1">
      <c r="A162" s="13"/>
      <c r="B162" s="232"/>
      <c r="C162" s="233"/>
      <c r="D162" s="234" t="s">
        <v>171</v>
      </c>
      <c r="E162" s="235" t="s">
        <v>19</v>
      </c>
      <c r="F162" s="236" t="s">
        <v>4359</v>
      </c>
      <c r="G162" s="233"/>
      <c r="H162" s="237">
        <v>2.8479999999999999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171</v>
      </c>
      <c r="AU162" s="243" t="s">
        <v>83</v>
      </c>
      <c r="AV162" s="13" t="s">
        <v>83</v>
      </c>
      <c r="AW162" s="13" t="s">
        <v>35</v>
      </c>
      <c r="AX162" s="13" t="s">
        <v>73</v>
      </c>
      <c r="AY162" s="243" t="s">
        <v>160</v>
      </c>
    </row>
    <row r="163" s="13" customFormat="1">
      <c r="A163" s="13"/>
      <c r="B163" s="232"/>
      <c r="C163" s="233"/>
      <c r="D163" s="234" t="s">
        <v>171</v>
      </c>
      <c r="E163" s="235" t="s">
        <v>19</v>
      </c>
      <c r="F163" s="236" t="s">
        <v>4360</v>
      </c>
      <c r="G163" s="233"/>
      <c r="H163" s="237">
        <v>2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171</v>
      </c>
      <c r="AU163" s="243" t="s">
        <v>83</v>
      </c>
      <c r="AV163" s="13" t="s">
        <v>83</v>
      </c>
      <c r="AW163" s="13" t="s">
        <v>35</v>
      </c>
      <c r="AX163" s="13" t="s">
        <v>73</v>
      </c>
      <c r="AY163" s="243" t="s">
        <v>160</v>
      </c>
    </row>
    <row r="164" s="14" customFormat="1">
      <c r="A164" s="14"/>
      <c r="B164" s="244"/>
      <c r="C164" s="245"/>
      <c r="D164" s="234" t="s">
        <v>171</v>
      </c>
      <c r="E164" s="246" t="s">
        <v>19</v>
      </c>
      <c r="F164" s="247" t="s">
        <v>180</v>
      </c>
      <c r="G164" s="245"/>
      <c r="H164" s="248">
        <v>11.103999999999999</v>
      </c>
      <c r="I164" s="249"/>
      <c r="J164" s="245"/>
      <c r="K164" s="245"/>
      <c r="L164" s="250"/>
      <c r="M164" s="251"/>
      <c r="N164" s="252"/>
      <c r="O164" s="252"/>
      <c r="P164" s="252"/>
      <c r="Q164" s="252"/>
      <c r="R164" s="252"/>
      <c r="S164" s="252"/>
      <c r="T164" s="25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4" t="s">
        <v>171</v>
      </c>
      <c r="AU164" s="254" t="s">
        <v>83</v>
      </c>
      <c r="AV164" s="14" t="s">
        <v>167</v>
      </c>
      <c r="AW164" s="14" t="s">
        <v>35</v>
      </c>
      <c r="AX164" s="14" t="s">
        <v>81</v>
      </c>
      <c r="AY164" s="254" t="s">
        <v>160</v>
      </c>
    </row>
    <row r="165" s="12" customFormat="1" ht="22.8" customHeight="1">
      <c r="A165" s="12"/>
      <c r="B165" s="198"/>
      <c r="C165" s="199"/>
      <c r="D165" s="200" t="s">
        <v>72</v>
      </c>
      <c r="E165" s="212" t="s">
        <v>210</v>
      </c>
      <c r="F165" s="212" t="s">
        <v>4361</v>
      </c>
      <c r="G165" s="199"/>
      <c r="H165" s="199"/>
      <c r="I165" s="202"/>
      <c r="J165" s="213">
        <f>BK165</f>
        <v>0</v>
      </c>
      <c r="K165" s="199"/>
      <c r="L165" s="204"/>
      <c r="M165" s="205"/>
      <c r="N165" s="206"/>
      <c r="O165" s="206"/>
      <c r="P165" s="207">
        <f>SUM(P166:P212)</f>
        <v>0</v>
      </c>
      <c r="Q165" s="206"/>
      <c r="R165" s="207">
        <f>SUM(R166:R212)</f>
        <v>1.5708107500000001</v>
      </c>
      <c r="S165" s="206"/>
      <c r="T165" s="208">
        <f>SUM(T166:T212)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09" t="s">
        <v>81</v>
      </c>
      <c r="AT165" s="210" t="s">
        <v>72</v>
      </c>
      <c r="AU165" s="210" t="s">
        <v>81</v>
      </c>
      <c r="AY165" s="209" t="s">
        <v>160</v>
      </c>
      <c r="BK165" s="211">
        <f>SUM(BK166:BK212)</f>
        <v>0</v>
      </c>
    </row>
    <row r="166" s="2" customFormat="1" ht="24.15" customHeight="1">
      <c r="A166" s="40"/>
      <c r="B166" s="41"/>
      <c r="C166" s="214" t="s">
        <v>229</v>
      </c>
      <c r="D166" s="214" t="s">
        <v>162</v>
      </c>
      <c r="E166" s="215" t="s">
        <v>4362</v>
      </c>
      <c r="F166" s="216" t="s">
        <v>4363</v>
      </c>
      <c r="G166" s="217" t="s">
        <v>250</v>
      </c>
      <c r="H166" s="218">
        <v>20</v>
      </c>
      <c r="I166" s="219"/>
      <c r="J166" s="220">
        <f>ROUND(I166*H166,2)</f>
        <v>0</v>
      </c>
      <c r="K166" s="216" t="s">
        <v>166</v>
      </c>
      <c r="L166" s="46"/>
      <c r="M166" s="221" t="s">
        <v>19</v>
      </c>
      <c r="N166" s="222" t="s">
        <v>44</v>
      </c>
      <c r="O166" s="86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5" t="s">
        <v>167</v>
      </c>
      <c r="AT166" s="225" t="s">
        <v>162</v>
      </c>
      <c r="AU166" s="225" t="s">
        <v>83</v>
      </c>
      <c r="AY166" s="19" t="s">
        <v>160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9" t="s">
        <v>81</v>
      </c>
      <c r="BK166" s="226">
        <f>ROUND(I166*H166,2)</f>
        <v>0</v>
      </c>
      <c r="BL166" s="19" t="s">
        <v>167</v>
      </c>
      <c r="BM166" s="225" t="s">
        <v>4364</v>
      </c>
    </row>
    <row r="167" s="2" customFormat="1">
      <c r="A167" s="40"/>
      <c r="B167" s="41"/>
      <c r="C167" s="42"/>
      <c r="D167" s="227" t="s">
        <v>169</v>
      </c>
      <c r="E167" s="42"/>
      <c r="F167" s="228" t="s">
        <v>4365</v>
      </c>
      <c r="G167" s="42"/>
      <c r="H167" s="42"/>
      <c r="I167" s="229"/>
      <c r="J167" s="42"/>
      <c r="K167" s="42"/>
      <c r="L167" s="46"/>
      <c r="M167" s="230"/>
      <c r="N167" s="231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169</v>
      </c>
      <c r="AU167" s="19" t="s">
        <v>83</v>
      </c>
    </row>
    <row r="168" s="2" customFormat="1" ht="24.15" customHeight="1">
      <c r="A168" s="40"/>
      <c r="B168" s="41"/>
      <c r="C168" s="255" t="s">
        <v>8</v>
      </c>
      <c r="D168" s="255" t="s">
        <v>242</v>
      </c>
      <c r="E168" s="256" t="s">
        <v>4366</v>
      </c>
      <c r="F168" s="257" t="s">
        <v>4367</v>
      </c>
      <c r="G168" s="258" t="s">
        <v>250</v>
      </c>
      <c r="H168" s="259">
        <v>20.300000000000001</v>
      </c>
      <c r="I168" s="260"/>
      <c r="J168" s="261">
        <f>ROUND(I168*H168,2)</f>
        <v>0</v>
      </c>
      <c r="K168" s="257" t="s">
        <v>166</v>
      </c>
      <c r="L168" s="262"/>
      <c r="M168" s="263" t="s">
        <v>19</v>
      </c>
      <c r="N168" s="264" t="s">
        <v>44</v>
      </c>
      <c r="O168" s="86"/>
      <c r="P168" s="223">
        <f>O168*H168</f>
        <v>0</v>
      </c>
      <c r="Q168" s="223">
        <v>0.00027</v>
      </c>
      <c r="R168" s="223">
        <f>Q168*H168</f>
        <v>0.0054810000000000006</v>
      </c>
      <c r="S168" s="223">
        <v>0</v>
      </c>
      <c r="T168" s="224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5" t="s">
        <v>210</v>
      </c>
      <c r="AT168" s="225" t="s">
        <v>242</v>
      </c>
      <c r="AU168" s="225" t="s">
        <v>83</v>
      </c>
      <c r="AY168" s="19" t="s">
        <v>160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9" t="s">
        <v>81</v>
      </c>
      <c r="BK168" s="226">
        <f>ROUND(I168*H168,2)</f>
        <v>0</v>
      </c>
      <c r="BL168" s="19" t="s">
        <v>167</v>
      </c>
      <c r="BM168" s="225" t="s">
        <v>4368</v>
      </c>
    </row>
    <row r="169" s="13" customFormat="1">
      <c r="A169" s="13"/>
      <c r="B169" s="232"/>
      <c r="C169" s="233"/>
      <c r="D169" s="234" t="s">
        <v>171</v>
      </c>
      <c r="E169" s="233"/>
      <c r="F169" s="236" t="s">
        <v>4369</v>
      </c>
      <c r="G169" s="233"/>
      <c r="H169" s="237">
        <v>20.300000000000001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171</v>
      </c>
      <c r="AU169" s="243" t="s">
        <v>83</v>
      </c>
      <c r="AV169" s="13" t="s">
        <v>83</v>
      </c>
      <c r="AW169" s="13" t="s">
        <v>4</v>
      </c>
      <c r="AX169" s="13" t="s">
        <v>81</v>
      </c>
      <c r="AY169" s="243" t="s">
        <v>160</v>
      </c>
    </row>
    <row r="170" s="2" customFormat="1" ht="24.15" customHeight="1">
      <c r="A170" s="40"/>
      <c r="B170" s="41"/>
      <c r="C170" s="214" t="s">
        <v>241</v>
      </c>
      <c r="D170" s="214" t="s">
        <v>162</v>
      </c>
      <c r="E170" s="215" t="s">
        <v>4370</v>
      </c>
      <c r="F170" s="216" t="s">
        <v>4371</v>
      </c>
      <c r="G170" s="217" t="s">
        <v>250</v>
      </c>
      <c r="H170" s="218">
        <v>9</v>
      </c>
      <c r="I170" s="219"/>
      <c r="J170" s="220">
        <f>ROUND(I170*H170,2)</f>
        <v>0</v>
      </c>
      <c r="K170" s="216" t="s">
        <v>166</v>
      </c>
      <c r="L170" s="46"/>
      <c r="M170" s="221" t="s">
        <v>19</v>
      </c>
      <c r="N170" s="222" t="s">
        <v>44</v>
      </c>
      <c r="O170" s="86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5" t="s">
        <v>167</v>
      </c>
      <c r="AT170" s="225" t="s">
        <v>162</v>
      </c>
      <c r="AU170" s="225" t="s">
        <v>83</v>
      </c>
      <c r="AY170" s="19" t="s">
        <v>160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9" t="s">
        <v>81</v>
      </c>
      <c r="BK170" s="226">
        <f>ROUND(I170*H170,2)</f>
        <v>0</v>
      </c>
      <c r="BL170" s="19" t="s">
        <v>167</v>
      </c>
      <c r="BM170" s="225" t="s">
        <v>4372</v>
      </c>
    </row>
    <row r="171" s="2" customFormat="1">
      <c r="A171" s="40"/>
      <c r="B171" s="41"/>
      <c r="C171" s="42"/>
      <c r="D171" s="227" t="s">
        <v>169</v>
      </c>
      <c r="E171" s="42"/>
      <c r="F171" s="228" t="s">
        <v>4373</v>
      </c>
      <c r="G171" s="42"/>
      <c r="H171" s="42"/>
      <c r="I171" s="229"/>
      <c r="J171" s="42"/>
      <c r="K171" s="42"/>
      <c r="L171" s="46"/>
      <c r="M171" s="230"/>
      <c r="N171" s="231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169</v>
      </c>
      <c r="AU171" s="19" t="s">
        <v>83</v>
      </c>
    </row>
    <row r="172" s="2" customFormat="1" ht="24.15" customHeight="1">
      <c r="A172" s="40"/>
      <c r="B172" s="41"/>
      <c r="C172" s="255" t="s">
        <v>247</v>
      </c>
      <c r="D172" s="255" t="s">
        <v>242</v>
      </c>
      <c r="E172" s="256" t="s">
        <v>4374</v>
      </c>
      <c r="F172" s="257" t="s">
        <v>4375</v>
      </c>
      <c r="G172" s="258" t="s">
        <v>250</v>
      </c>
      <c r="H172" s="259">
        <v>9.1349999999999998</v>
      </c>
      <c r="I172" s="260"/>
      <c r="J172" s="261">
        <f>ROUND(I172*H172,2)</f>
        <v>0</v>
      </c>
      <c r="K172" s="257" t="s">
        <v>166</v>
      </c>
      <c r="L172" s="262"/>
      <c r="M172" s="263" t="s">
        <v>19</v>
      </c>
      <c r="N172" s="264" t="s">
        <v>44</v>
      </c>
      <c r="O172" s="86"/>
      <c r="P172" s="223">
        <f>O172*H172</f>
        <v>0</v>
      </c>
      <c r="Q172" s="223">
        <v>0.0010499999999999999</v>
      </c>
      <c r="R172" s="223">
        <f>Q172*H172</f>
        <v>0.0095917499999999996</v>
      </c>
      <c r="S172" s="223">
        <v>0</v>
      </c>
      <c r="T172" s="224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5" t="s">
        <v>210</v>
      </c>
      <c r="AT172" s="225" t="s">
        <v>242</v>
      </c>
      <c r="AU172" s="225" t="s">
        <v>83</v>
      </c>
      <c r="AY172" s="19" t="s">
        <v>160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9" t="s">
        <v>81</v>
      </c>
      <c r="BK172" s="226">
        <f>ROUND(I172*H172,2)</f>
        <v>0</v>
      </c>
      <c r="BL172" s="19" t="s">
        <v>167</v>
      </c>
      <c r="BM172" s="225" t="s">
        <v>4376</v>
      </c>
    </row>
    <row r="173" s="13" customFormat="1">
      <c r="A173" s="13"/>
      <c r="B173" s="232"/>
      <c r="C173" s="233"/>
      <c r="D173" s="234" t="s">
        <v>171</v>
      </c>
      <c r="E173" s="233"/>
      <c r="F173" s="236" t="s">
        <v>4377</v>
      </c>
      <c r="G173" s="233"/>
      <c r="H173" s="237">
        <v>9.1349999999999998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171</v>
      </c>
      <c r="AU173" s="243" t="s">
        <v>83</v>
      </c>
      <c r="AV173" s="13" t="s">
        <v>83</v>
      </c>
      <c r="AW173" s="13" t="s">
        <v>4</v>
      </c>
      <c r="AX173" s="13" t="s">
        <v>81</v>
      </c>
      <c r="AY173" s="243" t="s">
        <v>160</v>
      </c>
    </row>
    <row r="174" s="2" customFormat="1" ht="24.15" customHeight="1">
      <c r="A174" s="40"/>
      <c r="B174" s="41"/>
      <c r="C174" s="214" t="s">
        <v>254</v>
      </c>
      <c r="D174" s="214" t="s">
        <v>162</v>
      </c>
      <c r="E174" s="215" t="s">
        <v>4378</v>
      </c>
      <c r="F174" s="216" t="s">
        <v>4379</v>
      </c>
      <c r="G174" s="217" t="s">
        <v>250</v>
      </c>
      <c r="H174" s="218">
        <v>52</v>
      </c>
      <c r="I174" s="219"/>
      <c r="J174" s="220">
        <f>ROUND(I174*H174,2)</f>
        <v>0</v>
      </c>
      <c r="K174" s="216" t="s">
        <v>166</v>
      </c>
      <c r="L174" s="46"/>
      <c r="M174" s="221" t="s">
        <v>19</v>
      </c>
      <c r="N174" s="222" t="s">
        <v>44</v>
      </c>
      <c r="O174" s="86"/>
      <c r="P174" s="223">
        <f>O174*H174</f>
        <v>0</v>
      </c>
      <c r="Q174" s="223">
        <v>1.0000000000000001E-05</v>
      </c>
      <c r="R174" s="223">
        <f>Q174*H174</f>
        <v>0.00052000000000000006</v>
      </c>
      <c r="S174" s="223">
        <v>0</v>
      </c>
      <c r="T174" s="224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5" t="s">
        <v>167</v>
      </c>
      <c r="AT174" s="225" t="s">
        <v>162</v>
      </c>
      <c r="AU174" s="225" t="s">
        <v>83</v>
      </c>
      <c r="AY174" s="19" t="s">
        <v>160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9" t="s">
        <v>81</v>
      </c>
      <c r="BK174" s="226">
        <f>ROUND(I174*H174,2)</f>
        <v>0</v>
      </c>
      <c r="BL174" s="19" t="s">
        <v>167</v>
      </c>
      <c r="BM174" s="225" t="s">
        <v>4380</v>
      </c>
    </row>
    <row r="175" s="2" customFormat="1">
      <c r="A175" s="40"/>
      <c r="B175" s="41"/>
      <c r="C175" s="42"/>
      <c r="D175" s="227" t="s">
        <v>169</v>
      </c>
      <c r="E175" s="42"/>
      <c r="F175" s="228" t="s">
        <v>4381</v>
      </c>
      <c r="G175" s="42"/>
      <c r="H175" s="42"/>
      <c r="I175" s="229"/>
      <c r="J175" s="42"/>
      <c r="K175" s="42"/>
      <c r="L175" s="46"/>
      <c r="M175" s="230"/>
      <c r="N175" s="231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169</v>
      </c>
      <c r="AU175" s="19" t="s">
        <v>83</v>
      </c>
    </row>
    <row r="176" s="2" customFormat="1" ht="24.15" customHeight="1">
      <c r="A176" s="40"/>
      <c r="B176" s="41"/>
      <c r="C176" s="255" t="s">
        <v>263</v>
      </c>
      <c r="D176" s="255" t="s">
        <v>242</v>
      </c>
      <c r="E176" s="256" t="s">
        <v>4382</v>
      </c>
      <c r="F176" s="257" t="s">
        <v>4383</v>
      </c>
      <c r="G176" s="258" t="s">
        <v>250</v>
      </c>
      <c r="H176" s="259">
        <v>52.780000000000001</v>
      </c>
      <c r="I176" s="260"/>
      <c r="J176" s="261">
        <f>ROUND(I176*H176,2)</f>
        <v>0</v>
      </c>
      <c r="K176" s="257" t="s">
        <v>166</v>
      </c>
      <c r="L176" s="262"/>
      <c r="M176" s="263" t="s">
        <v>19</v>
      </c>
      <c r="N176" s="264" t="s">
        <v>44</v>
      </c>
      <c r="O176" s="86"/>
      <c r="P176" s="223">
        <f>O176*H176</f>
        <v>0</v>
      </c>
      <c r="Q176" s="223">
        <v>0.0035999999999999999</v>
      </c>
      <c r="R176" s="223">
        <f>Q176*H176</f>
        <v>0.19000800000000001</v>
      </c>
      <c r="S176" s="223">
        <v>0</v>
      </c>
      <c r="T176" s="224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5" t="s">
        <v>210</v>
      </c>
      <c r="AT176" s="225" t="s">
        <v>242</v>
      </c>
      <c r="AU176" s="225" t="s">
        <v>83</v>
      </c>
      <c r="AY176" s="19" t="s">
        <v>160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9" t="s">
        <v>81</v>
      </c>
      <c r="BK176" s="226">
        <f>ROUND(I176*H176,2)</f>
        <v>0</v>
      </c>
      <c r="BL176" s="19" t="s">
        <v>167</v>
      </c>
      <c r="BM176" s="225" t="s">
        <v>4384</v>
      </c>
    </row>
    <row r="177" s="13" customFormat="1">
      <c r="A177" s="13"/>
      <c r="B177" s="232"/>
      <c r="C177" s="233"/>
      <c r="D177" s="234" t="s">
        <v>171</v>
      </c>
      <c r="E177" s="233"/>
      <c r="F177" s="236" t="s">
        <v>4385</v>
      </c>
      <c r="G177" s="233"/>
      <c r="H177" s="237">
        <v>52.780000000000001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171</v>
      </c>
      <c r="AU177" s="243" t="s">
        <v>83</v>
      </c>
      <c r="AV177" s="13" t="s">
        <v>83</v>
      </c>
      <c r="AW177" s="13" t="s">
        <v>4</v>
      </c>
      <c r="AX177" s="13" t="s">
        <v>81</v>
      </c>
      <c r="AY177" s="243" t="s">
        <v>160</v>
      </c>
    </row>
    <row r="178" s="2" customFormat="1" ht="24.15" customHeight="1">
      <c r="A178" s="40"/>
      <c r="B178" s="41"/>
      <c r="C178" s="214" t="s">
        <v>272</v>
      </c>
      <c r="D178" s="214" t="s">
        <v>162</v>
      </c>
      <c r="E178" s="215" t="s">
        <v>4386</v>
      </c>
      <c r="F178" s="216" t="s">
        <v>4387</v>
      </c>
      <c r="G178" s="217" t="s">
        <v>287</v>
      </c>
      <c r="H178" s="218">
        <v>3</v>
      </c>
      <c r="I178" s="219"/>
      <c r="J178" s="220">
        <f>ROUND(I178*H178,2)</f>
        <v>0</v>
      </c>
      <c r="K178" s="216" t="s">
        <v>166</v>
      </c>
      <c r="L178" s="46"/>
      <c r="M178" s="221" t="s">
        <v>19</v>
      </c>
      <c r="N178" s="222" t="s">
        <v>44</v>
      </c>
      <c r="O178" s="86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5" t="s">
        <v>167</v>
      </c>
      <c r="AT178" s="225" t="s">
        <v>162</v>
      </c>
      <c r="AU178" s="225" t="s">
        <v>83</v>
      </c>
      <c r="AY178" s="19" t="s">
        <v>160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9" t="s">
        <v>81</v>
      </c>
      <c r="BK178" s="226">
        <f>ROUND(I178*H178,2)</f>
        <v>0</v>
      </c>
      <c r="BL178" s="19" t="s">
        <v>167</v>
      </c>
      <c r="BM178" s="225" t="s">
        <v>4388</v>
      </c>
    </row>
    <row r="179" s="2" customFormat="1">
      <c r="A179" s="40"/>
      <c r="B179" s="41"/>
      <c r="C179" s="42"/>
      <c r="D179" s="227" t="s">
        <v>169</v>
      </c>
      <c r="E179" s="42"/>
      <c r="F179" s="228" t="s">
        <v>4389</v>
      </c>
      <c r="G179" s="42"/>
      <c r="H179" s="42"/>
      <c r="I179" s="229"/>
      <c r="J179" s="42"/>
      <c r="K179" s="42"/>
      <c r="L179" s="46"/>
      <c r="M179" s="230"/>
      <c r="N179" s="231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169</v>
      </c>
      <c r="AU179" s="19" t="s">
        <v>83</v>
      </c>
    </row>
    <row r="180" s="2" customFormat="1" ht="16.5" customHeight="1">
      <c r="A180" s="40"/>
      <c r="B180" s="41"/>
      <c r="C180" s="255" t="s">
        <v>277</v>
      </c>
      <c r="D180" s="255" t="s">
        <v>242</v>
      </c>
      <c r="E180" s="256" t="s">
        <v>4390</v>
      </c>
      <c r="F180" s="257" t="s">
        <v>4391</v>
      </c>
      <c r="G180" s="258" t="s">
        <v>287</v>
      </c>
      <c r="H180" s="259">
        <v>3</v>
      </c>
      <c r="I180" s="260"/>
      <c r="J180" s="261">
        <f>ROUND(I180*H180,2)</f>
        <v>0</v>
      </c>
      <c r="K180" s="257" t="s">
        <v>19</v>
      </c>
      <c r="L180" s="262"/>
      <c r="M180" s="263" t="s">
        <v>19</v>
      </c>
      <c r="N180" s="264" t="s">
        <v>44</v>
      </c>
      <c r="O180" s="86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5" t="s">
        <v>210</v>
      </c>
      <c r="AT180" s="225" t="s">
        <v>242</v>
      </c>
      <c r="AU180" s="225" t="s">
        <v>83</v>
      </c>
      <c r="AY180" s="19" t="s">
        <v>160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9" t="s">
        <v>81</v>
      </c>
      <c r="BK180" s="226">
        <f>ROUND(I180*H180,2)</f>
        <v>0</v>
      </c>
      <c r="BL180" s="19" t="s">
        <v>167</v>
      </c>
      <c r="BM180" s="225" t="s">
        <v>4392</v>
      </c>
    </row>
    <row r="181" s="2" customFormat="1" ht="24.15" customHeight="1">
      <c r="A181" s="40"/>
      <c r="B181" s="41"/>
      <c r="C181" s="214" t="s">
        <v>284</v>
      </c>
      <c r="D181" s="214" t="s">
        <v>162</v>
      </c>
      <c r="E181" s="215" t="s">
        <v>4393</v>
      </c>
      <c r="F181" s="216" t="s">
        <v>4394</v>
      </c>
      <c r="G181" s="217" t="s">
        <v>287</v>
      </c>
      <c r="H181" s="218">
        <v>1</v>
      </c>
      <c r="I181" s="219"/>
      <c r="J181" s="220">
        <f>ROUND(I181*H181,2)</f>
        <v>0</v>
      </c>
      <c r="K181" s="216" t="s">
        <v>166</v>
      </c>
      <c r="L181" s="46"/>
      <c r="M181" s="221" t="s">
        <v>19</v>
      </c>
      <c r="N181" s="222" t="s">
        <v>44</v>
      </c>
      <c r="O181" s="86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5" t="s">
        <v>167</v>
      </c>
      <c r="AT181" s="225" t="s">
        <v>162</v>
      </c>
      <c r="AU181" s="225" t="s">
        <v>83</v>
      </c>
      <c r="AY181" s="19" t="s">
        <v>160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9" t="s">
        <v>81</v>
      </c>
      <c r="BK181" s="226">
        <f>ROUND(I181*H181,2)</f>
        <v>0</v>
      </c>
      <c r="BL181" s="19" t="s">
        <v>167</v>
      </c>
      <c r="BM181" s="225" t="s">
        <v>4395</v>
      </c>
    </row>
    <row r="182" s="2" customFormat="1">
      <c r="A182" s="40"/>
      <c r="B182" s="41"/>
      <c r="C182" s="42"/>
      <c r="D182" s="227" t="s">
        <v>169</v>
      </c>
      <c r="E182" s="42"/>
      <c r="F182" s="228" t="s">
        <v>4396</v>
      </c>
      <c r="G182" s="42"/>
      <c r="H182" s="42"/>
      <c r="I182" s="229"/>
      <c r="J182" s="42"/>
      <c r="K182" s="42"/>
      <c r="L182" s="46"/>
      <c r="M182" s="230"/>
      <c r="N182" s="231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169</v>
      </c>
      <c r="AU182" s="19" t="s">
        <v>83</v>
      </c>
    </row>
    <row r="183" s="2" customFormat="1" ht="16.5" customHeight="1">
      <c r="A183" s="40"/>
      <c r="B183" s="41"/>
      <c r="C183" s="255" t="s">
        <v>291</v>
      </c>
      <c r="D183" s="255" t="s">
        <v>242</v>
      </c>
      <c r="E183" s="256" t="s">
        <v>4397</v>
      </c>
      <c r="F183" s="257" t="s">
        <v>4398</v>
      </c>
      <c r="G183" s="258" t="s">
        <v>287</v>
      </c>
      <c r="H183" s="259">
        <v>1</v>
      </c>
      <c r="I183" s="260"/>
      <c r="J183" s="261">
        <f>ROUND(I183*H183,2)</f>
        <v>0</v>
      </c>
      <c r="K183" s="257" t="s">
        <v>166</v>
      </c>
      <c r="L183" s="262"/>
      <c r="M183" s="263" t="s">
        <v>19</v>
      </c>
      <c r="N183" s="264" t="s">
        <v>44</v>
      </c>
      <c r="O183" s="86"/>
      <c r="P183" s="223">
        <f>O183*H183</f>
        <v>0</v>
      </c>
      <c r="Q183" s="223">
        <v>0.00019000000000000001</v>
      </c>
      <c r="R183" s="223">
        <f>Q183*H183</f>
        <v>0.00019000000000000001</v>
      </c>
      <c r="S183" s="223">
        <v>0</v>
      </c>
      <c r="T183" s="224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5" t="s">
        <v>210</v>
      </c>
      <c r="AT183" s="225" t="s">
        <v>242</v>
      </c>
      <c r="AU183" s="225" t="s">
        <v>83</v>
      </c>
      <c r="AY183" s="19" t="s">
        <v>160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9" t="s">
        <v>81</v>
      </c>
      <c r="BK183" s="226">
        <f>ROUND(I183*H183,2)</f>
        <v>0</v>
      </c>
      <c r="BL183" s="19" t="s">
        <v>167</v>
      </c>
      <c r="BM183" s="225" t="s">
        <v>4399</v>
      </c>
    </row>
    <row r="184" s="2" customFormat="1" ht="24.15" customHeight="1">
      <c r="A184" s="40"/>
      <c r="B184" s="41"/>
      <c r="C184" s="214" t="s">
        <v>7</v>
      </c>
      <c r="D184" s="214" t="s">
        <v>162</v>
      </c>
      <c r="E184" s="215" t="s">
        <v>4400</v>
      </c>
      <c r="F184" s="216" t="s">
        <v>4401</v>
      </c>
      <c r="G184" s="217" t="s">
        <v>287</v>
      </c>
      <c r="H184" s="218">
        <v>1</v>
      </c>
      <c r="I184" s="219"/>
      <c r="J184" s="220">
        <f>ROUND(I184*H184,2)</f>
        <v>0</v>
      </c>
      <c r="K184" s="216" t="s">
        <v>166</v>
      </c>
      <c r="L184" s="46"/>
      <c r="M184" s="221" t="s">
        <v>19</v>
      </c>
      <c r="N184" s="222" t="s">
        <v>44</v>
      </c>
      <c r="O184" s="86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5" t="s">
        <v>167</v>
      </c>
      <c r="AT184" s="225" t="s">
        <v>162</v>
      </c>
      <c r="AU184" s="225" t="s">
        <v>83</v>
      </c>
      <c r="AY184" s="19" t="s">
        <v>160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9" t="s">
        <v>81</v>
      </c>
      <c r="BK184" s="226">
        <f>ROUND(I184*H184,2)</f>
        <v>0</v>
      </c>
      <c r="BL184" s="19" t="s">
        <v>167</v>
      </c>
      <c r="BM184" s="225" t="s">
        <v>4402</v>
      </c>
    </row>
    <row r="185" s="2" customFormat="1">
      <c r="A185" s="40"/>
      <c r="B185" s="41"/>
      <c r="C185" s="42"/>
      <c r="D185" s="227" t="s">
        <v>169</v>
      </c>
      <c r="E185" s="42"/>
      <c r="F185" s="228" t="s">
        <v>4403</v>
      </c>
      <c r="G185" s="42"/>
      <c r="H185" s="42"/>
      <c r="I185" s="229"/>
      <c r="J185" s="42"/>
      <c r="K185" s="42"/>
      <c r="L185" s="46"/>
      <c r="M185" s="230"/>
      <c r="N185" s="231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169</v>
      </c>
      <c r="AU185" s="19" t="s">
        <v>83</v>
      </c>
    </row>
    <row r="186" s="2" customFormat="1" ht="16.5" customHeight="1">
      <c r="A186" s="40"/>
      <c r="B186" s="41"/>
      <c r="C186" s="255" t="s">
        <v>302</v>
      </c>
      <c r="D186" s="255" t="s">
        <v>242</v>
      </c>
      <c r="E186" s="256" t="s">
        <v>4404</v>
      </c>
      <c r="F186" s="257" t="s">
        <v>4405</v>
      </c>
      <c r="G186" s="258" t="s">
        <v>287</v>
      </c>
      <c r="H186" s="259">
        <v>1</v>
      </c>
      <c r="I186" s="260"/>
      <c r="J186" s="261">
        <f>ROUND(I186*H186,2)</f>
        <v>0</v>
      </c>
      <c r="K186" s="257" t="s">
        <v>166</v>
      </c>
      <c r="L186" s="262"/>
      <c r="M186" s="263" t="s">
        <v>19</v>
      </c>
      <c r="N186" s="264" t="s">
        <v>44</v>
      </c>
      <c r="O186" s="86"/>
      <c r="P186" s="223">
        <f>O186*H186</f>
        <v>0</v>
      </c>
      <c r="Q186" s="223">
        <v>0.00025999999999999998</v>
      </c>
      <c r="R186" s="223">
        <f>Q186*H186</f>
        <v>0.00025999999999999998</v>
      </c>
      <c r="S186" s="223">
        <v>0</v>
      </c>
      <c r="T186" s="224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5" t="s">
        <v>210</v>
      </c>
      <c r="AT186" s="225" t="s">
        <v>242</v>
      </c>
      <c r="AU186" s="225" t="s">
        <v>83</v>
      </c>
      <c r="AY186" s="19" t="s">
        <v>160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9" t="s">
        <v>81</v>
      </c>
      <c r="BK186" s="226">
        <f>ROUND(I186*H186,2)</f>
        <v>0</v>
      </c>
      <c r="BL186" s="19" t="s">
        <v>167</v>
      </c>
      <c r="BM186" s="225" t="s">
        <v>4406</v>
      </c>
    </row>
    <row r="187" s="2" customFormat="1" ht="24.15" customHeight="1">
      <c r="A187" s="40"/>
      <c r="B187" s="41"/>
      <c r="C187" s="214" t="s">
        <v>316</v>
      </c>
      <c r="D187" s="214" t="s">
        <v>162</v>
      </c>
      <c r="E187" s="215" t="s">
        <v>4407</v>
      </c>
      <c r="F187" s="216" t="s">
        <v>4408</v>
      </c>
      <c r="G187" s="217" t="s">
        <v>287</v>
      </c>
      <c r="H187" s="218">
        <v>1</v>
      </c>
      <c r="I187" s="219"/>
      <c r="J187" s="220">
        <f>ROUND(I187*H187,2)</f>
        <v>0</v>
      </c>
      <c r="K187" s="216" t="s">
        <v>166</v>
      </c>
      <c r="L187" s="46"/>
      <c r="M187" s="221" t="s">
        <v>19</v>
      </c>
      <c r="N187" s="222" t="s">
        <v>44</v>
      </c>
      <c r="O187" s="86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5" t="s">
        <v>167</v>
      </c>
      <c r="AT187" s="225" t="s">
        <v>162</v>
      </c>
      <c r="AU187" s="225" t="s">
        <v>83</v>
      </c>
      <c r="AY187" s="19" t="s">
        <v>160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9" t="s">
        <v>81</v>
      </c>
      <c r="BK187" s="226">
        <f>ROUND(I187*H187,2)</f>
        <v>0</v>
      </c>
      <c r="BL187" s="19" t="s">
        <v>167</v>
      </c>
      <c r="BM187" s="225" t="s">
        <v>4409</v>
      </c>
    </row>
    <row r="188" s="2" customFormat="1">
      <c r="A188" s="40"/>
      <c r="B188" s="41"/>
      <c r="C188" s="42"/>
      <c r="D188" s="227" t="s">
        <v>169</v>
      </c>
      <c r="E188" s="42"/>
      <c r="F188" s="228" t="s">
        <v>4410</v>
      </c>
      <c r="G188" s="42"/>
      <c r="H188" s="42"/>
      <c r="I188" s="229"/>
      <c r="J188" s="42"/>
      <c r="K188" s="42"/>
      <c r="L188" s="46"/>
      <c r="M188" s="230"/>
      <c r="N188" s="231"/>
      <c r="O188" s="86"/>
      <c r="P188" s="86"/>
      <c r="Q188" s="86"/>
      <c r="R188" s="86"/>
      <c r="S188" s="86"/>
      <c r="T188" s="87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169</v>
      </c>
      <c r="AU188" s="19" t="s">
        <v>83</v>
      </c>
    </row>
    <row r="189" s="2" customFormat="1" ht="16.5" customHeight="1">
      <c r="A189" s="40"/>
      <c r="B189" s="41"/>
      <c r="C189" s="255" t="s">
        <v>321</v>
      </c>
      <c r="D189" s="255" t="s">
        <v>242</v>
      </c>
      <c r="E189" s="256" t="s">
        <v>4411</v>
      </c>
      <c r="F189" s="257" t="s">
        <v>4412</v>
      </c>
      <c r="G189" s="258" t="s">
        <v>287</v>
      </c>
      <c r="H189" s="259">
        <v>1</v>
      </c>
      <c r="I189" s="260"/>
      <c r="J189" s="261">
        <f>ROUND(I189*H189,2)</f>
        <v>0</v>
      </c>
      <c r="K189" s="257" t="s">
        <v>166</v>
      </c>
      <c r="L189" s="262"/>
      <c r="M189" s="263" t="s">
        <v>19</v>
      </c>
      <c r="N189" s="264" t="s">
        <v>44</v>
      </c>
      <c r="O189" s="86"/>
      <c r="P189" s="223">
        <f>O189*H189</f>
        <v>0</v>
      </c>
      <c r="Q189" s="223">
        <v>0.00032000000000000003</v>
      </c>
      <c r="R189" s="223">
        <f>Q189*H189</f>
        <v>0.00032000000000000003</v>
      </c>
      <c r="S189" s="223">
        <v>0</v>
      </c>
      <c r="T189" s="224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5" t="s">
        <v>210</v>
      </c>
      <c r="AT189" s="225" t="s">
        <v>242</v>
      </c>
      <c r="AU189" s="225" t="s">
        <v>83</v>
      </c>
      <c r="AY189" s="19" t="s">
        <v>160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9" t="s">
        <v>81</v>
      </c>
      <c r="BK189" s="226">
        <f>ROUND(I189*H189,2)</f>
        <v>0</v>
      </c>
      <c r="BL189" s="19" t="s">
        <v>167</v>
      </c>
      <c r="BM189" s="225" t="s">
        <v>4413</v>
      </c>
    </row>
    <row r="190" s="2" customFormat="1" ht="33" customHeight="1">
      <c r="A190" s="40"/>
      <c r="B190" s="41"/>
      <c r="C190" s="214" t="s">
        <v>327</v>
      </c>
      <c r="D190" s="214" t="s">
        <v>162</v>
      </c>
      <c r="E190" s="215" t="s">
        <v>4414</v>
      </c>
      <c r="F190" s="216" t="s">
        <v>4415</v>
      </c>
      <c r="G190" s="217" t="s">
        <v>287</v>
      </c>
      <c r="H190" s="218">
        <v>1</v>
      </c>
      <c r="I190" s="219"/>
      <c r="J190" s="220">
        <f>ROUND(I190*H190,2)</f>
        <v>0</v>
      </c>
      <c r="K190" s="216" t="s">
        <v>166</v>
      </c>
      <c r="L190" s="46"/>
      <c r="M190" s="221" t="s">
        <v>19</v>
      </c>
      <c r="N190" s="222" t="s">
        <v>44</v>
      </c>
      <c r="O190" s="86"/>
      <c r="P190" s="223">
        <f>O190*H190</f>
        <v>0</v>
      </c>
      <c r="Q190" s="223">
        <v>0.36191000000000001</v>
      </c>
      <c r="R190" s="223">
        <f>Q190*H190</f>
        <v>0.36191000000000001</v>
      </c>
      <c r="S190" s="223">
        <v>0</v>
      </c>
      <c r="T190" s="224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5" t="s">
        <v>167</v>
      </c>
      <c r="AT190" s="225" t="s">
        <v>162</v>
      </c>
      <c r="AU190" s="225" t="s">
        <v>83</v>
      </c>
      <c r="AY190" s="19" t="s">
        <v>160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9" t="s">
        <v>81</v>
      </c>
      <c r="BK190" s="226">
        <f>ROUND(I190*H190,2)</f>
        <v>0</v>
      </c>
      <c r="BL190" s="19" t="s">
        <v>167</v>
      </c>
      <c r="BM190" s="225" t="s">
        <v>4416</v>
      </c>
    </row>
    <row r="191" s="2" customFormat="1">
      <c r="A191" s="40"/>
      <c r="B191" s="41"/>
      <c r="C191" s="42"/>
      <c r="D191" s="227" t="s">
        <v>169</v>
      </c>
      <c r="E191" s="42"/>
      <c r="F191" s="228" t="s">
        <v>4417</v>
      </c>
      <c r="G191" s="42"/>
      <c r="H191" s="42"/>
      <c r="I191" s="229"/>
      <c r="J191" s="42"/>
      <c r="K191" s="42"/>
      <c r="L191" s="46"/>
      <c r="M191" s="230"/>
      <c r="N191" s="231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169</v>
      </c>
      <c r="AU191" s="19" t="s">
        <v>83</v>
      </c>
    </row>
    <row r="192" s="2" customFormat="1" ht="16.5" customHeight="1">
      <c r="A192" s="40"/>
      <c r="B192" s="41"/>
      <c r="C192" s="255" t="s">
        <v>332</v>
      </c>
      <c r="D192" s="255" t="s">
        <v>242</v>
      </c>
      <c r="E192" s="256" t="s">
        <v>4418</v>
      </c>
      <c r="F192" s="257" t="s">
        <v>4419</v>
      </c>
      <c r="G192" s="258" t="s">
        <v>287</v>
      </c>
      <c r="H192" s="259">
        <v>1</v>
      </c>
      <c r="I192" s="260"/>
      <c r="J192" s="261">
        <f>ROUND(I192*H192,2)</f>
        <v>0</v>
      </c>
      <c r="K192" s="257" t="s">
        <v>19</v>
      </c>
      <c r="L192" s="262"/>
      <c r="M192" s="263" t="s">
        <v>19</v>
      </c>
      <c r="N192" s="264" t="s">
        <v>44</v>
      </c>
      <c r="O192" s="86"/>
      <c r="P192" s="223">
        <f>O192*H192</f>
        <v>0</v>
      </c>
      <c r="Q192" s="223">
        <v>0</v>
      </c>
      <c r="R192" s="223">
        <f>Q192*H192</f>
        <v>0</v>
      </c>
      <c r="S192" s="223">
        <v>0</v>
      </c>
      <c r="T192" s="224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5" t="s">
        <v>210</v>
      </c>
      <c r="AT192" s="225" t="s">
        <v>242</v>
      </c>
      <c r="AU192" s="225" t="s">
        <v>83</v>
      </c>
      <c r="AY192" s="19" t="s">
        <v>160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9" t="s">
        <v>81</v>
      </c>
      <c r="BK192" s="226">
        <f>ROUND(I192*H192,2)</f>
        <v>0</v>
      </c>
      <c r="BL192" s="19" t="s">
        <v>167</v>
      </c>
      <c r="BM192" s="225" t="s">
        <v>4420</v>
      </c>
    </row>
    <row r="193" s="2" customFormat="1" ht="24.15" customHeight="1">
      <c r="A193" s="40"/>
      <c r="B193" s="41"/>
      <c r="C193" s="214" t="s">
        <v>337</v>
      </c>
      <c r="D193" s="214" t="s">
        <v>162</v>
      </c>
      <c r="E193" s="215" t="s">
        <v>4421</v>
      </c>
      <c r="F193" s="216" t="s">
        <v>4422</v>
      </c>
      <c r="G193" s="217" t="s">
        <v>287</v>
      </c>
      <c r="H193" s="218">
        <v>5</v>
      </c>
      <c r="I193" s="219"/>
      <c r="J193" s="220">
        <f>ROUND(I193*H193,2)</f>
        <v>0</v>
      </c>
      <c r="K193" s="216" t="s">
        <v>166</v>
      </c>
      <c r="L193" s="46"/>
      <c r="M193" s="221" t="s">
        <v>19</v>
      </c>
      <c r="N193" s="222" t="s">
        <v>44</v>
      </c>
      <c r="O193" s="86"/>
      <c r="P193" s="223">
        <f>O193*H193</f>
        <v>0</v>
      </c>
      <c r="Q193" s="223">
        <v>0.033300000000000003</v>
      </c>
      <c r="R193" s="223">
        <f>Q193*H193</f>
        <v>0.16650000000000001</v>
      </c>
      <c r="S193" s="223">
        <v>0</v>
      </c>
      <c r="T193" s="224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5" t="s">
        <v>167</v>
      </c>
      <c r="AT193" s="225" t="s">
        <v>162</v>
      </c>
      <c r="AU193" s="225" t="s">
        <v>83</v>
      </c>
      <c r="AY193" s="19" t="s">
        <v>160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9" t="s">
        <v>81</v>
      </c>
      <c r="BK193" s="226">
        <f>ROUND(I193*H193,2)</f>
        <v>0</v>
      </c>
      <c r="BL193" s="19" t="s">
        <v>167</v>
      </c>
      <c r="BM193" s="225" t="s">
        <v>4423</v>
      </c>
    </row>
    <row r="194" s="2" customFormat="1">
      <c r="A194" s="40"/>
      <c r="B194" s="41"/>
      <c r="C194" s="42"/>
      <c r="D194" s="227" t="s">
        <v>169</v>
      </c>
      <c r="E194" s="42"/>
      <c r="F194" s="228" t="s">
        <v>4424</v>
      </c>
      <c r="G194" s="42"/>
      <c r="H194" s="42"/>
      <c r="I194" s="229"/>
      <c r="J194" s="42"/>
      <c r="K194" s="42"/>
      <c r="L194" s="46"/>
      <c r="M194" s="230"/>
      <c r="N194" s="231"/>
      <c r="O194" s="86"/>
      <c r="P194" s="86"/>
      <c r="Q194" s="86"/>
      <c r="R194" s="86"/>
      <c r="S194" s="86"/>
      <c r="T194" s="87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169</v>
      </c>
      <c r="AU194" s="19" t="s">
        <v>83</v>
      </c>
    </row>
    <row r="195" s="13" customFormat="1">
      <c r="A195" s="13"/>
      <c r="B195" s="232"/>
      <c r="C195" s="233"/>
      <c r="D195" s="234" t="s">
        <v>171</v>
      </c>
      <c r="E195" s="235" t="s">
        <v>19</v>
      </c>
      <c r="F195" s="236" t="s">
        <v>4425</v>
      </c>
      <c r="G195" s="233"/>
      <c r="H195" s="237">
        <v>5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171</v>
      </c>
      <c r="AU195" s="243" t="s">
        <v>83</v>
      </c>
      <c r="AV195" s="13" t="s">
        <v>83</v>
      </c>
      <c r="AW195" s="13" t="s">
        <v>35</v>
      </c>
      <c r="AX195" s="13" t="s">
        <v>81</v>
      </c>
      <c r="AY195" s="243" t="s">
        <v>160</v>
      </c>
    </row>
    <row r="196" s="2" customFormat="1" ht="37.8" customHeight="1">
      <c r="A196" s="40"/>
      <c r="B196" s="41"/>
      <c r="C196" s="214" t="s">
        <v>344</v>
      </c>
      <c r="D196" s="214" t="s">
        <v>162</v>
      </c>
      <c r="E196" s="215" t="s">
        <v>4426</v>
      </c>
      <c r="F196" s="216" t="s">
        <v>4427</v>
      </c>
      <c r="G196" s="217" t="s">
        <v>287</v>
      </c>
      <c r="H196" s="218">
        <v>1</v>
      </c>
      <c r="I196" s="219"/>
      <c r="J196" s="220">
        <f>ROUND(I196*H196,2)</f>
        <v>0</v>
      </c>
      <c r="K196" s="216" t="s">
        <v>166</v>
      </c>
      <c r="L196" s="46"/>
      <c r="M196" s="221" t="s">
        <v>19</v>
      </c>
      <c r="N196" s="222" t="s">
        <v>44</v>
      </c>
      <c r="O196" s="86"/>
      <c r="P196" s="223">
        <f>O196*H196</f>
        <v>0</v>
      </c>
      <c r="Q196" s="223">
        <v>0.089999999999999997</v>
      </c>
      <c r="R196" s="223">
        <f>Q196*H196</f>
        <v>0.089999999999999997</v>
      </c>
      <c r="S196" s="223">
        <v>0</v>
      </c>
      <c r="T196" s="224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5" t="s">
        <v>167</v>
      </c>
      <c r="AT196" s="225" t="s">
        <v>162</v>
      </c>
      <c r="AU196" s="225" t="s">
        <v>83</v>
      </c>
      <c r="AY196" s="19" t="s">
        <v>160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9" t="s">
        <v>81</v>
      </c>
      <c r="BK196" s="226">
        <f>ROUND(I196*H196,2)</f>
        <v>0</v>
      </c>
      <c r="BL196" s="19" t="s">
        <v>167</v>
      </c>
      <c r="BM196" s="225" t="s">
        <v>4428</v>
      </c>
    </row>
    <row r="197" s="2" customFormat="1">
      <c r="A197" s="40"/>
      <c r="B197" s="41"/>
      <c r="C197" s="42"/>
      <c r="D197" s="227" t="s">
        <v>169</v>
      </c>
      <c r="E197" s="42"/>
      <c r="F197" s="228" t="s">
        <v>4429</v>
      </c>
      <c r="G197" s="42"/>
      <c r="H197" s="42"/>
      <c r="I197" s="229"/>
      <c r="J197" s="42"/>
      <c r="K197" s="42"/>
      <c r="L197" s="46"/>
      <c r="M197" s="230"/>
      <c r="N197" s="231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169</v>
      </c>
      <c r="AU197" s="19" t="s">
        <v>83</v>
      </c>
    </row>
    <row r="198" s="2" customFormat="1" ht="21.75" customHeight="1">
      <c r="A198" s="40"/>
      <c r="B198" s="41"/>
      <c r="C198" s="255" t="s">
        <v>350</v>
      </c>
      <c r="D198" s="255" t="s">
        <v>242</v>
      </c>
      <c r="E198" s="256" t="s">
        <v>4430</v>
      </c>
      <c r="F198" s="257" t="s">
        <v>4431</v>
      </c>
      <c r="G198" s="258" t="s">
        <v>287</v>
      </c>
      <c r="H198" s="259">
        <v>1</v>
      </c>
      <c r="I198" s="260"/>
      <c r="J198" s="261">
        <f>ROUND(I198*H198,2)</f>
        <v>0</v>
      </c>
      <c r="K198" s="257" t="s">
        <v>166</v>
      </c>
      <c r="L198" s="262"/>
      <c r="M198" s="263" t="s">
        <v>19</v>
      </c>
      <c r="N198" s="264" t="s">
        <v>44</v>
      </c>
      <c r="O198" s="86"/>
      <c r="P198" s="223">
        <f>O198*H198</f>
        <v>0</v>
      </c>
      <c r="Q198" s="223">
        <v>0.059999999999999998</v>
      </c>
      <c r="R198" s="223">
        <f>Q198*H198</f>
        <v>0.059999999999999998</v>
      </c>
      <c r="S198" s="223">
        <v>0</v>
      </c>
      <c r="T198" s="224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5" t="s">
        <v>210</v>
      </c>
      <c r="AT198" s="225" t="s">
        <v>242</v>
      </c>
      <c r="AU198" s="225" t="s">
        <v>83</v>
      </c>
      <c r="AY198" s="19" t="s">
        <v>160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9" t="s">
        <v>81</v>
      </c>
      <c r="BK198" s="226">
        <f>ROUND(I198*H198,2)</f>
        <v>0</v>
      </c>
      <c r="BL198" s="19" t="s">
        <v>167</v>
      </c>
      <c r="BM198" s="225" t="s">
        <v>4432</v>
      </c>
    </row>
    <row r="199" s="2" customFormat="1" ht="37.8" customHeight="1">
      <c r="A199" s="40"/>
      <c r="B199" s="41"/>
      <c r="C199" s="214" t="s">
        <v>356</v>
      </c>
      <c r="D199" s="214" t="s">
        <v>162</v>
      </c>
      <c r="E199" s="215" t="s">
        <v>4433</v>
      </c>
      <c r="F199" s="216" t="s">
        <v>4434</v>
      </c>
      <c r="G199" s="217" t="s">
        <v>287</v>
      </c>
      <c r="H199" s="218">
        <v>5</v>
      </c>
      <c r="I199" s="219"/>
      <c r="J199" s="220">
        <f>ROUND(I199*H199,2)</f>
        <v>0</v>
      </c>
      <c r="K199" s="216" t="s">
        <v>166</v>
      </c>
      <c r="L199" s="46"/>
      <c r="M199" s="221" t="s">
        <v>19</v>
      </c>
      <c r="N199" s="222" t="s">
        <v>44</v>
      </c>
      <c r="O199" s="86"/>
      <c r="P199" s="223">
        <f>O199*H199</f>
        <v>0</v>
      </c>
      <c r="Q199" s="223">
        <v>0.089999999999999997</v>
      </c>
      <c r="R199" s="223">
        <f>Q199*H199</f>
        <v>0.44999999999999996</v>
      </c>
      <c r="S199" s="223">
        <v>0</v>
      </c>
      <c r="T199" s="224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5" t="s">
        <v>167</v>
      </c>
      <c r="AT199" s="225" t="s">
        <v>162</v>
      </c>
      <c r="AU199" s="225" t="s">
        <v>83</v>
      </c>
      <c r="AY199" s="19" t="s">
        <v>160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9" t="s">
        <v>81</v>
      </c>
      <c r="BK199" s="226">
        <f>ROUND(I199*H199,2)</f>
        <v>0</v>
      </c>
      <c r="BL199" s="19" t="s">
        <v>167</v>
      </c>
      <c r="BM199" s="225" t="s">
        <v>4435</v>
      </c>
    </row>
    <row r="200" s="2" customFormat="1">
      <c r="A200" s="40"/>
      <c r="B200" s="41"/>
      <c r="C200" s="42"/>
      <c r="D200" s="227" t="s">
        <v>169</v>
      </c>
      <c r="E200" s="42"/>
      <c r="F200" s="228" t="s">
        <v>4436</v>
      </c>
      <c r="G200" s="42"/>
      <c r="H200" s="42"/>
      <c r="I200" s="229"/>
      <c r="J200" s="42"/>
      <c r="K200" s="42"/>
      <c r="L200" s="46"/>
      <c r="M200" s="230"/>
      <c r="N200" s="231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169</v>
      </c>
      <c r="AU200" s="19" t="s">
        <v>83</v>
      </c>
    </row>
    <row r="201" s="13" customFormat="1">
      <c r="A201" s="13"/>
      <c r="B201" s="232"/>
      <c r="C201" s="233"/>
      <c r="D201" s="234" t="s">
        <v>171</v>
      </c>
      <c r="E201" s="235" t="s">
        <v>19</v>
      </c>
      <c r="F201" s="236" t="s">
        <v>4425</v>
      </c>
      <c r="G201" s="233"/>
      <c r="H201" s="237">
        <v>5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171</v>
      </c>
      <c r="AU201" s="243" t="s">
        <v>83</v>
      </c>
      <c r="AV201" s="13" t="s">
        <v>83</v>
      </c>
      <c r="AW201" s="13" t="s">
        <v>35</v>
      </c>
      <c r="AX201" s="13" t="s">
        <v>81</v>
      </c>
      <c r="AY201" s="243" t="s">
        <v>160</v>
      </c>
    </row>
    <row r="202" s="2" customFormat="1" ht="24.15" customHeight="1">
      <c r="A202" s="40"/>
      <c r="B202" s="41"/>
      <c r="C202" s="255" t="s">
        <v>362</v>
      </c>
      <c r="D202" s="255" t="s">
        <v>242</v>
      </c>
      <c r="E202" s="256" t="s">
        <v>4437</v>
      </c>
      <c r="F202" s="257" t="s">
        <v>4438</v>
      </c>
      <c r="G202" s="258" t="s">
        <v>287</v>
      </c>
      <c r="H202" s="259">
        <v>5</v>
      </c>
      <c r="I202" s="260"/>
      <c r="J202" s="261">
        <f>ROUND(I202*H202,2)</f>
        <v>0</v>
      </c>
      <c r="K202" s="257" t="s">
        <v>166</v>
      </c>
      <c r="L202" s="262"/>
      <c r="M202" s="263" t="s">
        <v>19</v>
      </c>
      <c r="N202" s="264" t="s">
        <v>44</v>
      </c>
      <c r="O202" s="86"/>
      <c r="P202" s="223">
        <f>O202*H202</f>
        <v>0</v>
      </c>
      <c r="Q202" s="223">
        <v>0.045600000000000002</v>
      </c>
      <c r="R202" s="223">
        <f>Q202*H202</f>
        <v>0.22800000000000001</v>
      </c>
      <c r="S202" s="223">
        <v>0</v>
      </c>
      <c r="T202" s="224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5" t="s">
        <v>210</v>
      </c>
      <c r="AT202" s="225" t="s">
        <v>242</v>
      </c>
      <c r="AU202" s="225" t="s">
        <v>83</v>
      </c>
      <c r="AY202" s="19" t="s">
        <v>160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9" t="s">
        <v>81</v>
      </c>
      <c r="BK202" s="226">
        <f>ROUND(I202*H202,2)</f>
        <v>0</v>
      </c>
      <c r="BL202" s="19" t="s">
        <v>167</v>
      </c>
      <c r="BM202" s="225" t="s">
        <v>4439</v>
      </c>
    </row>
    <row r="203" s="2" customFormat="1" ht="24.15" customHeight="1">
      <c r="A203" s="40"/>
      <c r="B203" s="41"/>
      <c r="C203" s="214" t="s">
        <v>368</v>
      </c>
      <c r="D203" s="214" t="s">
        <v>162</v>
      </c>
      <c r="E203" s="215" t="s">
        <v>4440</v>
      </c>
      <c r="F203" s="216" t="s">
        <v>4441</v>
      </c>
      <c r="G203" s="217" t="s">
        <v>250</v>
      </c>
      <c r="H203" s="218">
        <v>7</v>
      </c>
      <c r="I203" s="219"/>
      <c r="J203" s="220">
        <f>ROUND(I203*H203,2)</f>
        <v>0</v>
      </c>
      <c r="K203" s="216" t="s">
        <v>166</v>
      </c>
      <c r="L203" s="46"/>
      <c r="M203" s="221" t="s">
        <v>19</v>
      </c>
      <c r="N203" s="222" t="s">
        <v>44</v>
      </c>
      <c r="O203" s="86"/>
      <c r="P203" s="223">
        <f>O203*H203</f>
        <v>0</v>
      </c>
      <c r="Q203" s="223">
        <v>9.0000000000000006E-05</v>
      </c>
      <c r="R203" s="223">
        <f>Q203*H203</f>
        <v>0.00063000000000000003</v>
      </c>
      <c r="S203" s="223">
        <v>0</v>
      </c>
      <c r="T203" s="224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5" t="s">
        <v>167</v>
      </c>
      <c r="AT203" s="225" t="s">
        <v>162</v>
      </c>
      <c r="AU203" s="225" t="s">
        <v>83</v>
      </c>
      <c r="AY203" s="19" t="s">
        <v>160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9" t="s">
        <v>81</v>
      </c>
      <c r="BK203" s="226">
        <f>ROUND(I203*H203,2)</f>
        <v>0</v>
      </c>
      <c r="BL203" s="19" t="s">
        <v>167</v>
      </c>
      <c r="BM203" s="225" t="s">
        <v>4442</v>
      </c>
    </row>
    <row r="204" s="2" customFormat="1">
      <c r="A204" s="40"/>
      <c r="B204" s="41"/>
      <c r="C204" s="42"/>
      <c r="D204" s="227" t="s">
        <v>169</v>
      </c>
      <c r="E204" s="42"/>
      <c r="F204" s="228" t="s">
        <v>4443</v>
      </c>
      <c r="G204" s="42"/>
      <c r="H204" s="42"/>
      <c r="I204" s="229"/>
      <c r="J204" s="42"/>
      <c r="K204" s="42"/>
      <c r="L204" s="46"/>
      <c r="M204" s="230"/>
      <c r="N204" s="231"/>
      <c r="O204" s="86"/>
      <c r="P204" s="86"/>
      <c r="Q204" s="86"/>
      <c r="R204" s="86"/>
      <c r="S204" s="86"/>
      <c r="T204" s="87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169</v>
      </c>
      <c r="AU204" s="19" t="s">
        <v>83</v>
      </c>
    </row>
    <row r="205" s="2" customFormat="1" ht="21.75" customHeight="1">
      <c r="A205" s="40"/>
      <c r="B205" s="41"/>
      <c r="C205" s="214" t="s">
        <v>377</v>
      </c>
      <c r="D205" s="214" t="s">
        <v>162</v>
      </c>
      <c r="E205" s="215" t="s">
        <v>4444</v>
      </c>
      <c r="F205" s="216" t="s">
        <v>4445</v>
      </c>
      <c r="G205" s="217" t="s">
        <v>287</v>
      </c>
      <c r="H205" s="218">
        <v>10</v>
      </c>
      <c r="I205" s="219"/>
      <c r="J205" s="220">
        <f>ROUND(I205*H205,2)</f>
        <v>0</v>
      </c>
      <c r="K205" s="216" t="s">
        <v>166</v>
      </c>
      <c r="L205" s="46"/>
      <c r="M205" s="221" t="s">
        <v>19</v>
      </c>
      <c r="N205" s="222" t="s">
        <v>44</v>
      </c>
      <c r="O205" s="86"/>
      <c r="P205" s="223">
        <f>O205*H205</f>
        <v>0</v>
      </c>
      <c r="Q205" s="223">
        <v>0.00073999999999999999</v>
      </c>
      <c r="R205" s="223">
        <f>Q205*H205</f>
        <v>0.0074000000000000003</v>
      </c>
      <c r="S205" s="223">
        <v>0</v>
      </c>
      <c r="T205" s="224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5" t="s">
        <v>167</v>
      </c>
      <c r="AT205" s="225" t="s">
        <v>162</v>
      </c>
      <c r="AU205" s="225" t="s">
        <v>83</v>
      </c>
      <c r="AY205" s="19" t="s">
        <v>160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9" t="s">
        <v>81</v>
      </c>
      <c r="BK205" s="226">
        <f>ROUND(I205*H205,2)</f>
        <v>0</v>
      </c>
      <c r="BL205" s="19" t="s">
        <v>167</v>
      </c>
      <c r="BM205" s="225" t="s">
        <v>4446</v>
      </c>
    </row>
    <row r="206" s="2" customFormat="1">
      <c r="A206" s="40"/>
      <c r="B206" s="41"/>
      <c r="C206" s="42"/>
      <c r="D206" s="227" t="s">
        <v>169</v>
      </c>
      <c r="E206" s="42"/>
      <c r="F206" s="228" t="s">
        <v>4447</v>
      </c>
      <c r="G206" s="42"/>
      <c r="H206" s="42"/>
      <c r="I206" s="229"/>
      <c r="J206" s="42"/>
      <c r="K206" s="42"/>
      <c r="L206" s="46"/>
      <c r="M206" s="230"/>
      <c r="N206" s="231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169</v>
      </c>
      <c r="AU206" s="19" t="s">
        <v>83</v>
      </c>
    </row>
    <row r="207" s="2" customFormat="1" ht="16.5" customHeight="1">
      <c r="A207" s="40"/>
      <c r="B207" s="41"/>
      <c r="C207" s="214" t="s">
        <v>386</v>
      </c>
      <c r="D207" s="214" t="s">
        <v>162</v>
      </c>
      <c r="E207" s="215" t="s">
        <v>4448</v>
      </c>
      <c r="F207" s="216" t="s">
        <v>4449</v>
      </c>
      <c r="G207" s="217" t="s">
        <v>3721</v>
      </c>
      <c r="H207" s="218">
        <v>12</v>
      </c>
      <c r="I207" s="219"/>
      <c r="J207" s="220">
        <f>ROUND(I207*H207,2)</f>
        <v>0</v>
      </c>
      <c r="K207" s="216" t="s">
        <v>166</v>
      </c>
      <c r="L207" s="46"/>
      <c r="M207" s="221" t="s">
        <v>19</v>
      </c>
      <c r="N207" s="222" t="s">
        <v>44</v>
      </c>
      <c r="O207" s="86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5" t="s">
        <v>167</v>
      </c>
      <c r="AT207" s="225" t="s">
        <v>162</v>
      </c>
      <c r="AU207" s="225" t="s">
        <v>83</v>
      </c>
      <c r="AY207" s="19" t="s">
        <v>160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9" t="s">
        <v>81</v>
      </c>
      <c r="BK207" s="226">
        <f>ROUND(I207*H207,2)</f>
        <v>0</v>
      </c>
      <c r="BL207" s="19" t="s">
        <v>167</v>
      </c>
      <c r="BM207" s="225" t="s">
        <v>4450</v>
      </c>
    </row>
    <row r="208" s="2" customFormat="1">
      <c r="A208" s="40"/>
      <c r="B208" s="41"/>
      <c r="C208" s="42"/>
      <c r="D208" s="227" t="s">
        <v>169</v>
      </c>
      <c r="E208" s="42"/>
      <c r="F208" s="228" t="s">
        <v>4451</v>
      </c>
      <c r="G208" s="42"/>
      <c r="H208" s="42"/>
      <c r="I208" s="229"/>
      <c r="J208" s="42"/>
      <c r="K208" s="42"/>
      <c r="L208" s="46"/>
      <c r="M208" s="230"/>
      <c r="N208" s="231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169</v>
      </c>
      <c r="AU208" s="19" t="s">
        <v>83</v>
      </c>
    </row>
    <row r="209" s="13" customFormat="1">
      <c r="A209" s="13"/>
      <c r="B209" s="232"/>
      <c r="C209" s="233"/>
      <c r="D209" s="234" t="s">
        <v>171</v>
      </c>
      <c r="E209" s="235" t="s">
        <v>19</v>
      </c>
      <c r="F209" s="236" t="s">
        <v>4452</v>
      </c>
      <c r="G209" s="233"/>
      <c r="H209" s="237">
        <v>8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171</v>
      </c>
      <c r="AU209" s="243" t="s">
        <v>83</v>
      </c>
      <c r="AV209" s="13" t="s">
        <v>83</v>
      </c>
      <c r="AW209" s="13" t="s">
        <v>35</v>
      </c>
      <c r="AX209" s="13" t="s">
        <v>73</v>
      </c>
      <c r="AY209" s="243" t="s">
        <v>160</v>
      </c>
    </row>
    <row r="210" s="13" customFormat="1">
      <c r="A210" s="13"/>
      <c r="B210" s="232"/>
      <c r="C210" s="233"/>
      <c r="D210" s="234" t="s">
        <v>171</v>
      </c>
      <c r="E210" s="235" t="s">
        <v>19</v>
      </c>
      <c r="F210" s="236" t="s">
        <v>4453</v>
      </c>
      <c r="G210" s="233"/>
      <c r="H210" s="237">
        <v>4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171</v>
      </c>
      <c r="AU210" s="243" t="s">
        <v>83</v>
      </c>
      <c r="AV210" s="13" t="s">
        <v>83</v>
      </c>
      <c r="AW210" s="13" t="s">
        <v>35</v>
      </c>
      <c r="AX210" s="13" t="s">
        <v>73</v>
      </c>
      <c r="AY210" s="243" t="s">
        <v>160</v>
      </c>
    </row>
    <row r="211" s="14" customFormat="1">
      <c r="A211" s="14"/>
      <c r="B211" s="244"/>
      <c r="C211" s="245"/>
      <c r="D211" s="234" t="s">
        <v>171</v>
      </c>
      <c r="E211" s="246" t="s">
        <v>19</v>
      </c>
      <c r="F211" s="247" t="s">
        <v>180</v>
      </c>
      <c r="G211" s="245"/>
      <c r="H211" s="248">
        <v>12</v>
      </c>
      <c r="I211" s="249"/>
      <c r="J211" s="245"/>
      <c r="K211" s="245"/>
      <c r="L211" s="250"/>
      <c r="M211" s="251"/>
      <c r="N211" s="252"/>
      <c r="O211" s="252"/>
      <c r="P211" s="252"/>
      <c r="Q211" s="252"/>
      <c r="R211" s="252"/>
      <c r="S211" s="252"/>
      <c r="T211" s="253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4" t="s">
        <v>171</v>
      </c>
      <c r="AU211" s="254" t="s">
        <v>83</v>
      </c>
      <c r="AV211" s="14" t="s">
        <v>167</v>
      </c>
      <c r="AW211" s="14" t="s">
        <v>35</v>
      </c>
      <c r="AX211" s="14" t="s">
        <v>81</v>
      </c>
      <c r="AY211" s="254" t="s">
        <v>160</v>
      </c>
    </row>
    <row r="212" s="2" customFormat="1" ht="16.5" customHeight="1">
      <c r="A212" s="40"/>
      <c r="B212" s="41"/>
      <c r="C212" s="255" t="s">
        <v>391</v>
      </c>
      <c r="D212" s="255" t="s">
        <v>242</v>
      </c>
      <c r="E212" s="256" t="s">
        <v>4454</v>
      </c>
      <c r="F212" s="257" t="s">
        <v>4455</v>
      </c>
      <c r="G212" s="258" t="s">
        <v>287</v>
      </c>
      <c r="H212" s="259">
        <v>1</v>
      </c>
      <c r="I212" s="260"/>
      <c r="J212" s="261">
        <f>ROUND(I212*H212,2)</f>
        <v>0</v>
      </c>
      <c r="K212" s="257" t="s">
        <v>19</v>
      </c>
      <c r="L212" s="262"/>
      <c r="M212" s="263" t="s">
        <v>19</v>
      </c>
      <c r="N212" s="264" t="s">
        <v>44</v>
      </c>
      <c r="O212" s="86"/>
      <c r="P212" s="223">
        <f>O212*H212</f>
        <v>0</v>
      </c>
      <c r="Q212" s="223">
        <v>0</v>
      </c>
      <c r="R212" s="223">
        <f>Q212*H212</f>
        <v>0</v>
      </c>
      <c r="S212" s="223">
        <v>0</v>
      </c>
      <c r="T212" s="224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5" t="s">
        <v>210</v>
      </c>
      <c r="AT212" s="225" t="s">
        <v>242</v>
      </c>
      <c r="AU212" s="225" t="s">
        <v>83</v>
      </c>
      <c r="AY212" s="19" t="s">
        <v>160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9" t="s">
        <v>81</v>
      </c>
      <c r="BK212" s="226">
        <f>ROUND(I212*H212,2)</f>
        <v>0</v>
      </c>
      <c r="BL212" s="19" t="s">
        <v>167</v>
      </c>
      <c r="BM212" s="225" t="s">
        <v>4456</v>
      </c>
    </row>
    <row r="213" s="12" customFormat="1" ht="22.8" customHeight="1">
      <c r="A213" s="12"/>
      <c r="B213" s="198"/>
      <c r="C213" s="199"/>
      <c r="D213" s="200" t="s">
        <v>72</v>
      </c>
      <c r="E213" s="212" t="s">
        <v>217</v>
      </c>
      <c r="F213" s="212" t="s">
        <v>401</v>
      </c>
      <c r="G213" s="199"/>
      <c r="H213" s="199"/>
      <c r="I213" s="202"/>
      <c r="J213" s="213">
        <f>BK213</f>
        <v>0</v>
      </c>
      <c r="K213" s="199"/>
      <c r="L213" s="204"/>
      <c r="M213" s="205"/>
      <c r="N213" s="206"/>
      <c r="O213" s="206"/>
      <c r="P213" s="207">
        <f>SUM(P214:P218)</f>
        <v>0</v>
      </c>
      <c r="Q213" s="206"/>
      <c r="R213" s="207">
        <f>SUM(R214:R218)</f>
        <v>1.8088</v>
      </c>
      <c r="S213" s="206"/>
      <c r="T213" s="208">
        <f>SUM(T214:T218)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09" t="s">
        <v>81</v>
      </c>
      <c r="AT213" s="210" t="s">
        <v>72</v>
      </c>
      <c r="AU213" s="210" t="s">
        <v>81</v>
      </c>
      <c r="AY213" s="209" t="s">
        <v>160</v>
      </c>
      <c r="BK213" s="211">
        <f>SUM(BK214:BK218)</f>
        <v>0</v>
      </c>
    </row>
    <row r="214" s="2" customFormat="1" ht="16.5" customHeight="1">
      <c r="A214" s="40"/>
      <c r="B214" s="41"/>
      <c r="C214" s="214" t="s">
        <v>397</v>
      </c>
      <c r="D214" s="214" t="s">
        <v>162</v>
      </c>
      <c r="E214" s="215" t="s">
        <v>4457</v>
      </c>
      <c r="F214" s="216" t="s">
        <v>4458</v>
      </c>
      <c r="G214" s="217" t="s">
        <v>287</v>
      </c>
      <c r="H214" s="218">
        <v>680</v>
      </c>
      <c r="I214" s="219"/>
      <c r="J214" s="220">
        <f>ROUND(I214*H214,2)</f>
        <v>0</v>
      </c>
      <c r="K214" s="216" t="s">
        <v>166</v>
      </c>
      <c r="L214" s="46"/>
      <c r="M214" s="221" t="s">
        <v>19</v>
      </c>
      <c r="N214" s="222" t="s">
        <v>44</v>
      </c>
      <c r="O214" s="86"/>
      <c r="P214" s="223">
        <f>O214*H214</f>
        <v>0</v>
      </c>
      <c r="Q214" s="223">
        <v>0.0023400000000000001</v>
      </c>
      <c r="R214" s="223">
        <f>Q214*H214</f>
        <v>1.5912</v>
      </c>
      <c r="S214" s="223">
        <v>0</v>
      </c>
      <c r="T214" s="224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5" t="s">
        <v>167</v>
      </c>
      <c r="AT214" s="225" t="s">
        <v>162</v>
      </c>
      <c r="AU214" s="225" t="s">
        <v>83</v>
      </c>
      <c r="AY214" s="19" t="s">
        <v>160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9" t="s">
        <v>81</v>
      </c>
      <c r="BK214" s="226">
        <f>ROUND(I214*H214,2)</f>
        <v>0</v>
      </c>
      <c r="BL214" s="19" t="s">
        <v>167</v>
      </c>
      <c r="BM214" s="225" t="s">
        <v>4459</v>
      </c>
    </row>
    <row r="215" s="2" customFormat="1">
      <c r="A215" s="40"/>
      <c r="B215" s="41"/>
      <c r="C215" s="42"/>
      <c r="D215" s="227" t="s">
        <v>169</v>
      </c>
      <c r="E215" s="42"/>
      <c r="F215" s="228" t="s">
        <v>4460</v>
      </c>
      <c r="G215" s="42"/>
      <c r="H215" s="42"/>
      <c r="I215" s="229"/>
      <c r="J215" s="42"/>
      <c r="K215" s="42"/>
      <c r="L215" s="46"/>
      <c r="M215" s="230"/>
      <c r="N215" s="231"/>
      <c r="O215" s="86"/>
      <c r="P215" s="86"/>
      <c r="Q215" s="86"/>
      <c r="R215" s="86"/>
      <c r="S215" s="86"/>
      <c r="T215" s="87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169</v>
      </c>
      <c r="AU215" s="19" t="s">
        <v>83</v>
      </c>
    </row>
    <row r="216" s="2" customFormat="1">
      <c r="A216" s="40"/>
      <c r="B216" s="41"/>
      <c r="C216" s="42"/>
      <c r="D216" s="234" t="s">
        <v>449</v>
      </c>
      <c r="E216" s="42"/>
      <c r="F216" s="276" t="s">
        <v>4461</v>
      </c>
      <c r="G216" s="42"/>
      <c r="H216" s="42"/>
      <c r="I216" s="229"/>
      <c r="J216" s="42"/>
      <c r="K216" s="42"/>
      <c r="L216" s="46"/>
      <c r="M216" s="230"/>
      <c r="N216" s="231"/>
      <c r="O216" s="86"/>
      <c r="P216" s="86"/>
      <c r="Q216" s="86"/>
      <c r="R216" s="86"/>
      <c r="S216" s="86"/>
      <c r="T216" s="87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449</v>
      </c>
      <c r="AU216" s="19" t="s">
        <v>83</v>
      </c>
    </row>
    <row r="217" s="2" customFormat="1" ht="24.15" customHeight="1">
      <c r="A217" s="40"/>
      <c r="B217" s="41"/>
      <c r="C217" s="255" t="s">
        <v>402</v>
      </c>
      <c r="D217" s="255" t="s">
        <v>242</v>
      </c>
      <c r="E217" s="256" t="s">
        <v>4462</v>
      </c>
      <c r="F217" s="257" t="s">
        <v>4463</v>
      </c>
      <c r="G217" s="258" t="s">
        <v>287</v>
      </c>
      <c r="H217" s="259">
        <v>340</v>
      </c>
      <c r="I217" s="260"/>
      <c r="J217" s="261">
        <f>ROUND(I217*H217,2)</f>
        <v>0</v>
      </c>
      <c r="K217" s="257" t="s">
        <v>166</v>
      </c>
      <c r="L217" s="262"/>
      <c r="M217" s="263" t="s">
        <v>19</v>
      </c>
      <c r="N217" s="264" t="s">
        <v>44</v>
      </c>
      <c r="O217" s="86"/>
      <c r="P217" s="223">
        <f>O217*H217</f>
        <v>0</v>
      </c>
      <c r="Q217" s="223">
        <v>0.00050000000000000001</v>
      </c>
      <c r="R217" s="223">
        <f>Q217*H217</f>
        <v>0.17000000000000001</v>
      </c>
      <c r="S217" s="223">
        <v>0</v>
      </c>
      <c r="T217" s="224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5" t="s">
        <v>210</v>
      </c>
      <c r="AT217" s="225" t="s">
        <v>242</v>
      </c>
      <c r="AU217" s="225" t="s">
        <v>83</v>
      </c>
      <c r="AY217" s="19" t="s">
        <v>160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9" t="s">
        <v>81</v>
      </c>
      <c r="BK217" s="226">
        <f>ROUND(I217*H217,2)</f>
        <v>0</v>
      </c>
      <c r="BL217" s="19" t="s">
        <v>167</v>
      </c>
      <c r="BM217" s="225" t="s">
        <v>4464</v>
      </c>
    </row>
    <row r="218" s="2" customFormat="1" ht="24.15" customHeight="1">
      <c r="A218" s="40"/>
      <c r="B218" s="41"/>
      <c r="C218" s="255" t="s">
        <v>408</v>
      </c>
      <c r="D218" s="255" t="s">
        <v>242</v>
      </c>
      <c r="E218" s="256" t="s">
        <v>4465</v>
      </c>
      <c r="F218" s="257" t="s">
        <v>4466</v>
      </c>
      <c r="G218" s="258" t="s">
        <v>287</v>
      </c>
      <c r="H218" s="259">
        <v>340</v>
      </c>
      <c r="I218" s="260"/>
      <c r="J218" s="261">
        <f>ROUND(I218*H218,2)</f>
        <v>0</v>
      </c>
      <c r="K218" s="257" t="s">
        <v>166</v>
      </c>
      <c r="L218" s="262"/>
      <c r="M218" s="263" t="s">
        <v>19</v>
      </c>
      <c r="N218" s="264" t="s">
        <v>44</v>
      </c>
      <c r="O218" s="86"/>
      <c r="P218" s="223">
        <f>O218*H218</f>
        <v>0</v>
      </c>
      <c r="Q218" s="223">
        <v>0.00013999999999999999</v>
      </c>
      <c r="R218" s="223">
        <f>Q218*H218</f>
        <v>0.047599999999999996</v>
      </c>
      <c r="S218" s="223">
        <v>0</v>
      </c>
      <c r="T218" s="224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5" t="s">
        <v>210</v>
      </c>
      <c r="AT218" s="225" t="s">
        <v>242</v>
      </c>
      <c r="AU218" s="225" t="s">
        <v>83</v>
      </c>
      <c r="AY218" s="19" t="s">
        <v>160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9" t="s">
        <v>81</v>
      </c>
      <c r="BK218" s="226">
        <f>ROUND(I218*H218,2)</f>
        <v>0</v>
      </c>
      <c r="BL218" s="19" t="s">
        <v>167</v>
      </c>
      <c r="BM218" s="225" t="s">
        <v>4467</v>
      </c>
    </row>
    <row r="219" s="12" customFormat="1" ht="22.8" customHeight="1">
      <c r="A219" s="12"/>
      <c r="B219" s="198"/>
      <c r="C219" s="199"/>
      <c r="D219" s="200" t="s">
        <v>72</v>
      </c>
      <c r="E219" s="212" t="s">
        <v>425</v>
      </c>
      <c r="F219" s="212" t="s">
        <v>426</v>
      </c>
      <c r="G219" s="199"/>
      <c r="H219" s="199"/>
      <c r="I219" s="202"/>
      <c r="J219" s="213">
        <f>BK219</f>
        <v>0</v>
      </c>
      <c r="K219" s="199"/>
      <c r="L219" s="204"/>
      <c r="M219" s="205"/>
      <c r="N219" s="206"/>
      <c r="O219" s="206"/>
      <c r="P219" s="207">
        <f>SUM(P220:P221)</f>
        <v>0</v>
      </c>
      <c r="Q219" s="206"/>
      <c r="R219" s="207">
        <f>SUM(R220:R221)</f>
        <v>0</v>
      </c>
      <c r="S219" s="206"/>
      <c r="T219" s="208">
        <f>SUM(T220:T221)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09" t="s">
        <v>81</v>
      </c>
      <c r="AT219" s="210" t="s">
        <v>72</v>
      </c>
      <c r="AU219" s="210" t="s">
        <v>81</v>
      </c>
      <c r="AY219" s="209" t="s">
        <v>160</v>
      </c>
      <c r="BK219" s="211">
        <f>SUM(BK220:BK221)</f>
        <v>0</v>
      </c>
    </row>
    <row r="220" s="2" customFormat="1" ht="24.15" customHeight="1">
      <c r="A220" s="40"/>
      <c r="B220" s="41"/>
      <c r="C220" s="214" t="s">
        <v>413</v>
      </c>
      <c r="D220" s="214" t="s">
        <v>162</v>
      </c>
      <c r="E220" s="215" t="s">
        <v>4468</v>
      </c>
      <c r="F220" s="216" t="s">
        <v>4469</v>
      </c>
      <c r="G220" s="217" t="s">
        <v>213</v>
      </c>
      <c r="H220" s="218">
        <v>69.894999999999996</v>
      </c>
      <c r="I220" s="219"/>
      <c r="J220" s="220">
        <f>ROUND(I220*H220,2)</f>
        <v>0</v>
      </c>
      <c r="K220" s="216" t="s">
        <v>166</v>
      </c>
      <c r="L220" s="46"/>
      <c r="M220" s="221" t="s">
        <v>19</v>
      </c>
      <c r="N220" s="222" t="s">
        <v>44</v>
      </c>
      <c r="O220" s="86"/>
      <c r="P220" s="223">
        <f>O220*H220</f>
        <v>0</v>
      </c>
      <c r="Q220" s="223">
        <v>0</v>
      </c>
      <c r="R220" s="223">
        <f>Q220*H220</f>
        <v>0</v>
      </c>
      <c r="S220" s="223">
        <v>0</v>
      </c>
      <c r="T220" s="224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5" t="s">
        <v>167</v>
      </c>
      <c r="AT220" s="225" t="s">
        <v>162</v>
      </c>
      <c r="AU220" s="225" t="s">
        <v>83</v>
      </c>
      <c r="AY220" s="19" t="s">
        <v>160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9" t="s">
        <v>81</v>
      </c>
      <c r="BK220" s="226">
        <f>ROUND(I220*H220,2)</f>
        <v>0</v>
      </c>
      <c r="BL220" s="19" t="s">
        <v>167</v>
      </c>
      <c r="BM220" s="225" t="s">
        <v>4470</v>
      </c>
    </row>
    <row r="221" s="2" customFormat="1">
      <c r="A221" s="40"/>
      <c r="B221" s="41"/>
      <c r="C221" s="42"/>
      <c r="D221" s="227" t="s">
        <v>169</v>
      </c>
      <c r="E221" s="42"/>
      <c r="F221" s="228" t="s">
        <v>4471</v>
      </c>
      <c r="G221" s="42"/>
      <c r="H221" s="42"/>
      <c r="I221" s="229"/>
      <c r="J221" s="42"/>
      <c r="K221" s="42"/>
      <c r="L221" s="46"/>
      <c r="M221" s="230"/>
      <c r="N221" s="231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169</v>
      </c>
      <c r="AU221" s="19" t="s">
        <v>83</v>
      </c>
    </row>
    <row r="222" s="12" customFormat="1" ht="25.92" customHeight="1">
      <c r="A222" s="12"/>
      <c r="B222" s="198"/>
      <c r="C222" s="199"/>
      <c r="D222" s="200" t="s">
        <v>72</v>
      </c>
      <c r="E222" s="201" t="s">
        <v>432</v>
      </c>
      <c r="F222" s="201" t="s">
        <v>433</v>
      </c>
      <c r="G222" s="199"/>
      <c r="H222" s="199"/>
      <c r="I222" s="202"/>
      <c r="J222" s="203">
        <f>BK222</f>
        <v>0</v>
      </c>
      <c r="K222" s="199"/>
      <c r="L222" s="204"/>
      <c r="M222" s="205"/>
      <c r="N222" s="206"/>
      <c r="O222" s="206"/>
      <c r="P222" s="207">
        <f>P223+P253+P322+P417+P427+P524</f>
        <v>0</v>
      </c>
      <c r="Q222" s="206"/>
      <c r="R222" s="207">
        <f>R223+R253+R322+R417+R427+R524</f>
        <v>3.9937734000000003</v>
      </c>
      <c r="S222" s="206"/>
      <c r="T222" s="208">
        <f>T223+T253+T322+T417+T427+T524</f>
        <v>0.01244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09" t="s">
        <v>83</v>
      </c>
      <c r="AT222" s="210" t="s">
        <v>72</v>
      </c>
      <c r="AU222" s="210" t="s">
        <v>73</v>
      </c>
      <c r="AY222" s="209" t="s">
        <v>160</v>
      </c>
      <c r="BK222" s="211">
        <f>BK223+BK253+BK322+BK417+BK427+BK524</f>
        <v>0</v>
      </c>
    </row>
    <row r="223" s="12" customFormat="1" ht="22.8" customHeight="1">
      <c r="A223" s="12"/>
      <c r="B223" s="198"/>
      <c r="C223" s="199"/>
      <c r="D223" s="200" t="s">
        <v>72</v>
      </c>
      <c r="E223" s="212" t="s">
        <v>1862</v>
      </c>
      <c r="F223" s="212" t="s">
        <v>1863</v>
      </c>
      <c r="G223" s="199"/>
      <c r="H223" s="199"/>
      <c r="I223" s="202"/>
      <c r="J223" s="213">
        <f>BK223</f>
        <v>0</v>
      </c>
      <c r="K223" s="199"/>
      <c r="L223" s="204"/>
      <c r="M223" s="205"/>
      <c r="N223" s="206"/>
      <c r="O223" s="206"/>
      <c r="P223" s="207">
        <f>SUM(P224:P252)</f>
        <v>0</v>
      </c>
      <c r="Q223" s="206"/>
      <c r="R223" s="207">
        <f>SUM(R224:R252)</f>
        <v>0.27380340000000003</v>
      </c>
      <c r="S223" s="206"/>
      <c r="T223" s="208">
        <f>SUM(T224:T252)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09" t="s">
        <v>83</v>
      </c>
      <c r="AT223" s="210" t="s">
        <v>72</v>
      </c>
      <c r="AU223" s="210" t="s">
        <v>81</v>
      </c>
      <c r="AY223" s="209" t="s">
        <v>160</v>
      </c>
      <c r="BK223" s="211">
        <f>SUM(BK224:BK252)</f>
        <v>0</v>
      </c>
    </row>
    <row r="224" s="2" customFormat="1" ht="33" customHeight="1">
      <c r="A224" s="40"/>
      <c r="B224" s="41"/>
      <c r="C224" s="214" t="s">
        <v>417</v>
      </c>
      <c r="D224" s="214" t="s">
        <v>162</v>
      </c>
      <c r="E224" s="215" t="s">
        <v>4472</v>
      </c>
      <c r="F224" s="216" t="s">
        <v>4473</v>
      </c>
      <c r="G224" s="217" t="s">
        <v>250</v>
      </c>
      <c r="H224" s="218">
        <v>255</v>
      </c>
      <c r="I224" s="219"/>
      <c r="J224" s="220">
        <f>ROUND(I224*H224,2)</f>
        <v>0</v>
      </c>
      <c r="K224" s="216" t="s">
        <v>166</v>
      </c>
      <c r="L224" s="46"/>
      <c r="M224" s="221" t="s">
        <v>19</v>
      </c>
      <c r="N224" s="222" t="s">
        <v>44</v>
      </c>
      <c r="O224" s="86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5" t="s">
        <v>263</v>
      </c>
      <c r="AT224" s="225" t="s">
        <v>162</v>
      </c>
      <c r="AU224" s="225" t="s">
        <v>83</v>
      </c>
      <c r="AY224" s="19" t="s">
        <v>160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9" t="s">
        <v>81</v>
      </c>
      <c r="BK224" s="226">
        <f>ROUND(I224*H224,2)</f>
        <v>0</v>
      </c>
      <c r="BL224" s="19" t="s">
        <v>263</v>
      </c>
      <c r="BM224" s="225" t="s">
        <v>4474</v>
      </c>
    </row>
    <row r="225" s="2" customFormat="1">
      <c r="A225" s="40"/>
      <c r="B225" s="41"/>
      <c r="C225" s="42"/>
      <c r="D225" s="227" t="s">
        <v>169</v>
      </c>
      <c r="E225" s="42"/>
      <c r="F225" s="228" t="s">
        <v>4475</v>
      </c>
      <c r="G225" s="42"/>
      <c r="H225" s="42"/>
      <c r="I225" s="229"/>
      <c r="J225" s="42"/>
      <c r="K225" s="42"/>
      <c r="L225" s="46"/>
      <c r="M225" s="230"/>
      <c r="N225" s="231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169</v>
      </c>
      <c r="AU225" s="19" t="s">
        <v>83</v>
      </c>
    </row>
    <row r="226" s="13" customFormat="1">
      <c r="A226" s="13"/>
      <c r="B226" s="232"/>
      <c r="C226" s="233"/>
      <c r="D226" s="234" t="s">
        <v>171</v>
      </c>
      <c r="E226" s="235" t="s">
        <v>19</v>
      </c>
      <c r="F226" s="236" t="s">
        <v>4476</v>
      </c>
      <c r="G226" s="233"/>
      <c r="H226" s="237">
        <v>99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171</v>
      </c>
      <c r="AU226" s="243" t="s">
        <v>83</v>
      </c>
      <c r="AV226" s="13" t="s">
        <v>83</v>
      </c>
      <c r="AW226" s="13" t="s">
        <v>35</v>
      </c>
      <c r="AX226" s="13" t="s">
        <v>73</v>
      </c>
      <c r="AY226" s="243" t="s">
        <v>160</v>
      </c>
    </row>
    <row r="227" s="13" customFormat="1">
      <c r="A227" s="13"/>
      <c r="B227" s="232"/>
      <c r="C227" s="233"/>
      <c r="D227" s="234" t="s">
        <v>171</v>
      </c>
      <c r="E227" s="235" t="s">
        <v>19</v>
      </c>
      <c r="F227" s="236" t="s">
        <v>4477</v>
      </c>
      <c r="G227" s="233"/>
      <c r="H227" s="237">
        <v>156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171</v>
      </c>
      <c r="AU227" s="243" t="s">
        <v>83</v>
      </c>
      <c r="AV227" s="13" t="s">
        <v>83</v>
      </c>
      <c r="AW227" s="13" t="s">
        <v>35</v>
      </c>
      <c r="AX227" s="13" t="s">
        <v>73</v>
      </c>
      <c r="AY227" s="243" t="s">
        <v>160</v>
      </c>
    </row>
    <row r="228" s="14" customFormat="1">
      <c r="A228" s="14"/>
      <c r="B228" s="244"/>
      <c r="C228" s="245"/>
      <c r="D228" s="234" t="s">
        <v>171</v>
      </c>
      <c r="E228" s="246" t="s">
        <v>19</v>
      </c>
      <c r="F228" s="247" t="s">
        <v>180</v>
      </c>
      <c r="G228" s="245"/>
      <c r="H228" s="248">
        <v>255</v>
      </c>
      <c r="I228" s="249"/>
      <c r="J228" s="245"/>
      <c r="K228" s="245"/>
      <c r="L228" s="250"/>
      <c r="M228" s="251"/>
      <c r="N228" s="252"/>
      <c r="O228" s="252"/>
      <c r="P228" s="252"/>
      <c r="Q228" s="252"/>
      <c r="R228" s="252"/>
      <c r="S228" s="252"/>
      <c r="T228" s="253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4" t="s">
        <v>171</v>
      </c>
      <c r="AU228" s="254" t="s">
        <v>83</v>
      </c>
      <c r="AV228" s="14" t="s">
        <v>167</v>
      </c>
      <c r="AW228" s="14" t="s">
        <v>35</v>
      </c>
      <c r="AX228" s="14" t="s">
        <v>81</v>
      </c>
      <c r="AY228" s="254" t="s">
        <v>160</v>
      </c>
    </row>
    <row r="229" s="2" customFormat="1" ht="24.15" customHeight="1">
      <c r="A229" s="40"/>
      <c r="B229" s="41"/>
      <c r="C229" s="255" t="s">
        <v>427</v>
      </c>
      <c r="D229" s="255" t="s">
        <v>242</v>
      </c>
      <c r="E229" s="256" t="s">
        <v>4478</v>
      </c>
      <c r="F229" s="257" t="s">
        <v>4479</v>
      </c>
      <c r="G229" s="258" t="s">
        <v>250</v>
      </c>
      <c r="H229" s="259">
        <v>90.780000000000001</v>
      </c>
      <c r="I229" s="260"/>
      <c r="J229" s="261">
        <f>ROUND(I229*H229,2)</f>
        <v>0</v>
      </c>
      <c r="K229" s="257" t="s">
        <v>166</v>
      </c>
      <c r="L229" s="262"/>
      <c r="M229" s="263" t="s">
        <v>19</v>
      </c>
      <c r="N229" s="264" t="s">
        <v>44</v>
      </c>
      <c r="O229" s="86"/>
      <c r="P229" s="223">
        <f>O229*H229</f>
        <v>0</v>
      </c>
      <c r="Q229" s="223">
        <v>0.00010000000000000001</v>
      </c>
      <c r="R229" s="223">
        <f>Q229*H229</f>
        <v>0.009078000000000001</v>
      </c>
      <c r="S229" s="223">
        <v>0</v>
      </c>
      <c r="T229" s="224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5" t="s">
        <v>368</v>
      </c>
      <c r="AT229" s="225" t="s">
        <v>242</v>
      </c>
      <c r="AU229" s="225" t="s">
        <v>83</v>
      </c>
      <c r="AY229" s="19" t="s">
        <v>160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9" t="s">
        <v>81</v>
      </c>
      <c r="BK229" s="226">
        <f>ROUND(I229*H229,2)</f>
        <v>0</v>
      </c>
      <c r="BL229" s="19" t="s">
        <v>263</v>
      </c>
      <c r="BM229" s="225" t="s">
        <v>4480</v>
      </c>
    </row>
    <row r="230" s="13" customFormat="1">
      <c r="A230" s="13"/>
      <c r="B230" s="232"/>
      <c r="C230" s="233"/>
      <c r="D230" s="234" t="s">
        <v>171</v>
      </c>
      <c r="E230" s="235" t="s">
        <v>19</v>
      </c>
      <c r="F230" s="236" t="s">
        <v>4481</v>
      </c>
      <c r="G230" s="233"/>
      <c r="H230" s="237">
        <v>89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171</v>
      </c>
      <c r="AU230" s="243" t="s">
        <v>83</v>
      </c>
      <c r="AV230" s="13" t="s">
        <v>83</v>
      </c>
      <c r="AW230" s="13" t="s">
        <v>35</v>
      </c>
      <c r="AX230" s="13" t="s">
        <v>81</v>
      </c>
      <c r="AY230" s="243" t="s">
        <v>160</v>
      </c>
    </row>
    <row r="231" s="13" customFormat="1">
      <c r="A231" s="13"/>
      <c r="B231" s="232"/>
      <c r="C231" s="233"/>
      <c r="D231" s="234" t="s">
        <v>171</v>
      </c>
      <c r="E231" s="233"/>
      <c r="F231" s="236" t="s">
        <v>4482</v>
      </c>
      <c r="G231" s="233"/>
      <c r="H231" s="237">
        <v>90.780000000000001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171</v>
      </c>
      <c r="AU231" s="243" t="s">
        <v>83</v>
      </c>
      <c r="AV231" s="13" t="s">
        <v>83</v>
      </c>
      <c r="AW231" s="13" t="s">
        <v>4</v>
      </c>
      <c r="AX231" s="13" t="s">
        <v>81</v>
      </c>
      <c r="AY231" s="243" t="s">
        <v>160</v>
      </c>
    </row>
    <row r="232" s="2" customFormat="1" ht="24.15" customHeight="1">
      <c r="A232" s="40"/>
      <c r="B232" s="41"/>
      <c r="C232" s="255" t="s">
        <v>436</v>
      </c>
      <c r="D232" s="255" t="s">
        <v>242</v>
      </c>
      <c r="E232" s="256" t="s">
        <v>4483</v>
      </c>
      <c r="F232" s="257" t="s">
        <v>4484</v>
      </c>
      <c r="G232" s="258" t="s">
        <v>250</v>
      </c>
      <c r="H232" s="259">
        <v>169.31999999999999</v>
      </c>
      <c r="I232" s="260"/>
      <c r="J232" s="261">
        <f>ROUND(I232*H232,2)</f>
        <v>0</v>
      </c>
      <c r="K232" s="257" t="s">
        <v>166</v>
      </c>
      <c r="L232" s="262"/>
      <c r="M232" s="263" t="s">
        <v>19</v>
      </c>
      <c r="N232" s="264" t="s">
        <v>44</v>
      </c>
      <c r="O232" s="86"/>
      <c r="P232" s="223">
        <f>O232*H232</f>
        <v>0</v>
      </c>
      <c r="Q232" s="223">
        <v>0.00016000000000000001</v>
      </c>
      <c r="R232" s="223">
        <f>Q232*H232</f>
        <v>0.027091200000000003</v>
      </c>
      <c r="S232" s="223">
        <v>0</v>
      </c>
      <c r="T232" s="224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5" t="s">
        <v>368</v>
      </c>
      <c r="AT232" s="225" t="s">
        <v>242</v>
      </c>
      <c r="AU232" s="225" t="s">
        <v>83</v>
      </c>
      <c r="AY232" s="19" t="s">
        <v>160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9" t="s">
        <v>81</v>
      </c>
      <c r="BK232" s="226">
        <f>ROUND(I232*H232,2)</f>
        <v>0</v>
      </c>
      <c r="BL232" s="19" t="s">
        <v>263</v>
      </c>
      <c r="BM232" s="225" t="s">
        <v>4485</v>
      </c>
    </row>
    <row r="233" s="13" customFormat="1">
      <c r="A233" s="13"/>
      <c r="B233" s="232"/>
      <c r="C233" s="233"/>
      <c r="D233" s="234" t="s">
        <v>171</v>
      </c>
      <c r="E233" s="235" t="s">
        <v>19</v>
      </c>
      <c r="F233" s="236" t="s">
        <v>4486</v>
      </c>
      <c r="G233" s="233"/>
      <c r="H233" s="237">
        <v>166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171</v>
      </c>
      <c r="AU233" s="243" t="s">
        <v>83</v>
      </c>
      <c r="AV233" s="13" t="s">
        <v>83</v>
      </c>
      <c r="AW233" s="13" t="s">
        <v>35</v>
      </c>
      <c r="AX233" s="13" t="s">
        <v>81</v>
      </c>
      <c r="AY233" s="243" t="s">
        <v>160</v>
      </c>
    </row>
    <row r="234" s="13" customFormat="1">
      <c r="A234" s="13"/>
      <c r="B234" s="232"/>
      <c r="C234" s="233"/>
      <c r="D234" s="234" t="s">
        <v>171</v>
      </c>
      <c r="E234" s="233"/>
      <c r="F234" s="236" t="s">
        <v>4487</v>
      </c>
      <c r="G234" s="233"/>
      <c r="H234" s="237">
        <v>169.31999999999999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171</v>
      </c>
      <c r="AU234" s="243" t="s">
        <v>83</v>
      </c>
      <c r="AV234" s="13" t="s">
        <v>83</v>
      </c>
      <c r="AW234" s="13" t="s">
        <v>4</v>
      </c>
      <c r="AX234" s="13" t="s">
        <v>81</v>
      </c>
      <c r="AY234" s="243" t="s">
        <v>160</v>
      </c>
    </row>
    <row r="235" s="2" customFormat="1" ht="33" customHeight="1">
      <c r="A235" s="40"/>
      <c r="B235" s="41"/>
      <c r="C235" s="214" t="s">
        <v>444</v>
      </c>
      <c r="D235" s="214" t="s">
        <v>162</v>
      </c>
      <c r="E235" s="215" t="s">
        <v>4488</v>
      </c>
      <c r="F235" s="216" t="s">
        <v>4489</v>
      </c>
      <c r="G235" s="217" t="s">
        <v>250</v>
      </c>
      <c r="H235" s="218">
        <v>219</v>
      </c>
      <c r="I235" s="219"/>
      <c r="J235" s="220">
        <f>ROUND(I235*H235,2)</f>
        <v>0</v>
      </c>
      <c r="K235" s="216" t="s">
        <v>166</v>
      </c>
      <c r="L235" s="46"/>
      <c r="M235" s="221" t="s">
        <v>19</v>
      </c>
      <c r="N235" s="222" t="s">
        <v>44</v>
      </c>
      <c r="O235" s="86"/>
      <c r="P235" s="223">
        <f>O235*H235</f>
        <v>0</v>
      </c>
      <c r="Q235" s="223">
        <v>0.00019000000000000001</v>
      </c>
      <c r="R235" s="223">
        <f>Q235*H235</f>
        <v>0.041610000000000001</v>
      </c>
      <c r="S235" s="223">
        <v>0</v>
      </c>
      <c r="T235" s="224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5" t="s">
        <v>263</v>
      </c>
      <c r="AT235" s="225" t="s">
        <v>162</v>
      </c>
      <c r="AU235" s="225" t="s">
        <v>83</v>
      </c>
      <c r="AY235" s="19" t="s">
        <v>160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9" t="s">
        <v>81</v>
      </c>
      <c r="BK235" s="226">
        <f>ROUND(I235*H235,2)</f>
        <v>0</v>
      </c>
      <c r="BL235" s="19" t="s">
        <v>263</v>
      </c>
      <c r="BM235" s="225" t="s">
        <v>4490</v>
      </c>
    </row>
    <row r="236" s="2" customFormat="1">
      <c r="A236" s="40"/>
      <c r="B236" s="41"/>
      <c r="C236" s="42"/>
      <c r="D236" s="227" t="s">
        <v>169</v>
      </c>
      <c r="E236" s="42"/>
      <c r="F236" s="228" t="s">
        <v>4491</v>
      </c>
      <c r="G236" s="42"/>
      <c r="H236" s="42"/>
      <c r="I236" s="229"/>
      <c r="J236" s="42"/>
      <c r="K236" s="42"/>
      <c r="L236" s="46"/>
      <c r="M236" s="230"/>
      <c r="N236" s="231"/>
      <c r="O236" s="86"/>
      <c r="P236" s="86"/>
      <c r="Q236" s="86"/>
      <c r="R236" s="86"/>
      <c r="S236" s="86"/>
      <c r="T236" s="87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169</v>
      </c>
      <c r="AU236" s="19" t="s">
        <v>83</v>
      </c>
    </row>
    <row r="237" s="13" customFormat="1">
      <c r="A237" s="13"/>
      <c r="B237" s="232"/>
      <c r="C237" s="233"/>
      <c r="D237" s="234" t="s">
        <v>171</v>
      </c>
      <c r="E237" s="235" t="s">
        <v>19</v>
      </c>
      <c r="F237" s="236" t="s">
        <v>4492</v>
      </c>
      <c r="G237" s="233"/>
      <c r="H237" s="237">
        <v>219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171</v>
      </c>
      <c r="AU237" s="243" t="s">
        <v>83</v>
      </c>
      <c r="AV237" s="13" t="s">
        <v>83</v>
      </c>
      <c r="AW237" s="13" t="s">
        <v>35</v>
      </c>
      <c r="AX237" s="13" t="s">
        <v>81</v>
      </c>
      <c r="AY237" s="243" t="s">
        <v>160</v>
      </c>
    </row>
    <row r="238" s="2" customFormat="1" ht="24.15" customHeight="1">
      <c r="A238" s="40"/>
      <c r="B238" s="41"/>
      <c r="C238" s="255" t="s">
        <v>461</v>
      </c>
      <c r="D238" s="255" t="s">
        <v>242</v>
      </c>
      <c r="E238" s="256" t="s">
        <v>4493</v>
      </c>
      <c r="F238" s="257" t="s">
        <v>4494</v>
      </c>
      <c r="G238" s="258" t="s">
        <v>250</v>
      </c>
      <c r="H238" s="259">
        <v>143.81999999999999</v>
      </c>
      <c r="I238" s="260"/>
      <c r="J238" s="261">
        <f>ROUND(I238*H238,2)</f>
        <v>0</v>
      </c>
      <c r="K238" s="257" t="s">
        <v>166</v>
      </c>
      <c r="L238" s="262"/>
      <c r="M238" s="263" t="s">
        <v>19</v>
      </c>
      <c r="N238" s="264" t="s">
        <v>44</v>
      </c>
      <c r="O238" s="86"/>
      <c r="P238" s="223">
        <f>O238*H238</f>
        <v>0</v>
      </c>
      <c r="Q238" s="223">
        <v>0.00059000000000000003</v>
      </c>
      <c r="R238" s="223">
        <f>Q238*H238</f>
        <v>0.084853800000000007</v>
      </c>
      <c r="S238" s="223">
        <v>0</v>
      </c>
      <c r="T238" s="224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5" t="s">
        <v>368</v>
      </c>
      <c r="AT238" s="225" t="s">
        <v>242</v>
      </c>
      <c r="AU238" s="225" t="s">
        <v>83</v>
      </c>
      <c r="AY238" s="19" t="s">
        <v>160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9" t="s">
        <v>81</v>
      </c>
      <c r="BK238" s="226">
        <f>ROUND(I238*H238,2)</f>
        <v>0</v>
      </c>
      <c r="BL238" s="19" t="s">
        <v>263</v>
      </c>
      <c r="BM238" s="225" t="s">
        <v>4495</v>
      </c>
    </row>
    <row r="239" s="13" customFormat="1">
      <c r="A239" s="13"/>
      <c r="B239" s="232"/>
      <c r="C239" s="233"/>
      <c r="D239" s="234" t="s">
        <v>171</v>
      </c>
      <c r="E239" s="233"/>
      <c r="F239" s="236" t="s">
        <v>4496</v>
      </c>
      <c r="G239" s="233"/>
      <c r="H239" s="237">
        <v>143.81999999999999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171</v>
      </c>
      <c r="AU239" s="243" t="s">
        <v>83</v>
      </c>
      <c r="AV239" s="13" t="s">
        <v>83</v>
      </c>
      <c r="AW239" s="13" t="s">
        <v>4</v>
      </c>
      <c r="AX239" s="13" t="s">
        <v>81</v>
      </c>
      <c r="AY239" s="243" t="s">
        <v>160</v>
      </c>
    </row>
    <row r="240" s="2" customFormat="1" ht="24.15" customHeight="1">
      <c r="A240" s="40"/>
      <c r="B240" s="41"/>
      <c r="C240" s="255" t="s">
        <v>631</v>
      </c>
      <c r="D240" s="255" t="s">
        <v>242</v>
      </c>
      <c r="E240" s="256" t="s">
        <v>4497</v>
      </c>
      <c r="F240" s="257" t="s">
        <v>4498</v>
      </c>
      <c r="G240" s="258" t="s">
        <v>250</v>
      </c>
      <c r="H240" s="259">
        <v>48.960000000000001</v>
      </c>
      <c r="I240" s="260"/>
      <c r="J240" s="261">
        <f>ROUND(I240*H240,2)</f>
        <v>0</v>
      </c>
      <c r="K240" s="257" t="s">
        <v>166</v>
      </c>
      <c r="L240" s="262"/>
      <c r="M240" s="263" t="s">
        <v>19</v>
      </c>
      <c r="N240" s="264" t="s">
        <v>44</v>
      </c>
      <c r="O240" s="86"/>
      <c r="P240" s="223">
        <f>O240*H240</f>
        <v>0</v>
      </c>
      <c r="Q240" s="223">
        <v>0.00064999999999999997</v>
      </c>
      <c r="R240" s="223">
        <f>Q240*H240</f>
        <v>0.031823999999999998</v>
      </c>
      <c r="S240" s="223">
        <v>0</v>
      </c>
      <c r="T240" s="224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5" t="s">
        <v>368</v>
      </c>
      <c r="AT240" s="225" t="s">
        <v>242</v>
      </c>
      <c r="AU240" s="225" t="s">
        <v>83</v>
      </c>
      <c r="AY240" s="19" t="s">
        <v>160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9" t="s">
        <v>81</v>
      </c>
      <c r="BK240" s="226">
        <f>ROUND(I240*H240,2)</f>
        <v>0</v>
      </c>
      <c r="BL240" s="19" t="s">
        <v>263</v>
      </c>
      <c r="BM240" s="225" t="s">
        <v>4499</v>
      </c>
    </row>
    <row r="241" s="13" customFormat="1">
      <c r="A241" s="13"/>
      <c r="B241" s="232"/>
      <c r="C241" s="233"/>
      <c r="D241" s="234" t="s">
        <v>171</v>
      </c>
      <c r="E241" s="233"/>
      <c r="F241" s="236" t="s">
        <v>4500</v>
      </c>
      <c r="G241" s="233"/>
      <c r="H241" s="237">
        <v>48.960000000000001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171</v>
      </c>
      <c r="AU241" s="243" t="s">
        <v>83</v>
      </c>
      <c r="AV241" s="13" t="s">
        <v>83</v>
      </c>
      <c r="AW241" s="13" t="s">
        <v>4</v>
      </c>
      <c r="AX241" s="13" t="s">
        <v>81</v>
      </c>
      <c r="AY241" s="243" t="s">
        <v>160</v>
      </c>
    </row>
    <row r="242" s="2" customFormat="1" ht="24.15" customHeight="1">
      <c r="A242" s="40"/>
      <c r="B242" s="41"/>
      <c r="C242" s="255" t="s">
        <v>636</v>
      </c>
      <c r="D242" s="255" t="s">
        <v>242</v>
      </c>
      <c r="E242" s="256" t="s">
        <v>4501</v>
      </c>
      <c r="F242" s="257" t="s">
        <v>4502</v>
      </c>
      <c r="G242" s="258" t="s">
        <v>250</v>
      </c>
      <c r="H242" s="259">
        <v>30.600000000000001</v>
      </c>
      <c r="I242" s="260"/>
      <c r="J242" s="261">
        <f>ROUND(I242*H242,2)</f>
        <v>0</v>
      </c>
      <c r="K242" s="257" t="s">
        <v>166</v>
      </c>
      <c r="L242" s="262"/>
      <c r="M242" s="263" t="s">
        <v>19</v>
      </c>
      <c r="N242" s="264" t="s">
        <v>44</v>
      </c>
      <c r="O242" s="86"/>
      <c r="P242" s="223">
        <f>O242*H242</f>
        <v>0</v>
      </c>
      <c r="Q242" s="223">
        <v>0.0010100000000000001</v>
      </c>
      <c r="R242" s="223">
        <f>Q242*H242</f>
        <v>0.030906000000000003</v>
      </c>
      <c r="S242" s="223">
        <v>0</v>
      </c>
      <c r="T242" s="224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5" t="s">
        <v>368</v>
      </c>
      <c r="AT242" s="225" t="s">
        <v>242</v>
      </c>
      <c r="AU242" s="225" t="s">
        <v>83</v>
      </c>
      <c r="AY242" s="19" t="s">
        <v>160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9" t="s">
        <v>81</v>
      </c>
      <c r="BK242" s="226">
        <f>ROUND(I242*H242,2)</f>
        <v>0</v>
      </c>
      <c r="BL242" s="19" t="s">
        <v>263</v>
      </c>
      <c r="BM242" s="225" t="s">
        <v>4503</v>
      </c>
    </row>
    <row r="243" s="13" customFormat="1">
      <c r="A243" s="13"/>
      <c r="B243" s="232"/>
      <c r="C243" s="233"/>
      <c r="D243" s="234" t="s">
        <v>171</v>
      </c>
      <c r="E243" s="233"/>
      <c r="F243" s="236" t="s">
        <v>4504</v>
      </c>
      <c r="G243" s="233"/>
      <c r="H243" s="237">
        <v>30.600000000000001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171</v>
      </c>
      <c r="AU243" s="243" t="s">
        <v>83</v>
      </c>
      <c r="AV243" s="13" t="s">
        <v>83</v>
      </c>
      <c r="AW243" s="13" t="s">
        <v>4</v>
      </c>
      <c r="AX243" s="13" t="s">
        <v>81</v>
      </c>
      <c r="AY243" s="243" t="s">
        <v>160</v>
      </c>
    </row>
    <row r="244" s="2" customFormat="1" ht="33" customHeight="1">
      <c r="A244" s="40"/>
      <c r="B244" s="41"/>
      <c r="C244" s="214" t="s">
        <v>642</v>
      </c>
      <c r="D244" s="214" t="s">
        <v>162</v>
      </c>
      <c r="E244" s="215" t="s">
        <v>4505</v>
      </c>
      <c r="F244" s="216" t="s">
        <v>4506</v>
      </c>
      <c r="G244" s="217" t="s">
        <v>250</v>
      </c>
      <c r="H244" s="218">
        <v>32</v>
      </c>
      <c r="I244" s="219"/>
      <c r="J244" s="220">
        <f>ROUND(I244*H244,2)</f>
        <v>0</v>
      </c>
      <c r="K244" s="216" t="s">
        <v>166</v>
      </c>
      <c r="L244" s="46"/>
      <c r="M244" s="221" t="s">
        <v>19</v>
      </c>
      <c r="N244" s="222" t="s">
        <v>44</v>
      </c>
      <c r="O244" s="86"/>
      <c r="P244" s="223">
        <f>O244*H244</f>
        <v>0</v>
      </c>
      <c r="Q244" s="223">
        <v>0.00027</v>
      </c>
      <c r="R244" s="223">
        <f>Q244*H244</f>
        <v>0.0086400000000000001</v>
      </c>
      <c r="S244" s="223">
        <v>0</v>
      </c>
      <c r="T244" s="224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5" t="s">
        <v>263</v>
      </c>
      <c r="AT244" s="225" t="s">
        <v>162</v>
      </c>
      <c r="AU244" s="225" t="s">
        <v>83</v>
      </c>
      <c r="AY244" s="19" t="s">
        <v>160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9" t="s">
        <v>81</v>
      </c>
      <c r="BK244" s="226">
        <f>ROUND(I244*H244,2)</f>
        <v>0</v>
      </c>
      <c r="BL244" s="19" t="s">
        <v>263</v>
      </c>
      <c r="BM244" s="225" t="s">
        <v>4507</v>
      </c>
    </row>
    <row r="245" s="2" customFormat="1">
      <c r="A245" s="40"/>
      <c r="B245" s="41"/>
      <c r="C245" s="42"/>
      <c r="D245" s="227" t="s">
        <v>169</v>
      </c>
      <c r="E245" s="42"/>
      <c r="F245" s="228" t="s">
        <v>4508</v>
      </c>
      <c r="G245" s="42"/>
      <c r="H245" s="42"/>
      <c r="I245" s="229"/>
      <c r="J245" s="42"/>
      <c r="K245" s="42"/>
      <c r="L245" s="46"/>
      <c r="M245" s="230"/>
      <c r="N245" s="231"/>
      <c r="O245" s="86"/>
      <c r="P245" s="86"/>
      <c r="Q245" s="86"/>
      <c r="R245" s="86"/>
      <c r="S245" s="86"/>
      <c r="T245" s="87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169</v>
      </c>
      <c r="AU245" s="19" t="s">
        <v>83</v>
      </c>
    </row>
    <row r="246" s="13" customFormat="1">
      <c r="A246" s="13"/>
      <c r="B246" s="232"/>
      <c r="C246" s="233"/>
      <c r="D246" s="234" t="s">
        <v>171</v>
      </c>
      <c r="E246" s="235" t="s">
        <v>19</v>
      </c>
      <c r="F246" s="236" t="s">
        <v>4509</v>
      </c>
      <c r="G246" s="233"/>
      <c r="H246" s="237">
        <v>32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171</v>
      </c>
      <c r="AU246" s="243" t="s">
        <v>83</v>
      </c>
      <c r="AV246" s="13" t="s">
        <v>83</v>
      </c>
      <c r="AW246" s="13" t="s">
        <v>35</v>
      </c>
      <c r="AX246" s="13" t="s">
        <v>81</v>
      </c>
      <c r="AY246" s="243" t="s">
        <v>160</v>
      </c>
    </row>
    <row r="247" s="2" customFormat="1" ht="24.15" customHeight="1">
      <c r="A247" s="40"/>
      <c r="B247" s="41"/>
      <c r="C247" s="255" t="s">
        <v>647</v>
      </c>
      <c r="D247" s="255" t="s">
        <v>242</v>
      </c>
      <c r="E247" s="256" t="s">
        <v>4510</v>
      </c>
      <c r="F247" s="257" t="s">
        <v>4511</v>
      </c>
      <c r="G247" s="258" t="s">
        <v>250</v>
      </c>
      <c r="H247" s="259">
        <v>14.279999999999999</v>
      </c>
      <c r="I247" s="260"/>
      <c r="J247" s="261">
        <f>ROUND(I247*H247,2)</f>
        <v>0</v>
      </c>
      <c r="K247" s="257" t="s">
        <v>166</v>
      </c>
      <c r="L247" s="262"/>
      <c r="M247" s="263" t="s">
        <v>19</v>
      </c>
      <c r="N247" s="264" t="s">
        <v>44</v>
      </c>
      <c r="O247" s="86"/>
      <c r="P247" s="223">
        <f>O247*H247</f>
        <v>0</v>
      </c>
      <c r="Q247" s="223">
        <v>0.0011800000000000001</v>
      </c>
      <c r="R247" s="223">
        <f>Q247*H247</f>
        <v>0.016850400000000001</v>
      </c>
      <c r="S247" s="223">
        <v>0</v>
      </c>
      <c r="T247" s="224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5" t="s">
        <v>368</v>
      </c>
      <c r="AT247" s="225" t="s">
        <v>242</v>
      </c>
      <c r="AU247" s="225" t="s">
        <v>83</v>
      </c>
      <c r="AY247" s="19" t="s">
        <v>160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9" t="s">
        <v>81</v>
      </c>
      <c r="BK247" s="226">
        <f>ROUND(I247*H247,2)</f>
        <v>0</v>
      </c>
      <c r="BL247" s="19" t="s">
        <v>263</v>
      </c>
      <c r="BM247" s="225" t="s">
        <v>4512</v>
      </c>
    </row>
    <row r="248" s="13" customFormat="1">
      <c r="A248" s="13"/>
      <c r="B248" s="232"/>
      <c r="C248" s="233"/>
      <c r="D248" s="234" t="s">
        <v>171</v>
      </c>
      <c r="E248" s="233"/>
      <c r="F248" s="236" t="s">
        <v>4513</v>
      </c>
      <c r="G248" s="233"/>
      <c r="H248" s="237">
        <v>14.279999999999999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171</v>
      </c>
      <c r="AU248" s="243" t="s">
        <v>83</v>
      </c>
      <c r="AV248" s="13" t="s">
        <v>83</v>
      </c>
      <c r="AW248" s="13" t="s">
        <v>4</v>
      </c>
      <c r="AX248" s="13" t="s">
        <v>81</v>
      </c>
      <c r="AY248" s="243" t="s">
        <v>160</v>
      </c>
    </row>
    <row r="249" s="2" customFormat="1" ht="24.15" customHeight="1">
      <c r="A249" s="40"/>
      <c r="B249" s="41"/>
      <c r="C249" s="255" t="s">
        <v>651</v>
      </c>
      <c r="D249" s="255" t="s">
        <v>242</v>
      </c>
      <c r="E249" s="256" t="s">
        <v>4514</v>
      </c>
      <c r="F249" s="257" t="s">
        <v>4515</v>
      </c>
      <c r="G249" s="258" t="s">
        <v>250</v>
      </c>
      <c r="H249" s="259">
        <v>18.359999999999999</v>
      </c>
      <c r="I249" s="260"/>
      <c r="J249" s="261">
        <f>ROUND(I249*H249,2)</f>
        <v>0</v>
      </c>
      <c r="K249" s="257" t="s">
        <v>166</v>
      </c>
      <c r="L249" s="262"/>
      <c r="M249" s="263" t="s">
        <v>19</v>
      </c>
      <c r="N249" s="264" t="s">
        <v>44</v>
      </c>
      <c r="O249" s="86"/>
      <c r="P249" s="223">
        <f>O249*H249</f>
        <v>0</v>
      </c>
      <c r="Q249" s="223">
        <v>0.00125</v>
      </c>
      <c r="R249" s="223">
        <f>Q249*H249</f>
        <v>0.022949999999999998</v>
      </c>
      <c r="S249" s="223">
        <v>0</v>
      </c>
      <c r="T249" s="224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5" t="s">
        <v>368</v>
      </c>
      <c r="AT249" s="225" t="s">
        <v>242</v>
      </c>
      <c r="AU249" s="225" t="s">
        <v>83</v>
      </c>
      <c r="AY249" s="19" t="s">
        <v>160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9" t="s">
        <v>81</v>
      </c>
      <c r="BK249" s="226">
        <f>ROUND(I249*H249,2)</f>
        <v>0</v>
      </c>
      <c r="BL249" s="19" t="s">
        <v>263</v>
      </c>
      <c r="BM249" s="225" t="s">
        <v>4516</v>
      </c>
    </row>
    <row r="250" s="13" customFormat="1">
      <c r="A250" s="13"/>
      <c r="B250" s="232"/>
      <c r="C250" s="233"/>
      <c r="D250" s="234" t="s">
        <v>171</v>
      </c>
      <c r="E250" s="233"/>
      <c r="F250" s="236" t="s">
        <v>4517</v>
      </c>
      <c r="G250" s="233"/>
      <c r="H250" s="237">
        <v>18.359999999999999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171</v>
      </c>
      <c r="AU250" s="243" t="s">
        <v>83</v>
      </c>
      <c r="AV250" s="13" t="s">
        <v>83</v>
      </c>
      <c r="AW250" s="13" t="s">
        <v>4</v>
      </c>
      <c r="AX250" s="13" t="s">
        <v>81</v>
      </c>
      <c r="AY250" s="243" t="s">
        <v>160</v>
      </c>
    </row>
    <row r="251" s="2" customFormat="1" ht="24.15" customHeight="1">
      <c r="A251" s="40"/>
      <c r="B251" s="41"/>
      <c r="C251" s="214" t="s">
        <v>657</v>
      </c>
      <c r="D251" s="214" t="s">
        <v>162</v>
      </c>
      <c r="E251" s="215" t="s">
        <v>2251</v>
      </c>
      <c r="F251" s="216" t="s">
        <v>2252</v>
      </c>
      <c r="G251" s="217" t="s">
        <v>213</v>
      </c>
      <c r="H251" s="218">
        <v>0.27400000000000002</v>
      </c>
      <c r="I251" s="219"/>
      <c r="J251" s="220">
        <f>ROUND(I251*H251,2)</f>
        <v>0</v>
      </c>
      <c r="K251" s="216" t="s">
        <v>166</v>
      </c>
      <c r="L251" s="46"/>
      <c r="M251" s="221" t="s">
        <v>19</v>
      </c>
      <c r="N251" s="222" t="s">
        <v>44</v>
      </c>
      <c r="O251" s="86"/>
      <c r="P251" s="223">
        <f>O251*H251</f>
        <v>0</v>
      </c>
      <c r="Q251" s="223">
        <v>0</v>
      </c>
      <c r="R251" s="223">
        <f>Q251*H251</f>
        <v>0</v>
      </c>
      <c r="S251" s="223">
        <v>0</v>
      </c>
      <c r="T251" s="224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5" t="s">
        <v>263</v>
      </c>
      <c r="AT251" s="225" t="s">
        <v>162</v>
      </c>
      <c r="AU251" s="225" t="s">
        <v>83</v>
      </c>
      <c r="AY251" s="19" t="s">
        <v>160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9" t="s">
        <v>81</v>
      </c>
      <c r="BK251" s="226">
        <f>ROUND(I251*H251,2)</f>
        <v>0</v>
      </c>
      <c r="BL251" s="19" t="s">
        <v>263</v>
      </c>
      <c r="BM251" s="225" t="s">
        <v>4518</v>
      </c>
    </row>
    <row r="252" s="2" customFormat="1">
      <c r="A252" s="40"/>
      <c r="B252" s="41"/>
      <c r="C252" s="42"/>
      <c r="D252" s="227" t="s">
        <v>169</v>
      </c>
      <c r="E252" s="42"/>
      <c r="F252" s="228" t="s">
        <v>2254</v>
      </c>
      <c r="G252" s="42"/>
      <c r="H252" s="42"/>
      <c r="I252" s="229"/>
      <c r="J252" s="42"/>
      <c r="K252" s="42"/>
      <c r="L252" s="46"/>
      <c r="M252" s="230"/>
      <c r="N252" s="231"/>
      <c r="O252" s="86"/>
      <c r="P252" s="86"/>
      <c r="Q252" s="86"/>
      <c r="R252" s="86"/>
      <c r="S252" s="86"/>
      <c r="T252" s="87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169</v>
      </c>
      <c r="AU252" s="19" t="s">
        <v>83</v>
      </c>
    </row>
    <row r="253" s="12" customFormat="1" ht="22.8" customHeight="1">
      <c r="A253" s="12"/>
      <c r="B253" s="198"/>
      <c r="C253" s="199"/>
      <c r="D253" s="200" t="s">
        <v>72</v>
      </c>
      <c r="E253" s="212" t="s">
        <v>4519</v>
      </c>
      <c r="F253" s="212" t="s">
        <v>4520</v>
      </c>
      <c r="G253" s="199"/>
      <c r="H253" s="199"/>
      <c r="I253" s="202"/>
      <c r="J253" s="213">
        <f>BK253</f>
        <v>0</v>
      </c>
      <c r="K253" s="199"/>
      <c r="L253" s="204"/>
      <c r="M253" s="205"/>
      <c r="N253" s="206"/>
      <c r="O253" s="206"/>
      <c r="P253" s="207">
        <f>SUM(P254:P321)</f>
        <v>0</v>
      </c>
      <c r="Q253" s="206"/>
      <c r="R253" s="207">
        <f>SUM(R254:R321)</f>
        <v>1.0213699999999999</v>
      </c>
      <c r="S253" s="206"/>
      <c r="T253" s="208">
        <f>SUM(T254:T321)</f>
        <v>0.01052</v>
      </c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R253" s="209" t="s">
        <v>83</v>
      </c>
      <c r="AT253" s="210" t="s">
        <v>72</v>
      </c>
      <c r="AU253" s="210" t="s">
        <v>81</v>
      </c>
      <c r="AY253" s="209" t="s">
        <v>160</v>
      </c>
      <c r="BK253" s="211">
        <f>SUM(BK254:BK321)</f>
        <v>0</v>
      </c>
    </row>
    <row r="254" s="2" customFormat="1" ht="16.5" customHeight="1">
      <c r="A254" s="40"/>
      <c r="B254" s="41"/>
      <c r="C254" s="214" t="s">
        <v>661</v>
      </c>
      <c r="D254" s="214" t="s">
        <v>162</v>
      </c>
      <c r="E254" s="215" t="s">
        <v>4521</v>
      </c>
      <c r="F254" s="216" t="s">
        <v>4522</v>
      </c>
      <c r="G254" s="217" t="s">
        <v>250</v>
      </c>
      <c r="H254" s="218">
        <v>4</v>
      </c>
      <c r="I254" s="219"/>
      <c r="J254" s="220">
        <f>ROUND(I254*H254,2)</f>
        <v>0</v>
      </c>
      <c r="K254" s="216" t="s">
        <v>166</v>
      </c>
      <c r="L254" s="46"/>
      <c r="M254" s="221" t="s">
        <v>19</v>
      </c>
      <c r="N254" s="222" t="s">
        <v>44</v>
      </c>
      <c r="O254" s="86"/>
      <c r="P254" s="223">
        <f>O254*H254</f>
        <v>0</v>
      </c>
      <c r="Q254" s="223">
        <v>0</v>
      </c>
      <c r="R254" s="223">
        <f>Q254*H254</f>
        <v>0</v>
      </c>
      <c r="S254" s="223">
        <v>0.00263</v>
      </c>
      <c r="T254" s="224">
        <f>S254*H254</f>
        <v>0.01052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5" t="s">
        <v>167</v>
      </c>
      <c r="AT254" s="225" t="s">
        <v>162</v>
      </c>
      <c r="AU254" s="225" t="s">
        <v>83</v>
      </c>
      <c r="AY254" s="19" t="s">
        <v>160</v>
      </c>
      <c r="BE254" s="226">
        <f>IF(N254="základní",J254,0)</f>
        <v>0</v>
      </c>
      <c r="BF254" s="226">
        <f>IF(N254="snížená",J254,0)</f>
        <v>0</v>
      </c>
      <c r="BG254" s="226">
        <f>IF(N254="zákl. přenesená",J254,0)</f>
        <v>0</v>
      </c>
      <c r="BH254" s="226">
        <f>IF(N254="sníž. přenesená",J254,0)</f>
        <v>0</v>
      </c>
      <c r="BI254" s="226">
        <f>IF(N254="nulová",J254,0)</f>
        <v>0</v>
      </c>
      <c r="BJ254" s="19" t="s">
        <v>81</v>
      </c>
      <c r="BK254" s="226">
        <f>ROUND(I254*H254,2)</f>
        <v>0</v>
      </c>
      <c r="BL254" s="19" t="s">
        <v>167</v>
      </c>
      <c r="BM254" s="225" t="s">
        <v>4523</v>
      </c>
    </row>
    <row r="255" s="2" customFormat="1">
      <c r="A255" s="40"/>
      <c r="B255" s="41"/>
      <c r="C255" s="42"/>
      <c r="D255" s="227" t="s">
        <v>169</v>
      </c>
      <c r="E255" s="42"/>
      <c r="F255" s="228" t="s">
        <v>4524</v>
      </c>
      <c r="G255" s="42"/>
      <c r="H255" s="42"/>
      <c r="I255" s="229"/>
      <c r="J255" s="42"/>
      <c r="K255" s="42"/>
      <c r="L255" s="46"/>
      <c r="M255" s="230"/>
      <c r="N255" s="231"/>
      <c r="O255" s="86"/>
      <c r="P255" s="86"/>
      <c r="Q255" s="86"/>
      <c r="R255" s="86"/>
      <c r="S255" s="86"/>
      <c r="T255" s="87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169</v>
      </c>
      <c r="AU255" s="19" t="s">
        <v>83</v>
      </c>
    </row>
    <row r="256" s="2" customFormat="1" ht="21.75" customHeight="1">
      <c r="A256" s="40"/>
      <c r="B256" s="41"/>
      <c r="C256" s="214" t="s">
        <v>668</v>
      </c>
      <c r="D256" s="214" t="s">
        <v>162</v>
      </c>
      <c r="E256" s="215" t="s">
        <v>4525</v>
      </c>
      <c r="F256" s="216" t="s">
        <v>4526</v>
      </c>
      <c r="G256" s="217" t="s">
        <v>250</v>
      </c>
      <c r="H256" s="218">
        <v>51</v>
      </c>
      <c r="I256" s="219"/>
      <c r="J256" s="220">
        <f>ROUND(I256*H256,2)</f>
        <v>0</v>
      </c>
      <c r="K256" s="216" t="s">
        <v>166</v>
      </c>
      <c r="L256" s="46"/>
      <c r="M256" s="221" t="s">
        <v>19</v>
      </c>
      <c r="N256" s="222" t="s">
        <v>44</v>
      </c>
      <c r="O256" s="86"/>
      <c r="P256" s="223">
        <f>O256*H256</f>
        <v>0</v>
      </c>
      <c r="Q256" s="223">
        <v>0.0016800000000000001</v>
      </c>
      <c r="R256" s="223">
        <f>Q256*H256</f>
        <v>0.085680000000000006</v>
      </c>
      <c r="S256" s="223">
        <v>0</v>
      </c>
      <c r="T256" s="224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5" t="s">
        <v>263</v>
      </c>
      <c r="AT256" s="225" t="s">
        <v>162</v>
      </c>
      <c r="AU256" s="225" t="s">
        <v>83</v>
      </c>
      <c r="AY256" s="19" t="s">
        <v>160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9" t="s">
        <v>81</v>
      </c>
      <c r="BK256" s="226">
        <f>ROUND(I256*H256,2)</f>
        <v>0</v>
      </c>
      <c r="BL256" s="19" t="s">
        <v>263</v>
      </c>
      <c r="BM256" s="225" t="s">
        <v>4527</v>
      </c>
    </row>
    <row r="257" s="2" customFormat="1">
      <c r="A257" s="40"/>
      <c r="B257" s="41"/>
      <c r="C257" s="42"/>
      <c r="D257" s="227" t="s">
        <v>169</v>
      </c>
      <c r="E257" s="42"/>
      <c r="F257" s="228" t="s">
        <v>4528</v>
      </c>
      <c r="G257" s="42"/>
      <c r="H257" s="42"/>
      <c r="I257" s="229"/>
      <c r="J257" s="42"/>
      <c r="K257" s="42"/>
      <c r="L257" s="46"/>
      <c r="M257" s="230"/>
      <c r="N257" s="231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169</v>
      </c>
      <c r="AU257" s="19" t="s">
        <v>83</v>
      </c>
    </row>
    <row r="258" s="2" customFormat="1" ht="21.75" customHeight="1">
      <c r="A258" s="40"/>
      <c r="B258" s="41"/>
      <c r="C258" s="214" t="s">
        <v>672</v>
      </c>
      <c r="D258" s="214" t="s">
        <v>162</v>
      </c>
      <c r="E258" s="215" t="s">
        <v>4529</v>
      </c>
      <c r="F258" s="216" t="s">
        <v>4530</v>
      </c>
      <c r="G258" s="217" t="s">
        <v>250</v>
      </c>
      <c r="H258" s="218">
        <v>62</v>
      </c>
      <c r="I258" s="219"/>
      <c r="J258" s="220">
        <f>ROUND(I258*H258,2)</f>
        <v>0</v>
      </c>
      <c r="K258" s="216" t="s">
        <v>166</v>
      </c>
      <c r="L258" s="46"/>
      <c r="M258" s="221" t="s">
        <v>19</v>
      </c>
      <c r="N258" s="222" t="s">
        <v>44</v>
      </c>
      <c r="O258" s="86"/>
      <c r="P258" s="223">
        <f>O258*H258</f>
        <v>0</v>
      </c>
      <c r="Q258" s="223">
        <v>0.00191</v>
      </c>
      <c r="R258" s="223">
        <f>Q258*H258</f>
        <v>0.11842</v>
      </c>
      <c r="S258" s="223">
        <v>0</v>
      </c>
      <c r="T258" s="224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5" t="s">
        <v>263</v>
      </c>
      <c r="AT258" s="225" t="s">
        <v>162</v>
      </c>
      <c r="AU258" s="225" t="s">
        <v>83</v>
      </c>
      <c r="AY258" s="19" t="s">
        <v>160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9" t="s">
        <v>81</v>
      </c>
      <c r="BK258" s="226">
        <f>ROUND(I258*H258,2)</f>
        <v>0</v>
      </c>
      <c r="BL258" s="19" t="s">
        <v>263</v>
      </c>
      <c r="BM258" s="225" t="s">
        <v>4531</v>
      </c>
    </row>
    <row r="259" s="2" customFormat="1">
      <c r="A259" s="40"/>
      <c r="B259" s="41"/>
      <c r="C259" s="42"/>
      <c r="D259" s="227" t="s">
        <v>169</v>
      </c>
      <c r="E259" s="42"/>
      <c r="F259" s="228" t="s">
        <v>4532</v>
      </c>
      <c r="G259" s="42"/>
      <c r="H259" s="42"/>
      <c r="I259" s="229"/>
      <c r="J259" s="42"/>
      <c r="K259" s="42"/>
      <c r="L259" s="46"/>
      <c r="M259" s="230"/>
      <c r="N259" s="231"/>
      <c r="O259" s="86"/>
      <c r="P259" s="86"/>
      <c r="Q259" s="86"/>
      <c r="R259" s="86"/>
      <c r="S259" s="86"/>
      <c r="T259" s="87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169</v>
      </c>
      <c r="AU259" s="19" t="s">
        <v>83</v>
      </c>
    </row>
    <row r="260" s="2" customFormat="1" ht="21.75" customHeight="1">
      <c r="A260" s="40"/>
      <c r="B260" s="41"/>
      <c r="C260" s="214" t="s">
        <v>676</v>
      </c>
      <c r="D260" s="214" t="s">
        <v>162</v>
      </c>
      <c r="E260" s="215" t="s">
        <v>4533</v>
      </c>
      <c r="F260" s="216" t="s">
        <v>4534</v>
      </c>
      <c r="G260" s="217" t="s">
        <v>250</v>
      </c>
      <c r="H260" s="218">
        <v>72</v>
      </c>
      <c r="I260" s="219"/>
      <c r="J260" s="220">
        <f>ROUND(I260*H260,2)</f>
        <v>0</v>
      </c>
      <c r="K260" s="216" t="s">
        <v>166</v>
      </c>
      <c r="L260" s="46"/>
      <c r="M260" s="221" t="s">
        <v>19</v>
      </c>
      <c r="N260" s="222" t="s">
        <v>44</v>
      </c>
      <c r="O260" s="86"/>
      <c r="P260" s="223">
        <f>O260*H260</f>
        <v>0</v>
      </c>
      <c r="Q260" s="223">
        <v>0.0030799999999999998</v>
      </c>
      <c r="R260" s="223">
        <f>Q260*H260</f>
        <v>0.22175999999999999</v>
      </c>
      <c r="S260" s="223">
        <v>0</v>
      </c>
      <c r="T260" s="224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25" t="s">
        <v>263</v>
      </c>
      <c r="AT260" s="225" t="s">
        <v>162</v>
      </c>
      <c r="AU260" s="225" t="s">
        <v>83</v>
      </c>
      <c r="AY260" s="19" t="s">
        <v>160</v>
      </c>
      <c r="BE260" s="226">
        <f>IF(N260="základní",J260,0)</f>
        <v>0</v>
      </c>
      <c r="BF260" s="226">
        <f>IF(N260="snížená",J260,0)</f>
        <v>0</v>
      </c>
      <c r="BG260" s="226">
        <f>IF(N260="zákl. přenesená",J260,0)</f>
        <v>0</v>
      </c>
      <c r="BH260" s="226">
        <f>IF(N260="sníž. přenesená",J260,0)</f>
        <v>0</v>
      </c>
      <c r="BI260" s="226">
        <f>IF(N260="nulová",J260,0)</f>
        <v>0</v>
      </c>
      <c r="BJ260" s="19" t="s">
        <v>81</v>
      </c>
      <c r="BK260" s="226">
        <f>ROUND(I260*H260,2)</f>
        <v>0</v>
      </c>
      <c r="BL260" s="19" t="s">
        <v>263</v>
      </c>
      <c r="BM260" s="225" t="s">
        <v>4535</v>
      </c>
    </row>
    <row r="261" s="2" customFormat="1">
      <c r="A261" s="40"/>
      <c r="B261" s="41"/>
      <c r="C261" s="42"/>
      <c r="D261" s="227" t="s">
        <v>169</v>
      </c>
      <c r="E261" s="42"/>
      <c r="F261" s="228" t="s">
        <v>4536</v>
      </c>
      <c r="G261" s="42"/>
      <c r="H261" s="42"/>
      <c r="I261" s="229"/>
      <c r="J261" s="42"/>
      <c r="K261" s="42"/>
      <c r="L261" s="46"/>
      <c r="M261" s="230"/>
      <c r="N261" s="231"/>
      <c r="O261" s="86"/>
      <c r="P261" s="86"/>
      <c r="Q261" s="86"/>
      <c r="R261" s="86"/>
      <c r="S261" s="86"/>
      <c r="T261" s="87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9" t="s">
        <v>169</v>
      </c>
      <c r="AU261" s="19" t="s">
        <v>83</v>
      </c>
    </row>
    <row r="262" s="2" customFormat="1" ht="21.75" customHeight="1">
      <c r="A262" s="40"/>
      <c r="B262" s="41"/>
      <c r="C262" s="214" t="s">
        <v>682</v>
      </c>
      <c r="D262" s="214" t="s">
        <v>162</v>
      </c>
      <c r="E262" s="215" t="s">
        <v>4537</v>
      </c>
      <c r="F262" s="216" t="s">
        <v>4538</v>
      </c>
      <c r="G262" s="217" t="s">
        <v>250</v>
      </c>
      <c r="H262" s="218">
        <v>60</v>
      </c>
      <c r="I262" s="219"/>
      <c r="J262" s="220">
        <f>ROUND(I262*H262,2)</f>
        <v>0</v>
      </c>
      <c r="K262" s="216" t="s">
        <v>166</v>
      </c>
      <c r="L262" s="46"/>
      <c r="M262" s="221" t="s">
        <v>19</v>
      </c>
      <c r="N262" s="222" t="s">
        <v>44</v>
      </c>
      <c r="O262" s="86"/>
      <c r="P262" s="223">
        <f>O262*H262</f>
        <v>0</v>
      </c>
      <c r="Q262" s="223">
        <v>0.00142</v>
      </c>
      <c r="R262" s="223">
        <f>Q262*H262</f>
        <v>0.085199999999999998</v>
      </c>
      <c r="S262" s="223">
        <v>0</v>
      </c>
      <c r="T262" s="224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5" t="s">
        <v>263</v>
      </c>
      <c r="AT262" s="225" t="s">
        <v>162</v>
      </c>
      <c r="AU262" s="225" t="s">
        <v>83</v>
      </c>
      <c r="AY262" s="19" t="s">
        <v>160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9" t="s">
        <v>81</v>
      </c>
      <c r="BK262" s="226">
        <f>ROUND(I262*H262,2)</f>
        <v>0</v>
      </c>
      <c r="BL262" s="19" t="s">
        <v>263</v>
      </c>
      <c r="BM262" s="225" t="s">
        <v>4539</v>
      </c>
    </row>
    <row r="263" s="2" customFormat="1">
      <c r="A263" s="40"/>
      <c r="B263" s="41"/>
      <c r="C263" s="42"/>
      <c r="D263" s="227" t="s">
        <v>169</v>
      </c>
      <c r="E263" s="42"/>
      <c r="F263" s="228" t="s">
        <v>4540</v>
      </c>
      <c r="G263" s="42"/>
      <c r="H263" s="42"/>
      <c r="I263" s="229"/>
      <c r="J263" s="42"/>
      <c r="K263" s="42"/>
      <c r="L263" s="46"/>
      <c r="M263" s="230"/>
      <c r="N263" s="231"/>
      <c r="O263" s="86"/>
      <c r="P263" s="86"/>
      <c r="Q263" s="86"/>
      <c r="R263" s="86"/>
      <c r="S263" s="86"/>
      <c r="T263" s="87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169</v>
      </c>
      <c r="AU263" s="19" t="s">
        <v>83</v>
      </c>
    </row>
    <row r="264" s="2" customFormat="1" ht="21.75" customHeight="1">
      <c r="A264" s="40"/>
      <c r="B264" s="41"/>
      <c r="C264" s="214" t="s">
        <v>686</v>
      </c>
      <c r="D264" s="214" t="s">
        <v>162</v>
      </c>
      <c r="E264" s="215" t="s">
        <v>4541</v>
      </c>
      <c r="F264" s="216" t="s">
        <v>4542</v>
      </c>
      <c r="G264" s="217" t="s">
        <v>250</v>
      </c>
      <c r="H264" s="218">
        <v>63</v>
      </c>
      <c r="I264" s="219"/>
      <c r="J264" s="220">
        <f>ROUND(I264*H264,2)</f>
        <v>0</v>
      </c>
      <c r="K264" s="216" t="s">
        <v>166</v>
      </c>
      <c r="L264" s="46"/>
      <c r="M264" s="221" t="s">
        <v>19</v>
      </c>
      <c r="N264" s="222" t="s">
        <v>44</v>
      </c>
      <c r="O264" s="86"/>
      <c r="P264" s="223">
        <f>O264*H264</f>
        <v>0</v>
      </c>
      <c r="Q264" s="223">
        <v>0.00197</v>
      </c>
      <c r="R264" s="223">
        <f>Q264*H264</f>
        <v>0.12411</v>
      </c>
      <c r="S264" s="223">
        <v>0</v>
      </c>
      <c r="T264" s="224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5" t="s">
        <v>263</v>
      </c>
      <c r="AT264" s="225" t="s">
        <v>162</v>
      </c>
      <c r="AU264" s="225" t="s">
        <v>83</v>
      </c>
      <c r="AY264" s="19" t="s">
        <v>160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9" t="s">
        <v>81</v>
      </c>
      <c r="BK264" s="226">
        <f>ROUND(I264*H264,2)</f>
        <v>0</v>
      </c>
      <c r="BL264" s="19" t="s">
        <v>263</v>
      </c>
      <c r="BM264" s="225" t="s">
        <v>4543</v>
      </c>
    </row>
    <row r="265" s="2" customFormat="1">
      <c r="A265" s="40"/>
      <c r="B265" s="41"/>
      <c r="C265" s="42"/>
      <c r="D265" s="227" t="s">
        <v>169</v>
      </c>
      <c r="E265" s="42"/>
      <c r="F265" s="228" t="s">
        <v>4544</v>
      </c>
      <c r="G265" s="42"/>
      <c r="H265" s="42"/>
      <c r="I265" s="229"/>
      <c r="J265" s="42"/>
      <c r="K265" s="42"/>
      <c r="L265" s="46"/>
      <c r="M265" s="230"/>
      <c r="N265" s="231"/>
      <c r="O265" s="86"/>
      <c r="P265" s="86"/>
      <c r="Q265" s="86"/>
      <c r="R265" s="86"/>
      <c r="S265" s="86"/>
      <c r="T265" s="87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169</v>
      </c>
      <c r="AU265" s="19" t="s">
        <v>83</v>
      </c>
    </row>
    <row r="266" s="2" customFormat="1" ht="16.5" customHeight="1">
      <c r="A266" s="40"/>
      <c r="B266" s="41"/>
      <c r="C266" s="214" t="s">
        <v>691</v>
      </c>
      <c r="D266" s="214" t="s">
        <v>162</v>
      </c>
      <c r="E266" s="215" t="s">
        <v>4545</v>
      </c>
      <c r="F266" s="216" t="s">
        <v>4546</v>
      </c>
      <c r="G266" s="217" t="s">
        <v>250</v>
      </c>
      <c r="H266" s="218">
        <v>54</v>
      </c>
      <c r="I266" s="219"/>
      <c r="J266" s="220">
        <f>ROUND(I266*H266,2)</f>
        <v>0</v>
      </c>
      <c r="K266" s="216" t="s">
        <v>166</v>
      </c>
      <c r="L266" s="46"/>
      <c r="M266" s="221" t="s">
        <v>19</v>
      </c>
      <c r="N266" s="222" t="s">
        <v>44</v>
      </c>
      <c r="O266" s="86"/>
      <c r="P266" s="223">
        <f>O266*H266</f>
        <v>0</v>
      </c>
      <c r="Q266" s="223">
        <v>0.00063000000000000003</v>
      </c>
      <c r="R266" s="223">
        <f>Q266*H266</f>
        <v>0.034020000000000002</v>
      </c>
      <c r="S266" s="223">
        <v>0</v>
      </c>
      <c r="T266" s="224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5" t="s">
        <v>263</v>
      </c>
      <c r="AT266" s="225" t="s">
        <v>162</v>
      </c>
      <c r="AU266" s="225" t="s">
        <v>83</v>
      </c>
      <c r="AY266" s="19" t="s">
        <v>160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9" t="s">
        <v>81</v>
      </c>
      <c r="BK266" s="226">
        <f>ROUND(I266*H266,2)</f>
        <v>0</v>
      </c>
      <c r="BL266" s="19" t="s">
        <v>263</v>
      </c>
      <c r="BM266" s="225" t="s">
        <v>4547</v>
      </c>
    </row>
    <row r="267" s="2" customFormat="1">
      <c r="A267" s="40"/>
      <c r="B267" s="41"/>
      <c r="C267" s="42"/>
      <c r="D267" s="227" t="s">
        <v>169</v>
      </c>
      <c r="E267" s="42"/>
      <c r="F267" s="228" t="s">
        <v>4548</v>
      </c>
      <c r="G267" s="42"/>
      <c r="H267" s="42"/>
      <c r="I267" s="229"/>
      <c r="J267" s="42"/>
      <c r="K267" s="42"/>
      <c r="L267" s="46"/>
      <c r="M267" s="230"/>
      <c r="N267" s="231"/>
      <c r="O267" s="86"/>
      <c r="P267" s="86"/>
      <c r="Q267" s="86"/>
      <c r="R267" s="86"/>
      <c r="S267" s="86"/>
      <c r="T267" s="87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169</v>
      </c>
      <c r="AU267" s="19" t="s">
        <v>83</v>
      </c>
    </row>
    <row r="268" s="2" customFormat="1" ht="16.5" customHeight="1">
      <c r="A268" s="40"/>
      <c r="B268" s="41"/>
      <c r="C268" s="214" t="s">
        <v>695</v>
      </c>
      <c r="D268" s="214" t="s">
        <v>162</v>
      </c>
      <c r="E268" s="215" t="s">
        <v>4549</v>
      </c>
      <c r="F268" s="216" t="s">
        <v>4550</v>
      </c>
      <c r="G268" s="217" t="s">
        <v>250</v>
      </c>
      <c r="H268" s="218">
        <v>102</v>
      </c>
      <c r="I268" s="219"/>
      <c r="J268" s="220">
        <f>ROUND(I268*H268,2)</f>
        <v>0</v>
      </c>
      <c r="K268" s="216" t="s">
        <v>166</v>
      </c>
      <c r="L268" s="46"/>
      <c r="M268" s="221" t="s">
        <v>19</v>
      </c>
      <c r="N268" s="222" t="s">
        <v>44</v>
      </c>
      <c r="O268" s="86"/>
      <c r="P268" s="223">
        <f>O268*H268</f>
        <v>0</v>
      </c>
      <c r="Q268" s="223">
        <v>0.0012999999999999999</v>
      </c>
      <c r="R268" s="223">
        <f>Q268*H268</f>
        <v>0.1326</v>
      </c>
      <c r="S268" s="223">
        <v>0</v>
      </c>
      <c r="T268" s="224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5" t="s">
        <v>263</v>
      </c>
      <c r="AT268" s="225" t="s">
        <v>162</v>
      </c>
      <c r="AU268" s="225" t="s">
        <v>83</v>
      </c>
      <c r="AY268" s="19" t="s">
        <v>160</v>
      </c>
      <c r="BE268" s="226">
        <f>IF(N268="základní",J268,0)</f>
        <v>0</v>
      </c>
      <c r="BF268" s="226">
        <f>IF(N268="snížená",J268,0)</f>
        <v>0</v>
      </c>
      <c r="BG268" s="226">
        <f>IF(N268="zákl. přenesená",J268,0)</f>
        <v>0</v>
      </c>
      <c r="BH268" s="226">
        <f>IF(N268="sníž. přenesená",J268,0)</f>
        <v>0</v>
      </c>
      <c r="BI268" s="226">
        <f>IF(N268="nulová",J268,0)</f>
        <v>0</v>
      </c>
      <c r="BJ268" s="19" t="s">
        <v>81</v>
      </c>
      <c r="BK268" s="226">
        <f>ROUND(I268*H268,2)</f>
        <v>0</v>
      </c>
      <c r="BL268" s="19" t="s">
        <v>263</v>
      </c>
      <c r="BM268" s="225" t="s">
        <v>4551</v>
      </c>
    </row>
    <row r="269" s="2" customFormat="1">
      <c r="A269" s="40"/>
      <c r="B269" s="41"/>
      <c r="C269" s="42"/>
      <c r="D269" s="227" t="s">
        <v>169</v>
      </c>
      <c r="E269" s="42"/>
      <c r="F269" s="228" t="s">
        <v>4552</v>
      </c>
      <c r="G269" s="42"/>
      <c r="H269" s="42"/>
      <c r="I269" s="229"/>
      <c r="J269" s="42"/>
      <c r="K269" s="42"/>
      <c r="L269" s="46"/>
      <c r="M269" s="230"/>
      <c r="N269" s="231"/>
      <c r="O269" s="86"/>
      <c r="P269" s="86"/>
      <c r="Q269" s="86"/>
      <c r="R269" s="86"/>
      <c r="S269" s="86"/>
      <c r="T269" s="87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169</v>
      </c>
      <c r="AU269" s="19" t="s">
        <v>83</v>
      </c>
    </row>
    <row r="270" s="2" customFormat="1" ht="21.75" customHeight="1">
      <c r="A270" s="40"/>
      <c r="B270" s="41"/>
      <c r="C270" s="255" t="s">
        <v>701</v>
      </c>
      <c r="D270" s="255" t="s">
        <v>242</v>
      </c>
      <c r="E270" s="256" t="s">
        <v>4553</v>
      </c>
      <c r="F270" s="257" t="s">
        <v>4554</v>
      </c>
      <c r="G270" s="258" t="s">
        <v>287</v>
      </c>
      <c r="H270" s="259">
        <v>12</v>
      </c>
      <c r="I270" s="260"/>
      <c r="J270" s="261">
        <f>ROUND(I270*H270,2)</f>
        <v>0</v>
      </c>
      <c r="K270" s="257" t="s">
        <v>166</v>
      </c>
      <c r="L270" s="262"/>
      <c r="M270" s="263" t="s">
        <v>19</v>
      </c>
      <c r="N270" s="264" t="s">
        <v>44</v>
      </c>
      <c r="O270" s="86"/>
      <c r="P270" s="223">
        <f>O270*H270</f>
        <v>0</v>
      </c>
      <c r="Q270" s="223">
        <v>0.00013999999999999999</v>
      </c>
      <c r="R270" s="223">
        <f>Q270*H270</f>
        <v>0.0016799999999999999</v>
      </c>
      <c r="S270" s="223">
        <v>0</v>
      </c>
      <c r="T270" s="224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5" t="s">
        <v>368</v>
      </c>
      <c r="AT270" s="225" t="s">
        <v>242</v>
      </c>
      <c r="AU270" s="225" t="s">
        <v>83</v>
      </c>
      <c r="AY270" s="19" t="s">
        <v>160</v>
      </c>
      <c r="BE270" s="226">
        <f>IF(N270="základní",J270,0)</f>
        <v>0</v>
      </c>
      <c r="BF270" s="226">
        <f>IF(N270="snížená",J270,0)</f>
        <v>0</v>
      </c>
      <c r="BG270" s="226">
        <f>IF(N270="zákl. přenesená",J270,0)</f>
        <v>0</v>
      </c>
      <c r="BH270" s="226">
        <f>IF(N270="sníž. přenesená",J270,0)</f>
        <v>0</v>
      </c>
      <c r="BI270" s="226">
        <f>IF(N270="nulová",J270,0)</f>
        <v>0</v>
      </c>
      <c r="BJ270" s="19" t="s">
        <v>81</v>
      </c>
      <c r="BK270" s="226">
        <f>ROUND(I270*H270,2)</f>
        <v>0</v>
      </c>
      <c r="BL270" s="19" t="s">
        <v>263</v>
      </c>
      <c r="BM270" s="225" t="s">
        <v>4555</v>
      </c>
    </row>
    <row r="271" s="13" customFormat="1">
      <c r="A271" s="13"/>
      <c r="B271" s="232"/>
      <c r="C271" s="233"/>
      <c r="D271" s="234" t="s">
        <v>171</v>
      </c>
      <c r="E271" s="235" t="s">
        <v>19</v>
      </c>
      <c r="F271" s="236" t="s">
        <v>4556</v>
      </c>
      <c r="G271" s="233"/>
      <c r="H271" s="237">
        <v>12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171</v>
      </c>
      <c r="AU271" s="243" t="s">
        <v>83</v>
      </c>
      <c r="AV271" s="13" t="s">
        <v>83</v>
      </c>
      <c r="AW271" s="13" t="s">
        <v>35</v>
      </c>
      <c r="AX271" s="13" t="s">
        <v>81</v>
      </c>
      <c r="AY271" s="243" t="s">
        <v>160</v>
      </c>
    </row>
    <row r="272" s="2" customFormat="1" ht="24.15" customHeight="1">
      <c r="A272" s="40"/>
      <c r="B272" s="41"/>
      <c r="C272" s="255" t="s">
        <v>705</v>
      </c>
      <c r="D272" s="255" t="s">
        <v>242</v>
      </c>
      <c r="E272" s="256" t="s">
        <v>4557</v>
      </c>
      <c r="F272" s="257" t="s">
        <v>4558</v>
      </c>
      <c r="G272" s="258" t="s">
        <v>287</v>
      </c>
      <c r="H272" s="259">
        <v>18</v>
      </c>
      <c r="I272" s="260"/>
      <c r="J272" s="261">
        <f>ROUND(I272*H272,2)</f>
        <v>0</v>
      </c>
      <c r="K272" s="257" t="s">
        <v>166</v>
      </c>
      <c r="L272" s="262"/>
      <c r="M272" s="263" t="s">
        <v>19</v>
      </c>
      <c r="N272" s="264" t="s">
        <v>44</v>
      </c>
      <c r="O272" s="86"/>
      <c r="P272" s="223">
        <f>O272*H272</f>
        <v>0</v>
      </c>
      <c r="Q272" s="223">
        <v>0.00033</v>
      </c>
      <c r="R272" s="223">
        <f>Q272*H272</f>
        <v>0.00594</v>
      </c>
      <c r="S272" s="223">
        <v>0</v>
      </c>
      <c r="T272" s="224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5" t="s">
        <v>368</v>
      </c>
      <c r="AT272" s="225" t="s">
        <v>242</v>
      </c>
      <c r="AU272" s="225" t="s">
        <v>83</v>
      </c>
      <c r="AY272" s="19" t="s">
        <v>160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9" t="s">
        <v>81</v>
      </c>
      <c r="BK272" s="226">
        <f>ROUND(I272*H272,2)</f>
        <v>0</v>
      </c>
      <c r="BL272" s="19" t="s">
        <v>263</v>
      </c>
      <c r="BM272" s="225" t="s">
        <v>4559</v>
      </c>
    </row>
    <row r="273" s="13" customFormat="1">
      <c r="A273" s="13"/>
      <c r="B273" s="232"/>
      <c r="C273" s="233"/>
      <c r="D273" s="234" t="s">
        <v>171</v>
      </c>
      <c r="E273" s="235" t="s">
        <v>19</v>
      </c>
      <c r="F273" s="236" t="s">
        <v>4560</v>
      </c>
      <c r="G273" s="233"/>
      <c r="H273" s="237">
        <v>18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171</v>
      </c>
      <c r="AU273" s="243" t="s">
        <v>83</v>
      </c>
      <c r="AV273" s="13" t="s">
        <v>83</v>
      </c>
      <c r="AW273" s="13" t="s">
        <v>35</v>
      </c>
      <c r="AX273" s="13" t="s">
        <v>81</v>
      </c>
      <c r="AY273" s="243" t="s">
        <v>160</v>
      </c>
    </row>
    <row r="274" s="2" customFormat="1" ht="16.5" customHeight="1">
      <c r="A274" s="40"/>
      <c r="B274" s="41"/>
      <c r="C274" s="255" t="s">
        <v>710</v>
      </c>
      <c r="D274" s="255" t="s">
        <v>242</v>
      </c>
      <c r="E274" s="256" t="s">
        <v>4561</v>
      </c>
      <c r="F274" s="257" t="s">
        <v>4562</v>
      </c>
      <c r="G274" s="258" t="s">
        <v>287</v>
      </c>
      <c r="H274" s="259">
        <v>1</v>
      </c>
      <c r="I274" s="260"/>
      <c r="J274" s="261">
        <f>ROUND(I274*H274,2)</f>
        <v>0</v>
      </c>
      <c r="K274" s="257" t="s">
        <v>166</v>
      </c>
      <c r="L274" s="262"/>
      <c r="M274" s="263" t="s">
        <v>19</v>
      </c>
      <c r="N274" s="264" t="s">
        <v>44</v>
      </c>
      <c r="O274" s="86"/>
      <c r="P274" s="223">
        <f>O274*H274</f>
        <v>0</v>
      </c>
      <c r="Q274" s="223">
        <v>3.0000000000000001E-05</v>
      </c>
      <c r="R274" s="223">
        <f>Q274*H274</f>
        <v>3.0000000000000001E-05</v>
      </c>
      <c r="S274" s="223">
        <v>0</v>
      </c>
      <c r="T274" s="224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25" t="s">
        <v>368</v>
      </c>
      <c r="AT274" s="225" t="s">
        <v>242</v>
      </c>
      <c r="AU274" s="225" t="s">
        <v>83</v>
      </c>
      <c r="AY274" s="19" t="s">
        <v>160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9" t="s">
        <v>81</v>
      </c>
      <c r="BK274" s="226">
        <f>ROUND(I274*H274,2)</f>
        <v>0</v>
      </c>
      <c r="BL274" s="19" t="s">
        <v>263</v>
      </c>
      <c r="BM274" s="225" t="s">
        <v>4563</v>
      </c>
    </row>
    <row r="275" s="2" customFormat="1" ht="16.5" customHeight="1">
      <c r="A275" s="40"/>
      <c r="B275" s="41"/>
      <c r="C275" s="255" t="s">
        <v>713</v>
      </c>
      <c r="D275" s="255" t="s">
        <v>242</v>
      </c>
      <c r="E275" s="256" t="s">
        <v>4564</v>
      </c>
      <c r="F275" s="257" t="s">
        <v>4565</v>
      </c>
      <c r="G275" s="258" t="s">
        <v>287</v>
      </c>
      <c r="H275" s="259">
        <v>1</v>
      </c>
      <c r="I275" s="260"/>
      <c r="J275" s="261">
        <f>ROUND(I275*H275,2)</f>
        <v>0</v>
      </c>
      <c r="K275" s="257" t="s">
        <v>166</v>
      </c>
      <c r="L275" s="262"/>
      <c r="M275" s="263" t="s">
        <v>19</v>
      </c>
      <c r="N275" s="264" t="s">
        <v>44</v>
      </c>
      <c r="O275" s="86"/>
      <c r="P275" s="223">
        <f>O275*H275</f>
        <v>0</v>
      </c>
      <c r="Q275" s="223">
        <v>6.9999999999999994E-05</v>
      </c>
      <c r="R275" s="223">
        <f>Q275*H275</f>
        <v>6.9999999999999994E-05</v>
      </c>
      <c r="S275" s="223">
        <v>0</v>
      </c>
      <c r="T275" s="224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5" t="s">
        <v>368</v>
      </c>
      <c r="AT275" s="225" t="s">
        <v>242</v>
      </c>
      <c r="AU275" s="225" t="s">
        <v>83</v>
      </c>
      <c r="AY275" s="19" t="s">
        <v>160</v>
      </c>
      <c r="BE275" s="226">
        <f>IF(N275="základní",J275,0)</f>
        <v>0</v>
      </c>
      <c r="BF275" s="226">
        <f>IF(N275="snížená",J275,0)</f>
        <v>0</v>
      </c>
      <c r="BG275" s="226">
        <f>IF(N275="zákl. přenesená",J275,0)</f>
        <v>0</v>
      </c>
      <c r="BH275" s="226">
        <f>IF(N275="sníž. přenesená",J275,0)</f>
        <v>0</v>
      </c>
      <c r="BI275" s="226">
        <f>IF(N275="nulová",J275,0)</f>
        <v>0</v>
      </c>
      <c r="BJ275" s="19" t="s">
        <v>81</v>
      </c>
      <c r="BK275" s="226">
        <f>ROUND(I275*H275,2)</f>
        <v>0</v>
      </c>
      <c r="BL275" s="19" t="s">
        <v>263</v>
      </c>
      <c r="BM275" s="225" t="s">
        <v>4566</v>
      </c>
    </row>
    <row r="276" s="2" customFormat="1" ht="16.5" customHeight="1">
      <c r="A276" s="40"/>
      <c r="B276" s="41"/>
      <c r="C276" s="214" t="s">
        <v>718</v>
      </c>
      <c r="D276" s="214" t="s">
        <v>162</v>
      </c>
      <c r="E276" s="215" t="s">
        <v>4567</v>
      </c>
      <c r="F276" s="216" t="s">
        <v>4568</v>
      </c>
      <c r="G276" s="217" t="s">
        <v>250</v>
      </c>
      <c r="H276" s="218">
        <v>4</v>
      </c>
      <c r="I276" s="219"/>
      <c r="J276" s="220">
        <f>ROUND(I276*H276,2)</f>
        <v>0</v>
      </c>
      <c r="K276" s="216" t="s">
        <v>166</v>
      </c>
      <c r="L276" s="46"/>
      <c r="M276" s="221" t="s">
        <v>19</v>
      </c>
      <c r="N276" s="222" t="s">
        <v>44</v>
      </c>
      <c r="O276" s="86"/>
      <c r="P276" s="223">
        <f>O276*H276</f>
        <v>0</v>
      </c>
      <c r="Q276" s="223">
        <v>0.00040000000000000002</v>
      </c>
      <c r="R276" s="223">
        <f>Q276*H276</f>
        <v>0.0016000000000000001</v>
      </c>
      <c r="S276" s="223">
        <v>0</v>
      </c>
      <c r="T276" s="224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25" t="s">
        <v>263</v>
      </c>
      <c r="AT276" s="225" t="s">
        <v>162</v>
      </c>
      <c r="AU276" s="225" t="s">
        <v>83</v>
      </c>
      <c r="AY276" s="19" t="s">
        <v>160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9" t="s">
        <v>81</v>
      </c>
      <c r="BK276" s="226">
        <f>ROUND(I276*H276,2)</f>
        <v>0</v>
      </c>
      <c r="BL276" s="19" t="s">
        <v>263</v>
      </c>
      <c r="BM276" s="225" t="s">
        <v>4569</v>
      </c>
    </row>
    <row r="277" s="2" customFormat="1">
      <c r="A277" s="40"/>
      <c r="B277" s="41"/>
      <c r="C277" s="42"/>
      <c r="D277" s="227" t="s">
        <v>169</v>
      </c>
      <c r="E277" s="42"/>
      <c r="F277" s="228" t="s">
        <v>4570</v>
      </c>
      <c r="G277" s="42"/>
      <c r="H277" s="42"/>
      <c r="I277" s="229"/>
      <c r="J277" s="42"/>
      <c r="K277" s="42"/>
      <c r="L277" s="46"/>
      <c r="M277" s="230"/>
      <c r="N277" s="231"/>
      <c r="O277" s="86"/>
      <c r="P277" s="86"/>
      <c r="Q277" s="86"/>
      <c r="R277" s="86"/>
      <c r="S277" s="86"/>
      <c r="T277" s="87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T277" s="19" t="s">
        <v>169</v>
      </c>
      <c r="AU277" s="19" t="s">
        <v>83</v>
      </c>
    </row>
    <row r="278" s="2" customFormat="1" ht="16.5" customHeight="1">
      <c r="A278" s="40"/>
      <c r="B278" s="41"/>
      <c r="C278" s="214" t="s">
        <v>722</v>
      </c>
      <c r="D278" s="214" t="s">
        <v>162</v>
      </c>
      <c r="E278" s="215" t="s">
        <v>4571</v>
      </c>
      <c r="F278" s="216" t="s">
        <v>4572</v>
      </c>
      <c r="G278" s="217" t="s">
        <v>250</v>
      </c>
      <c r="H278" s="218">
        <v>43</v>
      </c>
      <c r="I278" s="219"/>
      <c r="J278" s="220">
        <f>ROUND(I278*H278,2)</f>
        <v>0</v>
      </c>
      <c r="K278" s="216" t="s">
        <v>166</v>
      </c>
      <c r="L278" s="46"/>
      <c r="M278" s="221" t="s">
        <v>19</v>
      </c>
      <c r="N278" s="222" t="s">
        <v>44</v>
      </c>
      <c r="O278" s="86"/>
      <c r="P278" s="223">
        <f>O278*H278</f>
        <v>0</v>
      </c>
      <c r="Q278" s="223">
        <v>0.00042999999999999999</v>
      </c>
      <c r="R278" s="223">
        <f>Q278*H278</f>
        <v>0.018489999999999999</v>
      </c>
      <c r="S278" s="223">
        <v>0</v>
      </c>
      <c r="T278" s="224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25" t="s">
        <v>263</v>
      </c>
      <c r="AT278" s="225" t="s">
        <v>162</v>
      </c>
      <c r="AU278" s="225" t="s">
        <v>83</v>
      </c>
      <c r="AY278" s="19" t="s">
        <v>160</v>
      </c>
      <c r="BE278" s="226">
        <f>IF(N278="základní",J278,0)</f>
        <v>0</v>
      </c>
      <c r="BF278" s="226">
        <f>IF(N278="snížená",J278,0)</f>
        <v>0</v>
      </c>
      <c r="BG278" s="226">
        <f>IF(N278="zákl. přenesená",J278,0)</f>
        <v>0</v>
      </c>
      <c r="BH278" s="226">
        <f>IF(N278="sníž. přenesená",J278,0)</f>
        <v>0</v>
      </c>
      <c r="BI278" s="226">
        <f>IF(N278="nulová",J278,0)</f>
        <v>0</v>
      </c>
      <c r="BJ278" s="19" t="s">
        <v>81</v>
      </c>
      <c r="BK278" s="226">
        <f>ROUND(I278*H278,2)</f>
        <v>0</v>
      </c>
      <c r="BL278" s="19" t="s">
        <v>263</v>
      </c>
      <c r="BM278" s="225" t="s">
        <v>4573</v>
      </c>
    </row>
    <row r="279" s="2" customFormat="1">
      <c r="A279" s="40"/>
      <c r="B279" s="41"/>
      <c r="C279" s="42"/>
      <c r="D279" s="227" t="s">
        <v>169</v>
      </c>
      <c r="E279" s="42"/>
      <c r="F279" s="228" t="s">
        <v>4574</v>
      </c>
      <c r="G279" s="42"/>
      <c r="H279" s="42"/>
      <c r="I279" s="229"/>
      <c r="J279" s="42"/>
      <c r="K279" s="42"/>
      <c r="L279" s="46"/>
      <c r="M279" s="230"/>
      <c r="N279" s="231"/>
      <c r="O279" s="86"/>
      <c r="P279" s="86"/>
      <c r="Q279" s="86"/>
      <c r="R279" s="86"/>
      <c r="S279" s="86"/>
      <c r="T279" s="87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169</v>
      </c>
      <c r="AU279" s="19" t="s">
        <v>83</v>
      </c>
    </row>
    <row r="280" s="2" customFormat="1" ht="16.5" customHeight="1">
      <c r="A280" s="40"/>
      <c r="B280" s="41"/>
      <c r="C280" s="214" t="s">
        <v>728</v>
      </c>
      <c r="D280" s="214" t="s">
        <v>162</v>
      </c>
      <c r="E280" s="215" t="s">
        <v>4575</v>
      </c>
      <c r="F280" s="216" t="s">
        <v>4576</v>
      </c>
      <c r="G280" s="217" t="s">
        <v>250</v>
      </c>
      <c r="H280" s="218">
        <v>44</v>
      </c>
      <c r="I280" s="219"/>
      <c r="J280" s="220">
        <f>ROUND(I280*H280,2)</f>
        <v>0</v>
      </c>
      <c r="K280" s="216" t="s">
        <v>166</v>
      </c>
      <c r="L280" s="46"/>
      <c r="M280" s="221" t="s">
        <v>19</v>
      </c>
      <c r="N280" s="222" t="s">
        <v>44</v>
      </c>
      <c r="O280" s="86"/>
      <c r="P280" s="223">
        <f>O280*H280</f>
        <v>0</v>
      </c>
      <c r="Q280" s="223">
        <v>0.00050000000000000001</v>
      </c>
      <c r="R280" s="223">
        <f>Q280*H280</f>
        <v>0.021999999999999999</v>
      </c>
      <c r="S280" s="223">
        <v>0</v>
      </c>
      <c r="T280" s="224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25" t="s">
        <v>263</v>
      </c>
      <c r="AT280" s="225" t="s">
        <v>162</v>
      </c>
      <c r="AU280" s="225" t="s">
        <v>83</v>
      </c>
      <c r="AY280" s="19" t="s">
        <v>160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9" t="s">
        <v>81</v>
      </c>
      <c r="BK280" s="226">
        <f>ROUND(I280*H280,2)</f>
        <v>0</v>
      </c>
      <c r="BL280" s="19" t="s">
        <v>263</v>
      </c>
      <c r="BM280" s="225" t="s">
        <v>4577</v>
      </c>
    </row>
    <row r="281" s="2" customFormat="1">
      <c r="A281" s="40"/>
      <c r="B281" s="41"/>
      <c r="C281" s="42"/>
      <c r="D281" s="227" t="s">
        <v>169</v>
      </c>
      <c r="E281" s="42"/>
      <c r="F281" s="228" t="s">
        <v>4578</v>
      </c>
      <c r="G281" s="42"/>
      <c r="H281" s="42"/>
      <c r="I281" s="229"/>
      <c r="J281" s="42"/>
      <c r="K281" s="42"/>
      <c r="L281" s="46"/>
      <c r="M281" s="230"/>
      <c r="N281" s="231"/>
      <c r="O281" s="86"/>
      <c r="P281" s="86"/>
      <c r="Q281" s="86"/>
      <c r="R281" s="86"/>
      <c r="S281" s="86"/>
      <c r="T281" s="87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169</v>
      </c>
      <c r="AU281" s="19" t="s">
        <v>83</v>
      </c>
    </row>
    <row r="282" s="2" customFormat="1" ht="24.15" customHeight="1">
      <c r="A282" s="40"/>
      <c r="B282" s="41"/>
      <c r="C282" s="214" t="s">
        <v>732</v>
      </c>
      <c r="D282" s="214" t="s">
        <v>162</v>
      </c>
      <c r="E282" s="215" t="s">
        <v>4579</v>
      </c>
      <c r="F282" s="216" t="s">
        <v>4580</v>
      </c>
      <c r="G282" s="217" t="s">
        <v>250</v>
      </c>
      <c r="H282" s="218">
        <v>64</v>
      </c>
      <c r="I282" s="219"/>
      <c r="J282" s="220">
        <f>ROUND(I282*H282,2)</f>
        <v>0</v>
      </c>
      <c r="K282" s="216" t="s">
        <v>166</v>
      </c>
      <c r="L282" s="46"/>
      <c r="M282" s="221" t="s">
        <v>19</v>
      </c>
      <c r="N282" s="222" t="s">
        <v>44</v>
      </c>
      <c r="O282" s="86"/>
      <c r="P282" s="223">
        <f>O282*H282</f>
        <v>0</v>
      </c>
      <c r="Q282" s="223">
        <v>0.00166</v>
      </c>
      <c r="R282" s="223">
        <f>Q282*H282</f>
        <v>0.10624</v>
      </c>
      <c r="S282" s="223">
        <v>0</v>
      </c>
      <c r="T282" s="224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25" t="s">
        <v>263</v>
      </c>
      <c r="AT282" s="225" t="s">
        <v>162</v>
      </c>
      <c r="AU282" s="225" t="s">
        <v>83</v>
      </c>
      <c r="AY282" s="19" t="s">
        <v>160</v>
      </c>
      <c r="BE282" s="226">
        <f>IF(N282="základní",J282,0)</f>
        <v>0</v>
      </c>
      <c r="BF282" s="226">
        <f>IF(N282="snížená",J282,0)</f>
        <v>0</v>
      </c>
      <c r="BG282" s="226">
        <f>IF(N282="zákl. přenesená",J282,0)</f>
        <v>0</v>
      </c>
      <c r="BH282" s="226">
        <f>IF(N282="sníž. přenesená",J282,0)</f>
        <v>0</v>
      </c>
      <c r="BI282" s="226">
        <f>IF(N282="nulová",J282,0)</f>
        <v>0</v>
      </c>
      <c r="BJ282" s="19" t="s">
        <v>81</v>
      </c>
      <c r="BK282" s="226">
        <f>ROUND(I282*H282,2)</f>
        <v>0</v>
      </c>
      <c r="BL282" s="19" t="s">
        <v>263</v>
      </c>
      <c r="BM282" s="225" t="s">
        <v>4581</v>
      </c>
    </row>
    <row r="283" s="2" customFormat="1">
      <c r="A283" s="40"/>
      <c r="B283" s="41"/>
      <c r="C283" s="42"/>
      <c r="D283" s="227" t="s">
        <v>169</v>
      </c>
      <c r="E283" s="42"/>
      <c r="F283" s="228" t="s">
        <v>4582</v>
      </c>
      <c r="G283" s="42"/>
      <c r="H283" s="42"/>
      <c r="I283" s="229"/>
      <c r="J283" s="42"/>
      <c r="K283" s="42"/>
      <c r="L283" s="46"/>
      <c r="M283" s="230"/>
      <c r="N283" s="231"/>
      <c r="O283" s="86"/>
      <c r="P283" s="86"/>
      <c r="Q283" s="86"/>
      <c r="R283" s="86"/>
      <c r="S283" s="86"/>
      <c r="T283" s="87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169</v>
      </c>
      <c r="AU283" s="19" t="s">
        <v>83</v>
      </c>
    </row>
    <row r="284" s="2" customFormat="1" ht="24.15" customHeight="1">
      <c r="A284" s="40"/>
      <c r="B284" s="41"/>
      <c r="C284" s="214" t="s">
        <v>740</v>
      </c>
      <c r="D284" s="214" t="s">
        <v>162</v>
      </c>
      <c r="E284" s="215" t="s">
        <v>4583</v>
      </c>
      <c r="F284" s="216" t="s">
        <v>4584</v>
      </c>
      <c r="G284" s="217" t="s">
        <v>287</v>
      </c>
      <c r="H284" s="218">
        <v>2</v>
      </c>
      <c r="I284" s="219"/>
      <c r="J284" s="220">
        <f>ROUND(I284*H284,2)</f>
        <v>0</v>
      </c>
      <c r="K284" s="216" t="s">
        <v>166</v>
      </c>
      <c r="L284" s="46"/>
      <c r="M284" s="221" t="s">
        <v>19</v>
      </c>
      <c r="N284" s="222" t="s">
        <v>44</v>
      </c>
      <c r="O284" s="86"/>
      <c r="P284" s="223">
        <f>O284*H284</f>
        <v>0</v>
      </c>
      <c r="Q284" s="223">
        <v>0.00089999999999999998</v>
      </c>
      <c r="R284" s="223">
        <f>Q284*H284</f>
        <v>0.0018</v>
      </c>
      <c r="S284" s="223">
        <v>0</v>
      </c>
      <c r="T284" s="224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5" t="s">
        <v>263</v>
      </c>
      <c r="AT284" s="225" t="s">
        <v>162</v>
      </c>
      <c r="AU284" s="225" t="s">
        <v>83</v>
      </c>
      <c r="AY284" s="19" t="s">
        <v>160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9" t="s">
        <v>81</v>
      </c>
      <c r="BK284" s="226">
        <f>ROUND(I284*H284,2)</f>
        <v>0</v>
      </c>
      <c r="BL284" s="19" t="s">
        <v>263</v>
      </c>
      <c r="BM284" s="225" t="s">
        <v>4585</v>
      </c>
    </row>
    <row r="285" s="2" customFormat="1">
      <c r="A285" s="40"/>
      <c r="B285" s="41"/>
      <c r="C285" s="42"/>
      <c r="D285" s="227" t="s">
        <v>169</v>
      </c>
      <c r="E285" s="42"/>
      <c r="F285" s="228" t="s">
        <v>4586</v>
      </c>
      <c r="G285" s="42"/>
      <c r="H285" s="42"/>
      <c r="I285" s="229"/>
      <c r="J285" s="42"/>
      <c r="K285" s="42"/>
      <c r="L285" s="46"/>
      <c r="M285" s="230"/>
      <c r="N285" s="231"/>
      <c r="O285" s="86"/>
      <c r="P285" s="86"/>
      <c r="Q285" s="86"/>
      <c r="R285" s="86"/>
      <c r="S285" s="86"/>
      <c r="T285" s="87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169</v>
      </c>
      <c r="AU285" s="19" t="s">
        <v>83</v>
      </c>
    </row>
    <row r="286" s="2" customFormat="1" ht="24.15" customHeight="1">
      <c r="A286" s="40"/>
      <c r="B286" s="41"/>
      <c r="C286" s="214" t="s">
        <v>746</v>
      </c>
      <c r="D286" s="214" t="s">
        <v>162</v>
      </c>
      <c r="E286" s="215" t="s">
        <v>4587</v>
      </c>
      <c r="F286" s="216" t="s">
        <v>4588</v>
      </c>
      <c r="G286" s="217" t="s">
        <v>287</v>
      </c>
      <c r="H286" s="218">
        <v>1</v>
      </c>
      <c r="I286" s="219"/>
      <c r="J286" s="220">
        <f>ROUND(I286*H286,2)</f>
        <v>0</v>
      </c>
      <c r="K286" s="216" t="s">
        <v>166</v>
      </c>
      <c r="L286" s="46"/>
      <c r="M286" s="221" t="s">
        <v>19</v>
      </c>
      <c r="N286" s="222" t="s">
        <v>44</v>
      </c>
      <c r="O286" s="86"/>
      <c r="P286" s="223">
        <f>O286*H286</f>
        <v>0</v>
      </c>
      <c r="Q286" s="223">
        <v>0.00148</v>
      </c>
      <c r="R286" s="223">
        <f>Q286*H286</f>
        <v>0.00148</v>
      </c>
      <c r="S286" s="223">
        <v>0</v>
      </c>
      <c r="T286" s="224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25" t="s">
        <v>263</v>
      </c>
      <c r="AT286" s="225" t="s">
        <v>162</v>
      </c>
      <c r="AU286" s="225" t="s">
        <v>83</v>
      </c>
      <c r="AY286" s="19" t="s">
        <v>160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9" t="s">
        <v>81</v>
      </c>
      <c r="BK286" s="226">
        <f>ROUND(I286*H286,2)</f>
        <v>0</v>
      </c>
      <c r="BL286" s="19" t="s">
        <v>263</v>
      </c>
      <c r="BM286" s="225" t="s">
        <v>4589</v>
      </c>
    </row>
    <row r="287" s="2" customFormat="1">
      <c r="A287" s="40"/>
      <c r="B287" s="41"/>
      <c r="C287" s="42"/>
      <c r="D287" s="227" t="s">
        <v>169</v>
      </c>
      <c r="E287" s="42"/>
      <c r="F287" s="228" t="s">
        <v>4590</v>
      </c>
      <c r="G287" s="42"/>
      <c r="H287" s="42"/>
      <c r="I287" s="229"/>
      <c r="J287" s="42"/>
      <c r="K287" s="42"/>
      <c r="L287" s="46"/>
      <c r="M287" s="230"/>
      <c r="N287" s="231"/>
      <c r="O287" s="86"/>
      <c r="P287" s="86"/>
      <c r="Q287" s="86"/>
      <c r="R287" s="86"/>
      <c r="S287" s="86"/>
      <c r="T287" s="87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169</v>
      </c>
      <c r="AU287" s="19" t="s">
        <v>83</v>
      </c>
    </row>
    <row r="288" s="2" customFormat="1" ht="16.5" customHeight="1">
      <c r="A288" s="40"/>
      <c r="B288" s="41"/>
      <c r="C288" s="214" t="s">
        <v>751</v>
      </c>
      <c r="D288" s="214" t="s">
        <v>162</v>
      </c>
      <c r="E288" s="215" t="s">
        <v>4591</v>
      </c>
      <c r="F288" s="216" t="s">
        <v>4592</v>
      </c>
      <c r="G288" s="217" t="s">
        <v>287</v>
      </c>
      <c r="H288" s="218">
        <v>3</v>
      </c>
      <c r="I288" s="219"/>
      <c r="J288" s="220">
        <f>ROUND(I288*H288,2)</f>
        <v>0</v>
      </c>
      <c r="K288" s="216" t="s">
        <v>166</v>
      </c>
      <c r="L288" s="46"/>
      <c r="M288" s="221" t="s">
        <v>19</v>
      </c>
      <c r="N288" s="222" t="s">
        <v>44</v>
      </c>
      <c r="O288" s="86"/>
      <c r="P288" s="223">
        <f>O288*H288</f>
        <v>0</v>
      </c>
      <c r="Q288" s="223">
        <v>0.00056999999999999998</v>
      </c>
      <c r="R288" s="223">
        <f>Q288*H288</f>
        <v>0.0017099999999999999</v>
      </c>
      <c r="S288" s="223">
        <v>0</v>
      </c>
      <c r="T288" s="224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25" t="s">
        <v>263</v>
      </c>
      <c r="AT288" s="225" t="s">
        <v>162</v>
      </c>
      <c r="AU288" s="225" t="s">
        <v>83</v>
      </c>
      <c r="AY288" s="19" t="s">
        <v>160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9" t="s">
        <v>81</v>
      </c>
      <c r="BK288" s="226">
        <f>ROUND(I288*H288,2)</f>
        <v>0</v>
      </c>
      <c r="BL288" s="19" t="s">
        <v>263</v>
      </c>
      <c r="BM288" s="225" t="s">
        <v>4593</v>
      </c>
    </row>
    <row r="289" s="2" customFormat="1">
      <c r="A289" s="40"/>
      <c r="B289" s="41"/>
      <c r="C289" s="42"/>
      <c r="D289" s="227" t="s">
        <v>169</v>
      </c>
      <c r="E289" s="42"/>
      <c r="F289" s="228" t="s">
        <v>4594</v>
      </c>
      <c r="G289" s="42"/>
      <c r="H289" s="42"/>
      <c r="I289" s="229"/>
      <c r="J289" s="42"/>
      <c r="K289" s="42"/>
      <c r="L289" s="46"/>
      <c r="M289" s="230"/>
      <c r="N289" s="231"/>
      <c r="O289" s="86"/>
      <c r="P289" s="86"/>
      <c r="Q289" s="86"/>
      <c r="R289" s="86"/>
      <c r="S289" s="86"/>
      <c r="T289" s="87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169</v>
      </c>
      <c r="AU289" s="19" t="s">
        <v>83</v>
      </c>
    </row>
    <row r="290" s="2" customFormat="1" ht="24.15" customHeight="1">
      <c r="A290" s="40"/>
      <c r="B290" s="41"/>
      <c r="C290" s="255" t="s">
        <v>757</v>
      </c>
      <c r="D290" s="255" t="s">
        <v>242</v>
      </c>
      <c r="E290" s="256" t="s">
        <v>4595</v>
      </c>
      <c r="F290" s="257" t="s">
        <v>4596</v>
      </c>
      <c r="G290" s="258" t="s">
        <v>287</v>
      </c>
      <c r="H290" s="259">
        <v>3</v>
      </c>
      <c r="I290" s="260"/>
      <c r="J290" s="261">
        <f>ROUND(I290*H290,2)</f>
        <v>0</v>
      </c>
      <c r="K290" s="257" t="s">
        <v>19</v>
      </c>
      <c r="L290" s="262"/>
      <c r="M290" s="263" t="s">
        <v>19</v>
      </c>
      <c r="N290" s="264" t="s">
        <v>44</v>
      </c>
      <c r="O290" s="86"/>
      <c r="P290" s="223">
        <f>O290*H290</f>
        <v>0</v>
      </c>
      <c r="Q290" s="223">
        <v>0</v>
      </c>
      <c r="R290" s="223">
        <f>Q290*H290</f>
        <v>0</v>
      </c>
      <c r="S290" s="223">
        <v>0</v>
      </c>
      <c r="T290" s="224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25" t="s">
        <v>368</v>
      </c>
      <c r="AT290" s="225" t="s">
        <v>242</v>
      </c>
      <c r="AU290" s="225" t="s">
        <v>83</v>
      </c>
      <c r="AY290" s="19" t="s">
        <v>160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9" t="s">
        <v>81</v>
      </c>
      <c r="BK290" s="226">
        <f>ROUND(I290*H290,2)</f>
        <v>0</v>
      </c>
      <c r="BL290" s="19" t="s">
        <v>263</v>
      </c>
      <c r="BM290" s="225" t="s">
        <v>4597</v>
      </c>
    </row>
    <row r="291" s="2" customFormat="1" ht="24.15" customHeight="1">
      <c r="A291" s="40"/>
      <c r="B291" s="41"/>
      <c r="C291" s="214" t="s">
        <v>762</v>
      </c>
      <c r="D291" s="214" t="s">
        <v>162</v>
      </c>
      <c r="E291" s="215" t="s">
        <v>4598</v>
      </c>
      <c r="F291" s="216" t="s">
        <v>4599</v>
      </c>
      <c r="G291" s="217" t="s">
        <v>287</v>
      </c>
      <c r="H291" s="218">
        <v>17</v>
      </c>
      <c r="I291" s="219"/>
      <c r="J291" s="220">
        <f>ROUND(I291*H291,2)</f>
        <v>0</v>
      </c>
      <c r="K291" s="216" t="s">
        <v>166</v>
      </c>
      <c r="L291" s="46"/>
      <c r="M291" s="221" t="s">
        <v>19</v>
      </c>
      <c r="N291" s="222" t="s">
        <v>44</v>
      </c>
      <c r="O291" s="86"/>
      <c r="P291" s="223">
        <f>O291*H291</f>
        <v>0</v>
      </c>
      <c r="Q291" s="223">
        <v>0.00115</v>
      </c>
      <c r="R291" s="223">
        <f>Q291*H291</f>
        <v>0.019549999999999998</v>
      </c>
      <c r="S291" s="223">
        <v>0</v>
      </c>
      <c r="T291" s="224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25" t="s">
        <v>263</v>
      </c>
      <c r="AT291" s="225" t="s">
        <v>162</v>
      </c>
      <c r="AU291" s="225" t="s">
        <v>83</v>
      </c>
      <c r="AY291" s="19" t="s">
        <v>160</v>
      </c>
      <c r="BE291" s="226">
        <f>IF(N291="základní",J291,0)</f>
        <v>0</v>
      </c>
      <c r="BF291" s="226">
        <f>IF(N291="snížená",J291,0)</f>
        <v>0</v>
      </c>
      <c r="BG291" s="226">
        <f>IF(N291="zákl. přenesená",J291,0)</f>
        <v>0</v>
      </c>
      <c r="BH291" s="226">
        <f>IF(N291="sníž. přenesená",J291,0)</f>
        <v>0</v>
      </c>
      <c r="BI291" s="226">
        <f>IF(N291="nulová",J291,0)</f>
        <v>0</v>
      </c>
      <c r="BJ291" s="19" t="s">
        <v>81</v>
      </c>
      <c r="BK291" s="226">
        <f>ROUND(I291*H291,2)</f>
        <v>0</v>
      </c>
      <c r="BL291" s="19" t="s">
        <v>263</v>
      </c>
      <c r="BM291" s="225" t="s">
        <v>4600</v>
      </c>
    </row>
    <row r="292" s="2" customFormat="1">
      <c r="A292" s="40"/>
      <c r="B292" s="41"/>
      <c r="C292" s="42"/>
      <c r="D292" s="227" t="s">
        <v>169</v>
      </c>
      <c r="E292" s="42"/>
      <c r="F292" s="228" t="s">
        <v>4601</v>
      </c>
      <c r="G292" s="42"/>
      <c r="H292" s="42"/>
      <c r="I292" s="229"/>
      <c r="J292" s="42"/>
      <c r="K292" s="42"/>
      <c r="L292" s="46"/>
      <c r="M292" s="230"/>
      <c r="N292" s="231"/>
      <c r="O292" s="86"/>
      <c r="P292" s="86"/>
      <c r="Q292" s="86"/>
      <c r="R292" s="86"/>
      <c r="S292" s="86"/>
      <c r="T292" s="87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T292" s="19" t="s">
        <v>169</v>
      </c>
      <c r="AU292" s="19" t="s">
        <v>83</v>
      </c>
    </row>
    <row r="293" s="13" customFormat="1">
      <c r="A293" s="13"/>
      <c r="B293" s="232"/>
      <c r="C293" s="233"/>
      <c r="D293" s="234" t="s">
        <v>171</v>
      </c>
      <c r="E293" s="235" t="s">
        <v>19</v>
      </c>
      <c r="F293" s="236" t="s">
        <v>4602</v>
      </c>
      <c r="G293" s="233"/>
      <c r="H293" s="237">
        <v>17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171</v>
      </c>
      <c r="AU293" s="243" t="s">
        <v>83</v>
      </c>
      <c r="AV293" s="13" t="s">
        <v>83</v>
      </c>
      <c r="AW293" s="13" t="s">
        <v>35</v>
      </c>
      <c r="AX293" s="13" t="s">
        <v>81</v>
      </c>
      <c r="AY293" s="243" t="s">
        <v>160</v>
      </c>
    </row>
    <row r="294" s="2" customFormat="1" ht="37.8" customHeight="1">
      <c r="A294" s="40"/>
      <c r="B294" s="41"/>
      <c r="C294" s="255" t="s">
        <v>767</v>
      </c>
      <c r="D294" s="255" t="s">
        <v>242</v>
      </c>
      <c r="E294" s="256" t="s">
        <v>4603</v>
      </c>
      <c r="F294" s="257" t="s">
        <v>4604</v>
      </c>
      <c r="G294" s="258" t="s">
        <v>287</v>
      </c>
      <c r="H294" s="259">
        <v>8</v>
      </c>
      <c r="I294" s="260"/>
      <c r="J294" s="261">
        <f>ROUND(I294*H294,2)</f>
        <v>0</v>
      </c>
      <c r="K294" s="257" t="s">
        <v>166</v>
      </c>
      <c r="L294" s="262"/>
      <c r="M294" s="263" t="s">
        <v>19</v>
      </c>
      <c r="N294" s="264" t="s">
        <v>44</v>
      </c>
      <c r="O294" s="86"/>
      <c r="P294" s="223">
        <f>O294*H294</f>
        <v>0</v>
      </c>
      <c r="Q294" s="223">
        <v>0.00181</v>
      </c>
      <c r="R294" s="223">
        <f>Q294*H294</f>
        <v>0.01448</v>
      </c>
      <c r="S294" s="223">
        <v>0</v>
      </c>
      <c r="T294" s="224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25" t="s">
        <v>368</v>
      </c>
      <c r="AT294" s="225" t="s">
        <v>242</v>
      </c>
      <c r="AU294" s="225" t="s">
        <v>83</v>
      </c>
      <c r="AY294" s="19" t="s">
        <v>160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9" t="s">
        <v>81</v>
      </c>
      <c r="BK294" s="226">
        <f>ROUND(I294*H294,2)</f>
        <v>0</v>
      </c>
      <c r="BL294" s="19" t="s">
        <v>263</v>
      </c>
      <c r="BM294" s="225" t="s">
        <v>4605</v>
      </c>
    </row>
    <row r="295" s="2" customFormat="1" ht="37.8" customHeight="1">
      <c r="A295" s="40"/>
      <c r="B295" s="41"/>
      <c r="C295" s="255" t="s">
        <v>772</v>
      </c>
      <c r="D295" s="255" t="s">
        <v>242</v>
      </c>
      <c r="E295" s="256" t="s">
        <v>4606</v>
      </c>
      <c r="F295" s="257" t="s">
        <v>4607</v>
      </c>
      <c r="G295" s="258" t="s">
        <v>287</v>
      </c>
      <c r="H295" s="259">
        <v>7</v>
      </c>
      <c r="I295" s="260"/>
      <c r="J295" s="261">
        <f>ROUND(I295*H295,2)</f>
        <v>0</v>
      </c>
      <c r="K295" s="257" t="s">
        <v>166</v>
      </c>
      <c r="L295" s="262"/>
      <c r="M295" s="263" t="s">
        <v>19</v>
      </c>
      <c r="N295" s="264" t="s">
        <v>44</v>
      </c>
      <c r="O295" s="86"/>
      <c r="P295" s="223">
        <f>O295*H295</f>
        <v>0</v>
      </c>
      <c r="Q295" s="223">
        <v>0.0020999999999999999</v>
      </c>
      <c r="R295" s="223">
        <f>Q295*H295</f>
        <v>0.0147</v>
      </c>
      <c r="S295" s="223">
        <v>0</v>
      </c>
      <c r="T295" s="224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25" t="s">
        <v>368</v>
      </c>
      <c r="AT295" s="225" t="s">
        <v>242</v>
      </c>
      <c r="AU295" s="225" t="s">
        <v>83</v>
      </c>
      <c r="AY295" s="19" t="s">
        <v>160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9" t="s">
        <v>81</v>
      </c>
      <c r="BK295" s="226">
        <f>ROUND(I295*H295,2)</f>
        <v>0</v>
      </c>
      <c r="BL295" s="19" t="s">
        <v>263</v>
      </c>
      <c r="BM295" s="225" t="s">
        <v>4608</v>
      </c>
    </row>
    <row r="296" s="2" customFormat="1" ht="33" customHeight="1">
      <c r="A296" s="40"/>
      <c r="B296" s="41"/>
      <c r="C296" s="255" t="s">
        <v>777</v>
      </c>
      <c r="D296" s="255" t="s">
        <v>242</v>
      </c>
      <c r="E296" s="256" t="s">
        <v>4609</v>
      </c>
      <c r="F296" s="257" t="s">
        <v>4610</v>
      </c>
      <c r="G296" s="258" t="s">
        <v>287</v>
      </c>
      <c r="H296" s="259">
        <v>2</v>
      </c>
      <c r="I296" s="260"/>
      <c r="J296" s="261">
        <f>ROUND(I296*H296,2)</f>
        <v>0</v>
      </c>
      <c r="K296" s="257" t="s">
        <v>166</v>
      </c>
      <c r="L296" s="262"/>
      <c r="M296" s="263" t="s">
        <v>19</v>
      </c>
      <c r="N296" s="264" t="s">
        <v>44</v>
      </c>
      <c r="O296" s="86"/>
      <c r="P296" s="223">
        <f>O296*H296</f>
        <v>0</v>
      </c>
      <c r="Q296" s="223">
        <v>0.0018</v>
      </c>
      <c r="R296" s="223">
        <f>Q296*H296</f>
        <v>0.0035999999999999999</v>
      </c>
      <c r="S296" s="223">
        <v>0</v>
      </c>
      <c r="T296" s="224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5" t="s">
        <v>368</v>
      </c>
      <c r="AT296" s="225" t="s">
        <v>242</v>
      </c>
      <c r="AU296" s="225" t="s">
        <v>83</v>
      </c>
      <c r="AY296" s="19" t="s">
        <v>160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9" t="s">
        <v>81</v>
      </c>
      <c r="BK296" s="226">
        <f>ROUND(I296*H296,2)</f>
        <v>0</v>
      </c>
      <c r="BL296" s="19" t="s">
        <v>263</v>
      </c>
      <c r="BM296" s="225" t="s">
        <v>4611</v>
      </c>
    </row>
    <row r="297" s="2" customFormat="1" ht="16.5" customHeight="1">
      <c r="A297" s="40"/>
      <c r="B297" s="41"/>
      <c r="C297" s="255" t="s">
        <v>783</v>
      </c>
      <c r="D297" s="255" t="s">
        <v>242</v>
      </c>
      <c r="E297" s="256" t="s">
        <v>4612</v>
      </c>
      <c r="F297" s="257" t="s">
        <v>4613</v>
      </c>
      <c r="G297" s="258" t="s">
        <v>287</v>
      </c>
      <c r="H297" s="259">
        <v>10</v>
      </c>
      <c r="I297" s="260"/>
      <c r="J297" s="261">
        <f>ROUND(I297*H297,2)</f>
        <v>0</v>
      </c>
      <c r="K297" s="257" t="s">
        <v>19</v>
      </c>
      <c r="L297" s="262"/>
      <c r="M297" s="263" t="s">
        <v>19</v>
      </c>
      <c r="N297" s="264" t="s">
        <v>44</v>
      </c>
      <c r="O297" s="86"/>
      <c r="P297" s="223">
        <f>O297*H297</f>
        <v>0</v>
      </c>
      <c r="Q297" s="223">
        <v>0</v>
      </c>
      <c r="R297" s="223">
        <f>Q297*H297</f>
        <v>0</v>
      </c>
      <c r="S297" s="223">
        <v>0</v>
      </c>
      <c r="T297" s="224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25" t="s">
        <v>368</v>
      </c>
      <c r="AT297" s="225" t="s">
        <v>242</v>
      </c>
      <c r="AU297" s="225" t="s">
        <v>83</v>
      </c>
      <c r="AY297" s="19" t="s">
        <v>160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9" t="s">
        <v>81</v>
      </c>
      <c r="BK297" s="226">
        <f>ROUND(I297*H297,2)</f>
        <v>0</v>
      </c>
      <c r="BL297" s="19" t="s">
        <v>263</v>
      </c>
      <c r="BM297" s="225" t="s">
        <v>4614</v>
      </c>
    </row>
    <row r="298" s="2" customFormat="1" ht="16.5" customHeight="1">
      <c r="A298" s="40"/>
      <c r="B298" s="41"/>
      <c r="C298" s="255" t="s">
        <v>788</v>
      </c>
      <c r="D298" s="255" t="s">
        <v>242</v>
      </c>
      <c r="E298" s="256" t="s">
        <v>4615</v>
      </c>
      <c r="F298" s="257" t="s">
        <v>4616</v>
      </c>
      <c r="G298" s="258" t="s">
        <v>287</v>
      </c>
      <c r="H298" s="259">
        <v>16</v>
      </c>
      <c r="I298" s="260"/>
      <c r="J298" s="261">
        <f>ROUND(I298*H298,2)</f>
        <v>0</v>
      </c>
      <c r="K298" s="257" t="s">
        <v>166</v>
      </c>
      <c r="L298" s="262"/>
      <c r="M298" s="263" t="s">
        <v>19</v>
      </c>
      <c r="N298" s="264" t="s">
        <v>44</v>
      </c>
      <c r="O298" s="86"/>
      <c r="P298" s="223">
        <f>O298*H298</f>
        <v>0</v>
      </c>
      <c r="Q298" s="223">
        <v>0.00025000000000000001</v>
      </c>
      <c r="R298" s="223">
        <f>Q298*H298</f>
        <v>0.0040000000000000001</v>
      </c>
      <c r="S298" s="223">
        <v>0</v>
      </c>
      <c r="T298" s="224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25" t="s">
        <v>368</v>
      </c>
      <c r="AT298" s="225" t="s">
        <v>242</v>
      </c>
      <c r="AU298" s="225" t="s">
        <v>83</v>
      </c>
      <c r="AY298" s="19" t="s">
        <v>160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9" t="s">
        <v>81</v>
      </c>
      <c r="BK298" s="226">
        <f>ROUND(I298*H298,2)</f>
        <v>0</v>
      </c>
      <c r="BL298" s="19" t="s">
        <v>263</v>
      </c>
      <c r="BM298" s="225" t="s">
        <v>4617</v>
      </c>
    </row>
    <row r="299" s="2" customFormat="1" ht="16.5" customHeight="1">
      <c r="A299" s="40"/>
      <c r="B299" s="41"/>
      <c r="C299" s="255" t="s">
        <v>793</v>
      </c>
      <c r="D299" s="255" t="s">
        <v>242</v>
      </c>
      <c r="E299" s="256" t="s">
        <v>4618</v>
      </c>
      <c r="F299" s="257" t="s">
        <v>4619</v>
      </c>
      <c r="G299" s="258" t="s">
        <v>287</v>
      </c>
      <c r="H299" s="259">
        <v>1</v>
      </c>
      <c r="I299" s="260"/>
      <c r="J299" s="261">
        <f>ROUND(I299*H299,2)</f>
        <v>0</v>
      </c>
      <c r="K299" s="257" t="s">
        <v>19</v>
      </c>
      <c r="L299" s="262"/>
      <c r="M299" s="263" t="s">
        <v>19</v>
      </c>
      <c r="N299" s="264" t="s">
        <v>44</v>
      </c>
      <c r="O299" s="86"/>
      <c r="P299" s="223">
        <f>O299*H299</f>
        <v>0</v>
      </c>
      <c r="Q299" s="223">
        <v>0</v>
      </c>
      <c r="R299" s="223">
        <f>Q299*H299</f>
        <v>0</v>
      </c>
      <c r="S299" s="223">
        <v>0</v>
      </c>
      <c r="T299" s="224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25" t="s">
        <v>368</v>
      </c>
      <c r="AT299" s="225" t="s">
        <v>242</v>
      </c>
      <c r="AU299" s="225" t="s">
        <v>83</v>
      </c>
      <c r="AY299" s="19" t="s">
        <v>160</v>
      </c>
      <c r="BE299" s="226">
        <f>IF(N299="základní",J299,0)</f>
        <v>0</v>
      </c>
      <c r="BF299" s="226">
        <f>IF(N299="snížená",J299,0)</f>
        <v>0</v>
      </c>
      <c r="BG299" s="226">
        <f>IF(N299="zákl. přenesená",J299,0)</f>
        <v>0</v>
      </c>
      <c r="BH299" s="226">
        <f>IF(N299="sníž. přenesená",J299,0)</f>
        <v>0</v>
      </c>
      <c r="BI299" s="226">
        <f>IF(N299="nulová",J299,0)</f>
        <v>0</v>
      </c>
      <c r="BJ299" s="19" t="s">
        <v>81</v>
      </c>
      <c r="BK299" s="226">
        <f>ROUND(I299*H299,2)</f>
        <v>0</v>
      </c>
      <c r="BL299" s="19" t="s">
        <v>263</v>
      </c>
      <c r="BM299" s="225" t="s">
        <v>4620</v>
      </c>
    </row>
    <row r="300" s="2" customFormat="1" ht="16.5" customHeight="1">
      <c r="A300" s="40"/>
      <c r="B300" s="41"/>
      <c r="C300" s="255" t="s">
        <v>800</v>
      </c>
      <c r="D300" s="255" t="s">
        <v>242</v>
      </c>
      <c r="E300" s="256" t="s">
        <v>4621</v>
      </c>
      <c r="F300" s="257" t="s">
        <v>4622</v>
      </c>
      <c r="G300" s="258" t="s">
        <v>287</v>
      </c>
      <c r="H300" s="259">
        <v>10</v>
      </c>
      <c r="I300" s="260"/>
      <c r="J300" s="261">
        <f>ROUND(I300*H300,2)</f>
        <v>0</v>
      </c>
      <c r="K300" s="257" t="s">
        <v>19</v>
      </c>
      <c r="L300" s="262"/>
      <c r="M300" s="263" t="s">
        <v>19</v>
      </c>
      <c r="N300" s="264" t="s">
        <v>44</v>
      </c>
      <c r="O300" s="86"/>
      <c r="P300" s="223">
        <f>O300*H300</f>
        <v>0</v>
      </c>
      <c r="Q300" s="223">
        <v>0</v>
      </c>
      <c r="R300" s="223">
        <f>Q300*H300</f>
        <v>0</v>
      </c>
      <c r="S300" s="223">
        <v>0</v>
      </c>
      <c r="T300" s="224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25" t="s">
        <v>368</v>
      </c>
      <c r="AT300" s="225" t="s">
        <v>242</v>
      </c>
      <c r="AU300" s="225" t="s">
        <v>83</v>
      </c>
      <c r="AY300" s="19" t="s">
        <v>160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9" t="s">
        <v>81</v>
      </c>
      <c r="BK300" s="226">
        <f>ROUND(I300*H300,2)</f>
        <v>0</v>
      </c>
      <c r="BL300" s="19" t="s">
        <v>263</v>
      </c>
      <c r="BM300" s="225" t="s">
        <v>4623</v>
      </c>
    </row>
    <row r="301" s="2" customFormat="1" ht="16.5" customHeight="1">
      <c r="A301" s="40"/>
      <c r="B301" s="41"/>
      <c r="C301" s="214" t="s">
        <v>805</v>
      </c>
      <c r="D301" s="214" t="s">
        <v>162</v>
      </c>
      <c r="E301" s="215" t="s">
        <v>4624</v>
      </c>
      <c r="F301" s="216" t="s">
        <v>4625</v>
      </c>
      <c r="G301" s="217" t="s">
        <v>287</v>
      </c>
      <c r="H301" s="218">
        <v>4</v>
      </c>
      <c r="I301" s="219"/>
      <c r="J301" s="220">
        <f>ROUND(I301*H301,2)</f>
        <v>0</v>
      </c>
      <c r="K301" s="216" t="s">
        <v>166</v>
      </c>
      <c r="L301" s="46"/>
      <c r="M301" s="221" t="s">
        <v>19</v>
      </c>
      <c r="N301" s="222" t="s">
        <v>44</v>
      </c>
      <c r="O301" s="86"/>
      <c r="P301" s="223">
        <f>O301*H301</f>
        <v>0</v>
      </c>
      <c r="Q301" s="223">
        <v>0.00016000000000000001</v>
      </c>
      <c r="R301" s="223">
        <f>Q301*H301</f>
        <v>0.00064000000000000005</v>
      </c>
      <c r="S301" s="223">
        <v>0</v>
      </c>
      <c r="T301" s="224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25" t="s">
        <v>263</v>
      </c>
      <c r="AT301" s="225" t="s">
        <v>162</v>
      </c>
      <c r="AU301" s="225" t="s">
        <v>83</v>
      </c>
      <c r="AY301" s="19" t="s">
        <v>160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9" t="s">
        <v>81</v>
      </c>
      <c r="BK301" s="226">
        <f>ROUND(I301*H301,2)</f>
        <v>0</v>
      </c>
      <c r="BL301" s="19" t="s">
        <v>263</v>
      </c>
      <c r="BM301" s="225" t="s">
        <v>4626</v>
      </c>
    </row>
    <row r="302" s="2" customFormat="1">
      <c r="A302" s="40"/>
      <c r="B302" s="41"/>
      <c r="C302" s="42"/>
      <c r="D302" s="227" t="s">
        <v>169</v>
      </c>
      <c r="E302" s="42"/>
      <c r="F302" s="228" t="s">
        <v>4627</v>
      </c>
      <c r="G302" s="42"/>
      <c r="H302" s="42"/>
      <c r="I302" s="229"/>
      <c r="J302" s="42"/>
      <c r="K302" s="42"/>
      <c r="L302" s="46"/>
      <c r="M302" s="230"/>
      <c r="N302" s="231"/>
      <c r="O302" s="86"/>
      <c r="P302" s="86"/>
      <c r="Q302" s="86"/>
      <c r="R302" s="86"/>
      <c r="S302" s="86"/>
      <c r="T302" s="87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T302" s="19" t="s">
        <v>169</v>
      </c>
      <c r="AU302" s="19" t="s">
        <v>83</v>
      </c>
    </row>
    <row r="303" s="2" customFormat="1" ht="16.5" customHeight="1">
      <c r="A303" s="40"/>
      <c r="B303" s="41"/>
      <c r="C303" s="214" t="s">
        <v>810</v>
      </c>
      <c r="D303" s="214" t="s">
        <v>162</v>
      </c>
      <c r="E303" s="215" t="s">
        <v>4628</v>
      </c>
      <c r="F303" s="216" t="s">
        <v>4629</v>
      </c>
      <c r="G303" s="217" t="s">
        <v>287</v>
      </c>
      <c r="H303" s="218">
        <v>5</v>
      </c>
      <c r="I303" s="219"/>
      <c r="J303" s="220">
        <f>ROUND(I303*H303,2)</f>
        <v>0</v>
      </c>
      <c r="K303" s="216" t="s">
        <v>166</v>
      </c>
      <c r="L303" s="46"/>
      <c r="M303" s="221" t="s">
        <v>19</v>
      </c>
      <c r="N303" s="222" t="s">
        <v>44</v>
      </c>
      <c r="O303" s="86"/>
      <c r="P303" s="223">
        <f>O303*H303</f>
        <v>0</v>
      </c>
      <c r="Q303" s="223">
        <v>0.00029</v>
      </c>
      <c r="R303" s="223">
        <f>Q303*H303</f>
        <v>0.0014499999999999999</v>
      </c>
      <c r="S303" s="223">
        <v>0</v>
      </c>
      <c r="T303" s="224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25" t="s">
        <v>263</v>
      </c>
      <c r="AT303" s="225" t="s">
        <v>162</v>
      </c>
      <c r="AU303" s="225" t="s">
        <v>83</v>
      </c>
      <c r="AY303" s="19" t="s">
        <v>160</v>
      </c>
      <c r="BE303" s="226">
        <f>IF(N303="základní",J303,0)</f>
        <v>0</v>
      </c>
      <c r="BF303" s="226">
        <f>IF(N303="snížená",J303,0)</f>
        <v>0</v>
      </c>
      <c r="BG303" s="226">
        <f>IF(N303="zákl. přenesená",J303,0)</f>
        <v>0</v>
      </c>
      <c r="BH303" s="226">
        <f>IF(N303="sníž. přenesená",J303,0)</f>
        <v>0</v>
      </c>
      <c r="BI303" s="226">
        <f>IF(N303="nulová",J303,0)</f>
        <v>0</v>
      </c>
      <c r="BJ303" s="19" t="s">
        <v>81</v>
      </c>
      <c r="BK303" s="226">
        <f>ROUND(I303*H303,2)</f>
        <v>0</v>
      </c>
      <c r="BL303" s="19" t="s">
        <v>263</v>
      </c>
      <c r="BM303" s="225" t="s">
        <v>4630</v>
      </c>
    </row>
    <row r="304" s="2" customFormat="1">
      <c r="A304" s="40"/>
      <c r="B304" s="41"/>
      <c r="C304" s="42"/>
      <c r="D304" s="227" t="s">
        <v>169</v>
      </c>
      <c r="E304" s="42"/>
      <c r="F304" s="228" t="s">
        <v>4631</v>
      </c>
      <c r="G304" s="42"/>
      <c r="H304" s="42"/>
      <c r="I304" s="229"/>
      <c r="J304" s="42"/>
      <c r="K304" s="42"/>
      <c r="L304" s="46"/>
      <c r="M304" s="230"/>
      <c r="N304" s="231"/>
      <c r="O304" s="86"/>
      <c r="P304" s="86"/>
      <c r="Q304" s="86"/>
      <c r="R304" s="86"/>
      <c r="S304" s="86"/>
      <c r="T304" s="87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T304" s="19" t="s">
        <v>169</v>
      </c>
      <c r="AU304" s="19" t="s">
        <v>83</v>
      </c>
    </row>
    <row r="305" s="2" customFormat="1" ht="24.15" customHeight="1">
      <c r="A305" s="40"/>
      <c r="B305" s="41"/>
      <c r="C305" s="214" t="s">
        <v>815</v>
      </c>
      <c r="D305" s="214" t="s">
        <v>162</v>
      </c>
      <c r="E305" s="215" t="s">
        <v>4632</v>
      </c>
      <c r="F305" s="216" t="s">
        <v>4633</v>
      </c>
      <c r="G305" s="217" t="s">
        <v>287</v>
      </c>
      <c r="H305" s="218">
        <v>6</v>
      </c>
      <c r="I305" s="219"/>
      <c r="J305" s="220">
        <f>ROUND(I305*H305,2)</f>
        <v>0</v>
      </c>
      <c r="K305" s="216" t="s">
        <v>166</v>
      </c>
      <c r="L305" s="46"/>
      <c r="M305" s="221" t="s">
        <v>19</v>
      </c>
      <c r="N305" s="222" t="s">
        <v>44</v>
      </c>
      <c r="O305" s="86"/>
      <c r="P305" s="223">
        <f>O305*H305</f>
        <v>0</v>
      </c>
      <c r="Q305" s="223">
        <v>2.0000000000000002E-05</v>
      </c>
      <c r="R305" s="223">
        <f>Q305*H305</f>
        <v>0.00012000000000000002</v>
      </c>
      <c r="S305" s="223">
        <v>0</v>
      </c>
      <c r="T305" s="224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25" t="s">
        <v>263</v>
      </c>
      <c r="AT305" s="225" t="s">
        <v>162</v>
      </c>
      <c r="AU305" s="225" t="s">
        <v>83</v>
      </c>
      <c r="AY305" s="19" t="s">
        <v>160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9" t="s">
        <v>81</v>
      </c>
      <c r="BK305" s="226">
        <f>ROUND(I305*H305,2)</f>
        <v>0</v>
      </c>
      <c r="BL305" s="19" t="s">
        <v>263</v>
      </c>
      <c r="BM305" s="225" t="s">
        <v>4634</v>
      </c>
    </row>
    <row r="306" s="2" customFormat="1">
      <c r="A306" s="40"/>
      <c r="B306" s="41"/>
      <c r="C306" s="42"/>
      <c r="D306" s="227" t="s">
        <v>169</v>
      </c>
      <c r="E306" s="42"/>
      <c r="F306" s="228" t="s">
        <v>4635</v>
      </c>
      <c r="G306" s="42"/>
      <c r="H306" s="42"/>
      <c r="I306" s="229"/>
      <c r="J306" s="42"/>
      <c r="K306" s="42"/>
      <c r="L306" s="46"/>
      <c r="M306" s="230"/>
      <c r="N306" s="231"/>
      <c r="O306" s="86"/>
      <c r="P306" s="86"/>
      <c r="Q306" s="86"/>
      <c r="R306" s="86"/>
      <c r="S306" s="86"/>
      <c r="T306" s="87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T306" s="19" t="s">
        <v>169</v>
      </c>
      <c r="AU306" s="19" t="s">
        <v>83</v>
      </c>
    </row>
    <row r="307" s="13" customFormat="1">
      <c r="A307" s="13"/>
      <c r="B307" s="232"/>
      <c r="C307" s="233"/>
      <c r="D307" s="234" t="s">
        <v>171</v>
      </c>
      <c r="E307" s="235" t="s">
        <v>19</v>
      </c>
      <c r="F307" s="236" t="s">
        <v>4636</v>
      </c>
      <c r="G307" s="233"/>
      <c r="H307" s="237">
        <v>6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171</v>
      </c>
      <c r="AU307" s="243" t="s">
        <v>83</v>
      </c>
      <c r="AV307" s="13" t="s">
        <v>83</v>
      </c>
      <c r="AW307" s="13" t="s">
        <v>35</v>
      </c>
      <c r="AX307" s="13" t="s">
        <v>81</v>
      </c>
      <c r="AY307" s="243" t="s">
        <v>160</v>
      </c>
    </row>
    <row r="308" s="2" customFormat="1" ht="16.5" customHeight="1">
      <c r="A308" s="40"/>
      <c r="B308" s="41"/>
      <c r="C308" s="255" t="s">
        <v>820</v>
      </c>
      <c r="D308" s="255" t="s">
        <v>242</v>
      </c>
      <c r="E308" s="256" t="s">
        <v>4637</v>
      </c>
      <c r="F308" s="257" t="s">
        <v>4638</v>
      </c>
      <c r="G308" s="258" t="s">
        <v>287</v>
      </c>
      <c r="H308" s="259">
        <v>1</v>
      </c>
      <c r="I308" s="260"/>
      <c r="J308" s="261">
        <f>ROUND(I308*H308,2)</f>
        <v>0</v>
      </c>
      <c r="K308" s="257" t="s">
        <v>19</v>
      </c>
      <c r="L308" s="262"/>
      <c r="M308" s="263" t="s">
        <v>19</v>
      </c>
      <c r="N308" s="264" t="s">
        <v>44</v>
      </c>
      <c r="O308" s="86"/>
      <c r="P308" s="223">
        <f>O308*H308</f>
        <v>0</v>
      </c>
      <c r="Q308" s="223">
        <v>0</v>
      </c>
      <c r="R308" s="223">
        <f>Q308*H308</f>
        <v>0</v>
      </c>
      <c r="S308" s="223">
        <v>0</v>
      </c>
      <c r="T308" s="224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25" t="s">
        <v>368</v>
      </c>
      <c r="AT308" s="225" t="s">
        <v>242</v>
      </c>
      <c r="AU308" s="225" t="s">
        <v>83</v>
      </c>
      <c r="AY308" s="19" t="s">
        <v>160</v>
      </c>
      <c r="BE308" s="226">
        <f>IF(N308="základní",J308,0)</f>
        <v>0</v>
      </c>
      <c r="BF308" s="226">
        <f>IF(N308="snížená",J308,0)</f>
        <v>0</v>
      </c>
      <c r="BG308" s="226">
        <f>IF(N308="zákl. přenesená",J308,0)</f>
        <v>0</v>
      </c>
      <c r="BH308" s="226">
        <f>IF(N308="sníž. přenesená",J308,0)</f>
        <v>0</v>
      </c>
      <c r="BI308" s="226">
        <f>IF(N308="nulová",J308,0)</f>
        <v>0</v>
      </c>
      <c r="BJ308" s="19" t="s">
        <v>81</v>
      </c>
      <c r="BK308" s="226">
        <f>ROUND(I308*H308,2)</f>
        <v>0</v>
      </c>
      <c r="BL308" s="19" t="s">
        <v>263</v>
      </c>
      <c r="BM308" s="225" t="s">
        <v>4639</v>
      </c>
    </row>
    <row r="309" s="2" customFormat="1" ht="16.5" customHeight="1">
      <c r="A309" s="40"/>
      <c r="B309" s="41"/>
      <c r="C309" s="255" t="s">
        <v>823</v>
      </c>
      <c r="D309" s="255" t="s">
        <v>242</v>
      </c>
      <c r="E309" s="256" t="s">
        <v>4640</v>
      </c>
      <c r="F309" s="257" t="s">
        <v>4641</v>
      </c>
      <c r="G309" s="258" t="s">
        <v>287</v>
      </c>
      <c r="H309" s="259">
        <v>5</v>
      </c>
      <c r="I309" s="260"/>
      <c r="J309" s="261">
        <f>ROUND(I309*H309,2)</f>
        <v>0</v>
      </c>
      <c r="K309" s="257" t="s">
        <v>19</v>
      </c>
      <c r="L309" s="262"/>
      <c r="M309" s="263" t="s">
        <v>19</v>
      </c>
      <c r="N309" s="264" t="s">
        <v>44</v>
      </c>
      <c r="O309" s="86"/>
      <c r="P309" s="223">
        <f>O309*H309</f>
        <v>0</v>
      </c>
      <c r="Q309" s="223">
        <v>0</v>
      </c>
      <c r="R309" s="223">
        <f>Q309*H309</f>
        <v>0</v>
      </c>
      <c r="S309" s="223">
        <v>0</v>
      </c>
      <c r="T309" s="224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25" t="s">
        <v>368</v>
      </c>
      <c r="AT309" s="225" t="s">
        <v>242</v>
      </c>
      <c r="AU309" s="225" t="s">
        <v>83</v>
      </c>
      <c r="AY309" s="19" t="s">
        <v>160</v>
      </c>
      <c r="BE309" s="226">
        <f>IF(N309="základní",J309,0)</f>
        <v>0</v>
      </c>
      <c r="BF309" s="226">
        <f>IF(N309="snížená",J309,0)</f>
        <v>0</v>
      </c>
      <c r="BG309" s="226">
        <f>IF(N309="zákl. přenesená",J309,0)</f>
        <v>0</v>
      </c>
      <c r="BH309" s="226">
        <f>IF(N309="sníž. přenesená",J309,0)</f>
        <v>0</v>
      </c>
      <c r="BI309" s="226">
        <f>IF(N309="nulová",J309,0)</f>
        <v>0</v>
      </c>
      <c r="BJ309" s="19" t="s">
        <v>81</v>
      </c>
      <c r="BK309" s="226">
        <f>ROUND(I309*H309,2)</f>
        <v>0</v>
      </c>
      <c r="BL309" s="19" t="s">
        <v>263</v>
      </c>
      <c r="BM309" s="225" t="s">
        <v>4642</v>
      </c>
    </row>
    <row r="310" s="2" customFormat="1" ht="21.75" customHeight="1">
      <c r="A310" s="40"/>
      <c r="B310" s="41"/>
      <c r="C310" s="214" t="s">
        <v>828</v>
      </c>
      <c r="D310" s="214" t="s">
        <v>162</v>
      </c>
      <c r="E310" s="215" t="s">
        <v>4643</v>
      </c>
      <c r="F310" s="216" t="s">
        <v>4644</v>
      </c>
      <c r="G310" s="217" t="s">
        <v>250</v>
      </c>
      <c r="H310" s="218">
        <v>582</v>
      </c>
      <c r="I310" s="219"/>
      <c r="J310" s="220">
        <f>ROUND(I310*H310,2)</f>
        <v>0</v>
      </c>
      <c r="K310" s="216" t="s">
        <v>166</v>
      </c>
      <c r="L310" s="46"/>
      <c r="M310" s="221" t="s">
        <v>19</v>
      </c>
      <c r="N310" s="222" t="s">
        <v>44</v>
      </c>
      <c r="O310" s="86"/>
      <c r="P310" s="223">
        <f>O310*H310</f>
        <v>0</v>
      </c>
      <c r="Q310" s="223">
        <v>0</v>
      </c>
      <c r="R310" s="223">
        <f>Q310*H310</f>
        <v>0</v>
      </c>
      <c r="S310" s="223">
        <v>0</v>
      </c>
      <c r="T310" s="224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25" t="s">
        <v>263</v>
      </c>
      <c r="AT310" s="225" t="s">
        <v>162</v>
      </c>
      <c r="AU310" s="225" t="s">
        <v>83</v>
      </c>
      <c r="AY310" s="19" t="s">
        <v>160</v>
      </c>
      <c r="BE310" s="226">
        <f>IF(N310="základní",J310,0)</f>
        <v>0</v>
      </c>
      <c r="BF310" s="226">
        <f>IF(N310="snížená",J310,0)</f>
        <v>0</v>
      </c>
      <c r="BG310" s="226">
        <f>IF(N310="zákl. přenesená",J310,0)</f>
        <v>0</v>
      </c>
      <c r="BH310" s="226">
        <f>IF(N310="sníž. přenesená",J310,0)</f>
        <v>0</v>
      </c>
      <c r="BI310" s="226">
        <f>IF(N310="nulová",J310,0)</f>
        <v>0</v>
      </c>
      <c r="BJ310" s="19" t="s">
        <v>81</v>
      </c>
      <c r="BK310" s="226">
        <f>ROUND(I310*H310,2)</f>
        <v>0</v>
      </c>
      <c r="BL310" s="19" t="s">
        <v>263</v>
      </c>
      <c r="BM310" s="225" t="s">
        <v>4645</v>
      </c>
    </row>
    <row r="311" s="2" customFormat="1">
      <c r="A311" s="40"/>
      <c r="B311" s="41"/>
      <c r="C311" s="42"/>
      <c r="D311" s="227" t="s">
        <v>169</v>
      </c>
      <c r="E311" s="42"/>
      <c r="F311" s="228" t="s">
        <v>4646</v>
      </c>
      <c r="G311" s="42"/>
      <c r="H311" s="42"/>
      <c r="I311" s="229"/>
      <c r="J311" s="42"/>
      <c r="K311" s="42"/>
      <c r="L311" s="46"/>
      <c r="M311" s="230"/>
      <c r="N311" s="231"/>
      <c r="O311" s="86"/>
      <c r="P311" s="86"/>
      <c r="Q311" s="86"/>
      <c r="R311" s="86"/>
      <c r="S311" s="86"/>
      <c r="T311" s="87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T311" s="19" t="s">
        <v>169</v>
      </c>
      <c r="AU311" s="19" t="s">
        <v>83</v>
      </c>
    </row>
    <row r="312" s="13" customFormat="1">
      <c r="A312" s="13"/>
      <c r="B312" s="232"/>
      <c r="C312" s="233"/>
      <c r="D312" s="234" t="s">
        <v>171</v>
      </c>
      <c r="E312" s="235" t="s">
        <v>19</v>
      </c>
      <c r="F312" s="236" t="s">
        <v>4647</v>
      </c>
      <c r="G312" s="233"/>
      <c r="H312" s="237">
        <v>212</v>
      </c>
      <c r="I312" s="238"/>
      <c r="J312" s="233"/>
      <c r="K312" s="233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171</v>
      </c>
      <c r="AU312" s="243" t="s">
        <v>83</v>
      </c>
      <c r="AV312" s="13" t="s">
        <v>83</v>
      </c>
      <c r="AW312" s="13" t="s">
        <v>35</v>
      </c>
      <c r="AX312" s="13" t="s">
        <v>73</v>
      </c>
      <c r="AY312" s="243" t="s">
        <v>160</v>
      </c>
    </row>
    <row r="313" s="13" customFormat="1">
      <c r="A313" s="13"/>
      <c r="B313" s="232"/>
      <c r="C313" s="233"/>
      <c r="D313" s="234" t="s">
        <v>171</v>
      </c>
      <c r="E313" s="235" t="s">
        <v>19</v>
      </c>
      <c r="F313" s="236" t="s">
        <v>4648</v>
      </c>
      <c r="G313" s="233"/>
      <c r="H313" s="237">
        <v>370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171</v>
      </c>
      <c r="AU313" s="243" t="s">
        <v>83</v>
      </c>
      <c r="AV313" s="13" t="s">
        <v>83</v>
      </c>
      <c r="AW313" s="13" t="s">
        <v>35</v>
      </c>
      <c r="AX313" s="13" t="s">
        <v>73</v>
      </c>
      <c r="AY313" s="243" t="s">
        <v>160</v>
      </c>
    </row>
    <row r="314" s="14" customFormat="1">
      <c r="A314" s="14"/>
      <c r="B314" s="244"/>
      <c r="C314" s="245"/>
      <c r="D314" s="234" t="s">
        <v>171</v>
      </c>
      <c r="E314" s="246" t="s">
        <v>19</v>
      </c>
      <c r="F314" s="247" t="s">
        <v>180</v>
      </c>
      <c r="G314" s="245"/>
      <c r="H314" s="248">
        <v>582</v>
      </c>
      <c r="I314" s="249"/>
      <c r="J314" s="245"/>
      <c r="K314" s="245"/>
      <c r="L314" s="250"/>
      <c r="M314" s="251"/>
      <c r="N314" s="252"/>
      <c r="O314" s="252"/>
      <c r="P314" s="252"/>
      <c r="Q314" s="252"/>
      <c r="R314" s="252"/>
      <c r="S314" s="252"/>
      <c r="T314" s="253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4" t="s">
        <v>171</v>
      </c>
      <c r="AU314" s="254" t="s">
        <v>83</v>
      </c>
      <c r="AV314" s="14" t="s">
        <v>167</v>
      </c>
      <c r="AW314" s="14" t="s">
        <v>35</v>
      </c>
      <c r="AX314" s="14" t="s">
        <v>81</v>
      </c>
      <c r="AY314" s="254" t="s">
        <v>160</v>
      </c>
    </row>
    <row r="315" s="2" customFormat="1" ht="24.15" customHeight="1">
      <c r="A315" s="40"/>
      <c r="B315" s="41"/>
      <c r="C315" s="214" t="s">
        <v>833</v>
      </c>
      <c r="D315" s="214" t="s">
        <v>162</v>
      </c>
      <c r="E315" s="215" t="s">
        <v>4649</v>
      </c>
      <c r="F315" s="216" t="s">
        <v>4650</v>
      </c>
      <c r="G315" s="217" t="s">
        <v>250</v>
      </c>
      <c r="H315" s="218">
        <v>123</v>
      </c>
      <c r="I315" s="219"/>
      <c r="J315" s="220">
        <f>ROUND(I315*H315,2)</f>
        <v>0</v>
      </c>
      <c r="K315" s="216" t="s">
        <v>166</v>
      </c>
      <c r="L315" s="46"/>
      <c r="M315" s="221" t="s">
        <v>19</v>
      </c>
      <c r="N315" s="222" t="s">
        <v>44</v>
      </c>
      <c r="O315" s="86"/>
      <c r="P315" s="223">
        <f>O315*H315</f>
        <v>0</v>
      </c>
      <c r="Q315" s="223">
        <v>0</v>
      </c>
      <c r="R315" s="223">
        <f>Q315*H315</f>
        <v>0</v>
      </c>
      <c r="S315" s="223">
        <v>0</v>
      </c>
      <c r="T315" s="224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25" t="s">
        <v>263</v>
      </c>
      <c r="AT315" s="225" t="s">
        <v>162</v>
      </c>
      <c r="AU315" s="225" t="s">
        <v>83</v>
      </c>
      <c r="AY315" s="19" t="s">
        <v>160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9" t="s">
        <v>81</v>
      </c>
      <c r="BK315" s="226">
        <f>ROUND(I315*H315,2)</f>
        <v>0</v>
      </c>
      <c r="BL315" s="19" t="s">
        <v>263</v>
      </c>
      <c r="BM315" s="225" t="s">
        <v>4651</v>
      </c>
    </row>
    <row r="316" s="2" customFormat="1">
      <c r="A316" s="40"/>
      <c r="B316" s="41"/>
      <c r="C316" s="42"/>
      <c r="D316" s="227" t="s">
        <v>169</v>
      </c>
      <c r="E316" s="42"/>
      <c r="F316" s="228" t="s">
        <v>4652</v>
      </c>
      <c r="G316" s="42"/>
      <c r="H316" s="42"/>
      <c r="I316" s="229"/>
      <c r="J316" s="42"/>
      <c r="K316" s="42"/>
      <c r="L316" s="46"/>
      <c r="M316" s="230"/>
      <c r="N316" s="231"/>
      <c r="O316" s="86"/>
      <c r="P316" s="86"/>
      <c r="Q316" s="86"/>
      <c r="R316" s="86"/>
      <c r="S316" s="86"/>
      <c r="T316" s="87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T316" s="19" t="s">
        <v>169</v>
      </c>
      <c r="AU316" s="19" t="s">
        <v>83</v>
      </c>
    </row>
    <row r="317" s="13" customFormat="1">
      <c r="A317" s="13"/>
      <c r="B317" s="232"/>
      <c r="C317" s="233"/>
      <c r="D317" s="234" t="s">
        <v>171</v>
      </c>
      <c r="E317" s="235" t="s">
        <v>19</v>
      </c>
      <c r="F317" s="236" t="s">
        <v>762</v>
      </c>
      <c r="G317" s="233"/>
      <c r="H317" s="237">
        <v>71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171</v>
      </c>
      <c r="AU317" s="243" t="s">
        <v>83</v>
      </c>
      <c r="AV317" s="13" t="s">
        <v>83</v>
      </c>
      <c r="AW317" s="13" t="s">
        <v>35</v>
      </c>
      <c r="AX317" s="13" t="s">
        <v>73</v>
      </c>
      <c r="AY317" s="243" t="s">
        <v>160</v>
      </c>
    </row>
    <row r="318" s="13" customFormat="1">
      <c r="A318" s="13"/>
      <c r="B318" s="232"/>
      <c r="C318" s="233"/>
      <c r="D318" s="234" t="s">
        <v>171</v>
      </c>
      <c r="E318" s="235" t="s">
        <v>19</v>
      </c>
      <c r="F318" s="236" t="s">
        <v>668</v>
      </c>
      <c r="G318" s="233"/>
      <c r="H318" s="237">
        <v>52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171</v>
      </c>
      <c r="AU318" s="243" t="s">
        <v>83</v>
      </c>
      <c r="AV318" s="13" t="s">
        <v>83</v>
      </c>
      <c r="AW318" s="13" t="s">
        <v>35</v>
      </c>
      <c r="AX318" s="13" t="s">
        <v>73</v>
      </c>
      <c r="AY318" s="243" t="s">
        <v>160</v>
      </c>
    </row>
    <row r="319" s="14" customFormat="1">
      <c r="A319" s="14"/>
      <c r="B319" s="244"/>
      <c r="C319" s="245"/>
      <c r="D319" s="234" t="s">
        <v>171</v>
      </c>
      <c r="E319" s="246" t="s">
        <v>19</v>
      </c>
      <c r="F319" s="247" t="s">
        <v>180</v>
      </c>
      <c r="G319" s="245"/>
      <c r="H319" s="248">
        <v>123</v>
      </c>
      <c r="I319" s="249"/>
      <c r="J319" s="245"/>
      <c r="K319" s="245"/>
      <c r="L319" s="250"/>
      <c r="M319" s="251"/>
      <c r="N319" s="252"/>
      <c r="O319" s="252"/>
      <c r="P319" s="252"/>
      <c r="Q319" s="252"/>
      <c r="R319" s="252"/>
      <c r="S319" s="252"/>
      <c r="T319" s="253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4" t="s">
        <v>171</v>
      </c>
      <c r="AU319" s="254" t="s">
        <v>83</v>
      </c>
      <c r="AV319" s="14" t="s">
        <v>167</v>
      </c>
      <c r="AW319" s="14" t="s">
        <v>35</v>
      </c>
      <c r="AX319" s="14" t="s">
        <v>81</v>
      </c>
      <c r="AY319" s="254" t="s">
        <v>160</v>
      </c>
    </row>
    <row r="320" s="2" customFormat="1" ht="24.15" customHeight="1">
      <c r="A320" s="40"/>
      <c r="B320" s="41"/>
      <c r="C320" s="214" t="s">
        <v>838</v>
      </c>
      <c r="D320" s="214" t="s">
        <v>162</v>
      </c>
      <c r="E320" s="215" t="s">
        <v>4653</v>
      </c>
      <c r="F320" s="216" t="s">
        <v>4654</v>
      </c>
      <c r="G320" s="217" t="s">
        <v>213</v>
      </c>
      <c r="H320" s="218">
        <v>1.0209999999999999</v>
      </c>
      <c r="I320" s="219"/>
      <c r="J320" s="220">
        <f>ROUND(I320*H320,2)</f>
        <v>0</v>
      </c>
      <c r="K320" s="216" t="s">
        <v>166</v>
      </c>
      <c r="L320" s="46"/>
      <c r="M320" s="221" t="s">
        <v>19</v>
      </c>
      <c r="N320" s="222" t="s">
        <v>44</v>
      </c>
      <c r="O320" s="86"/>
      <c r="P320" s="223">
        <f>O320*H320</f>
        <v>0</v>
      </c>
      <c r="Q320" s="223">
        <v>0</v>
      </c>
      <c r="R320" s="223">
        <f>Q320*H320</f>
        <v>0</v>
      </c>
      <c r="S320" s="223">
        <v>0</v>
      </c>
      <c r="T320" s="224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25" t="s">
        <v>263</v>
      </c>
      <c r="AT320" s="225" t="s">
        <v>162</v>
      </c>
      <c r="AU320" s="225" t="s">
        <v>83</v>
      </c>
      <c r="AY320" s="19" t="s">
        <v>160</v>
      </c>
      <c r="BE320" s="226">
        <f>IF(N320="základní",J320,0)</f>
        <v>0</v>
      </c>
      <c r="BF320" s="226">
        <f>IF(N320="snížená",J320,0)</f>
        <v>0</v>
      </c>
      <c r="BG320" s="226">
        <f>IF(N320="zákl. přenesená",J320,0)</f>
        <v>0</v>
      </c>
      <c r="BH320" s="226">
        <f>IF(N320="sníž. přenesená",J320,0)</f>
        <v>0</v>
      </c>
      <c r="BI320" s="226">
        <f>IF(N320="nulová",J320,0)</f>
        <v>0</v>
      </c>
      <c r="BJ320" s="19" t="s">
        <v>81</v>
      </c>
      <c r="BK320" s="226">
        <f>ROUND(I320*H320,2)</f>
        <v>0</v>
      </c>
      <c r="BL320" s="19" t="s">
        <v>263</v>
      </c>
      <c r="BM320" s="225" t="s">
        <v>4655</v>
      </c>
    </row>
    <row r="321" s="2" customFormat="1">
      <c r="A321" s="40"/>
      <c r="B321" s="41"/>
      <c r="C321" s="42"/>
      <c r="D321" s="227" t="s">
        <v>169</v>
      </c>
      <c r="E321" s="42"/>
      <c r="F321" s="228" t="s">
        <v>4656</v>
      </c>
      <c r="G321" s="42"/>
      <c r="H321" s="42"/>
      <c r="I321" s="229"/>
      <c r="J321" s="42"/>
      <c r="K321" s="42"/>
      <c r="L321" s="46"/>
      <c r="M321" s="230"/>
      <c r="N321" s="231"/>
      <c r="O321" s="86"/>
      <c r="P321" s="86"/>
      <c r="Q321" s="86"/>
      <c r="R321" s="86"/>
      <c r="S321" s="86"/>
      <c r="T321" s="87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169</v>
      </c>
      <c r="AU321" s="19" t="s">
        <v>83</v>
      </c>
    </row>
    <row r="322" s="12" customFormat="1" ht="22.8" customHeight="1">
      <c r="A322" s="12"/>
      <c r="B322" s="198"/>
      <c r="C322" s="199"/>
      <c r="D322" s="200" t="s">
        <v>72</v>
      </c>
      <c r="E322" s="212" t="s">
        <v>4657</v>
      </c>
      <c r="F322" s="212" t="s">
        <v>4658</v>
      </c>
      <c r="G322" s="199"/>
      <c r="H322" s="199"/>
      <c r="I322" s="202"/>
      <c r="J322" s="213">
        <f>BK322</f>
        <v>0</v>
      </c>
      <c r="K322" s="199"/>
      <c r="L322" s="204"/>
      <c r="M322" s="205"/>
      <c r="N322" s="206"/>
      <c r="O322" s="206"/>
      <c r="P322" s="207">
        <f>SUM(P323:P416)</f>
        <v>0</v>
      </c>
      <c r="Q322" s="206"/>
      <c r="R322" s="207">
        <f>SUM(R323:R416)</f>
        <v>1.39472</v>
      </c>
      <c r="S322" s="206"/>
      <c r="T322" s="208">
        <f>SUM(T323:T416)</f>
        <v>0.0019200000000000003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R322" s="209" t="s">
        <v>83</v>
      </c>
      <c r="AT322" s="210" t="s">
        <v>72</v>
      </c>
      <c r="AU322" s="210" t="s">
        <v>81</v>
      </c>
      <c r="AY322" s="209" t="s">
        <v>160</v>
      </c>
      <c r="BK322" s="211">
        <f>SUM(BK323:BK416)</f>
        <v>0</v>
      </c>
    </row>
    <row r="323" s="2" customFormat="1" ht="21.75" customHeight="1">
      <c r="A323" s="40"/>
      <c r="B323" s="41"/>
      <c r="C323" s="214" t="s">
        <v>843</v>
      </c>
      <c r="D323" s="214" t="s">
        <v>162</v>
      </c>
      <c r="E323" s="215" t="s">
        <v>4659</v>
      </c>
      <c r="F323" s="216" t="s">
        <v>4660</v>
      </c>
      <c r="G323" s="217" t="s">
        <v>250</v>
      </c>
      <c r="H323" s="218">
        <v>6</v>
      </c>
      <c r="I323" s="219"/>
      <c r="J323" s="220">
        <f>ROUND(I323*H323,2)</f>
        <v>0</v>
      </c>
      <c r="K323" s="216" t="s">
        <v>166</v>
      </c>
      <c r="L323" s="46"/>
      <c r="M323" s="221" t="s">
        <v>19</v>
      </c>
      <c r="N323" s="222" t="s">
        <v>44</v>
      </c>
      <c r="O323" s="86"/>
      <c r="P323" s="223">
        <f>O323*H323</f>
        <v>0</v>
      </c>
      <c r="Q323" s="223">
        <v>0</v>
      </c>
      <c r="R323" s="223">
        <f>Q323*H323</f>
        <v>0</v>
      </c>
      <c r="S323" s="223">
        <v>0.00032000000000000003</v>
      </c>
      <c r="T323" s="224">
        <f>S323*H323</f>
        <v>0.0019200000000000003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25" t="s">
        <v>263</v>
      </c>
      <c r="AT323" s="225" t="s">
        <v>162</v>
      </c>
      <c r="AU323" s="225" t="s">
        <v>83</v>
      </c>
      <c r="AY323" s="19" t="s">
        <v>160</v>
      </c>
      <c r="BE323" s="226">
        <f>IF(N323="základní",J323,0)</f>
        <v>0</v>
      </c>
      <c r="BF323" s="226">
        <f>IF(N323="snížená",J323,0)</f>
        <v>0</v>
      </c>
      <c r="BG323" s="226">
        <f>IF(N323="zákl. přenesená",J323,0)</f>
        <v>0</v>
      </c>
      <c r="BH323" s="226">
        <f>IF(N323="sníž. přenesená",J323,0)</f>
        <v>0</v>
      </c>
      <c r="BI323" s="226">
        <f>IF(N323="nulová",J323,0)</f>
        <v>0</v>
      </c>
      <c r="BJ323" s="19" t="s">
        <v>81</v>
      </c>
      <c r="BK323" s="226">
        <f>ROUND(I323*H323,2)</f>
        <v>0</v>
      </c>
      <c r="BL323" s="19" t="s">
        <v>263</v>
      </c>
      <c r="BM323" s="225" t="s">
        <v>4661</v>
      </c>
    </row>
    <row r="324" s="2" customFormat="1">
      <c r="A324" s="40"/>
      <c r="B324" s="41"/>
      <c r="C324" s="42"/>
      <c r="D324" s="227" t="s">
        <v>169</v>
      </c>
      <c r="E324" s="42"/>
      <c r="F324" s="228" t="s">
        <v>4662</v>
      </c>
      <c r="G324" s="42"/>
      <c r="H324" s="42"/>
      <c r="I324" s="229"/>
      <c r="J324" s="42"/>
      <c r="K324" s="42"/>
      <c r="L324" s="46"/>
      <c r="M324" s="230"/>
      <c r="N324" s="231"/>
      <c r="O324" s="86"/>
      <c r="P324" s="86"/>
      <c r="Q324" s="86"/>
      <c r="R324" s="86"/>
      <c r="S324" s="86"/>
      <c r="T324" s="87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169</v>
      </c>
      <c r="AU324" s="19" t="s">
        <v>83</v>
      </c>
    </row>
    <row r="325" s="2" customFormat="1" ht="24.15" customHeight="1">
      <c r="A325" s="40"/>
      <c r="B325" s="41"/>
      <c r="C325" s="214" t="s">
        <v>847</v>
      </c>
      <c r="D325" s="214" t="s">
        <v>162</v>
      </c>
      <c r="E325" s="215" t="s">
        <v>4663</v>
      </c>
      <c r="F325" s="216" t="s">
        <v>4664</v>
      </c>
      <c r="G325" s="217" t="s">
        <v>250</v>
      </c>
      <c r="H325" s="218">
        <v>209</v>
      </c>
      <c r="I325" s="219"/>
      <c r="J325" s="220">
        <f>ROUND(I325*H325,2)</f>
        <v>0</v>
      </c>
      <c r="K325" s="216" t="s">
        <v>166</v>
      </c>
      <c r="L325" s="46"/>
      <c r="M325" s="221" t="s">
        <v>19</v>
      </c>
      <c r="N325" s="222" t="s">
        <v>44</v>
      </c>
      <c r="O325" s="86"/>
      <c r="P325" s="223">
        <f>O325*H325</f>
        <v>0</v>
      </c>
      <c r="Q325" s="223">
        <v>0.00075000000000000002</v>
      </c>
      <c r="R325" s="223">
        <f>Q325*H325</f>
        <v>0.15675</v>
      </c>
      <c r="S325" s="223">
        <v>0</v>
      </c>
      <c r="T325" s="224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25" t="s">
        <v>263</v>
      </c>
      <c r="AT325" s="225" t="s">
        <v>162</v>
      </c>
      <c r="AU325" s="225" t="s">
        <v>83</v>
      </c>
      <c r="AY325" s="19" t="s">
        <v>160</v>
      </c>
      <c r="BE325" s="226">
        <f>IF(N325="základní",J325,0)</f>
        <v>0</v>
      </c>
      <c r="BF325" s="226">
        <f>IF(N325="snížená",J325,0)</f>
        <v>0</v>
      </c>
      <c r="BG325" s="226">
        <f>IF(N325="zákl. přenesená",J325,0)</f>
        <v>0</v>
      </c>
      <c r="BH325" s="226">
        <f>IF(N325="sníž. přenesená",J325,0)</f>
        <v>0</v>
      </c>
      <c r="BI325" s="226">
        <f>IF(N325="nulová",J325,0)</f>
        <v>0</v>
      </c>
      <c r="BJ325" s="19" t="s">
        <v>81</v>
      </c>
      <c r="BK325" s="226">
        <f>ROUND(I325*H325,2)</f>
        <v>0</v>
      </c>
      <c r="BL325" s="19" t="s">
        <v>263</v>
      </c>
      <c r="BM325" s="225" t="s">
        <v>4665</v>
      </c>
    </row>
    <row r="326" s="2" customFormat="1">
      <c r="A326" s="40"/>
      <c r="B326" s="41"/>
      <c r="C326" s="42"/>
      <c r="D326" s="227" t="s">
        <v>169</v>
      </c>
      <c r="E326" s="42"/>
      <c r="F326" s="228" t="s">
        <v>4666</v>
      </c>
      <c r="G326" s="42"/>
      <c r="H326" s="42"/>
      <c r="I326" s="229"/>
      <c r="J326" s="42"/>
      <c r="K326" s="42"/>
      <c r="L326" s="46"/>
      <c r="M326" s="230"/>
      <c r="N326" s="231"/>
      <c r="O326" s="86"/>
      <c r="P326" s="86"/>
      <c r="Q326" s="86"/>
      <c r="R326" s="86"/>
      <c r="S326" s="86"/>
      <c r="T326" s="87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T326" s="19" t="s">
        <v>169</v>
      </c>
      <c r="AU326" s="19" t="s">
        <v>83</v>
      </c>
    </row>
    <row r="327" s="2" customFormat="1" ht="24.15" customHeight="1">
      <c r="A327" s="40"/>
      <c r="B327" s="41"/>
      <c r="C327" s="214" t="s">
        <v>851</v>
      </c>
      <c r="D327" s="214" t="s">
        <v>162</v>
      </c>
      <c r="E327" s="215" t="s">
        <v>4667</v>
      </c>
      <c r="F327" s="216" t="s">
        <v>4668</v>
      </c>
      <c r="G327" s="217" t="s">
        <v>250</v>
      </c>
      <c r="H327" s="218">
        <v>333</v>
      </c>
      <c r="I327" s="219"/>
      <c r="J327" s="220">
        <f>ROUND(I327*H327,2)</f>
        <v>0</v>
      </c>
      <c r="K327" s="216" t="s">
        <v>166</v>
      </c>
      <c r="L327" s="46"/>
      <c r="M327" s="221" t="s">
        <v>19</v>
      </c>
      <c r="N327" s="222" t="s">
        <v>44</v>
      </c>
      <c r="O327" s="86"/>
      <c r="P327" s="223">
        <f>O327*H327</f>
        <v>0</v>
      </c>
      <c r="Q327" s="223">
        <v>0.00115</v>
      </c>
      <c r="R327" s="223">
        <f>Q327*H327</f>
        <v>0.38295000000000001</v>
      </c>
      <c r="S327" s="223">
        <v>0</v>
      </c>
      <c r="T327" s="224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25" t="s">
        <v>263</v>
      </c>
      <c r="AT327" s="225" t="s">
        <v>162</v>
      </c>
      <c r="AU327" s="225" t="s">
        <v>83</v>
      </c>
      <c r="AY327" s="19" t="s">
        <v>160</v>
      </c>
      <c r="BE327" s="226">
        <f>IF(N327="základní",J327,0)</f>
        <v>0</v>
      </c>
      <c r="BF327" s="226">
        <f>IF(N327="snížená",J327,0)</f>
        <v>0</v>
      </c>
      <c r="BG327" s="226">
        <f>IF(N327="zákl. přenesená",J327,0)</f>
        <v>0</v>
      </c>
      <c r="BH327" s="226">
        <f>IF(N327="sníž. přenesená",J327,0)</f>
        <v>0</v>
      </c>
      <c r="BI327" s="226">
        <f>IF(N327="nulová",J327,0)</f>
        <v>0</v>
      </c>
      <c r="BJ327" s="19" t="s">
        <v>81</v>
      </c>
      <c r="BK327" s="226">
        <f>ROUND(I327*H327,2)</f>
        <v>0</v>
      </c>
      <c r="BL327" s="19" t="s">
        <v>263</v>
      </c>
      <c r="BM327" s="225" t="s">
        <v>4669</v>
      </c>
    </row>
    <row r="328" s="2" customFormat="1">
      <c r="A328" s="40"/>
      <c r="B328" s="41"/>
      <c r="C328" s="42"/>
      <c r="D328" s="227" t="s">
        <v>169</v>
      </c>
      <c r="E328" s="42"/>
      <c r="F328" s="228" t="s">
        <v>4670</v>
      </c>
      <c r="G328" s="42"/>
      <c r="H328" s="42"/>
      <c r="I328" s="229"/>
      <c r="J328" s="42"/>
      <c r="K328" s="42"/>
      <c r="L328" s="46"/>
      <c r="M328" s="230"/>
      <c r="N328" s="231"/>
      <c r="O328" s="86"/>
      <c r="P328" s="86"/>
      <c r="Q328" s="86"/>
      <c r="R328" s="86"/>
      <c r="S328" s="86"/>
      <c r="T328" s="87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T328" s="19" t="s">
        <v>169</v>
      </c>
      <c r="AU328" s="19" t="s">
        <v>83</v>
      </c>
    </row>
    <row r="329" s="2" customFormat="1" ht="24.15" customHeight="1">
      <c r="A329" s="40"/>
      <c r="B329" s="41"/>
      <c r="C329" s="214" t="s">
        <v>856</v>
      </c>
      <c r="D329" s="214" t="s">
        <v>162</v>
      </c>
      <c r="E329" s="215" t="s">
        <v>4671</v>
      </c>
      <c r="F329" s="216" t="s">
        <v>4672</v>
      </c>
      <c r="G329" s="217" t="s">
        <v>250</v>
      </c>
      <c r="H329" s="218">
        <v>105</v>
      </c>
      <c r="I329" s="219"/>
      <c r="J329" s="220">
        <f>ROUND(I329*H329,2)</f>
        <v>0</v>
      </c>
      <c r="K329" s="216" t="s">
        <v>166</v>
      </c>
      <c r="L329" s="46"/>
      <c r="M329" s="221" t="s">
        <v>19</v>
      </c>
      <c r="N329" s="222" t="s">
        <v>44</v>
      </c>
      <c r="O329" s="86"/>
      <c r="P329" s="223">
        <f>O329*H329</f>
        <v>0</v>
      </c>
      <c r="Q329" s="223">
        <v>0.0012999999999999999</v>
      </c>
      <c r="R329" s="223">
        <f>Q329*H329</f>
        <v>0.13649999999999998</v>
      </c>
      <c r="S329" s="223">
        <v>0</v>
      </c>
      <c r="T329" s="224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25" t="s">
        <v>263</v>
      </c>
      <c r="AT329" s="225" t="s">
        <v>162</v>
      </c>
      <c r="AU329" s="225" t="s">
        <v>83</v>
      </c>
      <c r="AY329" s="19" t="s">
        <v>160</v>
      </c>
      <c r="BE329" s="226">
        <f>IF(N329="základní",J329,0)</f>
        <v>0</v>
      </c>
      <c r="BF329" s="226">
        <f>IF(N329="snížená",J329,0)</f>
        <v>0</v>
      </c>
      <c r="BG329" s="226">
        <f>IF(N329="zákl. přenesená",J329,0)</f>
        <v>0</v>
      </c>
      <c r="BH329" s="226">
        <f>IF(N329="sníž. přenesená",J329,0)</f>
        <v>0</v>
      </c>
      <c r="BI329" s="226">
        <f>IF(N329="nulová",J329,0)</f>
        <v>0</v>
      </c>
      <c r="BJ329" s="19" t="s">
        <v>81</v>
      </c>
      <c r="BK329" s="226">
        <f>ROUND(I329*H329,2)</f>
        <v>0</v>
      </c>
      <c r="BL329" s="19" t="s">
        <v>263</v>
      </c>
      <c r="BM329" s="225" t="s">
        <v>4673</v>
      </c>
    </row>
    <row r="330" s="2" customFormat="1">
      <c r="A330" s="40"/>
      <c r="B330" s="41"/>
      <c r="C330" s="42"/>
      <c r="D330" s="227" t="s">
        <v>169</v>
      </c>
      <c r="E330" s="42"/>
      <c r="F330" s="228" t="s">
        <v>4674</v>
      </c>
      <c r="G330" s="42"/>
      <c r="H330" s="42"/>
      <c r="I330" s="229"/>
      <c r="J330" s="42"/>
      <c r="K330" s="42"/>
      <c r="L330" s="46"/>
      <c r="M330" s="230"/>
      <c r="N330" s="231"/>
      <c r="O330" s="86"/>
      <c r="P330" s="86"/>
      <c r="Q330" s="86"/>
      <c r="R330" s="86"/>
      <c r="S330" s="86"/>
      <c r="T330" s="87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169</v>
      </c>
      <c r="AU330" s="19" t="s">
        <v>83</v>
      </c>
    </row>
    <row r="331" s="2" customFormat="1" ht="24.15" customHeight="1">
      <c r="A331" s="40"/>
      <c r="B331" s="41"/>
      <c r="C331" s="214" t="s">
        <v>860</v>
      </c>
      <c r="D331" s="214" t="s">
        <v>162</v>
      </c>
      <c r="E331" s="215" t="s">
        <v>4675</v>
      </c>
      <c r="F331" s="216" t="s">
        <v>4676</v>
      </c>
      <c r="G331" s="217" t="s">
        <v>250</v>
      </c>
      <c r="H331" s="218">
        <v>54</v>
      </c>
      <c r="I331" s="219"/>
      <c r="J331" s="220">
        <f>ROUND(I331*H331,2)</f>
        <v>0</v>
      </c>
      <c r="K331" s="216" t="s">
        <v>166</v>
      </c>
      <c r="L331" s="46"/>
      <c r="M331" s="221" t="s">
        <v>19</v>
      </c>
      <c r="N331" s="222" t="s">
        <v>44</v>
      </c>
      <c r="O331" s="86"/>
      <c r="P331" s="223">
        <f>O331*H331</f>
        <v>0</v>
      </c>
      <c r="Q331" s="223">
        <v>0.0025500000000000002</v>
      </c>
      <c r="R331" s="223">
        <f>Q331*H331</f>
        <v>0.13770000000000002</v>
      </c>
      <c r="S331" s="223">
        <v>0</v>
      </c>
      <c r="T331" s="224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25" t="s">
        <v>263</v>
      </c>
      <c r="AT331" s="225" t="s">
        <v>162</v>
      </c>
      <c r="AU331" s="225" t="s">
        <v>83</v>
      </c>
      <c r="AY331" s="19" t="s">
        <v>160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9" t="s">
        <v>81</v>
      </c>
      <c r="BK331" s="226">
        <f>ROUND(I331*H331,2)</f>
        <v>0</v>
      </c>
      <c r="BL331" s="19" t="s">
        <v>263</v>
      </c>
      <c r="BM331" s="225" t="s">
        <v>4677</v>
      </c>
    </row>
    <row r="332" s="2" customFormat="1">
      <c r="A332" s="40"/>
      <c r="B332" s="41"/>
      <c r="C332" s="42"/>
      <c r="D332" s="227" t="s">
        <v>169</v>
      </c>
      <c r="E332" s="42"/>
      <c r="F332" s="228" t="s">
        <v>4678</v>
      </c>
      <c r="G332" s="42"/>
      <c r="H332" s="42"/>
      <c r="I332" s="229"/>
      <c r="J332" s="42"/>
      <c r="K332" s="42"/>
      <c r="L332" s="46"/>
      <c r="M332" s="230"/>
      <c r="N332" s="231"/>
      <c r="O332" s="86"/>
      <c r="P332" s="86"/>
      <c r="Q332" s="86"/>
      <c r="R332" s="86"/>
      <c r="S332" s="86"/>
      <c r="T332" s="87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T332" s="19" t="s">
        <v>169</v>
      </c>
      <c r="AU332" s="19" t="s">
        <v>83</v>
      </c>
    </row>
    <row r="333" s="2" customFormat="1" ht="24.15" customHeight="1">
      <c r="A333" s="40"/>
      <c r="B333" s="41"/>
      <c r="C333" s="214" t="s">
        <v>865</v>
      </c>
      <c r="D333" s="214" t="s">
        <v>162</v>
      </c>
      <c r="E333" s="215" t="s">
        <v>4679</v>
      </c>
      <c r="F333" s="216" t="s">
        <v>4680</v>
      </c>
      <c r="G333" s="217" t="s">
        <v>250</v>
      </c>
      <c r="H333" s="218">
        <v>28</v>
      </c>
      <c r="I333" s="219"/>
      <c r="J333" s="220">
        <f>ROUND(I333*H333,2)</f>
        <v>0</v>
      </c>
      <c r="K333" s="216" t="s">
        <v>166</v>
      </c>
      <c r="L333" s="46"/>
      <c r="M333" s="221" t="s">
        <v>19</v>
      </c>
      <c r="N333" s="222" t="s">
        <v>44</v>
      </c>
      <c r="O333" s="86"/>
      <c r="P333" s="223">
        <f>O333*H333</f>
        <v>0</v>
      </c>
      <c r="Q333" s="223">
        <v>0.00362</v>
      </c>
      <c r="R333" s="223">
        <f>Q333*H333</f>
        <v>0.10136000000000001</v>
      </c>
      <c r="S333" s="223">
        <v>0</v>
      </c>
      <c r="T333" s="224">
        <f>S333*H333</f>
        <v>0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25" t="s">
        <v>263</v>
      </c>
      <c r="AT333" s="225" t="s">
        <v>162</v>
      </c>
      <c r="AU333" s="225" t="s">
        <v>83</v>
      </c>
      <c r="AY333" s="19" t="s">
        <v>160</v>
      </c>
      <c r="BE333" s="226">
        <f>IF(N333="základní",J333,0)</f>
        <v>0</v>
      </c>
      <c r="BF333" s="226">
        <f>IF(N333="snížená",J333,0)</f>
        <v>0</v>
      </c>
      <c r="BG333" s="226">
        <f>IF(N333="zákl. přenesená",J333,0)</f>
        <v>0</v>
      </c>
      <c r="BH333" s="226">
        <f>IF(N333="sníž. přenesená",J333,0)</f>
        <v>0</v>
      </c>
      <c r="BI333" s="226">
        <f>IF(N333="nulová",J333,0)</f>
        <v>0</v>
      </c>
      <c r="BJ333" s="19" t="s">
        <v>81</v>
      </c>
      <c r="BK333" s="226">
        <f>ROUND(I333*H333,2)</f>
        <v>0</v>
      </c>
      <c r="BL333" s="19" t="s">
        <v>263</v>
      </c>
      <c r="BM333" s="225" t="s">
        <v>4681</v>
      </c>
    </row>
    <row r="334" s="2" customFormat="1">
      <c r="A334" s="40"/>
      <c r="B334" s="41"/>
      <c r="C334" s="42"/>
      <c r="D334" s="227" t="s">
        <v>169</v>
      </c>
      <c r="E334" s="42"/>
      <c r="F334" s="228" t="s">
        <v>4682</v>
      </c>
      <c r="G334" s="42"/>
      <c r="H334" s="42"/>
      <c r="I334" s="229"/>
      <c r="J334" s="42"/>
      <c r="K334" s="42"/>
      <c r="L334" s="46"/>
      <c r="M334" s="230"/>
      <c r="N334" s="231"/>
      <c r="O334" s="86"/>
      <c r="P334" s="86"/>
      <c r="Q334" s="86"/>
      <c r="R334" s="86"/>
      <c r="S334" s="86"/>
      <c r="T334" s="87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T334" s="19" t="s">
        <v>169</v>
      </c>
      <c r="AU334" s="19" t="s">
        <v>83</v>
      </c>
    </row>
    <row r="335" s="2" customFormat="1" ht="24.15" customHeight="1">
      <c r="A335" s="40"/>
      <c r="B335" s="41"/>
      <c r="C335" s="214" t="s">
        <v>869</v>
      </c>
      <c r="D335" s="214" t="s">
        <v>162</v>
      </c>
      <c r="E335" s="215" t="s">
        <v>4683</v>
      </c>
      <c r="F335" s="216" t="s">
        <v>4684</v>
      </c>
      <c r="G335" s="217" t="s">
        <v>250</v>
      </c>
      <c r="H335" s="218">
        <v>46</v>
      </c>
      <c r="I335" s="219"/>
      <c r="J335" s="220">
        <f>ROUND(I335*H335,2)</f>
        <v>0</v>
      </c>
      <c r="K335" s="216" t="s">
        <v>166</v>
      </c>
      <c r="L335" s="46"/>
      <c r="M335" s="221" t="s">
        <v>19</v>
      </c>
      <c r="N335" s="222" t="s">
        <v>44</v>
      </c>
      <c r="O335" s="86"/>
      <c r="P335" s="223">
        <f>O335*H335</f>
        <v>0</v>
      </c>
      <c r="Q335" s="223">
        <v>0.0061000000000000004</v>
      </c>
      <c r="R335" s="223">
        <f>Q335*H335</f>
        <v>0.28060000000000002</v>
      </c>
      <c r="S335" s="223">
        <v>0</v>
      </c>
      <c r="T335" s="224">
        <f>S335*H335</f>
        <v>0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25" t="s">
        <v>263</v>
      </c>
      <c r="AT335" s="225" t="s">
        <v>162</v>
      </c>
      <c r="AU335" s="225" t="s">
        <v>83</v>
      </c>
      <c r="AY335" s="19" t="s">
        <v>160</v>
      </c>
      <c r="BE335" s="226">
        <f>IF(N335="základní",J335,0)</f>
        <v>0</v>
      </c>
      <c r="BF335" s="226">
        <f>IF(N335="snížená",J335,0)</f>
        <v>0</v>
      </c>
      <c r="BG335" s="226">
        <f>IF(N335="zákl. přenesená",J335,0)</f>
        <v>0</v>
      </c>
      <c r="BH335" s="226">
        <f>IF(N335="sníž. přenesená",J335,0)</f>
        <v>0</v>
      </c>
      <c r="BI335" s="226">
        <f>IF(N335="nulová",J335,0)</f>
        <v>0</v>
      </c>
      <c r="BJ335" s="19" t="s">
        <v>81</v>
      </c>
      <c r="BK335" s="226">
        <f>ROUND(I335*H335,2)</f>
        <v>0</v>
      </c>
      <c r="BL335" s="19" t="s">
        <v>263</v>
      </c>
      <c r="BM335" s="225" t="s">
        <v>4685</v>
      </c>
    </row>
    <row r="336" s="2" customFormat="1">
      <c r="A336" s="40"/>
      <c r="B336" s="41"/>
      <c r="C336" s="42"/>
      <c r="D336" s="227" t="s">
        <v>169</v>
      </c>
      <c r="E336" s="42"/>
      <c r="F336" s="228" t="s">
        <v>4686</v>
      </c>
      <c r="G336" s="42"/>
      <c r="H336" s="42"/>
      <c r="I336" s="229"/>
      <c r="J336" s="42"/>
      <c r="K336" s="42"/>
      <c r="L336" s="46"/>
      <c r="M336" s="230"/>
      <c r="N336" s="231"/>
      <c r="O336" s="86"/>
      <c r="P336" s="86"/>
      <c r="Q336" s="86"/>
      <c r="R336" s="86"/>
      <c r="S336" s="86"/>
      <c r="T336" s="87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T336" s="19" t="s">
        <v>169</v>
      </c>
      <c r="AU336" s="19" t="s">
        <v>83</v>
      </c>
    </row>
    <row r="337" s="2" customFormat="1" ht="37.8" customHeight="1">
      <c r="A337" s="40"/>
      <c r="B337" s="41"/>
      <c r="C337" s="214" t="s">
        <v>875</v>
      </c>
      <c r="D337" s="214" t="s">
        <v>162</v>
      </c>
      <c r="E337" s="215" t="s">
        <v>4687</v>
      </c>
      <c r="F337" s="216" t="s">
        <v>4688</v>
      </c>
      <c r="G337" s="217" t="s">
        <v>250</v>
      </c>
      <c r="H337" s="218">
        <v>209</v>
      </c>
      <c r="I337" s="219"/>
      <c r="J337" s="220">
        <f>ROUND(I337*H337,2)</f>
        <v>0</v>
      </c>
      <c r="K337" s="216" t="s">
        <v>166</v>
      </c>
      <c r="L337" s="46"/>
      <c r="M337" s="221" t="s">
        <v>19</v>
      </c>
      <c r="N337" s="222" t="s">
        <v>44</v>
      </c>
      <c r="O337" s="86"/>
      <c r="P337" s="223">
        <f>O337*H337</f>
        <v>0</v>
      </c>
      <c r="Q337" s="223">
        <v>0.00034000000000000002</v>
      </c>
      <c r="R337" s="223">
        <f>Q337*H337</f>
        <v>0.071060000000000012</v>
      </c>
      <c r="S337" s="223">
        <v>0</v>
      </c>
      <c r="T337" s="224">
        <f>S337*H337</f>
        <v>0</v>
      </c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R337" s="225" t="s">
        <v>263</v>
      </c>
      <c r="AT337" s="225" t="s">
        <v>162</v>
      </c>
      <c r="AU337" s="225" t="s">
        <v>83</v>
      </c>
      <c r="AY337" s="19" t="s">
        <v>160</v>
      </c>
      <c r="BE337" s="226">
        <f>IF(N337="základní",J337,0)</f>
        <v>0</v>
      </c>
      <c r="BF337" s="226">
        <f>IF(N337="snížená",J337,0)</f>
        <v>0</v>
      </c>
      <c r="BG337" s="226">
        <f>IF(N337="zákl. přenesená",J337,0)</f>
        <v>0</v>
      </c>
      <c r="BH337" s="226">
        <f>IF(N337="sníž. přenesená",J337,0)</f>
        <v>0</v>
      </c>
      <c r="BI337" s="226">
        <f>IF(N337="nulová",J337,0)</f>
        <v>0</v>
      </c>
      <c r="BJ337" s="19" t="s">
        <v>81</v>
      </c>
      <c r="BK337" s="226">
        <f>ROUND(I337*H337,2)</f>
        <v>0</v>
      </c>
      <c r="BL337" s="19" t="s">
        <v>263</v>
      </c>
      <c r="BM337" s="225" t="s">
        <v>4689</v>
      </c>
    </row>
    <row r="338" s="2" customFormat="1">
      <c r="A338" s="40"/>
      <c r="B338" s="41"/>
      <c r="C338" s="42"/>
      <c r="D338" s="227" t="s">
        <v>169</v>
      </c>
      <c r="E338" s="42"/>
      <c r="F338" s="228" t="s">
        <v>4690</v>
      </c>
      <c r="G338" s="42"/>
      <c r="H338" s="42"/>
      <c r="I338" s="229"/>
      <c r="J338" s="42"/>
      <c r="K338" s="42"/>
      <c r="L338" s="46"/>
      <c r="M338" s="230"/>
      <c r="N338" s="231"/>
      <c r="O338" s="86"/>
      <c r="P338" s="86"/>
      <c r="Q338" s="86"/>
      <c r="R338" s="86"/>
      <c r="S338" s="86"/>
      <c r="T338" s="87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T338" s="19" t="s">
        <v>169</v>
      </c>
      <c r="AU338" s="19" t="s">
        <v>83</v>
      </c>
    </row>
    <row r="339" s="2" customFormat="1" ht="37.8" customHeight="1">
      <c r="A339" s="40"/>
      <c r="B339" s="41"/>
      <c r="C339" s="214" t="s">
        <v>879</v>
      </c>
      <c r="D339" s="214" t="s">
        <v>162</v>
      </c>
      <c r="E339" s="215" t="s">
        <v>4691</v>
      </c>
      <c r="F339" s="216" t="s">
        <v>4692</v>
      </c>
      <c r="G339" s="217" t="s">
        <v>250</v>
      </c>
      <c r="H339" s="218">
        <v>273</v>
      </c>
      <c r="I339" s="219"/>
      <c r="J339" s="220">
        <f>ROUND(I339*H339,2)</f>
        <v>0</v>
      </c>
      <c r="K339" s="216" t="s">
        <v>166</v>
      </c>
      <c r="L339" s="46"/>
      <c r="M339" s="221" t="s">
        <v>19</v>
      </c>
      <c r="N339" s="222" t="s">
        <v>44</v>
      </c>
      <c r="O339" s="86"/>
      <c r="P339" s="223">
        <f>O339*H339</f>
        <v>0</v>
      </c>
      <c r="Q339" s="223">
        <v>0.00010000000000000001</v>
      </c>
      <c r="R339" s="223">
        <f>Q339*H339</f>
        <v>0.027300000000000001</v>
      </c>
      <c r="S339" s="223">
        <v>0</v>
      </c>
      <c r="T339" s="224">
        <f>S339*H339</f>
        <v>0</v>
      </c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R339" s="225" t="s">
        <v>263</v>
      </c>
      <c r="AT339" s="225" t="s">
        <v>162</v>
      </c>
      <c r="AU339" s="225" t="s">
        <v>83</v>
      </c>
      <c r="AY339" s="19" t="s">
        <v>160</v>
      </c>
      <c r="BE339" s="226">
        <f>IF(N339="základní",J339,0)</f>
        <v>0</v>
      </c>
      <c r="BF339" s="226">
        <f>IF(N339="snížená",J339,0)</f>
        <v>0</v>
      </c>
      <c r="BG339" s="226">
        <f>IF(N339="zákl. přenesená",J339,0)</f>
        <v>0</v>
      </c>
      <c r="BH339" s="226">
        <f>IF(N339="sníž. přenesená",J339,0)</f>
        <v>0</v>
      </c>
      <c r="BI339" s="226">
        <f>IF(N339="nulová",J339,0)</f>
        <v>0</v>
      </c>
      <c r="BJ339" s="19" t="s">
        <v>81</v>
      </c>
      <c r="BK339" s="226">
        <f>ROUND(I339*H339,2)</f>
        <v>0</v>
      </c>
      <c r="BL339" s="19" t="s">
        <v>263</v>
      </c>
      <c r="BM339" s="225" t="s">
        <v>4693</v>
      </c>
    </row>
    <row r="340" s="2" customFormat="1">
      <c r="A340" s="40"/>
      <c r="B340" s="41"/>
      <c r="C340" s="42"/>
      <c r="D340" s="227" t="s">
        <v>169</v>
      </c>
      <c r="E340" s="42"/>
      <c r="F340" s="228" t="s">
        <v>4694</v>
      </c>
      <c r="G340" s="42"/>
      <c r="H340" s="42"/>
      <c r="I340" s="229"/>
      <c r="J340" s="42"/>
      <c r="K340" s="42"/>
      <c r="L340" s="46"/>
      <c r="M340" s="230"/>
      <c r="N340" s="231"/>
      <c r="O340" s="86"/>
      <c r="P340" s="86"/>
      <c r="Q340" s="86"/>
      <c r="R340" s="86"/>
      <c r="S340" s="86"/>
      <c r="T340" s="87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T340" s="19" t="s">
        <v>169</v>
      </c>
      <c r="AU340" s="19" t="s">
        <v>83</v>
      </c>
    </row>
    <row r="341" s="13" customFormat="1">
      <c r="A341" s="13"/>
      <c r="B341" s="232"/>
      <c r="C341" s="233"/>
      <c r="D341" s="234" t="s">
        <v>171</v>
      </c>
      <c r="E341" s="235" t="s">
        <v>19</v>
      </c>
      <c r="F341" s="236" t="s">
        <v>4695</v>
      </c>
      <c r="G341" s="233"/>
      <c r="H341" s="237">
        <v>273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171</v>
      </c>
      <c r="AU341" s="243" t="s">
        <v>83</v>
      </c>
      <c r="AV341" s="13" t="s">
        <v>83</v>
      </c>
      <c r="AW341" s="13" t="s">
        <v>35</v>
      </c>
      <c r="AX341" s="13" t="s">
        <v>81</v>
      </c>
      <c r="AY341" s="243" t="s">
        <v>160</v>
      </c>
    </row>
    <row r="342" s="2" customFormat="1" ht="37.8" customHeight="1">
      <c r="A342" s="40"/>
      <c r="B342" s="41"/>
      <c r="C342" s="214" t="s">
        <v>883</v>
      </c>
      <c r="D342" s="214" t="s">
        <v>162</v>
      </c>
      <c r="E342" s="215" t="s">
        <v>4696</v>
      </c>
      <c r="F342" s="216" t="s">
        <v>4697</v>
      </c>
      <c r="G342" s="217" t="s">
        <v>250</v>
      </c>
      <c r="H342" s="218">
        <v>14</v>
      </c>
      <c r="I342" s="219"/>
      <c r="J342" s="220">
        <f>ROUND(I342*H342,2)</f>
        <v>0</v>
      </c>
      <c r="K342" s="216" t="s">
        <v>166</v>
      </c>
      <c r="L342" s="46"/>
      <c r="M342" s="221" t="s">
        <v>19</v>
      </c>
      <c r="N342" s="222" t="s">
        <v>44</v>
      </c>
      <c r="O342" s="86"/>
      <c r="P342" s="223">
        <f>O342*H342</f>
        <v>0</v>
      </c>
      <c r="Q342" s="223">
        <v>0.00012999999999999999</v>
      </c>
      <c r="R342" s="223">
        <f>Q342*H342</f>
        <v>0.0018199999999999998</v>
      </c>
      <c r="S342" s="223">
        <v>0</v>
      </c>
      <c r="T342" s="224">
        <f>S342*H342</f>
        <v>0</v>
      </c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R342" s="225" t="s">
        <v>263</v>
      </c>
      <c r="AT342" s="225" t="s">
        <v>162</v>
      </c>
      <c r="AU342" s="225" t="s">
        <v>83</v>
      </c>
      <c r="AY342" s="19" t="s">
        <v>160</v>
      </c>
      <c r="BE342" s="226">
        <f>IF(N342="základní",J342,0)</f>
        <v>0</v>
      </c>
      <c r="BF342" s="226">
        <f>IF(N342="snížená",J342,0)</f>
        <v>0</v>
      </c>
      <c r="BG342" s="226">
        <f>IF(N342="zákl. přenesená",J342,0)</f>
        <v>0</v>
      </c>
      <c r="BH342" s="226">
        <f>IF(N342="sníž. přenesená",J342,0)</f>
        <v>0</v>
      </c>
      <c r="BI342" s="226">
        <f>IF(N342="nulová",J342,0)</f>
        <v>0</v>
      </c>
      <c r="BJ342" s="19" t="s">
        <v>81</v>
      </c>
      <c r="BK342" s="226">
        <f>ROUND(I342*H342,2)</f>
        <v>0</v>
      </c>
      <c r="BL342" s="19" t="s">
        <v>263</v>
      </c>
      <c r="BM342" s="225" t="s">
        <v>4698</v>
      </c>
    </row>
    <row r="343" s="2" customFormat="1">
      <c r="A343" s="40"/>
      <c r="B343" s="41"/>
      <c r="C343" s="42"/>
      <c r="D343" s="227" t="s">
        <v>169</v>
      </c>
      <c r="E343" s="42"/>
      <c r="F343" s="228" t="s">
        <v>4699</v>
      </c>
      <c r="G343" s="42"/>
      <c r="H343" s="42"/>
      <c r="I343" s="229"/>
      <c r="J343" s="42"/>
      <c r="K343" s="42"/>
      <c r="L343" s="46"/>
      <c r="M343" s="230"/>
      <c r="N343" s="231"/>
      <c r="O343" s="86"/>
      <c r="P343" s="86"/>
      <c r="Q343" s="86"/>
      <c r="R343" s="86"/>
      <c r="S343" s="86"/>
      <c r="T343" s="87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T343" s="19" t="s">
        <v>169</v>
      </c>
      <c r="AU343" s="19" t="s">
        <v>83</v>
      </c>
    </row>
    <row r="344" s="2" customFormat="1" ht="37.8" customHeight="1">
      <c r="A344" s="40"/>
      <c r="B344" s="41"/>
      <c r="C344" s="214" t="s">
        <v>887</v>
      </c>
      <c r="D344" s="214" t="s">
        <v>162</v>
      </c>
      <c r="E344" s="215" t="s">
        <v>4700</v>
      </c>
      <c r="F344" s="216" t="s">
        <v>4701</v>
      </c>
      <c r="G344" s="217" t="s">
        <v>250</v>
      </c>
      <c r="H344" s="218">
        <v>28</v>
      </c>
      <c r="I344" s="219"/>
      <c r="J344" s="220">
        <f>ROUND(I344*H344,2)</f>
        <v>0</v>
      </c>
      <c r="K344" s="216" t="s">
        <v>166</v>
      </c>
      <c r="L344" s="46"/>
      <c r="M344" s="221" t="s">
        <v>19</v>
      </c>
      <c r="N344" s="222" t="s">
        <v>44</v>
      </c>
      <c r="O344" s="86"/>
      <c r="P344" s="223">
        <f>O344*H344</f>
        <v>0</v>
      </c>
      <c r="Q344" s="223">
        <v>0.00014999999999999999</v>
      </c>
      <c r="R344" s="223">
        <f>Q344*H344</f>
        <v>0.0041999999999999997</v>
      </c>
      <c r="S344" s="223">
        <v>0</v>
      </c>
      <c r="T344" s="224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25" t="s">
        <v>263</v>
      </c>
      <c r="AT344" s="225" t="s">
        <v>162</v>
      </c>
      <c r="AU344" s="225" t="s">
        <v>83</v>
      </c>
      <c r="AY344" s="19" t="s">
        <v>160</v>
      </c>
      <c r="BE344" s="226">
        <f>IF(N344="základní",J344,0)</f>
        <v>0</v>
      </c>
      <c r="BF344" s="226">
        <f>IF(N344="snížená",J344,0)</f>
        <v>0</v>
      </c>
      <c r="BG344" s="226">
        <f>IF(N344="zákl. přenesená",J344,0)</f>
        <v>0</v>
      </c>
      <c r="BH344" s="226">
        <f>IF(N344="sníž. přenesená",J344,0)</f>
        <v>0</v>
      </c>
      <c r="BI344" s="226">
        <f>IF(N344="nulová",J344,0)</f>
        <v>0</v>
      </c>
      <c r="BJ344" s="19" t="s">
        <v>81</v>
      </c>
      <c r="BK344" s="226">
        <f>ROUND(I344*H344,2)</f>
        <v>0</v>
      </c>
      <c r="BL344" s="19" t="s">
        <v>263</v>
      </c>
      <c r="BM344" s="225" t="s">
        <v>4702</v>
      </c>
    </row>
    <row r="345" s="2" customFormat="1">
      <c r="A345" s="40"/>
      <c r="B345" s="41"/>
      <c r="C345" s="42"/>
      <c r="D345" s="227" t="s">
        <v>169</v>
      </c>
      <c r="E345" s="42"/>
      <c r="F345" s="228" t="s">
        <v>4703</v>
      </c>
      <c r="G345" s="42"/>
      <c r="H345" s="42"/>
      <c r="I345" s="229"/>
      <c r="J345" s="42"/>
      <c r="K345" s="42"/>
      <c r="L345" s="46"/>
      <c r="M345" s="230"/>
      <c r="N345" s="231"/>
      <c r="O345" s="86"/>
      <c r="P345" s="86"/>
      <c r="Q345" s="86"/>
      <c r="R345" s="86"/>
      <c r="S345" s="86"/>
      <c r="T345" s="87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169</v>
      </c>
      <c r="AU345" s="19" t="s">
        <v>83</v>
      </c>
    </row>
    <row r="346" s="2" customFormat="1" ht="21.75" customHeight="1">
      <c r="A346" s="40"/>
      <c r="B346" s="41"/>
      <c r="C346" s="214" t="s">
        <v>893</v>
      </c>
      <c r="D346" s="214" t="s">
        <v>162</v>
      </c>
      <c r="E346" s="215" t="s">
        <v>4704</v>
      </c>
      <c r="F346" s="216" t="s">
        <v>4705</v>
      </c>
      <c r="G346" s="217" t="s">
        <v>287</v>
      </c>
      <c r="H346" s="218">
        <v>4</v>
      </c>
      <c r="I346" s="219"/>
      <c r="J346" s="220">
        <f>ROUND(I346*H346,2)</f>
        <v>0</v>
      </c>
      <c r="K346" s="216" t="s">
        <v>166</v>
      </c>
      <c r="L346" s="46"/>
      <c r="M346" s="221" t="s">
        <v>19</v>
      </c>
      <c r="N346" s="222" t="s">
        <v>44</v>
      </c>
      <c r="O346" s="86"/>
      <c r="P346" s="223">
        <f>O346*H346</f>
        <v>0</v>
      </c>
      <c r="Q346" s="223">
        <v>0.00012999999999999999</v>
      </c>
      <c r="R346" s="223">
        <f>Q346*H346</f>
        <v>0.00051999999999999995</v>
      </c>
      <c r="S346" s="223">
        <v>0</v>
      </c>
      <c r="T346" s="224">
        <f>S346*H346</f>
        <v>0</v>
      </c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R346" s="225" t="s">
        <v>263</v>
      </c>
      <c r="AT346" s="225" t="s">
        <v>162</v>
      </c>
      <c r="AU346" s="225" t="s">
        <v>83</v>
      </c>
      <c r="AY346" s="19" t="s">
        <v>160</v>
      </c>
      <c r="BE346" s="226">
        <f>IF(N346="základní",J346,0)</f>
        <v>0</v>
      </c>
      <c r="BF346" s="226">
        <f>IF(N346="snížená",J346,0)</f>
        <v>0</v>
      </c>
      <c r="BG346" s="226">
        <f>IF(N346="zákl. přenesená",J346,0)</f>
        <v>0</v>
      </c>
      <c r="BH346" s="226">
        <f>IF(N346="sníž. přenesená",J346,0)</f>
        <v>0</v>
      </c>
      <c r="BI346" s="226">
        <f>IF(N346="nulová",J346,0)</f>
        <v>0</v>
      </c>
      <c r="BJ346" s="19" t="s">
        <v>81</v>
      </c>
      <c r="BK346" s="226">
        <f>ROUND(I346*H346,2)</f>
        <v>0</v>
      </c>
      <c r="BL346" s="19" t="s">
        <v>263</v>
      </c>
      <c r="BM346" s="225" t="s">
        <v>4706</v>
      </c>
    </row>
    <row r="347" s="2" customFormat="1">
      <c r="A347" s="40"/>
      <c r="B347" s="41"/>
      <c r="C347" s="42"/>
      <c r="D347" s="227" t="s">
        <v>169</v>
      </c>
      <c r="E347" s="42"/>
      <c r="F347" s="228" t="s">
        <v>4707</v>
      </c>
      <c r="G347" s="42"/>
      <c r="H347" s="42"/>
      <c r="I347" s="229"/>
      <c r="J347" s="42"/>
      <c r="K347" s="42"/>
      <c r="L347" s="46"/>
      <c r="M347" s="230"/>
      <c r="N347" s="231"/>
      <c r="O347" s="86"/>
      <c r="P347" s="86"/>
      <c r="Q347" s="86"/>
      <c r="R347" s="86"/>
      <c r="S347" s="86"/>
      <c r="T347" s="87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T347" s="19" t="s">
        <v>169</v>
      </c>
      <c r="AU347" s="19" t="s">
        <v>83</v>
      </c>
    </row>
    <row r="348" s="2" customFormat="1" ht="16.5" customHeight="1">
      <c r="A348" s="40"/>
      <c r="B348" s="41"/>
      <c r="C348" s="214" t="s">
        <v>898</v>
      </c>
      <c r="D348" s="214" t="s">
        <v>162</v>
      </c>
      <c r="E348" s="215" t="s">
        <v>4708</v>
      </c>
      <c r="F348" s="216" t="s">
        <v>4709</v>
      </c>
      <c r="G348" s="217" t="s">
        <v>4710</v>
      </c>
      <c r="H348" s="218">
        <v>30</v>
      </c>
      <c r="I348" s="219"/>
      <c r="J348" s="220">
        <f>ROUND(I348*H348,2)</f>
        <v>0</v>
      </c>
      <c r="K348" s="216" t="s">
        <v>166</v>
      </c>
      <c r="L348" s="46"/>
      <c r="M348" s="221" t="s">
        <v>19</v>
      </c>
      <c r="N348" s="222" t="s">
        <v>44</v>
      </c>
      <c r="O348" s="86"/>
      <c r="P348" s="223">
        <f>O348*H348</f>
        <v>0</v>
      </c>
      <c r="Q348" s="223">
        <v>0.00025000000000000001</v>
      </c>
      <c r="R348" s="223">
        <f>Q348*H348</f>
        <v>0.0074999999999999997</v>
      </c>
      <c r="S348" s="223">
        <v>0</v>
      </c>
      <c r="T348" s="224">
        <f>S348*H348</f>
        <v>0</v>
      </c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R348" s="225" t="s">
        <v>263</v>
      </c>
      <c r="AT348" s="225" t="s">
        <v>162</v>
      </c>
      <c r="AU348" s="225" t="s">
        <v>83</v>
      </c>
      <c r="AY348" s="19" t="s">
        <v>160</v>
      </c>
      <c r="BE348" s="226">
        <f>IF(N348="základní",J348,0)</f>
        <v>0</v>
      </c>
      <c r="BF348" s="226">
        <f>IF(N348="snížená",J348,0)</f>
        <v>0</v>
      </c>
      <c r="BG348" s="226">
        <f>IF(N348="zákl. přenesená",J348,0)</f>
        <v>0</v>
      </c>
      <c r="BH348" s="226">
        <f>IF(N348="sníž. přenesená",J348,0)</f>
        <v>0</v>
      </c>
      <c r="BI348" s="226">
        <f>IF(N348="nulová",J348,0)</f>
        <v>0</v>
      </c>
      <c r="BJ348" s="19" t="s">
        <v>81</v>
      </c>
      <c r="BK348" s="226">
        <f>ROUND(I348*H348,2)</f>
        <v>0</v>
      </c>
      <c r="BL348" s="19" t="s">
        <v>263</v>
      </c>
      <c r="BM348" s="225" t="s">
        <v>4711</v>
      </c>
    </row>
    <row r="349" s="2" customFormat="1">
      <c r="A349" s="40"/>
      <c r="B349" s="41"/>
      <c r="C349" s="42"/>
      <c r="D349" s="227" t="s">
        <v>169</v>
      </c>
      <c r="E349" s="42"/>
      <c r="F349" s="228" t="s">
        <v>4712</v>
      </c>
      <c r="G349" s="42"/>
      <c r="H349" s="42"/>
      <c r="I349" s="229"/>
      <c r="J349" s="42"/>
      <c r="K349" s="42"/>
      <c r="L349" s="46"/>
      <c r="M349" s="230"/>
      <c r="N349" s="231"/>
      <c r="O349" s="86"/>
      <c r="P349" s="86"/>
      <c r="Q349" s="86"/>
      <c r="R349" s="86"/>
      <c r="S349" s="86"/>
      <c r="T349" s="87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T349" s="19" t="s">
        <v>169</v>
      </c>
      <c r="AU349" s="19" t="s">
        <v>83</v>
      </c>
    </row>
    <row r="350" s="13" customFormat="1">
      <c r="A350" s="13"/>
      <c r="B350" s="232"/>
      <c r="C350" s="233"/>
      <c r="D350" s="234" t="s">
        <v>171</v>
      </c>
      <c r="E350" s="235" t="s">
        <v>19</v>
      </c>
      <c r="F350" s="236" t="s">
        <v>4713</v>
      </c>
      <c r="G350" s="233"/>
      <c r="H350" s="237">
        <v>30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171</v>
      </c>
      <c r="AU350" s="243" t="s">
        <v>83</v>
      </c>
      <c r="AV350" s="13" t="s">
        <v>83</v>
      </c>
      <c r="AW350" s="13" t="s">
        <v>35</v>
      </c>
      <c r="AX350" s="13" t="s">
        <v>81</v>
      </c>
      <c r="AY350" s="243" t="s">
        <v>160</v>
      </c>
    </row>
    <row r="351" s="2" customFormat="1" ht="24.15" customHeight="1">
      <c r="A351" s="40"/>
      <c r="B351" s="41"/>
      <c r="C351" s="214" t="s">
        <v>904</v>
      </c>
      <c r="D351" s="214" t="s">
        <v>162</v>
      </c>
      <c r="E351" s="215" t="s">
        <v>4714</v>
      </c>
      <c r="F351" s="216" t="s">
        <v>4715</v>
      </c>
      <c r="G351" s="217" t="s">
        <v>287</v>
      </c>
      <c r="H351" s="218">
        <v>3</v>
      </c>
      <c r="I351" s="219"/>
      <c r="J351" s="220">
        <f>ROUND(I351*H351,2)</f>
        <v>0</v>
      </c>
      <c r="K351" s="216" t="s">
        <v>166</v>
      </c>
      <c r="L351" s="46"/>
      <c r="M351" s="221" t="s">
        <v>19</v>
      </c>
      <c r="N351" s="222" t="s">
        <v>44</v>
      </c>
      <c r="O351" s="86"/>
      <c r="P351" s="223">
        <f>O351*H351</f>
        <v>0</v>
      </c>
      <c r="Q351" s="223">
        <v>0.00022000000000000001</v>
      </c>
      <c r="R351" s="223">
        <f>Q351*H351</f>
        <v>0.00066</v>
      </c>
      <c r="S351" s="223">
        <v>0</v>
      </c>
      <c r="T351" s="224">
        <f>S351*H351</f>
        <v>0</v>
      </c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R351" s="225" t="s">
        <v>263</v>
      </c>
      <c r="AT351" s="225" t="s">
        <v>162</v>
      </c>
      <c r="AU351" s="225" t="s">
        <v>83</v>
      </c>
      <c r="AY351" s="19" t="s">
        <v>160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9" t="s">
        <v>81</v>
      </c>
      <c r="BK351" s="226">
        <f>ROUND(I351*H351,2)</f>
        <v>0</v>
      </c>
      <c r="BL351" s="19" t="s">
        <v>263</v>
      </c>
      <c r="BM351" s="225" t="s">
        <v>4716</v>
      </c>
    </row>
    <row r="352" s="2" customFormat="1">
      <c r="A352" s="40"/>
      <c r="B352" s="41"/>
      <c r="C352" s="42"/>
      <c r="D352" s="227" t="s">
        <v>169</v>
      </c>
      <c r="E352" s="42"/>
      <c r="F352" s="228" t="s">
        <v>4717</v>
      </c>
      <c r="G352" s="42"/>
      <c r="H352" s="42"/>
      <c r="I352" s="229"/>
      <c r="J352" s="42"/>
      <c r="K352" s="42"/>
      <c r="L352" s="46"/>
      <c r="M352" s="230"/>
      <c r="N352" s="231"/>
      <c r="O352" s="86"/>
      <c r="P352" s="86"/>
      <c r="Q352" s="86"/>
      <c r="R352" s="86"/>
      <c r="S352" s="86"/>
      <c r="T352" s="87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T352" s="19" t="s">
        <v>169</v>
      </c>
      <c r="AU352" s="19" t="s">
        <v>83</v>
      </c>
    </row>
    <row r="353" s="2" customFormat="1" ht="24.15" customHeight="1">
      <c r="A353" s="40"/>
      <c r="B353" s="41"/>
      <c r="C353" s="214" t="s">
        <v>909</v>
      </c>
      <c r="D353" s="214" t="s">
        <v>162</v>
      </c>
      <c r="E353" s="215" t="s">
        <v>4718</v>
      </c>
      <c r="F353" s="216" t="s">
        <v>4719</v>
      </c>
      <c r="G353" s="217" t="s">
        <v>287</v>
      </c>
      <c r="H353" s="218">
        <v>1</v>
      </c>
      <c r="I353" s="219"/>
      <c r="J353" s="220">
        <f>ROUND(I353*H353,2)</f>
        <v>0</v>
      </c>
      <c r="K353" s="216" t="s">
        <v>166</v>
      </c>
      <c r="L353" s="46"/>
      <c r="M353" s="221" t="s">
        <v>19</v>
      </c>
      <c r="N353" s="222" t="s">
        <v>44</v>
      </c>
      <c r="O353" s="86"/>
      <c r="P353" s="223">
        <f>O353*H353</f>
        <v>0</v>
      </c>
      <c r="Q353" s="223">
        <v>0.00022000000000000001</v>
      </c>
      <c r="R353" s="223">
        <f>Q353*H353</f>
        <v>0.00022000000000000001</v>
      </c>
      <c r="S353" s="223">
        <v>0</v>
      </c>
      <c r="T353" s="224">
        <f>S353*H353</f>
        <v>0</v>
      </c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R353" s="225" t="s">
        <v>263</v>
      </c>
      <c r="AT353" s="225" t="s">
        <v>162</v>
      </c>
      <c r="AU353" s="225" t="s">
        <v>83</v>
      </c>
      <c r="AY353" s="19" t="s">
        <v>160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9" t="s">
        <v>81</v>
      </c>
      <c r="BK353" s="226">
        <f>ROUND(I353*H353,2)</f>
        <v>0</v>
      </c>
      <c r="BL353" s="19" t="s">
        <v>263</v>
      </c>
      <c r="BM353" s="225" t="s">
        <v>4720</v>
      </c>
    </row>
    <row r="354" s="2" customFormat="1">
      <c r="A354" s="40"/>
      <c r="B354" s="41"/>
      <c r="C354" s="42"/>
      <c r="D354" s="227" t="s">
        <v>169</v>
      </c>
      <c r="E354" s="42"/>
      <c r="F354" s="228" t="s">
        <v>4721</v>
      </c>
      <c r="G354" s="42"/>
      <c r="H354" s="42"/>
      <c r="I354" s="229"/>
      <c r="J354" s="42"/>
      <c r="K354" s="42"/>
      <c r="L354" s="46"/>
      <c r="M354" s="230"/>
      <c r="N354" s="231"/>
      <c r="O354" s="86"/>
      <c r="P354" s="86"/>
      <c r="Q354" s="86"/>
      <c r="R354" s="86"/>
      <c r="S354" s="86"/>
      <c r="T354" s="87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T354" s="19" t="s">
        <v>169</v>
      </c>
      <c r="AU354" s="19" t="s">
        <v>83</v>
      </c>
    </row>
    <row r="355" s="2" customFormat="1" ht="24.15" customHeight="1">
      <c r="A355" s="40"/>
      <c r="B355" s="41"/>
      <c r="C355" s="214" t="s">
        <v>914</v>
      </c>
      <c r="D355" s="214" t="s">
        <v>162</v>
      </c>
      <c r="E355" s="215" t="s">
        <v>4722</v>
      </c>
      <c r="F355" s="216" t="s">
        <v>4723</v>
      </c>
      <c r="G355" s="217" t="s">
        <v>287</v>
      </c>
      <c r="H355" s="218">
        <v>4</v>
      </c>
      <c r="I355" s="219"/>
      <c r="J355" s="220">
        <f>ROUND(I355*H355,2)</f>
        <v>0</v>
      </c>
      <c r="K355" s="216" t="s">
        <v>166</v>
      </c>
      <c r="L355" s="46"/>
      <c r="M355" s="221" t="s">
        <v>19</v>
      </c>
      <c r="N355" s="222" t="s">
        <v>44</v>
      </c>
      <c r="O355" s="86"/>
      <c r="P355" s="223">
        <f>O355*H355</f>
        <v>0</v>
      </c>
      <c r="Q355" s="223">
        <v>2.0000000000000002E-05</v>
      </c>
      <c r="R355" s="223">
        <f>Q355*H355</f>
        <v>8.0000000000000007E-05</v>
      </c>
      <c r="S355" s="223">
        <v>0</v>
      </c>
      <c r="T355" s="224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25" t="s">
        <v>263</v>
      </c>
      <c r="AT355" s="225" t="s">
        <v>162</v>
      </c>
      <c r="AU355" s="225" t="s">
        <v>83</v>
      </c>
      <c r="AY355" s="19" t="s">
        <v>160</v>
      </c>
      <c r="BE355" s="226">
        <f>IF(N355="základní",J355,0)</f>
        <v>0</v>
      </c>
      <c r="BF355" s="226">
        <f>IF(N355="snížená",J355,0)</f>
        <v>0</v>
      </c>
      <c r="BG355" s="226">
        <f>IF(N355="zákl. přenesená",J355,0)</f>
        <v>0</v>
      </c>
      <c r="BH355" s="226">
        <f>IF(N355="sníž. přenesená",J355,0)</f>
        <v>0</v>
      </c>
      <c r="BI355" s="226">
        <f>IF(N355="nulová",J355,0)</f>
        <v>0</v>
      </c>
      <c r="BJ355" s="19" t="s">
        <v>81</v>
      </c>
      <c r="BK355" s="226">
        <f>ROUND(I355*H355,2)</f>
        <v>0</v>
      </c>
      <c r="BL355" s="19" t="s">
        <v>263</v>
      </c>
      <c r="BM355" s="225" t="s">
        <v>4724</v>
      </c>
    </row>
    <row r="356" s="2" customFormat="1">
      <c r="A356" s="40"/>
      <c r="B356" s="41"/>
      <c r="C356" s="42"/>
      <c r="D356" s="227" t="s">
        <v>169</v>
      </c>
      <c r="E356" s="42"/>
      <c r="F356" s="228" t="s">
        <v>4725</v>
      </c>
      <c r="G356" s="42"/>
      <c r="H356" s="42"/>
      <c r="I356" s="229"/>
      <c r="J356" s="42"/>
      <c r="K356" s="42"/>
      <c r="L356" s="46"/>
      <c r="M356" s="230"/>
      <c r="N356" s="231"/>
      <c r="O356" s="86"/>
      <c r="P356" s="86"/>
      <c r="Q356" s="86"/>
      <c r="R356" s="86"/>
      <c r="S356" s="86"/>
      <c r="T356" s="87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T356" s="19" t="s">
        <v>169</v>
      </c>
      <c r="AU356" s="19" t="s">
        <v>83</v>
      </c>
    </row>
    <row r="357" s="13" customFormat="1">
      <c r="A357" s="13"/>
      <c r="B357" s="232"/>
      <c r="C357" s="233"/>
      <c r="D357" s="234" t="s">
        <v>171</v>
      </c>
      <c r="E357" s="235" t="s">
        <v>19</v>
      </c>
      <c r="F357" s="236" t="s">
        <v>4726</v>
      </c>
      <c r="G357" s="233"/>
      <c r="H357" s="237">
        <v>4</v>
      </c>
      <c r="I357" s="238"/>
      <c r="J357" s="233"/>
      <c r="K357" s="233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171</v>
      </c>
      <c r="AU357" s="243" t="s">
        <v>83</v>
      </c>
      <c r="AV357" s="13" t="s">
        <v>83</v>
      </c>
      <c r="AW357" s="13" t="s">
        <v>35</v>
      </c>
      <c r="AX357" s="13" t="s">
        <v>81</v>
      </c>
      <c r="AY357" s="243" t="s">
        <v>160</v>
      </c>
    </row>
    <row r="358" s="2" customFormat="1" ht="16.5" customHeight="1">
      <c r="A358" s="40"/>
      <c r="B358" s="41"/>
      <c r="C358" s="255" t="s">
        <v>919</v>
      </c>
      <c r="D358" s="255" t="s">
        <v>242</v>
      </c>
      <c r="E358" s="256" t="s">
        <v>4727</v>
      </c>
      <c r="F358" s="257" t="s">
        <v>4728</v>
      </c>
      <c r="G358" s="258" t="s">
        <v>287</v>
      </c>
      <c r="H358" s="259">
        <v>2</v>
      </c>
      <c r="I358" s="260"/>
      <c r="J358" s="261">
        <f>ROUND(I358*H358,2)</f>
        <v>0</v>
      </c>
      <c r="K358" s="257" t="s">
        <v>19</v>
      </c>
      <c r="L358" s="262"/>
      <c r="M358" s="263" t="s">
        <v>19</v>
      </c>
      <c r="N358" s="264" t="s">
        <v>44</v>
      </c>
      <c r="O358" s="86"/>
      <c r="P358" s="223">
        <f>O358*H358</f>
        <v>0</v>
      </c>
      <c r="Q358" s="223">
        <v>0</v>
      </c>
      <c r="R358" s="223">
        <f>Q358*H358</f>
        <v>0</v>
      </c>
      <c r="S358" s="223">
        <v>0</v>
      </c>
      <c r="T358" s="224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25" t="s">
        <v>368</v>
      </c>
      <c r="AT358" s="225" t="s">
        <v>242</v>
      </c>
      <c r="AU358" s="225" t="s">
        <v>83</v>
      </c>
      <c r="AY358" s="19" t="s">
        <v>160</v>
      </c>
      <c r="BE358" s="226">
        <f>IF(N358="základní",J358,0)</f>
        <v>0</v>
      </c>
      <c r="BF358" s="226">
        <f>IF(N358="snížená",J358,0)</f>
        <v>0</v>
      </c>
      <c r="BG358" s="226">
        <f>IF(N358="zákl. přenesená",J358,0)</f>
        <v>0</v>
      </c>
      <c r="BH358" s="226">
        <f>IF(N358="sníž. přenesená",J358,0)</f>
        <v>0</v>
      </c>
      <c r="BI358" s="226">
        <f>IF(N358="nulová",J358,0)</f>
        <v>0</v>
      </c>
      <c r="BJ358" s="19" t="s">
        <v>81</v>
      </c>
      <c r="BK358" s="226">
        <f>ROUND(I358*H358,2)</f>
        <v>0</v>
      </c>
      <c r="BL358" s="19" t="s">
        <v>263</v>
      </c>
      <c r="BM358" s="225" t="s">
        <v>4729</v>
      </c>
    </row>
    <row r="359" s="2" customFormat="1" ht="16.5" customHeight="1">
      <c r="A359" s="40"/>
      <c r="B359" s="41"/>
      <c r="C359" s="255" t="s">
        <v>1680</v>
      </c>
      <c r="D359" s="255" t="s">
        <v>242</v>
      </c>
      <c r="E359" s="256" t="s">
        <v>4730</v>
      </c>
      <c r="F359" s="257" t="s">
        <v>4731</v>
      </c>
      <c r="G359" s="258" t="s">
        <v>287</v>
      </c>
      <c r="H359" s="259">
        <v>2</v>
      </c>
      <c r="I359" s="260"/>
      <c r="J359" s="261">
        <f>ROUND(I359*H359,2)</f>
        <v>0</v>
      </c>
      <c r="K359" s="257" t="s">
        <v>19</v>
      </c>
      <c r="L359" s="262"/>
      <c r="M359" s="263" t="s">
        <v>19</v>
      </c>
      <c r="N359" s="264" t="s">
        <v>44</v>
      </c>
      <c r="O359" s="86"/>
      <c r="P359" s="223">
        <f>O359*H359</f>
        <v>0</v>
      </c>
      <c r="Q359" s="223">
        <v>0</v>
      </c>
      <c r="R359" s="223">
        <f>Q359*H359</f>
        <v>0</v>
      </c>
      <c r="S359" s="223">
        <v>0</v>
      </c>
      <c r="T359" s="224">
        <f>S359*H359</f>
        <v>0</v>
      </c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R359" s="225" t="s">
        <v>368</v>
      </c>
      <c r="AT359" s="225" t="s">
        <v>242</v>
      </c>
      <c r="AU359" s="225" t="s">
        <v>83</v>
      </c>
      <c r="AY359" s="19" t="s">
        <v>160</v>
      </c>
      <c r="BE359" s="226">
        <f>IF(N359="základní",J359,0)</f>
        <v>0</v>
      </c>
      <c r="BF359" s="226">
        <f>IF(N359="snížená",J359,0)</f>
        <v>0</v>
      </c>
      <c r="BG359" s="226">
        <f>IF(N359="zákl. přenesená",J359,0)</f>
        <v>0</v>
      </c>
      <c r="BH359" s="226">
        <f>IF(N359="sníž. přenesená",J359,0)</f>
        <v>0</v>
      </c>
      <c r="BI359" s="226">
        <f>IF(N359="nulová",J359,0)</f>
        <v>0</v>
      </c>
      <c r="BJ359" s="19" t="s">
        <v>81</v>
      </c>
      <c r="BK359" s="226">
        <f>ROUND(I359*H359,2)</f>
        <v>0</v>
      </c>
      <c r="BL359" s="19" t="s">
        <v>263</v>
      </c>
      <c r="BM359" s="225" t="s">
        <v>4732</v>
      </c>
    </row>
    <row r="360" s="2" customFormat="1" ht="24.15" customHeight="1">
      <c r="A360" s="40"/>
      <c r="B360" s="41"/>
      <c r="C360" s="214" t="s">
        <v>1685</v>
      </c>
      <c r="D360" s="214" t="s">
        <v>162</v>
      </c>
      <c r="E360" s="215" t="s">
        <v>4733</v>
      </c>
      <c r="F360" s="216" t="s">
        <v>4734</v>
      </c>
      <c r="G360" s="217" t="s">
        <v>287</v>
      </c>
      <c r="H360" s="218">
        <v>4</v>
      </c>
      <c r="I360" s="219"/>
      <c r="J360" s="220">
        <f>ROUND(I360*H360,2)</f>
        <v>0</v>
      </c>
      <c r="K360" s="216" t="s">
        <v>166</v>
      </c>
      <c r="L360" s="46"/>
      <c r="M360" s="221" t="s">
        <v>19</v>
      </c>
      <c r="N360" s="222" t="s">
        <v>44</v>
      </c>
      <c r="O360" s="86"/>
      <c r="P360" s="223">
        <f>O360*H360</f>
        <v>0</v>
      </c>
      <c r="Q360" s="223">
        <v>0.00017000000000000001</v>
      </c>
      <c r="R360" s="223">
        <f>Q360*H360</f>
        <v>0.00068000000000000005</v>
      </c>
      <c r="S360" s="223">
        <v>0</v>
      </c>
      <c r="T360" s="224">
        <f>S360*H360</f>
        <v>0</v>
      </c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R360" s="225" t="s">
        <v>263</v>
      </c>
      <c r="AT360" s="225" t="s">
        <v>162</v>
      </c>
      <c r="AU360" s="225" t="s">
        <v>83</v>
      </c>
      <c r="AY360" s="19" t="s">
        <v>160</v>
      </c>
      <c r="BE360" s="226">
        <f>IF(N360="základní",J360,0)</f>
        <v>0</v>
      </c>
      <c r="BF360" s="226">
        <f>IF(N360="snížená",J360,0)</f>
        <v>0</v>
      </c>
      <c r="BG360" s="226">
        <f>IF(N360="zákl. přenesená",J360,0)</f>
        <v>0</v>
      </c>
      <c r="BH360" s="226">
        <f>IF(N360="sníž. přenesená",J360,0)</f>
        <v>0</v>
      </c>
      <c r="BI360" s="226">
        <f>IF(N360="nulová",J360,0)</f>
        <v>0</v>
      </c>
      <c r="BJ360" s="19" t="s">
        <v>81</v>
      </c>
      <c r="BK360" s="226">
        <f>ROUND(I360*H360,2)</f>
        <v>0</v>
      </c>
      <c r="BL360" s="19" t="s">
        <v>263</v>
      </c>
      <c r="BM360" s="225" t="s">
        <v>4735</v>
      </c>
    </row>
    <row r="361" s="2" customFormat="1">
      <c r="A361" s="40"/>
      <c r="B361" s="41"/>
      <c r="C361" s="42"/>
      <c r="D361" s="227" t="s">
        <v>169</v>
      </c>
      <c r="E361" s="42"/>
      <c r="F361" s="228" t="s">
        <v>4736</v>
      </c>
      <c r="G361" s="42"/>
      <c r="H361" s="42"/>
      <c r="I361" s="229"/>
      <c r="J361" s="42"/>
      <c r="K361" s="42"/>
      <c r="L361" s="46"/>
      <c r="M361" s="230"/>
      <c r="N361" s="231"/>
      <c r="O361" s="86"/>
      <c r="P361" s="86"/>
      <c r="Q361" s="86"/>
      <c r="R361" s="86"/>
      <c r="S361" s="86"/>
      <c r="T361" s="87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T361" s="19" t="s">
        <v>169</v>
      </c>
      <c r="AU361" s="19" t="s">
        <v>83</v>
      </c>
    </row>
    <row r="362" s="2" customFormat="1" ht="24.15" customHeight="1">
      <c r="A362" s="40"/>
      <c r="B362" s="41"/>
      <c r="C362" s="214" t="s">
        <v>1691</v>
      </c>
      <c r="D362" s="214" t="s">
        <v>162</v>
      </c>
      <c r="E362" s="215" t="s">
        <v>4737</v>
      </c>
      <c r="F362" s="216" t="s">
        <v>4738</v>
      </c>
      <c r="G362" s="217" t="s">
        <v>287</v>
      </c>
      <c r="H362" s="218">
        <v>1</v>
      </c>
      <c r="I362" s="219"/>
      <c r="J362" s="220">
        <f>ROUND(I362*H362,2)</f>
        <v>0</v>
      </c>
      <c r="K362" s="216" t="s">
        <v>166</v>
      </c>
      <c r="L362" s="46"/>
      <c r="M362" s="221" t="s">
        <v>19</v>
      </c>
      <c r="N362" s="222" t="s">
        <v>44</v>
      </c>
      <c r="O362" s="86"/>
      <c r="P362" s="223">
        <f>O362*H362</f>
        <v>0</v>
      </c>
      <c r="Q362" s="223">
        <v>0.00055999999999999995</v>
      </c>
      <c r="R362" s="223">
        <f>Q362*H362</f>
        <v>0.00055999999999999995</v>
      </c>
      <c r="S362" s="223">
        <v>0</v>
      </c>
      <c r="T362" s="224">
        <f>S362*H362</f>
        <v>0</v>
      </c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R362" s="225" t="s">
        <v>263</v>
      </c>
      <c r="AT362" s="225" t="s">
        <v>162</v>
      </c>
      <c r="AU362" s="225" t="s">
        <v>83</v>
      </c>
      <c r="AY362" s="19" t="s">
        <v>160</v>
      </c>
      <c r="BE362" s="226">
        <f>IF(N362="základní",J362,0)</f>
        <v>0</v>
      </c>
      <c r="BF362" s="226">
        <f>IF(N362="snížená",J362,0)</f>
        <v>0</v>
      </c>
      <c r="BG362" s="226">
        <f>IF(N362="zákl. přenesená",J362,0)</f>
        <v>0</v>
      </c>
      <c r="BH362" s="226">
        <f>IF(N362="sníž. přenesená",J362,0)</f>
        <v>0</v>
      </c>
      <c r="BI362" s="226">
        <f>IF(N362="nulová",J362,0)</f>
        <v>0</v>
      </c>
      <c r="BJ362" s="19" t="s">
        <v>81</v>
      </c>
      <c r="BK362" s="226">
        <f>ROUND(I362*H362,2)</f>
        <v>0</v>
      </c>
      <c r="BL362" s="19" t="s">
        <v>263</v>
      </c>
      <c r="BM362" s="225" t="s">
        <v>4739</v>
      </c>
    </row>
    <row r="363" s="2" customFormat="1">
      <c r="A363" s="40"/>
      <c r="B363" s="41"/>
      <c r="C363" s="42"/>
      <c r="D363" s="227" t="s">
        <v>169</v>
      </c>
      <c r="E363" s="42"/>
      <c r="F363" s="228" t="s">
        <v>4740</v>
      </c>
      <c r="G363" s="42"/>
      <c r="H363" s="42"/>
      <c r="I363" s="229"/>
      <c r="J363" s="42"/>
      <c r="K363" s="42"/>
      <c r="L363" s="46"/>
      <c r="M363" s="230"/>
      <c r="N363" s="231"/>
      <c r="O363" s="86"/>
      <c r="P363" s="86"/>
      <c r="Q363" s="86"/>
      <c r="R363" s="86"/>
      <c r="S363" s="86"/>
      <c r="T363" s="87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T363" s="19" t="s">
        <v>169</v>
      </c>
      <c r="AU363" s="19" t="s">
        <v>83</v>
      </c>
    </row>
    <row r="364" s="2" customFormat="1" ht="24.15" customHeight="1">
      <c r="A364" s="40"/>
      <c r="B364" s="41"/>
      <c r="C364" s="214" t="s">
        <v>1696</v>
      </c>
      <c r="D364" s="214" t="s">
        <v>162</v>
      </c>
      <c r="E364" s="215" t="s">
        <v>4741</v>
      </c>
      <c r="F364" s="216" t="s">
        <v>4742</v>
      </c>
      <c r="G364" s="217" t="s">
        <v>287</v>
      </c>
      <c r="H364" s="218">
        <v>1</v>
      </c>
      <c r="I364" s="219"/>
      <c r="J364" s="220">
        <f>ROUND(I364*H364,2)</f>
        <v>0</v>
      </c>
      <c r="K364" s="216" t="s">
        <v>166</v>
      </c>
      <c r="L364" s="46"/>
      <c r="M364" s="221" t="s">
        <v>19</v>
      </c>
      <c r="N364" s="222" t="s">
        <v>44</v>
      </c>
      <c r="O364" s="86"/>
      <c r="P364" s="223">
        <f>O364*H364</f>
        <v>0</v>
      </c>
      <c r="Q364" s="223">
        <v>0.00076000000000000004</v>
      </c>
      <c r="R364" s="223">
        <f>Q364*H364</f>
        <v>0.00076000000000000004</v>
      </c>
      <c r="S364" s="223">
        <v>0</v>
      </c>
      <c r="T364" s="224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25" t="s">
        <v>263</v>
      </c>
      <c r="AT364" s="225" t="s">
        <v>162</v>
      </c>
      <c r="AU364" s="225" t="s">
        <v>83</v>
      </c>
      <c r="AY364" s="19" t="s">
        <v>160</v>
      </c>
      <c r="BE364" s="226">
        <f>IF(N364="základní",J364,0)</f>
        <v>0</v>
      </c>
      <c r="BF364" s="226">
        <f>IF(N364="snížená",J364,0)</f>
        <v>0</v>
      </c>
      <c r="BG364" s="226">
        <f>IF(N364="zákl. přenesená",J364,0)</f>
        <v>0</v>
      </c>
      <c r="BH364" s="226">
        <f>IF(N364="sníž. přenesená",J364,0)</f>
        <v>0</v>
      </c>
      <c r="BI364" s="226">
        <f>IF(N364="nulová",J364,0)</f>
        <v>0</v>
      </c>
      <c r="BJ364" s="19" t="s">
        <v>81</v>
      </c>
      <c r="BK364" s="226">
        <f>ROUND(I364*H364,2)</f>
        <v>0</v>
      </c>
      <c r="BL364" s="19" t="s">
        <v>263</v>
      </c>
      <c r="BM364" s="225" t="s">
        <v>4743</v>
      </c>
    </row>
    <row r="365" s="2" customFormat="1">
      <c r="A365" s="40"/>
      <c r="B365" s="41"/>
      <c r="C365" s="42"/>
      <c r="D365" s="227" t="s">
        <v>169</v>
      </c>
      <c r="E365" s="42"/>
      <c r="F365" s="228" t="s">
        <v>4744</v>
      </c>
      <c r="G365" s="42"/>
      <c r="H365" s="42"/>
      <c r="I365" s="229"/>
      <c r="J365" s="42"/>
      <c r="K365" s="42"/>
      <c r="L365" s="46"/>
      <c r="M365" s="230"/>
      <c r="N365" s="231"/>
      <c r="O365" s="86"/>
      <c r="P365" s="86"/>
      <c r="Q365" s="86"/>
      <c r="R365" s="86"/>
      <c r="S365" s="86"/>
      <c r="T365" s="87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T365" s="19" t="s">
        <v>169</v>
      </c>
      <c r="AU365" s="19" t="s">
        <v>83</v>
      </c>
    </row>
    <row r="366" s="2" customFormat="1" ht="16.5" customHeight="1">
      <c r="A366" s="40"/>
      <c r="B366" s="41"/>
      <c r="C366" s="214" t="s">
        <v>1703</v>
      </c>
      <c r="D366" s="214" t="s">
        <v>162</v>
      </c>
      <c r="E366" s="215" t="s">
        <v>4745</v>
      </c>
      <c r="F366" s="216" t="s">
        <v>4746</v>
      </c>
      <c r="G366" s="217" t="s">
        <v>287</v>
      </c>
      <c r="H366" s="218">
        <v>1</v>
      </c>
      <c r="I366" s="219"/>
      <c r="J366" s="220">
        <f>ROUND(I366*H366,2)</f>
        <v>0</v>
      </c>
      <c r="K366" s="216" t="s">
        <v>19</v>
      </c>
      <c r="L366" s="46"/>
      <c r="M366" s="221" t="s">
        <v>19</v>
      </c>
      <c r="N366" s="222" t="s">
        <v>44</v>
      </c>
      <c r="O366" s="86"/>
      <c r="P366" s="223">
        <f>O366*H366</f>
        <v>0</v>
      </c>
      <c r="Q366" s="223">
        <v>0.00182</v>
      </c>
      <c r="R366" s="223">
        <f>Q366*H366</f>
        <v>0.00182</v>
      </c>
      <c r="S366" s="223">
        <v>0</v>
      </c>
      <c r="T366" s="224">
        <f>S366*H366</f>
        <v>0</v>
      </c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R366" s="225" t="s">
        <v>263</v>
      </c>
      <c r="AT366" s="225" t="s">
        <v>162</v>
      </c>
      <c r="AU366" s="225" t="s">
        <v>83</v>
      </c>
      <c r="AY366" s="19" t="s">
        <v>160</v>
      </c>
      <c r="BE366" s="226">
        <f>IF(N366="základní",J366,0)</f>
        <v>0</v>
      </c>
      <c r="BF366" s="226">
        <f>IF(N366="snížená",J366,0)</f>
        <v>0</v>
      </c>
      <c r="BG366" s="226">
        <f>IF(N366="zákl. přenesená",J366,0)</f>
        <v>0</v>
      </c>
      <c r="BH366" s="226">
        <f>IF(N366="sníž. přenesená",J366,0)</f>
        <v>0</v>
      </c>
      <c r="BI366" s="226">
        <f>IF(N366="nulová",J366,0)</f>
        <v>0</v>
      </c>
      <c r="BJ366" s="19" t="s">
        <v>81</v>
      </c>
      <c r="BK366" s="226">
        <f>ROUND(I366*H366,2)</f>
        <v>0</v>
      </c>
      <c r="BL366" s="19" t="s">
        <v>263</v>
      </c>
      <c r="BM366" s="225" t="s">
        <v>4747</v>
      </c>
    </row>
    <row r="367" s="2" customFormat="1" ht="24.15" customHeight="1">
      <c r="A367" s="40"/>
      <c r="B367" s="41"/>
      <c r="C367" s="214" t="s">
        <v>1708</v>
      </c>
      <c r="D367" s="214" t="s">
        <v>162</v>
      </c>
      <c r="E367" s="215" t="s">
        <v>4748</v>
      </c>
      <c r="F367" s="216" t="s">
        <v>4749</v>
      </c>
      <c r="G367" s="217" t="s">
        <v>287</v>
      </c>
      <c r="H367" s="218">
        <v>1</v>
      </c>
      <c r="I367" s="219"/>
      <c r="J367" s="220">
        <f>ROUND(I367*H367,2)</f>
        <v>0</v>
      </c>
      <c r="K367" s="216" t="s">
        <v>166</v>
      </c>
      <c r="L367" s="46"/>
      <c r="M367" s="221" t="s">
        <v>19</v>
      </c>
      <c r="N367" s="222" t="s">
        <v>44</v>
      </c>
      <c r="O367" s="86"/>
      <c r="P367" s="223">
        <f>O367*H367</f>
        <v>0</v>
      </c>
      <c r="Q367" s="223">
        <v>0.00513</v>
      </c>
      <c r="R367" s="223">
        <f>Q367*H367</f>
        <v>0.00513</v>
      </c>
      <c r="S367" s="223">
        <v>0</v>
      </c>
      <c r="T367" s="224">
        <f>S367*H367</f>
        <v>0</v>
      </c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R367" s="225" t="s">
        <v>263</v>
      </c>
      <c r="AT367" s="225" t="s">
        <v>162</v>
      </c>
      <c r="AU367" s="225" t="s">
        <v>83</v>
      </c>
      <c r="AY367" s="19" t="s">
        <v>160</v>
      </c>
      <c r="BE367" s="226">
        <f>IF(N367="základní",J367,0)</f>
        <v>0</v>
      </c>
      <c r="BF367" s="226">
        <f>IF(N367="snížená",J367,0)</f>
        <v>0</v>
      </c>
      <c r="BG367" s="226">
        <f>IF(N367="zákl. přenesená",J367,0)</f>
        <v>0</v>
      </c>
      <c r="BH367" s="226">
        <f>IF(N367="sníž. přenesená",J367,0)</f>
        <v>0</v>
      </c>
      <c r="BI367" s="226">
        <f>IF(N367="nulová",J367,0)</f>
        <v>0</v>
      </c>
      <c r="BJ367" s="19" t="s">
        <v>81</v>
      </c>
      <c r="BK367" s="226">
        <f>ROUND(I367*H367,2)</f>
        <v>0</v>
      </c>
      <c r="BL367" s="19" t="s">
        <v>263</v>
      </c>
      <c r="BM367" s="225" t="s">
        <v>4750</v>
      </c>
    </row>
    <row r="368" s="2" customFormat="1">
      <c r="A368" s="40"/>
      <c r="B368" s="41"/>
      <c r="C368" s="42"/>
      <c r="D368" s="227" t="s">
        <v>169</v>
      </c>
      <c r="E368" s="42"/>
      <c r="F368" s="228" t="s">
        <v>4751</v>
      </c>
      <c r="G368" s="42"/>
      <c r="H368" s="42"/>
      <c r="I368" s="229"/>
      <c r="J368" s="42"/>
      <c r="K368" s="42"/>
      <c r="L368" s="46"/>
      <c r="M368" s="230"/>
      <c r="N368" s="231"/>
      <c r="O368" s="86"/>
      <c r="P368" s="86"/>
      <c r="Q368" s="86"/>
      <c r="R368" s="86"/>
      <c r="S368" s="86"/>
      <c r="T368" s="87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T368" s="19" t="s">
        <v>169</v>
      </c>
      <c r="AU368" s="19" t="s">
        <v>83</v>
      </c>
    </row>
    <row r="369" s="2" customFormat="1" ht="21.75" customHeight="1">
      <c r="A369" s="40"/>
      <c r="B369" s="41"/>
      <c r="C369" s="214" t="s">
        <v>1713</v>
      </c>
      <c r="D369" s="214" t="s">
        <v>162</v>
      </c>
      <c r="E369" s="215" t="s">
        <v>4752</v>
      </c>
      <c r="F369" s="216" t="s">
        <v>4753</v>
      </c>
      <c r="G369" s="217" t="s">
        <v>287</v>
      </c>
      <c r="H369" s="218">
        <v>1</v>
      </c>
      <c r="I369" s="219"/>
      <c r="J369" s="220">
        <f>ROUND(I369*H369,2)</f>
        <v>0</v>
      </c>
      <c r="K369" s="216" t="s">
        <v>166</v>
      </c>
      <c r="L369" s="46"/>
      <c r="M369" s="221" t="s">
        <v>19</v>
      </c>
      <c r="N369" s="222" t="s">
        <v>44</v>
      </c>
      <c r="O369" s="86"/>
      <c r="P369" s="223">
        <f>O369*H369</f>
        <v>0</v>
      </c>
      <c r="Q369" s="223">
        <v>0.00021000000000000001</v>
      </c>
      <c r="R369" s="223">
        <f>Q369*H369</f>
        <v>0.00021000000000000001</v>
      </c>
      <c r="S369" s="223">
        <v>0</v>
      </c>
      <c r="T369" s="224">
        <f>S369*H369</f>
        <v>0</v>
      </c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R369" s="225" t="s">
        <v>263</v>
      </c>
      <c r="AT369" s="225" t="s">
        <v>162</v>
      </c>
      <c r="AU369" s="225" t="s">
        <v>83</v>
      </c>
      <c r="AY369" s="19" t="s">
        <v>160</v>
      </c>
      <c r="BE369" s="226">
        <f>IF(N369="základní",J369,0)</f>
        <v>0</v>
      </c>
      <c r="BF369" s="226">
        <f>IF(N369="snížená",J369,0)</f>
        <v>0</v>
      </c>
      <c r="BG369" s="226">
        <f>IF(N369="zákl. přenesená",J369,0)</f>
        <v>0</v>
      </c>
      <c r="BH369" s="226">
        <f>IF(N369="sníž. přenesená",J369,0)</f>
        <v>0</v>
      </c>
      <c r="BI369" s="226">
        <f>IF(N369="nulová",J369,0)</f>
        <v>0</v>
      </c>
      <c r="BJ369" s="19" t="s">
        <v>81</v>
      </c>
      <c r="BK369" s="226">
        <f>ROUND(I369*H369,2)</f>
        <v>0</v>
      </c>
      <c r="BL369" s="19" t="s">
        <v>263</v>
      </c>
      <c r="BM369" s="225" t="s">
        <v>4754</v>
      </c>
    </row>
    <row r="370" s="2" customFormat="1">
      <c r="A370" s="40"/>
      <c r="B370" s="41"/>
      <c r="C370" s="42"/>
      <c r="D370" s="227" t="s">
        <v>169</v>
      </c>
      <c r="E370" s="42"/>
      <c r="F370" s="228" t="s">
        <v>4755</v>
      </c>
      <c r="G370" s="42"/>
      <c r="H370" s="42"/>
      <c r="I370" s="229"/>
      <c r="J370" s="42"/>
      <c r="K370" s="42"/>
      <c r="L370" s="46"/>
      <c r="M370" s="230"/>
      <c r="N370" s="231"/>
      <c r="O370" s="86"/>
      <c r="P370" s="86"/>
      <c r="Q370" s="86"/>
      <c r="R370" s="86"/>
      <c r="S370" s="86"/>
      <c r="T370" s="87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T370" s="19" t="s">
        <v>169</v>
      </c>
      <c r="AU370" s="19" t="s">
        <v>83</v>
      </c>
    </row>
    <row r="371" s="2" customFormat="1" ht="21.75" customHeight="1">
      <c r="A371" s="40"/>
      <c r="B371" s="41"/>
      <c r="C371" s="214" t="s">
        <v>1720</v>
      </c>
      <c r="D371" s="214" t="s">
        <v>162</v>
      </c>
      <c r="E371" s="215" t="s">
        <v>4756</v>
      </c>
      <c r="F371" s="216" t="s">
        <v>4757</v>
      </c>
      <c r="G371" s="217" t="s">
        <v>287</v>
      </c>
      <c r="H371" s="218">
        <v>6</v>
      </c>
      <c r="I371" s="219"/>
      <c r="J371" s="220">
        <f>ROUND(I371*H371,2)</f>
        <v>0</v>
      </c>
      <c r="K371" s="216" t="s">
        <v>166</v>
      </c>
      <c r="L371" s="46"/>
      <c r="M371" s="221" t="s">
        <v>19</v>
      </c>
      <c r="N371" s="222" t="s">
        <v>44</v>
      </c>
      <c r="O371" s="86"/>
      <c r="P371" s="223">
        <f>O371*H371</f>
        <v>0</v>
      </c>
      <c r="Q371" s="223">
        <v>0.00034000000000000002</v>
      </c>
      <c r="R371" s="223">
        <f>Q371*H371</f>
        <v>0.0020400000000000001</v>
      </c>
      <c r="S371" s="223">
        <v>0</v>
      </c>
      <c r="T371" s="224">
        <f>S371*H371</f>
        <v>0</v>
      </c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R371" s="225" t="s">
        <v>263</v>
      </c>
      <c r="AT371" s="225" t="s">
        <v>162</v>
      </c>
      <c r="AU371" s="225" t="s">
        <v>83</v>
      </c>
      <c r="AY371" s="19" t="s">
        <v>160</v>
      </c>
      <c r="BE371" s="226">
        <f>IF(N371="základní",J371,0)</f>
        <v>0</v>
      </c>
      <c r="BF371" s="226">
        <f>IF(N371="snížená",J371,0)</f>
        <v>0</v>
      </c>
      <c r="BG371" s="226">
        <f>IF(N371="zákl. přenesená",J371,0)</f>
        <v>0</v>
      </c>
      <c r="BH371" s="226">
        <f>IF(N371="sníž. přenesená",J371,0)</f>
        <v>0</v>
      </c>
      <c r="BI371" s="226">
        <f>IF(N371="nulová",J371,0)</f>
        <v>0</v>
      </c>
      <c r="BJ371" s="19" t="s">
        <v>81</v>
      </c>
      <c r="BK371" s="226">
        <f>ROUND(I371*H371,2)</f>
        <v>0</v>
      </c>
      <c r="BL371" s="19" t="s">
        <v>263</v>
      </c>
      <c r="BM371" s="225" t="s">
        <v>4758</v>
      </c>
    </row>
    <row r="372" s="2" customFormat="1">
      <c r="A372" s="40"/>
      <c r="B372" s="41"/>
      <c r="C372" s="42"/>
      <c r="D372" s="227" t="s">
        <v>169</v>
      </c>
      <c r="E372" s="42"/>
      <c r="F372" s="228" t="s">
        <v>4759</v>
      </c>
      <c r="G372" s="42"/>
      <c r="H372" s="42"/>
      <c r="I372" s="229"/>
      <c r="J372" s="42"/>
      <c r="K372" s="42"/>
      <c r="L372" s="46"/>
      <c r="M372" s="230"/>
      <c r="N372" s="231"/>
      <c r="O372" s="86"/>
      <c r="P372" s="86"/>
      <c r="Q372" s="86"/>
      <c r="R372" s="86"/>
      <c r="S372" s="86"/>
      <c r="T372" s="87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T372" s="19" t="s">
        <v>169</v>
      </c>
      <c r="AU372" s="19" t="s">
        <v>83</v>
      </c>
    </row>
    <row r="373" s="2" customFormat="1" ht="21.75" customHeight="1">
      <c r="A373" s="40"/>
      <c r="B373" s="41"/>
      <c r="C373" s="214" t="s">
        <v>1726</v>
      </c>
      <c r="D373" s="214" t="s">
        <v>162</v>
      </c>
      <c r="E373" s="215" t="s">
        <v>4760</v>
      </c>
      <c r="F373" s="216" t="s">
        <v>4761</v>
      </c>
      <c r="G373" s="217" t="s">
        <v>287</v>
      </c>
      <c r="H373" s="218">
        <v>2</v>
      </c>
      <c r="I373" s="219"/>
      <c r="J373" s="220">
        <f>ROUND(I373*H373,2)</f>
        <v>0</v>
      </c>
      <c r="K373" s="216" t="s">
        <v>166</v>
      </c>
      <c r="L373" s="46"/>
      <c r="M373" s="221" t="s">
        <v>19</v>
      </c>
      <c r="N373" s="222" t="s">
        <v>44</v>
      </c>
      <c r="O373" s="86"/>
      <c r="P373" s="223">
        <f>O373*H373</f>
        <v>0</v>
      </c>
      <c r="Q373" s="223">
        <v>0.00050000000000000001</v>
      </c>
      <c r="R373" s="223">
        <f>Q373*H373</f>
        <v>0.001</v>
      </c>
      <c r="S373" s="223">
        <v>0</v>
      </c>
      <c r="T373" s="224">
        <f>S373*H373</f>
        <v>0</v>
      </c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R373" s="225" t="s">
        <v>263</v>
      </c>
      <c r="AT373" s="225" t="s">
        <v>162</v>
      </c>
      <c r="AU373" s="225" t="s">
        <v>83</v>
      </c>
      <c r="AY373" s="19" t="s">
        <v>160</v>
      </c>
      <c r="BE373" s="226">
        <f>IF(N373="základní",J373,0)</f>
        <v>0</v>
      </c>
      <c r="BF373" s="226">
        <f>IF(N373="snížená",J373,0)</f>
        <v>0</v>
      </c>
      <c r="BG373" s="226">
        <f>IF(N373="zákl. přenesená",J373,0)</f>
        <v>0</v>
      </c>
      <c r="BH373" s="226">
        <f>IF(N373="sníž. přenesená",J373,0)</f>
        <v>0</v>
      </c>
      <c r="BI373" s="226">
        <f>IF(N373="nulová",J373,0)</f>
        <v>0</v>
      </c>
      <c r="BJ373" s="19" t="s">
        <v>81</v>
      </c>
      <c r="BK373" s="226">
        <f>ROUND(I373*H373,2)</f>
        <v>0</v>
      </c>
      <c r="BL373" s="19" t="s">
        <v>263</v>
      </c>
      <c r="BM373" s="225" t="s">
        <v>4762</v>
      </c>
    </row>
    <row r="374" s="2" customFormat="1">
      <c r="A374" s="40"/>
      <c r="B374" s="41"/>
      <c r="C374" s="42"/>
      <c r="D374" s="227" t="s">
        <v>169</v>
      </c>
      <c r="E374" s="42"/>
      <c r="F374" s="228" t="s">
        <v>4763</v>
      </c>
      <c r="G374" s="42"/>
      <c r="H374" s="42"/>
      <c r="I374" s="229"/>
      <c r="J374" s="42"/>
      <c r="K374" s="42"/>
      <c r="L374" s="46"/>
      <c r="M374" s="230"/>
      <c r="N374" s="231"/>
      <c r="O374" s="86"/>
      <c r="P374" s="86"/>
      <c r="Q374" s="86"/>
      <c r="R374" s="86"/>
      <c r="S374" s="86"/>
      <c r="T374" s="87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T374" s="19" t="s">
        <v>169</v>
      </c>
      <c r="AU374" s="19" t="s">
        <v>83</v>
      </c>
    </row>
    <row r="375" s="2" customFormat="1" ht="21.75" customHeight="1">
      <c r="A375" s="40"/>
      <c r="B375" s="41"/>
      <c r="C375" s="214" t="s">
        <v>1731</v>
      </c>
      <c r="D375" s="214" t="s">
        <v>162</v>
      </c>
      <c r="E375" s="215" t="s">
        <v>4764</v>
      </c>
      <c r="F375" s="216" t="s">
        <v>4765</v>
      </c>
      <c r="G375" s="217" t="s">
        <v>287</v>
      </c>
      <c r="H375" s="218">
        <v>1</v>
      </c>
      <c r="I375" s="219"/>
      <c r="J375" s="220">
        <f>ROUND(I375*H375,2)</f>
        <v>0</v>
      </c>
      <c r="K375" s="216" t="s">
        <v>166</v>
      </c>
      <c r="L375" s="46"/>
      <c r="M375" s="221" t="s">
        <v>19</v>
      </c>
      <c r="N375" s="222" t="s">
        <v>44</v>
      </c>
      <c r="O375" s="86"/>
      <c r="P375" s="223">
        <f>O375*H375</f>
        <v>0</v>
      </c>
      <c r="Q375" s="223">
        <v>0.00069999999999999999</v>
      </c>
      <c r="R375" s="223">
        <f>Q375*H375</f>
        <v>0.00069999999999999999</v>
      </c>
      <c r="S375" s="223">
        <v>0</v>
      </c>
      <c r="T375" s="224">
        <f>S375*H375</f>
        <v>0</v>
      </c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R375" s="225" t="s">
        <v>263</v>
      </c>
      <c r="AT375" s="225" t="s">
        <v>162</v>
      </c>
      <c r="AU375" s="225" t="s">
        <v>83</v>
      </c>
      <c r="AY375" s="19" t="s">
        <v>160</v>
      </c>
      <c r="BE375" s="226">
        <f>IF(N375="základní",J375,0)</f>
        <v>0</v>
      </c>
      <c r="BF375" s="226">
        <f>IF(N375="snížená",J375,0)</f>
        <v>0</v>
      </c>
      <c r="BG375" s="226">
        <f>IF(N375="zákl. přenesená",J375,0)</f>
        <v>0</v>
      </c>
      <c r="BH375" s="226">
        <f>IF(N375="sníž. přenesená",J375,0)</f>
        <v>0</v>
      </c>
      <c r="BI375" s="226">
        <f>IF(N375="nulová",J375,0)</f>
        <v>0</v>
      </c>
      <c r="BJ375" s="19" t="s">
        <v>81</v>
      </c>
      <c r="BK375" s="226">
        <f>ROUND(I375*H375,2)</f>
        <v>0</v>
      </c>
      <c r="BL375" s="19" t="s">
        <v>263</v>
      </c>
      <c r="BM375" s="225" t="s">
        <v>4766</v>
      </c>
    </row>
    <row r="376" s="2" customFormat="1">
      <c r="A376" s="40"/>
      <c r="B376" s="41"/>
      <c r="C376" s="42"/>
      <c r="D376" s="227" t="s">
        <v>169</v>
      </c>
      <c r="E376" s="42"/>
      <c r="F376" s="228" t="s">
        <v>4767</v>
      </c>
      <c r="G376" s="42"/>
      <c r="H376" s="42"/>
      <c r="I376" s="229"/>
      <c r="J376" s="42"/>
      <c r="K376" s="42"/>
      <c r="L376" s="46"/>
      <c r="M376" s="230"/>
      <c r="N376" s="231"/>
      <c r="O376" s="86"/>
      <c r="P376" s="86"/>
      <c r="Q376" s="86"/>
      <c r="R376" s="86"/>
      <c r="S376" s="86"/>
      <c r="T376" s="87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T376" s="19" t="s">
        <v>169</v>
      </c>
      <c r="AU376" s="19" t="s">
        <v>83</v>
      </c>
    </row>
    <row r="377" s="2" customFormat="1" ht="21.75" customHeight="1">
      <c r="A377" s="40"/>
      <c r="B377" s="41"/>
      <c r="C377" s="214" t="s">
        <v>1744</v>
      </c>
      <c r="D377" s="214" t="s">
        <v>162</v>
      </c>
      <c r="E377" s="215" t="s">
        <v>4768</v>
      </c>
      <c r="F377" s="216" t="s">
        <v>4769</v>
      </c>
      <c r="G377" s="217" t="s">
        <v>287</v>
      </c>
      <c r="H377" s="218">
        <v>1</v>
      </c>
      <c r="I377" s="219"/>
      <c r="J377" s="220">
        <f>ROUND(I377*H377,2)</f>
        <v>0</v>
      </c>
      <c r="K377" s="216" t="s">
        <v>166</v>
      </c>
      <c r="L377" s="46"/>
      <c r="M377" s="221" t="s">
        <v>19</v>
      </c>
      <c r="N377" s="222" t="s">
        <v>44</v>
      </c>
      <c r="O377" s="86"/>
      <c r="P377" s="223">
        <f>O377*H377</f>
        <v>0</v>
      </c>
      <c r="Q377" s="223">
        <v>0.0016800000000000001</v>
      </c>
      <c r="R377" s="223">
        <f>Q377*H377</f>
        <v>0.0016800000000000001</v>
      </c>
      <c r="S377" s="223">
        <v>0</v>
      </c>
      <c r="T377" s="224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25" t="s">
        <v>263</v>
      </c>
      <c r="AT377" s="225" t="s">
        <v>162</v>
      </c>
      <c r="AU377" s="225" t="s">
        <v>83</v>
      </c>
      <c r="AY377" s="19" t="s">
        <v>160</v>
      </c>
      <c r="BE377" s="226">
        <f>IF(N377="základní",J377,0)</f>
        <v>0</v>
      </c>
      <c r="BF377" s="226">
        <f>IF(N377="snížená",J377,0)</f>
        <v>0</v>
      </c>
      <c r="BG377" s="226">
        <f>IF(N377="zákl. přenesená",J377,0)</f>
        <v>0</v>
      </c>
      <c r="BH377" s="226">
        <f>IF(N377="sníž. přenesená",J377,0)</f>
        <v>0</v>
      </c>
      <c r="BI377" s="226">
        <f>IF(N377="nulová",J377,0)</f>
        <v>0</v>
      </c>
      <c r="BJ377" s="19" t="s">
        <v>81</v>
      </c>
      <c r="BK377" s="226">
        <f>ROUND(I377*H377,2)</f>
        <v>0</v>
      </c>
      <c r="BL377" s="19" t="s">
        <v>263</v>
      </c>
      <c r="BM377" s="225" t="s">
        <v>4770</v>
      </c>
    </row>
    <row r="378" s="2" customFormat="1">
      <c r="A378" s="40"/>
      <c r="B378" s="41"/>
      <c r="C378" s="42"/>
      <c r="D378" s="227" t="s">
        <v>169</v>
      </c>
      <c r="E378" s="42"/>
      <c r="F378" s="228" t="s">
        <v>4771</v>
      </c>
      <c r="G378" s="42"/>
      <c r="H378" s="42"/>
      <c r="I378" s="229"/>
      <c r="J378" s="42"/>
      <c r="K378" s="42"/>
      <c r="L378" s="46"/>
      <c r="M378" s="230"/>
      <c r="N378" s="231"/>
      <c r="O378" s="86"/>
      <c r="P378" s="86"/>
      <c r="Q378" s="86"/>
      <c r="R378" s="86"/>
      <c r="S378" s="86"/>
      <c r="T378" s="87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T378" s="19" t="s">
        <v>169</v>
      </c>
      <c r="AU378" s="19" t="s">
        <v>83</v>
      </c>
    </row>
    <row r="379" s="2" customFormat="1" ht="24.15" customHeight="1">
      <c r="A379" s="40"/>
      <c r="B379" s="41"/>
      <c r="C379" s="214" t="s">
        <v>1749</v>
      </c>
      <c r="D379" s="214" t="s">
        <v>162</v>
      </c>
      <c r="E379" s="215" t="s">
        <v>4772</v>
      </c>
      <c r="F379" s="216" t="s">
        <v>4773</v>
      </c>
      <c r="G379" s="217" t="s">
        <v>287</v>
      </c>
      <c r="H379" s="218">
        <v>9</v>
      </c>
      <c r="I379" s="219"/>
      <c r="J379" s="220">
        <f>ROUND(I379*H379,2)</f>
        <v>0</v>
      </c>
      <c r="K379" s="216" t="s">
        <v>166</v>
      </c>
      <c r="L379" s="46"/>
      <c r="M379" s="221" t="s">
        <v>19</v>
      </c>
      <c r="N379" s="222" t="s">
        <v>44</v>
      </c>
      <c r="O379" s="86"/>
      <c r="P379" s="223">
        <f>O379*H379</f>
        <v>0</v>
      </c>
      <c r="Q379" s="223">
        <v>0.00040000000000000002</v>
      </c>
      <c r="R379" s="223">
        <f>Q379*H379</f>
        <v>0.0036000000000000003</v>
      </c>
      <c r="S379" s="223">
        <v>0</v>
      </c>
      <c r="T379" s="224">
        <f>S379*H379</f>
        <v>0</v>
      </c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R379" s="225" t="s">
        <v>263</v>
      </c>
      <c r="AT379" s="225" t="s">
        <v>162</v>
      </c>
      <c r="AU379" s="225" t="s">
        <v>83</v>
      </c>
      <c r="AY379" s="19" t="s">
        <v>160</v>
      </c>
      <c r="BE379" s="226">
        <f>IF(N379="základní",J379,0)</f>
        <v>0</v>
      </c>
      <c r="BF379" s="226">
        <f>IF(N379="snížená",J379,0)</f>
        <v>0</v>
      </c>
      <c r="BG379" s="226">
        <f>IF(N379="zákl. přenesená",J379,0)</f>
        <v>0</v>
      </c>
      <c r="BH379" s="226">
        <f>IF(N379="sníž. přenesená",J379,0)</f>
        <v>0</v>
      </c>
      <c r="BI379" s="226">
        <f>IF(N379="nulová",J379,0)</f>
        <v>0</v>
      </c>
      <c r="BJ379" s="19" t="s">
        <v>81</v>
      </c>
      <c r="BK379" s="226">
        <f>ROUND(I379*H379,2)</f>
        <v>0</v>
      </c>
      <c r="BL379" s="19" t="s">
        <v>263</v>
      </c>
      <c r="BM379" s="225" t="s">
        <v>4774</v>
      </c>
    </row>
    <row r="380" s="2" customFormat="1">
      <c r="A380" s="40"/>
      <c r="B380" s="41"/>
      <c r="C380" s="42"/>
      <c r="D380" s="227" t="s">
        <v>169</v>
      </c>
      <c r="E380" s="42"/>
      <c r="F380" s="228" t="s">
        <v>4775</v>
      </c>
      <c r="G380" s="42"/>
      <c r="H380" s="42"/>
      <c r="I380" s="229"/>
      <c r="J380" s="42"/>
      <c r="K380" s="42"/>
      <c r="L380" s="46"/>
      <c r="M380" s="230"/>
      <c r="N380" s="231"/>
      <c r="O380" s="86"/>
      <c r="P380" s="86"/>
      <c r="Q380" s="86"/>
      <c r="R380" s="86"/>
      <c r="S380" s="86"/>
      <c r="T380" s="87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T380" s="19" t="s">
        <v>169</v>
      </c>
      <c r="AU380" s="19" t="s">
        <v>83</v>
      </c>
    </row>
    <row r="381" s="2" customFormat="1" ht="24.15" customHeight="1">
      <c r="A381" s="40"/>
      <c r="B381" s="41"/>
      <c r="C381" s="214" t="s">
        <v>1754</v>
      </c>
      <c r="D381" s="214" t="s">
        <v>162</v>
      </c>
      <c r="E381" s="215" t="s">
        <v>4776</v>
      </c>
      <c r="F381" s="216" t="s">
        <v>4777</v>
      </c>
      <c r="G381" s="217" t="s">
        <v>287</v>
      </c>
      <c r="H381" s="218">
        <v>2</v>
      </c>
      <c r="I381" s="219"/>
      <c r="J381" s="220">
        <f>ROUND(I381*H381,2)</f>
        <v>0</v>
      </c>
      <c r="K381" s="216" t="s">
        <v>166</v>
      </c>
      <c r="L381" s="46"/>
      <c r="M381" s="221" t="s">
        <v>19</v>
      </c>
      <c r="N381" s="222" t="s">
        <v>44</v>
      </c>
      <c r="O381" s="86"/>
      <c r="P381" s="223">
        <f>O381*H381</f>
        <v>0</v>
      </c>
      <c r="Q381" s="223">
        <v>0.00056999999999999998</v>
      </c>
      <c r="R381" s="223">
        <f>Q381*H381</f>
        <v>0.00114</v>
      </c>
      <c r="S381" s="223">
        <v>0</v>
      </c>
      <c r="T381" s="224">
        <f>S381*H381</f>
        <v>0</v>
      </c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R381" s="225" t="s">
        <v>263</v>
      </c>
      <c r="AT381" s="225" t="s">
        <v>162</v>
      </c>
      <c r="AU381" s="225" t="s">
        <v>83</v>
      </c>
      <c r="AY381" s="19" t="s">
        <v>160</v>
      </c>
      <c r="BE381" s="226">
        <f>IF(N381="základní",J381,0)</f>
        <v>0</v>
      </c>
      <c r="BF381" s="226">
        <f>IF(N381="snížená",J381,0)</f>
        <v>0</v>
      </c>
      <c r="BG381" s="226">
        <f>IF(N381="zákl. přenesená",J381,0)</f>
        <v>0</v>
      </c>
      <c r="BH381" s="226">
        <f>IF(N381="sníž. přenesená",J381,0)</f>
        <v>0</v>
      </c>
      <c r="BI381" s="226">
        <f>IF(N381="nulová",J381,0)</f>
        <v>0</v>
      </c>
      <c r="BJ381" s="19" t="s">
        <v>81</v>
      </c>
      <c r="BK381" s="226">
        <f>ROUND(I381*H381,2)</f>
        <v>0</v>
      </c>
      <c r="BL381" s="19" t="s">
        <v>263</v>
      </c>
      <c r="BM381" s="225" t="s">
        <v>4778</v>
      </c>
    </row>
    <row r="382" s="2" customFormat="1">
      <c r="A382" s="40"/>
      <c r="B382" s="41"/>
      <c r="C382" s="42"/>
      <c r="D382" s="227" t="s">
        <v>169</v>
      </c>
      <c r="E382" s="42"/>
      <c r="F382" s="228" t="s">
        <v>4779</v>
      </c>
      <c r="G382" s="42"/>
      <c r="H382" s="42"/>
      <c r="I382" s="229"/>
      <c r="J382" s="42"/>
      <c r="K382" s="42"/>
      <c r="L382" s="46"/>
      <c r="M382" s="230"/>
      <c r="N382" s="231"/>
      <c r="O382" s="86"/>
      <c r="P382" s="86"/>
      <c r="Q382" s="86"/>
      <c r="R382" s="86"/>
      <c r="S382" s="86"/>
      <c r="T382" s="87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T382" s="19" t="s">
        <v>169</v>
      </c>
      <c r="AU382" s="19" t="s">
        <v>83</v>
      </c>
    </row>
    <row r="383" s="2" customFormat="1" ht="24.15" customHeight="1">
      <c r="A383" s="40"/>
      <c r="B383" s="41"/>
      <c r="C383" s="214" t="s">
        <v>1757</v>
      </c>
      <c r="D383" s="214" t="s">
        <v>162</v>
      </c>
      <c r="E383" s="215" t="s">
        <v>4780</v>
      </c>
      <c r="F383" s="216" t="s">
        <v>4781</v>
      </c>
      <c r="G383" s="217" t="s">
        <v>287</v>
      </c>
      <c r="H383" s="218">
        <v>7</v>
      </c>
      <c r="I383" s="219"/>
      <c r="J383" s="220">
        <f>ROUND(I383*H383,2)</f>
        <v>0</v>
      </c>
      <c r="K383" s="216" t="s">
        <v>166</v>
      </c>
      <c r="L383" s="46"/>
      <c r="M383" s="221" t="s">
        <v>19</v>
      </c>
      <c r="N383" s="222" t="s">
        <v>44</v>
      </c>
      <c r="O383" s="86"/>
      <c r="P383" s="223">
        <f>O383*H383</f>
        <v>0</v>
      </c>
      <c r="Q383" s="223">
        <v>0.00080000000000000004</v>
      </c>
      <c r="R383" s="223">
        <f>Q383*H383</f>
        <v>0.0055999999999999999</v>
      </c>
      <c r="S383" s="223">
        <v>0</v>
      </c>
      <c r="T383" s="224">
        <f>S383*H383</f>
        <v>0</v>
      </c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R383" s="225" t="s">
        <v>263</v>
      </c>
      <c r="AT383" s="225" t="s">
        <v>162</v>
      </c>
      <c r="AU383" s="225" t="s">
        <v>83</v>
      </c>
      <c r="AY383" s="19" t="s">
        <v>160</v>
      </c>
      <c r="BE383" s="226">
        <f>IF(N383="základní",J383,0)</f>
        <v>0</v>
      </c>
      <c r="BF383" s="226">
        <f>IF(N383="snížená",J383,0)</f>
        <v>0</v>
      </c>
      <c r="BG383" s="226">
        <f>IF(N383="zákl. přenesená",J383,0)</f>
        <v>0</v>
      </c>
      <c r="BH383" s="226">
        <f>IF(N383="sníž. přenesená",J383,0)</f>
        <v>0</v>
      </c>
      <c r="BI383" s="226">
        <f>IF(N383="nulová",J383,0)</f>
        <v>0</v>
      </c>
      <c r="BJ383" s="19" t="s">
        <v>81</v>
      </c>
      <c r="BK383" s="226">
        <f>ROUND(I383*H383,2)</f>
        <v>0</v>
      </c>
      <c r="BL383" s="19" t="s">
        <v>263</v>
      </c>
      <c r="BM383" s="225" t="s">
        <v>4782</v>
      </c>
    </row>
    <row r="384" s="2" customFormat="1">
      <c r="A384" s="40"/>
      <c r="B384" s="41"/>
      <c r="C384" s="42"/>
      <c r="D384" s="227" t="s">
        <v>169</v>
      </c>
      <c r="E384" s="42"/>
      <c r="F384" s="228" t="s">
        <v>4783</v>
      </c>
      <c r="G384" s="42"/>
      <c r="H384" s="42"/>
      <c r="I384" s="229"/>
      <c r="J384" s="42"/>
      <c r="K384" s="42"/>
      <c r="L384" s="46"/>
      <c r="M384" s="230"/>
      <c r="N384" s="231"/>
      <c r="O384" s="86"/>
      <c r="P384" s="86"/>
      <c r="Q384" s="86"/>
      <c r="R384" s="86"/>
      <c r="S384" s="86"/>
      <c r="T384" s="87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T384" s="19" t="s">
        <v>169</v>
      </c>
      <c r="AU384" s="19" t="s">
        <v>83</v>
      </c>
    </row>
    <row r="385" s="2" customFormat="1" ht="24.15" customHeight="1">
      <c r="A385" s="40"/>
      <c r="B385" s="41"/>
      <c r="C385" s="214" t="s">
        <v>1762</v>
      </c>
      <c r="D385" s="214" t="s">
        <v>162</v>
      </c>
      <c r="E385" s="215" t="s">
        <v>4784</v>
      </c>
      <c r="F385" s="216" t="s">
        <v>4785</v>
      </c>
      <c r="G385" s="217" t="s">
        <v>287</v>
      </c>
      <c r="H385" s="218">
        <v>3</v>
      </c>
      <c r="I385" s="219"/>
      <c r="J385" s="220">
        <f>ROUND(I385*H385,2)</f>
        <v>0</v>
      </c>
      <c r="K385" s="216" t="s">
        <v>166</v>
      </c>
      <c r="L385" s="46"/>
      <c r="M385" s="221" t="s">
        <v>19</v>
      </c>
      <c r="N385" s="222" t="s">
        <v>44</v>
      </c>
      <c r="O385" s="86"/>
      <c r="P385" s="223">
        <f>O385*H385</f>
        <v>0</v>
      </c>
      <c r="Q385" s="223">
        <v>0.00182</v>
      </c>
      <c r="R385" s="223">
        <f>Q385*H385</f>
        <v>0.0054599999999999996</v>
      </c>
      <c r="S385" s="223">
        <v>0</v>
      </c>
      <c r="T385" s="224">
        <f>S385*H385</f>
        <v>0</v>
      </c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R385" s="225" t="s">
        <v>263</v>
      </c>
      <c r="AT385" s="225" t="s">
        <v>162</v>
      </c>
      <c r="AU385" s="225" t="s">
        <v>83</v>
      </c>
      <c r="AY385" s="19" t="s">
        <v>160</v>
      </c>
      <c r="BE385" s="226">
        <f>IF(N385="základní",J385,0)</f>
        <v>0</v>
      </c>
      <c r="BF385" s="226">
        <f>IF(N385="snížená",J385,0)</f>
        <v>0</v>
      </c>
      <c r="BG385" s="226">
        <f>IF(N385="zákl. přenesená",J385,0)</f>
        <v>0</v>
      </c>
      <c r="BH385" s="226">
        <f>IF(N385="sníž. přenesená",J385,0)</f>
        <v>0</v>
      </c>
      <c r="BI385" s="226">
        <f>IF(N385="nulová",J385,0)</f>
        <v>0</v>
      </c>
      <c r="BJ385" s="19" t="s">
        <v>81</v>
      </c>
      <c r="BK385" s="226">
        <f>ROUND(I385*H385,2)</f>
        <v>0</v>
      </c>
      <c r="BL385" s="19" t="s">
        <v>263</v>
      </c>
      <c r="BM385" s="225" t="s">
        <v>4786</v>
      </c>
    </row>
    <row r="386" s="2" customFormat="1">
      <c r="A386" s="40"/>
      <c r="B386" s="41"/>
      <c r="C386" s="42"/>
      <c r="D386" s="227" t="s">
        <v>169</v>
      </c>
      <c r="E386" s="42"/>
      <c r="F386" s="228" t="s">
        <v>4787</v>
      </c>
      <c r="G386" s="42"/>
      <c r="H386" s="42"/>
      <c r="I386" s="229"/>
      <c r="J386" s="42"/>
      <c r="K386" s="42"/>
      <c r="L386" s="46"/>
      <c r="M386" s="230"/>
      <c r="N386" s="231"/>
      <c r="O386" s="86"/>
      <c r="P386" s="86"/>
      <c r="Q386" s="86"/>
      <c r="R386" s="86"/>
      <c r="S386" s="86"/>
      <c r="T386" s="87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T386" s="19" t="s">
        <v>169</v>
      </c>
      <c r="AU386" s="19" t="s">
        <v>83</v>
      </c>
    </row>
    <row r="387" s="2" customFormat="1" ht="24.15" customHeight="1">
      <c r="A387" s="40"/>
      <c r="B387" s="41"/>
      <c r="C387" s="214" t="s">
        <v>1765</v>
      </c>
      <c r="D387" s="214" t="s">
        <v>162</v>
      </c>
      <c r="E387" s="215" t="s">
        <v>4788</v>
      </c>
      <c r="F387" s="216" t="s">
        <v>4789</v>
      </c>
      <c r="G387" s="217" t="s">
        <v>287</v>
      </c>
      <c r="H387" s="218">
        <v>58</v>
      </c>
      <c r="I387" s="219"/>
      <c r="J387" s="220">
        <f>ROUND(I387*H387,2)</f>
        <v>0</v>
      </c>
      <c r="K387" s="216" t="s">
        <v>166</v>
      </c>
      <c r="L387" s="46"/>
      <c r="M387" s="221" t="s">
        <v>19</v>
      </c>
      <c r="N387" s="222" t="s">
        <v>44</v>
      </c>
      <c r="O387" s="86"/>
      <c r="P387" s="223">
        <f>O387*H387</f>
        <v>0</v>
      </c>
      <c r="Q387" s="223">
        <v>0.00027999999999999998</v>
      </c>
      <c r="R387" s="223">
        <f>Q387*H387</f>
        <v>0.016239999999999997</v>
      </c>
      <c r="S387" s="223">
        <v>0</v>
      </c>
      <c r="T387" s="224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25" t="s">
        <v>263</v>
      </c>
      <c r="AT387" s="225" t="s">
        <v>162</v>
      </c>
      <c r="AU387" s="225" t="s">
        <v>83</v>
      </c>
      <c r="AY387" s="19" t="s">
        <v>160</v>
      </c>
      <c r="BE387" s="226">
        <f>IF(N387="základní",J387,0)</f>
        <v>0</v>
      </c>
      <c r="BF387" s="226">
        <f>IF(N387="snížená",J387,0)</f>
        <v>0</v>
      </c>
      <c r="BG387" s="226">
        <f>IF(N387="zákl. přenesená",J387,0)</f>
        <v>0</v>
      </c>
      <c r="BH387" s="226">
        <f>IF(N387="sníž. přenesená",J387,0)</f>
        <v>0</v>
      </c>
      <c r="BI387" s="226">
        <f>IF(N387="nulová",J387,0)</f>
        <v>0</v>
      </c>
      <c r="BJ387" s="19" t="s">
        <v>81</v>
      </c>
      <c r="BK387" s="226">
        <f>ROUND(I387*H387,2)</f>
        <v>0</v>
      </c>
      <c r="BL387" s="19" t="s">
        <v>263</v>
      </c>
      <c r="BM387" s="225" t="s">
        <v>4790</v>
      </c>
    </row>
    <row r="388" s="2" customFormat="1">
      <c r="A388" s="40"/>
      <c r="B388" s="41"/>
      <c r="C388" s="42"/>
      <c r="D388" s="227" t="s">
        <v>169</v>
      </c>
      <c r="E388" s="42"/>
      <c r="F388" s="228" t="s">
        <v>4791</v>
      </c>
      <c r="G388" s="42"/>
      <c r="H388" s="42"/>
      <c r="I388" s="229"/>
      <c r="J388" s="42"/>
      <c r="K388" s="42"/>
      <c r="L388" s="46"/>
      <c r="M388" s="230"/>
      <c r="N388" s="231"/>
      <c r="O388" s="86"/>
      <c r="P388" s="86"/>
      <c r="Q388" s="86"/>
      <c r="R388" s="86"/>
      <c r="S388" s="86"/>
      <c r="T388" s="87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T388" s="19" t="s">
        <v>169</v>
      </c>
      <c r="AU388" s="19" t="s">
        <v>83</v>
      </c>
    </row>
    <row r="389" s="2" customFormat="1" ht="24.15" customHeight="1">
      <c r="A389" s="40"/>
      <c r="B389" s="41"/>
      <c r="C389" s="214" t="s">
        <v>1770</v>
      </c>
      <c r="D389" s="214" t="s">
        <v>162</v>
      </c>
      <c r="E389" s="215" t="s">
        <v>4792</v>
      </c>
      <c r="F389" s="216" t="s">
        <v>4793</v>
      </c>
      <c r="G389" s="217" t="s">
        <v>287</v>
      </c>
      <c r="H389" s="218">
        <v>23</v>
      </c>
      <c r="I389" s="219"/>
      <c r="J389" s="220">
        <f>ROUND(I389*H389,2)</f>
        <v>0</v>
      </c>
      <c r="K389" s="216" t="s">
        <v>166</v>
      </c>
      <c r="L389" s="46"/>
      <c r="M389" s="221" t="s">
        <v>19</v>
      </c>
      <c r="N389" s="222" t="s">
        <v>44</v>
      </c>
      <c r="O389" s="86"/>
      <c r="P389" s="223">
        <f>O389*H389</f>
        <v>0</v>
      </c>
      <c r="Q389" s="223">
        <v>0.00027999999999999998</v>
      </c>
      <c r="R389" s="223">
        <f>Q389*H389</f>
        <v>0.0064399999999999995</v>
      </c>
      <c r="S389" s="223">
        <v>0</v>
      </c>
      <c r="T389" s="224">
        <f>S389*H389</f>
        <v>0</v>
      </c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R389" s="225" t="s">
        <v>263</v>
      </c>
      <c r="AT389" s="225" t="s">
        <v>162</v>
      </c>
      <c r="AU389" s="225" t="s">
        <v>83</v>
      </c>
      <c r="AY389" s="19" t="s">
        <v>160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9" t="s">
        <v>81</v>
      </c>
      <c r="BK389" s="226">
        <f>ROUND(I389*H389,2)</f>
        <v>0</v>
      </c>
      <c r="BL389" s="19" t="s">
        <v>263</v>
      </c>
      <c r="BM389" s="225" t="s">
        <v>4794</v>
      </c>
    </row>
    <row r="390" s="2" customFormat="1">
      <c r="A390" s="40"/>
      <c r="B390" s="41"/>
      <c r="C390" s="42"/>
      <c r="D390" s="227" t="s">
        <v>169</v>
      </c>
      <c r="E390" s="42"/>
      <c r="F390" s="228" t="s">
        <v>4795</v>
      </c>
      <c r="G390" s="42"/>
      <c r="H390" s="42"/>
      <c r="I390" s="229"/>
      <c r="J390" s="42"/>
      <c r="K390" s="42"/>
      <c r="L390" s="46"/>
      <c r="M390" s="230"/>
      <c r="N390" s="231"/>
      <c r="O390" s="86"/>
      <c r="P390" s="86"/>
      <c r="Q390" s="86"/>
      <c r="R390" s="86"/>
      <c r="S390" s="86"/>
      <c r="T390" s="87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T390" s="19" t="s">
        <v>169</v>
      </c>
      <c r="AU390" s="19" t="s">
        <v>83</v>
      </c>
    </row>
    <row r="391" s="2" customFormat="1" ht="21.75" customHeight="1">
      <c r="A391" s="40"/>
      <c r="B391" s="41"/>
      <c r="C391" s="214" t="s">
        <v>1775</v>
      </c>
      <c r="D391" s="214" t="s">
        <v>162</v>
      </c>
      <c r="E391" s="215" t="s">
        <v>4796</v>
      </c>
      <c r="F391" s="216" t="s">
        <v>4797</v>
      </c>
      <c r="G391" s="217" t="s">
        <v>287</v>
      </c>
      <c r="H391" s="218">
        <v>1</v>
      </c>
      <c r="I391" s="219"/>
      <c r="J391" s="220">
        <f>ROUND(I391*H391,2)</f>
        <v>0</v>
      </c>
      <c r="K391" s="216" t="s">
        <v>166</v>
      </c>
      <c r="L391" s="46"/>
      <c r="M391" s="221" t="s">
        <v>19</v>
      </c>
      <c r="N391" s="222" t="s">
        <v>44</v>
      </c>
      <c r="O391" s="86"/>
      <c r="P391" s="223">
        <f>O391*H391</f>
        <v>0</v>
      </c>
      <c r="Q391" s="223">
        <v>0.0018600000000000001</v>
      </c>
      <c r="R391" s="223">
        <f>Q391*H391</f>
        <v>0.0018600000000000001</v>
      </c>
      <c r="S391" s="223">
        <v>0</v>
      </c>
      <c r="T391" s="224">
        <f>S391*H391</f>
        <v>0</v>
      </c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R391" s="225" t="s">
        <v>263</v>
      </c>
      <c r="AT391" s="225" t="s">
        <v>162</v>
      </c>
      <c r="AU391" s="225" t="s">
        <v>83</v>
      </c>
      <c r="AY391" s="19" t="s">
        <v>160</v>
      </c>
      <c r="BE391" s="226">
        <f>IF(N391="základní",J391,0)</f>
        <v>0</v>
      </c>
      <c r="BF391" s="226">
        <f>IF(N391="snížená",J391,0)</f>
        <v>0</v>
      </c>
      <c r="BG391" s="226">
        <f>IF(N391="zákl. přenesená",J391,0)</f>
        <v>0</v>
      </c>
      <c r="BH391" s="226">
        <f>IF(N391="sníž. přenesená",J391,0)</f>
        <v>0</v>
      </c>
      <c r="BI391" s="226">
        <f>IF(N391="nulová",J391,0)</f>
        <v>0</v>
      </c>
      <c r="BJ391" s="19" t="s">
        <v>81</v>
      </c>
      <c r="BK391" s="226">
        <f>ROUND(I391*H391,2)</f>
        <v>0</v>
      </c>
      <c r="BL391" s="19" t="s">
        <v>263</v>
      </c>
      <c r="BM391" s="225" t="s">
        <v>4798</v>
      </c>
    </row>
    <row r="392" s="2" customFormat="1">
      <c r="A392" s="40"/>
      <c r="B392" s="41"/>
      <c r="C392" s="42"/>
      <c r="D392" s="227" t="s">
        <v>169</v>
      </c>
      <c r="E392" s="42"/>
      <c r="F392" s="228" t="s">
        <v>4799</v>
      </c>
      <c r="G392" s="42"/>
      <c r="H392" s="42"/>
      <c r="I392" s="229"/>
      <c r="J392" s="42"/>
      <c r="K392" s="42"/>
      <c r="L392" s="46"/>
      <c r="M392" s="230"/>
      <c r="N392" s="231"/>
      <c r="O392" s="86"/>
      <c r="P392" s="86"/>
      <c r="Q392" s="86"/>
      <c r="R392" s="86"/>
      <c r="S392" s="86"/>
      <c r="T392" s="87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T392" s="19" t="s">
        <v>169</v>
      </c>
      <c r="AU392" s="19" t="s">
        <v>83</v>
      </c>
    </row>
    <row r="393" s="2" customFormat="1" ht="24.15" customHeight="1">
      <c r="A393" s="40"/>
      <c r="B393" s="41"/>
      <c r="C393" s="214" t="s">
        <v>1780</v>
      </c>
      <c r="D393" s="214" t="s">
        <v>162</v>
      </c>
      <c r="E393" s="215" t="s">
        <v>4800</v>
      </c>
      <c r="F393" s="216" t="s">
        <v>4801</v>
      </c>
      <c r="G393" s="217" t="s">
        <v>287</v>
      </c>
      <c r="H393" s="218">
        <v>1</v>
      </c>
      <c r="I393" s="219"/>
      <c r="J393" s="220">
        <f>ROUND(I393*H393,2)</f>
        <v>0</v>
      </c>
      <c r="K393" s="216" t="s">
        <v>166</v>
      </c>
      <c r="L393" s="46"/>
      <c r="M393" s="221" t="s">
        <v>19</v>
      </c>
      <c r="N393" s="222" t="s">
        <v>44</v>
      </c>
      <c r="O393" s="86"/>
      <c r="P393" s="223">
        <f>O393*H393</f>
        <v>0</v>
      </c>
      <c r="Q393" s="223">
        <v>0.00042999999999999999</v>
      </c>
      <c r="R393" s="223">
        <f>Q393*H393</f>
        <v>0.00042999999999999999</v>
      </c>
      <c r="S393" s="223">
        <v>0</v>
      </c>
      <c r="T393" s="224">
        <f>S393*H393</f>
        <v>0</v>
      </c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R393" s="225" t="s">
        <v>263</v>
      </c>
      <c r="AT393" s="225" t="s">
        <v>162</v>
      </c>
      <c r="AU393" s="225" t="s">
        <v>83</v>
      </c>
      <c r="AY393" s="19" t="s">
        <v>160</v>
      </c>
      <c r="BE393" s="226">
        <f>IF(N393="základní",J393,0)</f>
        <v>0</v>
      </c>
      <c r="BF393" s="226">
        <f>IF(N393="snížená",J393,0)</f>
        <v>0</v>
      </c>
      <c r="BG393" s="226">
        <f>IF(N393="zákl. přenesená",J393,0)</f>
        <v>0</v>
      </c>
      <c r="BH393" s="226">
        <f>IF(N393="sníž. přenesená",J393,0)</f>
        <v>0</v>
      </c>
      <c r="BI393" s="226">
        <f>IF(N393="nulová",J393,0)</f>
        <v>0</v>
      </c>
      <c r="BJ393" s="19" t="s">
        <v>81</v>
      </c>
      <c r="BK393" s="226">
        <f>ROUND(I393*H393,2)</f>
        <v>0</v>
      </c>
      <c r="BL393" s="19" t="s">
        <v>263</v>
      </c>
      <c r="BM393" s="225" t="s">
        <v>4802</v>
      </c>
    </row>
    <row r="394" s="2" customFormat="1">
      <c r="A394" s="40"/>
      <c r="B394" s="41"/>
      <c r="C394" s="42"/>
      <c r="D394" s="227" t="s">
        <v>169</v>
      </c>
      <c r="E394" s="42"/>
      <c r="F394" s="228" t="s">
        <v>4803</v>
      </c>
      <c r="G394" s="42"/>
      <c r="H394" s="42"/>
      <c r="I394" s="229"/>
      <c r="J394" s="42"/>
      <c r="K394" s="42"/>
      <c r="L394" s="46"/>
      <c r="M394" s="230"/>
      <c r="N394" s="231"/>
      <c r="O394" s="86"/>
      <c r="P394" s="86"/>
      <c r="Q394" s="86"/>
      <c r="R394" s="86"/>
      <c r="S394" s="86"/>
      <c r="T394" s="87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T394" s="19" t="s">
        <v>169</v>
      </c>
      <c r="AU394" s="19" t="s">
        <v>83</v>
      </c>
    </row>
    <row r="395" s="2" customFormat="1" ht="21.75" customHeight="1">
      <c r="A395" s="40"/>
      <c r="B395" s="41"/>
      <c r="C395" s="214" t="s">
        <v>1784</v>
      </c>
      <c r="D395" s="214" t="s">
        <v>162</v>
      </c>
      <c r="E395" s="215" t="s">
        <v>4804</v>
      </c>
      <c r="F395" s="216" t="s">
        <v>4805</v>
      </c>
      <c r="G395" s="217" t="s">
        <v>287</v>
      </c>
      <c r="H395" s="218">
        <v>4</v>
      </c>
      <c r="I395" s="219"/>
      <c r="J395" s="220">
        <f>ROUND(I395*H395,2)</f>
        <v>0</v>
      </c>
      <c r="K395" s="216" t="s">
        <v>166</v>
      </c>
      <c r="L395" s="46"/>
      <c r="M395" s="221" t="s">
        <v>19</v>
      </c>
      <c r="N395" s="222" t="s">
        <v>44</v>
      </c>
      <c r="O395" s="86"/>
      <c r="P395" s="223">
        <f>O395*H395</f>
        <v>0</v>
      </c>
      <c r="Q395" s="223">
        <v>2.0000000000000002E-05</v>
      </c>
      <c r="R395" s="223">
        <f>Q395*H395</f>
        <v>8.0000000000000007E-05</v>
      </c>
      <c r="S395" s="223">
        <v>0</v>
      </c>
      <c r="T395" s="224">
        <f>S395*H395</f>
        <v>0</v>
      </c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25" t="s">
        <v>263</v>
      </c>
      <c r="AT395" s="225" t="s">
        <v>162</v>
      </c>
      <c r="AU395" s="225" t="s">
        <v>83</v>
      </c>
      <c r="AY395" s="19" t="s">
        <v>160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9" t="s">
        <v>81</v>
      </c>
      <c r="BK395" s="226">
        <f>ROUND(I395*H395,2)</f>
        <v>0</v>
      </c>
      <c r="BL395" s="19" t="s">
        <v>263</v>
      </c>
      <c r="BM395" s="225" t="s">
        <v>4806</v>
      </c>
    </row>
    <row r="396" s="2" customFormat="1">
      <c r="A396" s="40"/>
      <c r="B396" s="41"/>
      <c r="C396" s="42"/>
      <c r="D396" s="227" t="s">
        <v>169</v>
      </c>
      <c r="E396" s="42"/>
      <c r="F396" s="228" t="s">
        <v>4807</v>
      </c>
      <c r="G396" s="42"/>
      <c r="H396" s="42"/>
      <c r="I396" s="229"/>
      <c r="J396" s="42"/>
      <c r="K396" s="42"/>
      <c r="L396" s="46"/>
      <c r="M396" s="230"/>
      <c r="N396" s="231"/>
      <c r="O396" s="86"/>
      <c r="P396" s="86"/>
      <c r="Q396" s="86"/>
      <c r="R396" s="86"/>
      <c r="S396" s="86"/>
      <c r="T396" s="87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T396" s="19" t="s">
        <v>169</v>
      </c>
      <c r="AU396" s="19" t="s">
        <v>83</v>
      </c>
    </row>
    <row r="397" s="2" customFormat="1" ht="24.15" customHeight="1">
      <c r="A397" s="40"/>
      <c r="B397" s="41"/>
      <c r="C397" s="255" t="s">
        <v>1790</v>
      </c>
      <c r="D397" s="255" t="s">
        <v>242</v>
      </c>
      <c r="E397" s="256" t="s">
        <v>4808</v>
      </c>
      <c r="F397" s="257" t="s">
        <v>4809</v>
      </c>
      <c r="G397" s="258" t="s">
        <v>287</v>
      </c>
      <c r="H397" s="259">
        <v>4</v>
      </c>
      <c r="I397" s="260"/>
      <c r="J397" s="261">
        <f>ROUND(I397*H397,2)</f>
        <v>0</v>
      </c>
      <c r="K397" s="257" t="s">
        <v>166</v>
      </c>
      <c r="L397" s="262"/>
      <c r="M397" s="263" t="s">
        <v>19</v>
      </c>
      <c r="N397" s="264" t="s">
        <v>44</v>
      </c>
      <c r="O397" s="86"/>
      <c r="P397" s="223">
        <f>O397*H397</f>
        <v>0</v>
      </c>
      <c r="Q397" s="223">
        <v>0.00064000000000000005</v>
      </c>
      <c r="R397" s="223">
        <f>Q397*H397</f>
        <v>0.0025600000000000002</v>
      </c>
      <c r="S397" s="223">
        <v>0</v>
      </c>
      <c r="T397" s="224">
        <f>S397*H397</f>
        <v>0</v>
      </c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R397" s="225" t="s">
        <v>368</v>
      </c>
      <c r="AT397" s="225" t="s">
        <v>242</v>
      </c>
      <c r="AU397" s="225" t="s">
        <v>83</v>
      </c>
      <c r="AY397" s="19" t="s">
        <v>160</v>
      </c>
      <c r="BE397" s="226">
        <f>IF(N397="základní",J397,0)</f>
        <v>0</v>
      </c>
      <c r="BF397" s="226">
        <f>IF(N397="snížená",J397,0)</f>
        <v>0</v>
      </c>
      <c r="BG397" s="226">
        <f>IF(N397="zákl. přenesená",J397,0)</f>
        <v>0</v>
      </c>
      <c r="BH397" s="226">
        <f>IF(N397="sníž. přenesená",J397,0)</f>
        <v>0</v>
      </c>
      <c r="BI397" s="226">
        <f>IF(N397="nulová",J397,0)</f>
        <v>0</v>
      </c>
      <c r="BJ397" s="19" t="s">
        <v>81</v>
      </c>
      <c r="BK397" s="226">
        <f>ROUND(I397*H397,2)</f>
        <v>0</v>
      </c>
      <c r="BL397" s="19" t="s">
        <v>263</v>
      </c>
      <c r="BM397" s="225" t="s">
        <v>4810</v>
      </c>
    </row>
    <row r="398" s="2" customFormat="1" ht="21.75" customHeight="1">
      <c r="A398" s="40"/>
      <c r="B398" s="41"/>
      <c r="C398" s="214" t="s">
        <v>1795</v>
      </c>
      <c r="D398" s="214" t="s">
        <v>162</v>
      </c>
      <c r="E398" s="215" t="s">
        <v>4811</v>
      </c>
      <c r="F398" s="216" t="s">
        <v>4812</v>
      </c>
      <c r="G398" s="217" t="s">
        <v>287</v>
      </c>
      <c r="H398" s="218">
        <v>2</v>
      </c>
      <c r="I398" s="219"/>
      <c r="J398" s="220">
        <f>ROUND(I398*H398,2)</f>
        <v>0</v>
      </c>
      <c r="K398" s="216" t="s">
        <v>166</v>
      </c>
      <c r="L398" s="46"/>
      <c r="M398" s="221" t="s">
        <v>19</v>
      </c>
      <c r="N398" s="222" t="s">
        <v>44</v>
      </c>
      <c r="O398" s="86"/>
      <c r="P398" s="223">
        <f>O398*H398</f>
        <v>0</v>
      </c>
      <c r="Q398" s="223">
        <v>2.0000000000000002E-05</v>
      </c>
      <c r="R398" s="223">
        <f>Q398*H398</f>
        <v>4.0000000000000003E-05</v>
      </c>
      <c r="S398" s="223">
        <v>0</v>
      </c>
      <c r="T398" s="224">
        <f>S398*H398</f>
        <v>0</v>
      </c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R398" s="225" t="s">
        <v>263</v>
      </c>
      <c r="AT398" s="225" t="s">
        <v>162</v>
      </c>
      <c r="AU398" s="225" t="s">
        <v>83</v>
      </c>
      <c r="AY398" s="19" t="s">
        <v>160</v>
      </c>
      <c r="BE398" s="226">
        <f>IF(N398="základní",J398,0)</f>
        <v>0</v>
      </c>
      <c r="BF398" s="226">
        <f>IF(N398="snížená",J398,0)</f>
        <v>0</v>
      </c>
      <c r="BG398" s="226">
        <f>IF(N398="zákl. přenesená",J398,0)</f>
        <v>0</v>
      </c>
      <c r="BH398" s="226">
        <f>IF(N398="sníž. přenesená",J398,0)</f>
        <v>0</v>
      </c>
      <c r="BI398" s="226">
        <f>IF(N398="nulová",J398,0)</f>
        <v>0</v>
      </c>
      <c r="BJ398" s="19" t="s">
        <v>81</v>
      </c>
      <c r="BK398" s="226">
        <f>ROUND(I398*H398,2)</f>
        <v>0</v>
      </c>
      <c r="BL398" s="19" t="s">
        <v>263</v>
      </c>
      <c r="BM398" s="225" t="s">
        <v>4813</v>
      </c>
    </row>
    <row r="399" s="2" customFormat="1">
      <c r="A399" s="40"/>
      <c r="B399" s="41"/>
      <c r="C399" s="42"/>
      <c r="D399" s="227" t="s">
        <v>169</v>
      </c>
      <c r="E399" s="42"/>
      <c r="F399" s="228" t="s">
        <v>4814</v>
      </c>
      <c r="G399" s="42"/>
      <c r="H399" s="42"/>
      <c r="I399" s="229"/>
      <c r="J399" s="42"/>
      <c r="K399" s="42"/>
      <c r="L399" s="46"/>
      <c r="M399" s="230"/>
      <c r="N399" s="231"/>
      <c r="O399" s="86"/>
      <c r="P399" s="86"/>
      <c r="Q399" s="86"/>
      <c r="R399" s="86"/>
      <c r="S399" s="86"/>
      <c r="T399" s="87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T399" s="19" t="s">
        <v>169</v>
      </c>
      <c r="AU399" s="19" t="s">
        <v>83</v>
      </c>
    </row>
    <row r="400" s="2" customFormat="1" ht="24.15" customHeight="1">
      <c r="A400" s="40"/>
      <c r="B400" s="41"/>
      <c r="C400" s="255" t="s">
        <v>1800</v>
      </c>
      <c r="D400" s="255" t="s">
        <v>242</v>
      </c>
      <c r="E400" s="256" t="s">
        <v>4815</v>
      </c>
      <c r="F400" s="257" t="s">
        <v>4816</v>
      </c>
      <c r="G400" s="258" t="s">
        <v>287</v>
      </c>
      <c r="H400" s="259">
        <v>2</v>
      </c>
      <c r="I400" s="260"/>
      <c r="J400" s="261">
        <f>ROUND(I400*H400,2)</f>
        <v>0</v>
      </c>
      <c r="K400" s="257" t="s">
        <v>19</v>
      </c>
      <c r="L400" s="262"/>
      <c r="M400" s="263" t="s">
        <v>19</v>
      </c>
      <c r="N400" s="264" t="s">
        <v>44</v>
      </c>
      <c r="O400" s="86"/>
      <c r="P400" s="223">
        <f>O400*H400</f>
        <v>0</v>
      </c>
      <c r="Q400" s="223">
        <v>0</v>
      </c>
      <c r="R400" s="223">
        <f>Q400*H400</f>
        <v>0</v>
      </c>
      <c r="S400" s="223">
        <v>0</v>
      </c>
      <c r="T400" s="224">
        <f>S400*H400</f>
        <v>0</v>
      </c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25" t="s">
        <v>368</v>
      </c>
      <c r="AT400" s="225" t="s">
        <v>242</v>
      </c>
      <c r="AU400" s="225" t="s">
        <v>83</v>
      </c>
      <c r="AY400" s="19" t="s">
        <v>160</v>
      </c>
      <c r="BE400" s="226">
        <f>IF(N400="základní",J400,0)</f>
        <v>0</v>
      </c>
      <c r="BF400" s="226">
        <f>IF(N400="snížená",J400,0)</f>
        <v>0</v>
      </c>
      <c r="BG400" s="226">
        <f>IF(N400="zákl. přenesená",J400,0)</f>
        <v>0</v>
      </c>
      <c r="BH400" s="226">
        <f>IF(N400="sníž. přenesená",J400,0)</f>
        <v>0</v>
      </c>
      <c r="BI400" s="226">
        <f>IF(N400="nulová",J400,0)</f>
        <v>0</v>
      </c>
      <c r="BJ400" s="19" t="s">
        <v>81</v>
      </c>
      <c r="BK400" s="226">
        <f>ROUND(I400*H400,2)</f>
        <v>0</v>
      </c>
      <c r="BL400" s="19" t="s">
        <v>263</v>
      </c>
      <c r="BM400" s="225" t="s">
        <v>4817</v>
      </c>
    </row>
    <row r="401" s="2" customFormat="1" ht="21.75" customHeight="1">
      <c r="A401" s="40"/>
      <c r="B401" s="41"/>
      <c r="C401" s="214" t="s">
        <v>1804</v>
      </c>
      <c r="D401" s="214" t="s">
        <v>162</v>
      </c>
      <c r="E401" s="215" t="s">
        <v>4818</v>
      </c>
      <c r="F401" s="216" t="s">
        <v>4819</v>
      </c>
      <c r="G401" s="217" t="s">
        <v>287</v>
      </c>
      <c r="H401" s="218">
        <v>1</v>
      </c>
      <c r="I401" s="219"/>
      <c r="J401" s="220">
        <f>ROUND(I401*H401,2)</f>
        <v>0</v>
      </c>
      <c r="K401" s="216" t="s">
        <v>166</v>
      </c>
      <c r="L401" s="46"/>
      <c r="M401" s="221" t="s">
        <v>19</v>
      </c>
      <c r="N401" s="222" t="s">
        <v>44</v>
      </c>
      <c r="O401" s="86"/>
      <c r="P401" s="223">
        <f>O401*H401</f>
        <v>0</v>
      </c>
      <c r="Q401" s="223">
        <v>2.0000000000000002E-05</v>
      </c>
      <c r="R401" s="223">
        <f>Q401*H401</f>
        <v>2.0000000000000002E-05</v>
      </c>
      <c r="S401" s="223">
        <v>0</v>
      </c>
      <c r="T401" s="224">
        <f>S401*H401</f>
        <v>0</v>
      </c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R401" s="225" t="s">
        <v>263</v>
      </c>
      <c r="AT401" s="225" t="s">
        <v>162</v>
      </c>
      <c r="AU401" s="225" t="s">
        <v>83</v>
      </c>
      <c r="AY401" s="19" t="s">
        <v>160</v>
      </c>
      <c r="BE401" s="226">
        <f>IF(N401="základní",J401,0)</f>
        <v>0</v>
      </c>
      <c r="BF401" s="226">
        <f>IF(N401="snížená",J401,0)</f>
        <v>0</v>
      </c>
      <c r="BG401" s="226">
        <f>IF(N401="zákl. přenesená",J401,0)</f>
        <v>0</v>
      </c>
      <c r="BH401" s="226">
        <f>IF(N401="sníž. přenesená",J401,0)</f>
        <v>0</v>
      </c>
      <c r="BI401" s="226">
        <f>IF(N401="nulová",J401,0)</f>
        <v>0</v>
      </c>
      <c r="BJ401" s="19" t="s">
        <v>81</v>
      </c>
      <c r="BK401" s="226">
        <f>ROUND(I401*H401,2)</f>
        <v>0</v>
      </c>
      <c r="BL401" s="19" t="s">
        <v>263</v>
      </c>
      <c r="BM401" s="225" t="s">
        <v>4820</v>
      </c>
    </row>
    <row r="402" s="2" customFormat="1">
      <c r="A402" s="40"/>
      <c r="B402" s="41"/>
      <c r="C402" s="42"/>
      <c r="D402" s="227" t="s">
        <v>169</v>
      </c>
      <c r="E402" s="42"/>
      <c r="F402" s="228" t="s">
        <v>4821</v>
      </c>
      <c r="G402" s="42"/>
      <c r="H402" s="42"/>
      <c r="I402" s="229"/>
      <c r="J402" s="42"/>
      <c r="K402" s="42"/>
      <c r="L402" s="46"/>
      <c r="M402" s="230"/>
      <c r="N402" s="231"/>
      <c r="O402" s="86"/>
      <c r="P402" s="86"/>
      <c r="Q402" s="86"/>
      <c r="R402" s="86"/>
      <c r="S402" s="86"/>
      <c r="T402" s="87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T402" s="19" t="s">
        <v>169</v>
      </c>
      <c r="AU402" s="19" t="s">
        <v>83</v>
      </c>
    </row>
    <row r="403" s="2" customFormat="1" ht="24.15" customHeight="1">
      <c r="A403" s="40"/>
      <c r="B403" s="41"/>
      <c r="C403" s="255" t="s">
        <v>1809</v>
      </c>
      <c r="D403" s="255" t="s">
        <v>242</v>
      </c>
      <c r="E403" s="256" t="s">
        <v>4822</v>
      </c>
      <c r="F403" s="257" t="s">
        <v>4823</v>
      </c>
      <c r="G403" s="258" t="s">
        <v>287</v>
      </c>
      <c r="H403" s="259">
        <v>1</v>
      </c>
      <c r="I403" s="260"/>
      <c r="J403" s="261">
        <f>ROUND(I403*H403,2)</f>
        <v>0</v>
      </c>
      <c r="K403" s="257" t="s">
        <v>166</v>
      </c>
      <c r="L403" s="262"/>
      <c r="M403" s="263" t="s">
        <v>19</v>
      </c>
      <c r="N403" s="264" t="s">
        <v>44</v>
      </c>
      <c r="O403" s="86"/>
      <c r="P403" s="223">
        <f>O403*H403</f>
        <v>0</v>
      </c>
      <c r="Q403" s="223">
        <v>0.0011299999999999999</v>
      </c>
      <c r="R403" s="223">
        <f>Q403*H403</f>
        <v>0.0011299999999999999</v>
      </c>
      <c r="S403" s="223">
        <v>0</v>
      </c>
      <c r="T403" s="224">
        <f>S403*H403</f>
        <v>0</v>
      </c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R403" s="225" t="s">
        <v>368</v>
      </c>
      <c r="AT403" s="225" t="s">
        <v>242</v>
      </c>
      <c r="AU403" s="225" t="s">
        <v>83</v>
      </c>
      <c r="AY403" s="19" t="s">
        <v>160</v>
      </c>
      <c r="BE403" s="226">
        <f>IF(N403="základní",J403,0)</f>
        <v>0</v>
      </c>
      <c r="BF403" s="226">
        <f>IF(N403="snížená",J403,0)</f>
        <v>0</v>
      </c>
      <c r="BG403" s="226">
        <f>IF(N403="zákl. přenesená",J403,0)</f>
        <v>0</v>
      </c>
      <c r="BH403" s="226">
        <f>IF(N403="sníž. přenesená",J403,0)</f>
        <v>0</v>
      </c>
      <c r="BI403" s="226">
        <f>IF(N403="nulová",J403,0)</f>
        <v>0</v>
      </c>
      <c r="BJ403" s="19" t="s">
        <v>81</v>
      </c>
      <c r="BK403" s="226">
        <f>ROUND(I403*H403,2)</f>
        <v>0</v>
      </c>
      <c r="BL403" s="19" t="s">
        <v>263</v>
      </c>
      <c r="BM403" s="225" t="s">
        <v>4824</v>
      </c>
    </row>
    <row r="404" s="2" customFormat="1" ht="21.75" customHeight="1">
      <c r="A404" s="40"/>
      <c r="B404" s="41"/>
      <c r="C404" s="214" t="s">
        <v>1814</v>
      </c>
      <c r="D404" s="214" t="s">
        <v>162</v>
      </c>
      <c r="E404" s="215" t="s">
        <v>4825</v>
      </c>
      <c r="F404" s="216" t="s">
        <v>4826</v>
      </c>
      <c r="G404" s="217" t="s">
        <v>250</v>
      </c>
      <c r="H404" s="218">
        <v>804</v>
      </c>
      <c r="I404" s="219"/>
      <c r="J404" s="220">
        <f>ROUND(I404*H404,2)</f>
        <v>0</v>
      </c>
      <c r="K404" s="216" t="s">
        <v>166</v>
      </c>
      <c r="L404" s="46"/>
      <c r="M404" s="221" t="s">
        <v>19</v>
      </c>
      <c r="N404" s="222" t="s">
        <v>44</v>
      </c>
      <c r="O404" s="86"/>
      <c r="P404" s="223">
        <f>O404*H404</f>
        <v>0</v>
      </c>
      <c r="Q404" s="223">
        <v>1.0000000000000001E-05</v>
      </c>
      <c r="R404" s="223">
        <f>Q404*H404</f>
        <v>0.0080400000000000003</v>
      </c>
      <c r="S404" s="223">
        <v>0</v>
      </c>
      <c r="T404" s="224">
        <f>S404*H404</f>
        <v>0</v>
      </c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R404" s="225" t="s">
        <v>263</v>
      </c>
      <c r="AT404" s="225" t="s">
        <v>162</v>
      </c>
      <c r="AU404" s="225" t="s">
        <v>83</v>
      </c>
      <c r="AY404" s="19" t="s">
        <v>160</v>
      </c>
      <c r="BE404" s="226">
        <f>IF(N404="základní",J404,0)</f>
        <v>0</v>
      </c>
      <c r="BF404" s="226">
        <f>IF(N404="snížená",J404,0)</f>
        <v>0</v>
      </c>
      <c r="BG404" s="226">
        <f>IF(N404="zákl. přenesená",J404,0)</f>
        <v>0</v>
      </c>
      <c r="BH404" s="226">
        <f>IF(N404="sníž. přenesená",J404,0)</f>
        <v>0</v>
      </c>
      <c r="BI404" s="226">
        <f>IF(N404="nulová",J404,0)</f>
        <v>0</v>
      </c>
      <c r="BJ404" s="19" t="s">
        <v>81</v>
      </c>
      <c r="BK404" s="226">
        <f>ROUND(I404*H404,2)</f>
        <v>0</v>
      </c>
      <c r="BL404" s="19" t="s">
        <v>263</v>
      </c>
      <c r="BM404" s="225" t="s">
        <v>4827</v>
      </c>
    </row>
    <row r="405" s="2" customFormat="1">
      <c r="A405" s="40"/>
      <c r="B405" s="41"/>
      <c r="C405" s="42"/>
      <c r="D405" s="227" t="s">
        <v>169</v>
      </c>
      <c r="E405" s="42"/>
      <c r="F405" s="228" t="s">
        <v>4828</v>
      </c>
      <c r="G405" s="42"/>
      <c r="H405" s="42"/>
      <c r="I405" s="229"/>
      <c r="J405" s="42"/>
      <c r="K405" s="42"/>
      <c r="L405" s="46"/>
      <c r="M405" s="230"/>
      <c r="N405" s="231"/>
      <c r="O405" s="86"/>
      <c r="P405" s="86"/>
      <c r="Q405" s="86"/>
      <c r="R405" s="86"/>
      <c r="S405" s="86"/>
      <c r="T405" s="87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T405" s="19" t="s">
        <v>169</v>
      </c>
      <c r="AU405" s="19" t="s">
        <v>83</v>
      </c>
    </row>
    <row r="406" s="13" customFormat="1">
      <c r="A406" s="13"/>
      <c r="B406" s="232"/>
      <c r="C406" s="233"/>
      <c r="D406" s="234" t="s">
        <v>171</v>
      </c>
      <c r="E406" s="235" t="s">
        <v>19</v>
      </c>
      <c r="F406" s="236" t="s">
        <v>4829</v>
      </c>
      <c r="G406" s="233"/>
      <c r="H406" s="237">
        <v>749</v>
      </c>
      <c r="I406" s="238"/>
      <c r="J406" s="233"/>
      <c r="K406" s="233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171</v>
      </c>
      <c r="AU406" s="243" t="s">
        <v>83</v>
      </c>
      <c r="AV406" s="13" t="s">
        <v>83</v>
      </c>
      <c r="AW406" s="13" t="s">
        <v>35</v>
      </c>
      <c r="AX406" s="13" t="s">
        <v>73</v>
      </c>
      <c r="AY406" s="243" t="s">
        <v>160</v>
      </c>
    </row>
    <row r="407" s="13" customFormat="1">
      <c r="A407" s="13"/>
      <c r="B407" s="232"/>
      <c r="C407" s="233"/>
      <c r="D407" s="234" t="s">
        <v>171</v>
      </c>
      <c r="E407" s="235" t="s">
        <v>19</v>
      </c>
      <c r="F407" s="236" t="s">
        <v>4830</v>
      </c>
      <c r="G407" s="233"/>
      <c r="H407" s="237">
        <v>55</v>
      </c>
      <c r="I407" s="238"/>
      <c r="J407" s="233"/>
      <c r="K407" s="233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171</v>
      </c>
      <c r="AU407" s="243" t="s">
        <v>83</v>
      </c>
      <c r="AV407" s="13" t="s">
        <v>83</v>
      </c>
      <c r="AW407" s="13" t="s">
        <v>35</v>
      </c>
      <c r="AX407" s="13" t="s">
        <v>73</v>
      </c>
      <c r="AY407" s="243" t="s">
        <v>160</v>
      </c>
    </row>
    <row r="408" s="14" customFormat="1">
      <c r="A408" s="14"/>
      <c r="B408" s="244"/>
      <c r="C408" s="245"/>
      <c r="D408" s="234" t="s">
        <v>171</v>
      </c>
      <c r="E408" s="246" t="s">
        <v>19</v>
      </c>
      <c r="F408" s="247" t="s">
        <v>180</v>
      </c>
      <c r="G408" s="245"/>
      <c r="H408" s="248">
        <v>804</v>
      </c>
      <c r="I408" s="249"/>
      <c r="J408" s="245"/>
      <c r="K408" s="245"/>
      <c r="L408" s="250"/>
      <c r="M408" s="251"/>
      <c r="N408" s="252"/>
      <c r="O408" s="252"/>
      <c r="P408" s="252"/>
      <c r="Q408" s="252"/>
      <c r="R408" s="252"/>
      <c r="S408" s="252"/>
      <c r="T408" s="253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4" t="s">
        <v>171</v>
      </c>
      <c r="AU408" s="254" t="s">
        <v>83</v>
      </c>
      <c r="AV408" s="14" t="s">
        <v>167</v>
      </c>
      <c r="AW408" s="14" t="s">
        <v>35</v>
      </c>
      <c r="AX408" s="14" t="s">
        <v>81</v>
      </c>
      <c r="AY408" s="254" t="s">
        <v>160</v>
      </c>
    </row>
    <row r="409" s="2" customFormat="1" ht="24.15" customHeight="1">
      <c r="A409" s="40"/>
      <c r="B409" s="41"/>
      <c r="C409" s="214" t="s">
        <v>1819</v>
      </c>
      <c r="D409" s="214" t="s">
        <v>162</v>
      </c>
      <c r="E409" s="215" t="s">
        <v>4831</v>
      </c>
      <c r="F409" s="216" t="s">
        <v>4832</v>
      </c>
      <c r="G409" s="217" t="s">
        <v>250</v>
      </c>
      <c r="H409" s="218">
        <v>749</v>
      </c>
      <c r="I409" s="219"/>
      <c r="J409" s="220">
        <f>ROUND(I409*H409,2)</f>
        <v>0</v>
      </c>
      <c r="K409" s="216" t="s">
        <v>166</v>
      </c>
      <c r="L409" s="46"/>
      <c r="M409" s="221" t="s">
        <v>19</v>
      </c>
      <c r="N409" s="222" t="s">
        <v>44</v>
      </c>
      <c r="O409" s="86"/>
      <c r="P409" s="223">
        <f>O409*H409</f>
        <v>0</v>
      </c>
      <c r="Q409" s="223">
        <v>2.0000000000000002E-05</v>
      </c>
      <c r="R409" s="223">
        <f>Q409*H409</f>
        <v>0.014980000000000002</v>
      </c>
      <c r="S409" s="223">
        <v>0</v>
      </c>
      <c r="T409" s="224">
        <f>S409*H409</f>
        <v>0</v>
      </c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R409" s="225" t="s">
        <v>263</v>
      </c>
      <c r="AT409" s="225" t="s">
        <v>162</v>
      </c>
      <c r="AU409" s="225" t="s">
        <v>83</v>
      </c>
      <c r="AY409" s="19" t="s">
        <v>160</v>
      </c>
      <c r="BE409" s="226">
        <f>IF(N409="základní",J409,0)</f>
        <v>0</v>
      </c>
      <c r="BF409" s="226">
        <f>IF(N409="snížená",J409,0)</f>
        <v>0</v>
      </c>
      <c r="BG409" s="226">
        <f>IF(N409="zákl. přenesená",J409,0)</f>
        <v>0</v>
      </c>
      <c r="BH409" s="226">
        <f>IF(N409="sníž. přenesená",J409,0)</f>
        <v>0</v>
      </c>
      <c r="BI409" s="226">
        <f>IF(N409="nulová",J409,0)</f>
        <v>0</v>
      </c>
      <c r="BJ409" s="19" t="s">
        <v>81</v>
      </c>
      <c r="BK409" s="226">
        <f>ROUND(I409*H409,2)</f>
        <v>0</v>
      </c>
      <c r="BL409" s="19" t="s">
        <v>263</v>
      </c>
      <c r="BM409" s="225" t="s">
        <v>4833</v>
      </c>
    </row>
    <row r="410" s="2" customFormat="1">
      <c r="A410" s="40"/>
      <c r="B410" s="41"/>
      <c r="C410" s="42"/>
      <c r="D410" s="227" t="s">
        <v>169</v>
      </c>
      <c r="E410" s="42"/>
      <c r="F410" s="228" t="s">
        <v>4834</v>
      </c>
      <c r="G410" s="42"/>
      <c r="H410" s="42"/>
      <c r="I410" s="229"/>
      <c r="J410" s="42"/>
      <c r="K410" s="42"/>
      <c r="L410" s="46"/>
      <c r="M410" s="230"/>
      <c r="N410" s="231"/>
      <c r="O410" s="86"/>
      <c r="P410" s="86"/>
      <c r="Q410" s="86"/>
      <c r="R410" s="86"/>
      <c r="S410" s="86"/>
      <c r="T410" s="87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T410" s="19" t="s">
        <v>169</v>
      </c>
      <c r="AU410" s="19" t="s">
        <v>83</v>
      </c>
    </row>
    <row r="411" s="13" customFormat="1">
      <c r="A411" s="13"/>
      <c r="B411" s="232"/>
      <c r="C411" s="233"/>
      <c r="D411" s="234" t="s">
        <v>171</v>
      </c>
      <c r="E411" s="235" t="s">
        <v>19</v>
      </c>
      <c r="F411" s="236" t="s">
        <v>4829</v>
      </c>
      <c r="G411" s="233"/>
      <c r="H411" s="237">
        <v>749</v>
      </c>
      <c r="I411" s="238"/>
      <c r="J411" s="233"/>
      <c r="K411" s="233"/>
      <c r="L411" s="239"/>
      <c r="M411" s="240"/>
      <c r="N411" s="241"/>
      <c r="O411" s="241"/>
      <c r="P411" s="241"/>
      <c r="Q411" s="241"/>
      <c r="R411" s="241"/>
      <c r="S411" s="241"/>
      <c r="T411" s="24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171</v>
      </c>
      <c r="AU411" s="243" t="s">
        <v>83</v>
      </c>
      <c r="AV411" s="13" t="s">
        <v>83</v>
      </c>
      <c r="AW411" s="13" t="s">
        <v>35</v>
      </c>
      <c r="AX411" s="13" t="s">
        <v>81</v>
      </c>
      <c r="AY411" s="243" t="s">
        <v>160</v>
      </c>
    </row>
    <row r="412" s="2" customFormat="1" ht="24.15" customHeight="1">
      <c r="A412" s="40"/>
      <c r="B412" s="41"/>
      <c r="C412" s="214" t="s">
        <v>1824</v>
      </c>
      <c r="D412" s="214" t="s">
        <v>162</v>
      </c>
      <c r="E412" s="215" t="s">
        <v>4835</v>
      </c>
      <c r="F412" s="216" t="s">
        <v>4836</v>
      </c>
      <c r="G412" s="217" t="s">
        <v>250</v>
      </c>
      <c r="H412" s="218">
        <v>55</v>
      </c>
      <c r="I412" s="219"/>
      <c r="J412" s="220">
        <f>ROUND(I412*H412,2)</f>
        <v>0</v>
      </c>
      <c r="K412" s="216" t="s">
        <v>166</v>
      </c>
      <c r="L412" s="46"/>
      <c r="M412" s="221" t="s">
        <v>19</v>
      </c>
      <c r="N412" s="222" t="s">
        <v>44</v>
      </c>
      <c r="O412" s="86"/>
      <c r="P412" s="223">
        <f>O412*H412</f>
        <v>0</v>
      </c>
      <c r="Q412" s="223">
        <v>6.0000000000000002E-05</v>
      </c>
      <c r="R412" s="223">
        <f>Q412*H412</f>
        <v>0.0033</v>
      </c>
      <c r="S412" s="223">
        <v>0</v>
      </c>
      <c r="T412" s="224">
        <f>S412*H412</f>
        <v>0</v>
      </c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R412" s="225" t="s">
        <v>263</v>
      </c>
      <c r="AT412" s="225" t="s">
        <v>162</v>
      </c>
      <c r="AU412" s="225" t="s">
        <v>83</v>
      </c>
      <c r="AY412" s="19" t="s">
        <v>160</v>
      </c>
      <c r="BE412" s="226">
        <f>IF(N412="základní",J412,0)</f>
        <v>0</v>
      </c>
      <c r="BF412" s="226">
        <f>IF(N412="snížená",J412,0)</f>
        <v>0</v>
      </c>
      <c r="BG412" s="226">
        <f>IF(N412="zákl. přenesená",J412,0)</f>
        <v>0</v>
      </c>
      <c r="BH412" s="226">
        <f>IF(N412="sníž. přenesená",J412,0)</f>
        <v>0</v>
      </c>
      <c r="BI412" s="226">
        <f>IF(N412="nulová",J412,0)</f>
        <v>0</v>
      </c>
      <c r="BJ412" s="19" t="s">
        <v>81</v>
      </c>
      <c r="BK412" s="226">
        <f>ROUND(I412*H412,2)</f>
        <v>0</v>
      </c>
      <c r="BL412" s="19" t="s">
        <v>263</v>
      </c>
      <c r="BM412" s="225" t="s">
        <v>4837</v>
      </c>
    </row>
    <row r="413" s="2" customFormat="1">
      <c r="A413" s="40"/>
      <c r="B413" s="41"/>
      <c r="C413" s="42"/>
      <c r="D413" s="227" t="s">
        <v>169</v>
      </c>
      <c r="E413" s="42"/>
      <c r="F413" s="228" t="s">
        <v>4838</v>
      </c>
      <c r="G413" s="42"/>
      <c r="H413" s="42"/>
      <c r="I413" s="229"/>
      <c r="J413" s="42"/>
      <c r="K413" s="42"/>
      <c r="L413" s="46"/>
      <c r="M413" s="230"/>
      <c r="N413" s="231"/>
      <c r="O413" s="86"/>
      <c r="P413" s="86"/>
      <c r="Q413" s="86"/>
      <c r="R413" s="86"/>
      <c r="S413" s="86"/>
      <c r="T413" s="87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T413" s="19" t="s">
        <v>169</v>
      </c>
      <c r="AU413" s="19" t="s">
        <v>83</v>
      </c>
    </row>
    <row r="414" s="13" customFormat="1">
      <c r="A414" s="13"/>
      <c r="B414" s="232"/>
      <c r="C414" s="233"/>
      <c r="D414" s="234" t="s">
        <v>171</v>
      </c>
      <c r="E414" s="235" t="s">
        <v>19</v>
      </c>
      <c r="F414" s="236" t="s">
        <v>4830</v>
      </c>
      <c r="G414" s="233"/>
      <c r="H414" s="237">
        <v>55</v>
      </c>
      <c r="I414" s="238"/>
      <c r="J414" s="233"/>
      <c r="K414" s="233"/>
      <c r="L414" s="239"/>
      <c r="M414" s="240"/>
      <c r="N414" s="241"/>
      <c r="O414" s="241"/>
      <c r="P414" s="241"/>
      <c r="Q414" s="241"/>
      <c r="R414" s="241"/>
      <c r="S414" s="241"/>
      <c r="T414" s="24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171</v>
      </c>
      <c r="AU414" s="243" t="s">
        <v>83</v>
      </c>
      <c r="AV414" s="13" t="s">
        <v>83</v>
      </c>
      <c r="AW414" s="13" t="s">
        <v>35</v>
      </c>
      <c r="AX414" s="13" t="s">
        <v>81</v>
      </c>
      <c r="AY414" s="243" t="s">
        <v>160</v>
      </c>
    </row>
    <row r="415" s="2" customFormat="1" ht="24.15" customHeight="1">
      <c r="A415" s="40"/>
      <c r="B415" s="41"/>
      <c r="C415" s="214" t="s">
        <v>1829</v>
      </c>
      <c r="D415" s="214" t="s">
        <v>162</v>
      </c>
      <c r="E415" s="215" t="s">
        <v>4839</v>
      </c>
      <c r="F415" s="216" t="s">
        <v>4840</v>
      </c>
      <c r="G415" s="217" t="s">
        <v>213</v>
      </c>
      <c r="H415" s="218">
        <v>1.395</v>
      </c>
      <c r="I415" s="219"/>
      <c r="J415" s="220">
        <f>ROUND(I415*H415,2)</f>
        <v>0</v>
      </c>
      <c r="K415" s="216" t="s">
        <v>166</v>
      </c>
      <c r="L415" s="46"/>
      <c r="M415" s="221" t="s">
        <v>19</v>
      </c>
      <c r="N415" s="222" t="s">
        <v>44</v>
      </c>
      <c r="O415" s="86"/>
      <c r="P415" s="223">
        <f>O415*H415</f>
        <v>0</v>
      </c>
      <c r="Q415" s="223">
        <v>0</v>
      </c>
      <c r="R415" s="223">
        <f>Q415*H415</f>
        <v>0</v>
      </c>
      <c r="S415" s="223">
        <v>0</v>
      </c>
      <c r="T415" s="224">
        <f>S415*H415</f>
        <v>0</v>
      </c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R415" s="225" t="s">
        <v>263</v>
      </c>
      <c r="AT415" s="225" t="s">
        <v>162</v>
      </c>
      <c r="AU415" s="225" t="s">
        <v>83</v>
      </c>
      <c r="AY415" s="19" t="s">
        <v>160</v>
      </c>
      <c r="BE415" s="226">
        <f>IF(N415="základní",J415,0)</f>
        <v>0</v>
      </c>
      <c r="BF415" s="226">
        <f>IF(N415="snížená",J415,0)</f>
        <v>0</v>
      </c>
      <c r="BG415" s="226">
        <f>IF(N415="zákl. přenesená",J415,0)</f>
        <v>0</v>
      </c>
      <c r="BH415" s="226">
        <f>IF(N415="sníž. přenesená",J415,0)</f>
        <v>0</v>
      </c>
      <c r="BI415" s="226">
        <f>IF(N415="nulová",J415,0)</f>
        <v>0</v>
      </c>
      <c r="BJ415" s="19" t="s">
        <v>81</v>
      </c>
      <c r="BK415" s="226">
        <f>ROUND(I415*H415,2)</f>
        <v>0</v>
      </c>
      <c r="BL415" s="19" t="s">
        <v>263</v>
      </c>
      <c r="BM415" s="225" t="s">
        <v>4841</v>
      </c>
    </row>
    <row r="416" s="2" customFormat="1">
      <c r="A416" s="40"/>
      <c r="B416" s="41"/>
      <c r="C416" s="42"/>
      <c r="D416" s="227" t="s">
        <v>169</v>
      </c>
      <c r="E416" s="42"/>
      <c r="F416" s="228" t="s">
        <v>4842</v>
      </c>
      <c r="G416" s="42"/>
      <c r="H416" s="42"/>
      <c r="I416" s="229"/>
      <c r="J416" s="42"/>
      <c r="K416" s="42"/>
      <c r="L416" s="46"/>
      <c r="M416" s="230"/>
      <c r="N416" s="231"/>
      <c r="O416" s="86"/>
      <c r="P416" s="86"/>
      <c r="Q416" s="86"/>
      <c r="R416" s="86"/>
      <c r="S416" s="86"/>
      <c r="T416" s="87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T416" s="19" t="s">
        <v>169</v>
      </c>
      <c r="AU416" s="19" t="s">
        <v>83</v>
      </c>
    </row>
    <row r="417" s="12" customFormat="1" ht="22.8" customHeight="1">
      <c r="A417" s="12"/>
      <c r="B417" s="198"/>
      <c r="C417" s="199"/>
      <c r="D417" s="200" t="s">
        <v>72</v>
      </c>
      <c r="E417" s="212" t="s">
        <v>4843</v>
      </c>
      <c r="F417" s="212" t="s">
        <v>4844</v>
      </c>
      <c r="G417" s="199"/>
      <c r="H417" s="199"/>
      <c r="I417" s="202"/>
      <c r="J417" s="213">
        <f>BK417</f>
        <v>0</v>
      </c>
      <c r="K417" s="199"/>
      <c r="L417" s="204"/>
      <c r="M417" s="205"/>
      <c r="N417" s="206"/>
      <c r="O417" s="206"/>
      <c r="P417" s="207">
        <f>SUM(P418:P426)</f>
        <v>0</v>
      </c>
      <c r="Q417" s="206"/>
      <c r="R417" s="207">
        <f>SUM(R418:R426)</f>
        <v>0.054719999999999991</v>
      </c>
      <c r="S417" s="206"/>
      <c r="T417" s="208">
        <f>SUM(T418:T426)</f>
        <v>0</v>
      </c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R417" s="209" t="s">
        <v>83</v>
      </c>
      <c r="AT417" s="210" t="s">
        <v>72</v>
      </c>
      <c r="AU417" s="210" t="s">
        <v>81</v>
      </c>
      <c r="AY417" s="209" t="s">
        <v>160</v>
      </c>
      <c r="BK417" s="211">
        <f>SUM(BK418:BK426)</f>
        <v>0</v>
      </c>
    </row>
    <row r="418" s="2" customFormat="1" ht="16.5" customHeight="1">
      <c r="A418" s="40"/>
      <c r="B418" s="41"/>
      <c r="C418" s="214" t="s">
        <v>1833</v>
      </c>
      <c r="D418" s="214" t="s">
        <v>162</v>
      </c>
      <c r="E418" s="215" t="s">
        <v>4845</v>
      </c>
      <c r="F418" s="216" t="s">
        <v>4846</v>
      </c>
      <c r="G418" s="217" t="s">
        <v>3648</v>
      </c>
      <c r="H418" s="218">
        <v>1</v>
      </c>
      <c r="I418" s="219"/>
      <c r="J418" s="220">
        <f>ROUND(I418*H418,2)</f>
        <v>0</v>
      </c>
      <c r="K418" s="216" t="s">
        <v>166</v>
      </c>
      <c r="L418" s="46"/>
      <c r="M418" s="221" t="s">
        <v>19</v>
      </c>
      <c r="N418" s="222" t="s">
        <v>44</v>
      </c>
      <c r="O418" s="86"/>
      <c r="P418" s="223">
        <f>O418*H418</f>
        <v>0</v>
      </c>
      <c r="Q418" s="223">
        <v>0.022499999999999999</v>
      </c>
      <c r="R418" s="223">
        <f>Q418*H418</f>
        <v>0.022499999999999999</v>
      </c>
      <c r="S418" s="223">
        <v>0</v>
      </c>
      <c r="T418" s="224">
        <f>S418*H418</f>
        <v>0</v>
      </c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R418" s="225" t="s">
        <v>263</v>
      </c>
      <c r="AT418" s="225" t="s">
        <v>162</v>
      </c>
      <c r="AU418" s="225" t="s">
        <v>83</v>
      </c>
      <c r="AY418" s="19" t="s">
        <v>160</v>
      </c>
      <c r="BE418" s="226">
        <f>IF(N418="základní",J418,0)</f>
        <v>0</v>
      </c>
      <c r="BF418" s="226">
        <f>IF(N418="snížená",J418,0)</f>
        <v>0</v>
      </c>
      <c r="BG418" s="226">
        <f>IF(N418="zákl. přenesená",J418,0)</f>
        <v>0</v>
      </c>
      <c r="BH418" s="226">
        <f>IF(N418="sníž. přenesená",J418,0)</f>
        <v>0</v>
      </c>
      <c r="BI418" s="226">
        <f>IF(N418="nulová",J418,0)</f>
        <v>0</v>
      </c>
      <c r="BJ418" s="19" t="s">
        <v>81</v>
      </c>
      <c r="BK418" s="226">
        <f>ROUND(I418*H418,2)</f>
        <v>0</v>
      </c>
      <c r="BL418" s="19" t="s">
        <v>263</v>
      </c>
      <c r="BM418" s="225" t="s">
        <v>4847</v>
      </c>
    </row>
    <row r="419" s="2" customFormat="1">
      <c r="A419" s="40"/>
      <c r="B419" s="41"/>
      <c r="C419" s="42"/>
      <c r="D419" s="227" t="s">
        <v>169</v>
      </c>
      <c r="E419" s="42"/>
      <c r="F419" s="228" t="s">
        <v>4848</v>
      </c>
      <c r="G419" s="42"/>
      <c r="H419" s="42"/>
      <c r="I419" s="229"/>
      <c r="J419" s="42"/>
      <c r="K419" s="42"/>
      <c r="L419" s="46"/>
      <c r="M419" s="230"/>
      <c r="N419" s="231"/>
      <c r="O419" s="86"/>
      <c r="P419" s="86"/>
      <c r="Q419" s="86"/>
      <c r="R419" s="86"/>
      <c r="S419" s="86"/>
      <c r="T419" s="87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T419" s="19" t="s">
        <v>169</v>
      </c>
      <c r="AU419" s="19" t="s">
        <v>83</v>
      </c>
    </row>
    <row r="420" s="2" customFormat="1" ht="16.5" customHeight="1">
      <c r="A420" s="40"/>
      <c r="B420" s="41"/>
      <c r="C420" s="214" t="s">
        <v>1842</v>
      </c>
      <c r="D420" s="214" t="s">
        <v>162</v>
      </c>
      <c r="E420" s="215" t="s">
        <v>4849</v>
      </c>
      <c r="F420" s="216" t="s">
        <v>4850</v>
      </c>
      <c r="G420" s="217" t="s">
        <v>287</v>
      </c>
      <c r="H420" s="218">
        <v>1</v>
      </c>
      <c r="I420" s="219"/>
      <c r="J420" s="220">
        <f>ROUND(I420*H420,2)</f>
        <v>0</v>
      </c>
      <c r="K420" s="216" t="s">
        <v>166</v>
      </c>
      <c r="L420" s="46"/>
      <c r="M420" s="221" t="s">
        <v>19</v>
      </c>
      <c r="N420" s="222" t="s">
        <v>44</v>
      </c>
      <c r="O420" s="86"/>
      <c r="P420" s="223">
        <f>O420*H420</f>
        <v>0</v>
      </c>
      <c r="Q420" s="223">
        <v>0.0011999999999999999</v>
      </c>
      <c r="R420" s="223">
        <f>Q420*H420</f>
        <v>0.0011999999999999999</v>
      </c>
      <c r="S420" s="223">
        <v>0</v>
      </c>
      <c r="T420" s="224">
        <f>S420*H420</f>
        <v>0</v>
      </c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R420" s="225" t="s">
        <v>263</v>
      </c>
      <c r="AT420" s="225" t="s">
        <v>162</v>
      </c>
      <c r="AU420" s="225" t="s">
        <v>83</v>
      </c>
      <c r="AY420" s="19" t="s">
        <v>160</v>
      </c>
      <c r="BE420" s="226">
        <f>IF(N420="základní",J420,0)</f>
        <v>0</v>
      </c>
      <c r="BF420" s="226">
        <f>IF(N420="snížená",J420,0)</f>
        <v>0</v>
      </c>
      <c r="BG420" s="226">
        <f>IF(N420="zákl. přenesená",J420,0)</f>
        <v>0</v>
      </c>
      <c r="BH420" s="226">
        <f>IF(N420="sníž. přenesená",J420,0)</f>
        <v>0</v>
      </c>
      <c r="BI420" s="226">
        <f>IF(N420="nulová",J420,0)</f>
        <v>0</v>
      </c>
      <c r="BJ420" s="19" t="s">
        <v>81</v>
      </c>
      <c r="BK420" s="226">
        <f>ROUND(I420*H420,2)</f>
        <v>0</v>
      </c>
      <c r="BL420" s="19" t="s">
        <v>263</v>
      </c>
      <c r="BM420" s="225" t="s">
        <v>4851</v>
      </c>
    </row>
    <row r="421" s="2" customFormat="1">
      <c r="A421" s="40"/>
      <c r="B421" s="41"/>
      <c r="C421" s="42"/>
      <c r="D421" s="227" t="s">
        <v>169</v>
      </c>
      <c r="E421" s="42"/>
      <c r="F421" s="228" t="s">
        <v>4852</v>
      </c>
      <c r="G421" s="42"/>
      <c r="H421" s="42"/>
      <c r="I421" s="229"/>
      <c r="J421" s="42"/>
      <c r="K421" s="42"/>
      <c r="L421" s="46"/>
      <c r="M421" s="230"/>
      <c r="N421" s="231"/>
      <c r="O421" s="86"/>
      <c r="P421" s="86"/>
      <c r="Q421" s="86"/>
      <c r="R421" s="86"/>
      <c r="S421" s="86"/>
      <c r="T421" s="87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T421" s="19" t="s">
        <v>169</v>
      </c>
      <c r="AU421" s="19" t="s">
        <v>83</v>
      </c>
    </row>
    <row r="422" s="2" customFormat="1" ht="37.8" customHeight="1">
      <c r="A422" s="40"/>
      <c r="B422" s="41"/>
      <c r="C422" s="214" t="s">
        <v>1847</v>
      </c>
      <c r="D422" s="214" t="s">
        <v>162</v>
      </c>
      <c r="E422" s="215" t="s">
        <v>4853</v>
      </c>
      <c r="F422" s="216" t="s">
        <v>4854</v>
      </c>
      <c r="G422" s="217" t="s">
        <v>3648</v>
      </c>
      <c r="H422" s="218">
        <v>1</v>
      </c>
      <c r="I422" s="219"/>
      <c r="J422" s="220">
        <f>ROUND(I422*H422,2)</f>
        <v>0</v>
      </c>
      <c r="K422" s="216" t="s">
        <v>166</v>
      </c>
      <c r="L422" s="46"/>
      <c r="M422" s="221" t="s">
        <v>19</v>
      </c>
      <c r="N422" s="222" t="s">
        <v>44</v>
      </c>
      <c r="O422" s="86"/>
      <c r="P422" s="223">
        <f>O422*H422</f>
        <v>0</v>
      </c>
      <c r="Q422" s="223">
        <v>0.01551</v>
      </c>
      <c r="R422" s="223">
        <f>Q422*H422</f>
        <v>0.01551</v>
      </c>
      <c r="S422" s="223">
        <v>0</v>
      </c>
      <c r="T422" s="224">
        <f>S422*H422</f>
        <v>0</v>
      </c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R422" s="225" t="s">
        <v>263</v>
      </c>
      <c r="AT422" s="225" t="s">
        <v>162</v>
      </c>
      <c r="AU422" s="225" t="s">
        <v>83</v>
      </c>
      <c r="AY422" s="19" t="s">
        <v>160</v>
      </c>
      <c r="BE422" s="226">
        <f>IF(N422="základní",J422,0)</f>
        <v>0</v>
      </c>
      <c r="BF422" s="226">
        <f>IF(N422="snížená",J422,0)</f>
        <v>0</v>
      </c>
      <c r="BG422" s="226">
        <f>IF(N422="zákl. přenesená",J422,0)</f>
        <v>0</v>
      </c>
      <c r="BH422" s="226">
        <f>IF(N422="sníž. přenesená",J422,0)</f>
        <v>0</v>
      </c>
      <c r="BI422" s="226">
        <f>IF(N422="nulová",J422,0)</f>
        <v>0</v>
      </c>
      <c r="BJ422" s="19" t="s">
        <v>81</v>
      </c>
      <c r="BK422" s="226">
        <f>ROUND(I422*H422,2)</f>
        <v>0</v>
      </c>
      <c r="BL422" s="19" t="s">
        <v>263</v>
      </c>
      <c r="BM422" s="225" t="s">
        <v>4855</v>
      </c>
    </row>
    <row r="423" s="2" customFormat="1">
      <c r="A423" s="40"/>
      <c r="B423" s="41"/>
      <c r="C423" s="42"/>
      <c r="D423" s="227" t="s">
        <v>169</v>
      </c>
      <c r="E423" s="42"/>
      <c r="F423" s="228" t="s">
        <v>4856</v>
      </c>
      <c r="G423" s="42"/>
      <c r="H423" s="42"/>
      <c r="I423" s="229"/>
      <c r="J423" s="42"/>
      <c r="K423" s="42"/>
      <c r="L423" s="46"/>
      <c r="M423" s="230"/>
      <c r="N423" s="231"/>
      <c r="O423" s="86"/>
      <c r="P423" s="86"/>
      <c r="Q423" s="86"/>
      <c r="R423" s="86"/>
      <c r="S423" s="86"/>
      <c r="T423" s="87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T423" s="19" t="s">
        <v>169</v>
      </c>
      <c r="AU423" s="19" t="s">
        <v>83</v>
      </c>
    </row>
    <row r="424" s="2" customFormat="1" ht="24.15" customHeight="1">
      <c r="A424" s="40"/>
      <c r="B424" s="41"/>
      <c r="C424" s="214" t="s">
        <v>1852</v>
      </c>
      <c r="D424" s="214" t="s">
        <v>162</v>
      </c>
      <c r="E424" s="215" t="s">
        <v>4857</v>
      </c>
      <c r="F424" s="216" t="s">
        <v>4858</v>
      </c>
      <c r="G424" s="217" t="s">
        <v>3648</v>
      </c>
      <c r="H424" s="218">
        <v>1</v>
      </c>
      <c r="I424" s="219"/>
      <c r="J424" s="220">
        <f>ROUND(I424*H424,2)</f>
        <v>0</v>
      </c>
      <c r="K424" s="216" t="s">
        <v>19</v>
      </c>
      <c r="L424" s="46"/>
      <c r="M424" s="221" t="s">
        <v>19</v>
      </c>
      <c r="N424" s="222" t="s">
        <v>44</v>
      </c>
      <c r="O424" s="86"/>
      <c r="P424" s="223">
        <f>O424*H424</f>
        <v>0</v>
      </c>
      <c r="Q424" s="223">
        <v>0.01551</v>
      </c>
      <c r="R424" s="223">
        <f>Q424*H424</f>
        <v>0.01551</v>
      </c>
      <c r="S424" s="223">
        <v>0</v>
      </c>
      <c r="T424" s="224">
        <f>S424*H424</f>
        <v>0</v>
      </c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25" t="s">
        <v>263</v>
      </c>
      <c r="AT424" s="225" t="s">
        <v>162</v>
      </c>
      <c r="AU424" s="225" t="s">
        <v>83</v>
      </c>
      <c r="AY424" s="19" t="s">
        <v>160</v>
      </c>
      <c r="BE424" s="226">
        <f>IF(N424="základní",J424,0)</f>
        <v>0</v>
      </c>
      <c r="BF424" s="226">
        <f>IF(N424="snížená",J424,0)</f>
        <v>0</v>
      </c>
      <c r="BG424" s="226">
        <f>IF(N424="zákl. přenesená",J424,0)</f>
        <v>0</v>
      </c>
      <c r="BH424" s="226">
        <f>IF(N424="sníž. přenesená",J424,0)</f>
        <v>0</v>
      </c>
      <c r="BI424" s="226">
        <f>IF(N424="nulová",J424,0)</f>
        <v>0</v>
      </c>
      <c r="BJ424" s="19" t="s">
        <v>81</v>
      </c>
      <c r="BK424" s="226">
        <f>ROUND(I424*H424,2)</f>
        <v>0</v>
      </c>
      <c r="BL424" s="19" t="s">
        <v>263</v>
      </c>
      <c r="BM424" s="225" t="s">
        <v>4859</v>
      </c>
    </row>
    <row r="425" s="2" customFormat="1" ht="24.15" customHeight="1">
      <c r="A425" s="40"/>
      <c r="B425" s="41"/>
      <c r="C425" s="214" t="s">
        <v>1857</v>
      </c>
      <c r="D425" s="214" t="s">
        <v>162</v>
      </c>
      <c r="E425" s="215" t="s">
        <v>4860</v>
      </c>
      <c r="F425" s="216" t="s">
        <v>4861</v>
      </c>
      <c r="G425" s="217" t="s">
        <v>213</v>
      </c>
      <c r="H425" s="218">
        <v>0.055</v>
      </c>
      <c r="I425" s="219"/>
      <c r="J425" s="220">
        <f>ROUND(I425*H425,2)</f>
        <v>0</v>
      </c>
      <c r="K425" s="216" t="s">
        <v>166</v>
      </c>
      <c r="L425" s="46"/>
      <c r="M425" s="221" t="s">
        <v>19</v>
      </c>
      <c r="N425" s="222" t="s">
        <v>44</v>
      </c>
      <c r="O425" s="86"/>
      <c r="P425" s="223">
        <f>O425*H425</f>
        <v>0</v>
      </c>
      <c r="Q425" s="223">
        <v>0</v>
      </c>
      <c r="R425" s="223">
        <f>Q425*H425</f>
        <v>0</v>
      </c>
      <c r="S425" s="223">
        <v>0</v>
      </c>
      <c r="T425" s="224">
        <f>S425*H425</f>
        <v>0</v>
      </c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R425" s="225" t="s">
        <v>263</v>
      </c>
      <c r="AT425" s="225" t="s">
        <v>162</v>
      </c>
      <c r="AU425" s="225" t="s">
        <v>83</v>
      </c>
      <c r="AY425" s="19" t="s">
        <v>160</v>
      </c>
      <c r="BE425" s="226">
        <f>IF(N425="základní",J425,0)</f>
        <v>0</v>
      </c>
      <c r="BF425" s="226">
        <f>IF(N425="snížená",J425,0)</f>
        <v>0</v>
      </c>
      <c r="BG425" s="226">
        <f>IF(N425="zákl. přenesená",J425,0)</f>
        <v>0</v>
      </c>
      <c r="BH425" s="226">
        <f>IF(N425="sníž. přenesená",J425,0)</f>
        <v>0</v>
      </c>
      <c r="BI425" s="226">
        <f>IF(N425="nulová",J425,0)</f>
        <v>0</v>
      </c>
      <c r="BJ425" s="19" t="s">
        <v>81</v>
      </c>
      <c r="BK425" s="226">
        <f>ROUND(I425*H425,2)</f>
        <v>0</v>
      </c>
      <c r="BL425" s="19" t="s">
        <v>263</v>
      </c>
      <c r="BM425" s="225" t="s">
        <v>4862</v>
      </c>
    </row>
    <row r="426" s="2" customFormat="1">
      <c r="A426" s="40"/>
      <c r="B426" s="41"/>
      <c r="C426" s="42"/>
      <c r="D426" s="227" t="s">
        <v>169</v>
      </c>
      <c r="E426" s="42"/>
      <c r="F426" s="228" t="s">
        <v>4863</v>
      </c>
      <c r="G426" s="42"/>
      <c r="H426" s="42"/>
      <c r="I426" s="229"/>
      <c r="J426" s="42"/>
      <c r="K426" s="42"/>
      <c r="L426" s="46"/>
      <c r="M426" s="230"/>
      <c r="N426" s="231"/>
      <c r="O426" s="86"/>
      <c r="P426" s="86"/>
      <c r="Q426" s="86"/>
      <c r="R426" s="86"/>
      <c r="S426" s="86"/>
      <c r="T426" s="87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T426" s="19" t="s">
        <v>169</v>
      </c>
      <c r="AU426" s="19" t="s">
        <v>83</v>
      </c>
    </row>
    <row r="427" s="12" customFormat="1" ht="22.8" customHeight="1">
      <c r="A427" s="12"/>
      <c r="B427" s="198"/>
      <c r="C427" s="199"/>
      <c r="D427" s="200" t="s">
        <v>72</v>
      </c>
      <c r="E427" s="212" t="s">
        <v>4864</v>
      </c>
      <c r="F427" s="212" t="s">
        <v>4865</v>
      </c>
      <c r="G427" s="199"/>
      <c r="H427" s="199"/>
      <c r="I427" s="202"/>
      <c r="J427" s="213">
        <f>BK427</f>
        <v>0</v>
      </c>
      <c r="K427" s="199"/>
      <c r="L427" s="204"/>
      <c r="M427" s="205"/>
      <c r="N427" s="206"/>
      <c r="O427" s="206"/>
      <c r="P427" s="207">
        <f>SUM(P428:P523)</f>
        <v>0</v>
      </c>
      <c r="Q427" s="206"/>
      <c r="R427" s="207">
        <f>SUM(R428:R523)</f>
        <v>0.95101000000000002</v>
      </c>
      <c r="S427" s="206"/>
      <c r="T427" s="208">
        <f>SUM(T428:T523)</f>
        <v>0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R427" s="209" t="s">
        <v>83</v>
      </c>
      <c r="AT427" s="210" t="s">
        <v>72</v>
      </c>
      <c r="AU427" s="210" t="s">
        <v>81</v>
      </c>
      <c r="AY427" s="209" t="s">
        <v>160</v>
      </c>
      <c r="BK427" s="211">
        <f>SUM(BK428:BK523)</f>
        <v>0</v>
      </c>
    </row>
    <row r="428" s="2" customFormat="1" ht="24.15" customHeight="1">
      <c r="A428" s="40"/>
      <c r="B428" s="41"/>
      <c r="C428" s="214" t="s">
        <v>1864</v>
      </c>
      <c r="D428" s="214" t="s">
        <v>162</v>
      </c>
      <c r="E428" s="215" t="s">
        <v>4866</v>
      </c>
      <c r="F428" s="216" t="s">
        <v>4867</v>
      </c>
      <c r="G428" s="217" t="s">
        <v>3648</v>
      </c>
      <c r="H428" s="218">
        <v>11</v>
      </c>
      <c r="I428" s="219"/>
      <c r="J428" s="220">
        <f>ROUND(I428*H428,2)</f>
        <v>0</v>
      </c>
      <c r="K428" s="216" t="s">
        <v>166</v>
      </c>
      <c r="L428" s="46"/>
      <c r="M428" s="221" t="s">
        <v>19</v>
      </c>
      <c r="N428" s="222" t="s">
        <v>44</v>
      </c>
      <c r="O428" s="86"/>
      <c r="P428" s="223">
        <f>O428*H428</f>
        <v>0</v>
      </c>
      <c r="Q428" s="223">
        <v>0.017469999999999999</v>
      </c>
      <c r="R428" s="223">
        <f>Q428*H428</f>
        <v>0.19217000000000001</v>
      </c>
      <c r="S428" s="223">
        <v>0</v>
      </c>
      <c r="T428" s="224">
        <f>S428*H428</f>
        <v>0</v>
      </c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R428" s="225" t="s">
        <v>263</v>
      </c>
      <c r="AT428" s="225" t="s">
        <v>162</v>
      </c>
      <c r="AU428" s="225" t="s">
        <v>83</v>
      </c>
      <c r="AY428" s="19" t="s">
        <v>160</v>
      </c>
      <c r="BE428" s="226">
        <f>IF(N428="základní",J428,0)</f>
        <v>0</v>
      </c>
      <c r="BF428" s="226">
        <f>IF(N428="snížená",J428,0)</f>
        <v>0</v>
      </c>
      <c r="BG428" s="226">
        <f>IF(N428="zákl. přenesená",J428,0)</f>
        <v>0</v>
      </c>
      <c r="BH428" s="226">
        <f>IF(N428="sníž. přenesená",J428,0)</f>
        <v>0</v>
      </c>
      <c r="BI428" s="226">
        <f>IF(N428="nulová",J428,0)</f>
        <v>0</v>
      </c>
      <c r="BJ428" s="19" t="s">
        <v>81</v>
      </c>
      <c r="BK428" s="226">
        <f>ROUND(I428*H428,2)</f>
        <v>0</v>
      </c>
      <c r="BL428" s="19" t="s">
        <v>263</v>
      </c>
      <c r="BM428" s="225" t="s">
        <v>4868</v>
      </c>
    </row>
    <row r="429" s="2" customFormat="1">
      <c r="A429" s="40"/>
      <c r="B429" s="41"/>
      <c r="C429" s="42"/>
      <c r="D429" s="227" t="s">
        <v>169</v>
      </c>
      <c r="E429" s="42"/>
      <c r="F429" s="228" t="s">
        <v>4869</v>
      </c>
      <c r="G429" s="42"/>
      <c r="H429" s="42"/>
      <c r="I429" s="229"/>
      <c r="J429" s="42"/>
      <c r="K429" s="42"/>
      <c r="L429" s="46"/>
      <c r="M429" s="230"/>
      <c r="N429" s="231"/>
      <c r="O429" s="86"/>
      <c r="P429" s="86"/>
      <c r="Q429" s="86"/>
      <c r="R429" s="86"/>
      <c r="S429" s="86"/>
      <c r="T429" s="87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T429" s="19" t="s">
        <v>169</v>
      </c>
      <c r="AU429" s="19" t="s">
        <v>83</v>
      </c>
    </row>
    <row r="430" s="2" customFormat="1" ht="24.15" customHeight="1">
      <c r="A430" s="40"/>
      <c r="B430" s="41"/>
      <c r="C430" s="214" t="s">
        <v>1903</v>
      </c>
      <c r="D430" s="214" t="s">
        <v>162</v>
      </c>
      <c r="E430" s="215" t="s">
        <v>4870</v>
      </c>
      <c r="F430" s="216" t="s">
        <v>4871</v>
      </c>
      <c r="G430" s="217" t="s">
        <v>3648</v>
      </c>
      <c r="H430" s="218">
        <v>2</v>
      </c>
      <c r="I430" s="219"/>
      <c r="J430" s="220">
        <f>ROUND(I430*H430,2)</f>
        <v>0</v>
      </c>
      <c r="K430" s="216" t="s">
        <v>166</v>
      </c>
      <c r="L430" s="46"/>
      <c r="M430" s="221" t="s">
        <v>19</v>
      </c>
      <c r="N430" s="222" t="s">
        <v>44</v>
      </c>
      <c r="O430" s="86"/>
      <c r="P430" s="223">
        <f>O430*H430</f>
        <v>0</v>
      </c>
      <c r="Q430" s="223">
        <v>0.025489999999999999</v>
      </c>
      <c r="R430" s="223">
        <f>Q430*H430</f>
        <v>0.050979999999999998</v>
      </c>
      <c r="S430" s="223">
        <v>0</v>
      </c>
      <c r="T430" s="224">
        <f>S430*H430</f>
        <v>0</v>
      </c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R430" s="225" t="s">
        <v>263</v>
      </c>
      <c r="AT430" s="225" t="s">
        <v>162</v>
      </c>
      <c r="AU430" s="225" t="s">
        <v>83</v>
      </c>
      <c r="AY430" s="19" t="s">
        <v>160</v>
      </c>
      <c r="BE430" s="226">
        <f>IF(N430="základní",J430,0)</f>
        <v>0</v>
      </c>
      <c r="BF430" s="226">
        <f>IF(N430="snížená",J430,0)</f>
        <v>0</v>
      </c>
      <c r="BG430" s="226">
        <f>IF(N430="zákl. přenesená",J430,0)</f>
        <v>0</v>
      </c>
      <c r="BH430" s="226">
        <f>IF(N430="sníž. přenesená",J430,0)</f>
        <v>0</v>
      </c>
      <c r="BI430" s="226">
        <f>IF(N430="nulová",J430,0)</f>
        <v>0</v>
      </c>
      <c r="BJ430" s="19" t="s">
        <v>81</v>
      </c>
      <c r="BK430" s="226">
        <f>ROUND(I430*H430,2)</f>
        <v>0</v>
      </c>
      <c r="BL430" s="19" t="s">
        <v>263</v>
      </c>
      <c r="BM430" s="225" t="s">
        <v>4872</v>
      </c>
    </row>
    <row r="431" s="2" customFormat="1">
      <c r="A431" s="40"/>
      <c r="B431" s="41"/>
      <c r="C431" s="42"/>
      <c r="D431" s="227" t="s">
        <v>169</v>
      </c>
      <c r="E431" s="42"/>
      <c r="F431" s="228" t="s">
        <v>4873</v>
      </c>
      <c r="G431" s="42"/>
      <c r="H431" s="42"/>
      <c r="I431" s="229"/>
      <c r="J431" s="42"/>
      <c r="K431" s="42"/>
      <c r="L431" s="46"/>
      <c r="M431" s="230"/>
      <c r="N431" s="231"/>
      <c r="O431" s="86"/>
      <c r="P431" s="86"/>
      <c r="Q431" s="86"/>
      <c r="R431" s="86"/>
      <c r="S431" s="86"/>
      <c r="T431" s="87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T431" s="19" t="s">
        <v>169</v>
      </c>
      <c r="AU431" s="19" t="s">
        <v>83</v>
      </c>
    </row>
    <row r="432" s="2" customFormat="1" ht="21.75" customHeight="1">
      <c r="A432" s="40"/>
      <c r="B432" s="41"/>
      <c r="C432" s="214" t="s">
        <v>1910</v>
      </c>
      <c r="D432" s="214" t="s">
        <v>162</v>
      </c>
      <c r="E432" s="215" t="s">
        <v>4874</v>
      </c>
      <c r="F432" s="216" t="s">
        <v>4875</v>
      </c>
      <c r="G432" s="217" t="s">
        <v>287</v>
      </c>
      <c r="H432" s="218">
        <v>5</v>
      </c>
      <c r="I432" s="219"/>
      <c r="J432" s="220">
        <f>ROUND(I432*H432,2)</f>
        <v>0</v>
      </c>
      <c r="K432" s="216" t="s">
        <v>166</v>
      </c>
      <c r="L432" s="46"/>
      <c r="M432" s="221" t="s">
        <v>19</v>
      </c>
      <c r="N432" s="222" t="s">
        <v>44</v>
      </c>
      <c r="O432" s="86"/>
      <c r="P432" s="223">
        <f>O432*H432</f>
        <v>0</v>
      </c>
      <c r="Q432" s="223">
        <v>0.0012700000000000001</v>
      </c>
      <c r="R432" s="223">
        <f>Q432*H432</f>
        <v>0.0063500000000000006</v>
      </c>
      <c r="S432" s="223">
        <v>0</v>
      </c>
      <c r="T432" s="224">
        <f>S432*H432</f>
        <v>0</v>
      </c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R432" s="225" t="s">
        <v>263</v>
      </c>
      <c r="AT432" s="225" t="s">
        <v>162</v>
      </c>
      <c r="AU432" s="225" t="s">
        <v>83</v>
      </c>
      <c r="AY432" s="19" t="s">
        <v>160</v>
      </c>
      <c r="BE432" s="226">
        <f>IF(N432="základní",J432,0)</f>
        <v>0</v>
      </c>
      <c r="BF432" s="226">
        <f>IF(N432="snížená",J432,0)</f>
        <v>0</v>
      </c>
      <c r="BG432" s="226">
        <f>IF(N432="zákl. přenesená",J432,0)</f>
        <v>0</v>
      </c>
      <c r="BH432" s="226">
        <f>IF(N432="sníž. přenesená",J432,0)</f>
        <v>0</v>
      </c>
      <c r="BI432" s="226">
        <f>IF(N432="nulová",J432,0)</f>
        <v>0</v>
      </c>
      <c r="BJ432" s="19" t="s">
        <v>81</v>
      </c>
      <c r="BK432" s="226">
        <f>ROUND(I432*H432,2)</f>
        <v>0</v>
      </c>
      <c r="BL432" s="19" t="s">
        <v>263</v>
      </c>
      <c r="BM432" s="225" t="s">
        <v>4876</v>
      </c>
    </row>
    <row r="433" s="2" customFormat="1">
      <c r="A433" s="40"/>
      <c r="B433" s="41"/>
      <c r="C433" s="42"/>
      <c r="D433" s="227" t="s">
        <v>169</v>
      </c>
      <c r="E433" s="42"/>
      <c r="F433" s="228" t="s">
        <v>4877</v>
      </c>
      <c r="G433" s="42"/>
      <c r="H433" s="42"/>
      <c r="I433" s="229"/>
      <c r="J433" s="42"/>
      <c r="K433" s="42"/>
      <c r="L433" s="46"/>
      <c r="M433" s="230"/>
      <c r="N433" s="231"/>
      <c r="O433" s="86"/>
      <c r="P433" s="86"/>
      <c r="Q433" s="86"/>
      <c r="R433" s="86"/>
      <c r="S433" s="86"/>
      <c r="T433" s="87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T433" s="19" t="s">
        <v>169</v>
      </c>
      <c r="AU433" s="19" t="s">
        <v>83</v>
      </c>
    </row>
    <row r="434" s="2" customFormat="1" ht="16.5" customHeight="1">
      <c r="A434" s="40"/>
      <c r="B434" s="41"/>
      <c r="C434" s="255" t="s">
        <v>1917</v>
      </c>
      <c r="D434" s="255" t="s">
        <v>242</v>
      </c>
      <c r="E434" s="256" t="s">
        <v>2263</v>
      </c>
      <c r="F434" s="257" t="s">
        <v>4878</v>
      </c>
      <c r="G434" s="258" t="s">
        <v>287</v>
      </c>
      <c r="H434" s="259">
        <v>5</v>
      </c>
      <c r="I434" s="260"/>
      <c r="J434" s="261">
        <f>ROUND(I434*H434,2)</f>
        <v>0</v>
      </c>
      <c r="K434" s="257" t="s">
        <v>19</v>
      </c>
      <c r="L434" s="262"/>
      <c r="M434" s="263" t="s">
        <v>19</v>
      </c>
      <c r="N434" s="264" t="s">
        <v>44</v>
      </c>
      <c r="O434" s="86"/>
      <c r="P434" s="223">
        <f>O434*H434</f>
        <v>0</v>
      </c>
      <c r="Q434" s="223">
        <v>0</v>
      </c>
      <c r="R434" s="223">
        <f>Q434*H434</f>
        <v>0</v>
      </c>
      <c r="S434" s="223">
        <v>0</v>
      </c>
      <c r="T434" s="224">
        <f>S434*H434</f>
        <v>0</v>
      </c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R434" s="225" t="s">
        <v>368</v>
      </c>
      <c r="AT434" s="225" t="s">
        <v>242</v>
      </c>
      <c r="AU434" s="225" t="s">
        <v>83</v>
      </c>
      <c r="AY434" s="19" t="s">
        <v>160</v>
      </c>
      <c r="BE434" s="226">
        <f>IF(N434="základní",J434,0)</f>
        <v>0</v>
      </c>
      <c r="BF434" s="226">
        <f>IF(N434="snížená",J434,0)</f>
        <v>0</v>
      </c>
      <c r="BG434" s="226">
        <f>IF(N434="zákl. přenesená",J434,0)</f>
        <v>0</v>
      </c>
      <c r="BH434" s="226">
        <f>IF(N434="sníž. přenesená",J434,0)</f>
        <v>0</v>
      </c>
      <c r="BI434" s="226">
        <f>IF(N434="nulová",J434,0)</f>
        <v>0</v>
      </c>
      <c r="BJ434" s="19" t="s">
        <v>81</v>
      </c>
      <c r="BK434" s="226">
        <f>ROUND(I434*H434,2)</f>
        <v>0</v>
      </c>
      <c r="BL434" s="19" t="s">
        <v>263</v>
      </c>
      <c r="BM434" s="225" t="s">
        <v>4879</v>
      </c>
    </row>
    <row r="435" s="2" customFormat="1" ht="16.5" customHeight="1">
      <c r="A435" s="40"/>
      <c r="B435" s="41"/>
      <c r="C435" s="214" t="s">
        <v>1922</v>
      </c>
      <c r="D435" s="214" t="s">
        <v>162</v>
      </c>
      <c r="E435" s="215" t="s">
        <v>4880</v>
      </c>
      <c r="F435" s="216" t="s">
        <v>4881</v>
      </c>
      <c r="G435" s="217" t="s">
        <v>287</v>
      </c>
      <c r="H435" s="218">
        <v>18</v>
      </c>
      <c r="I435" s="219"/>
      <c r="J435" s="220">
        <f>ROUND(I435*H435,2)</f>
        <v>0</v>
      </c>
      <c r="K435" s="216" t="s">
        <v>166</v>
      </c>
      <c r="L435" s="46"/>
      <c r="M435" s="221" t="s">
        <v>19</v>
      </c>
      <c r="N435" s="222" t="s">
        <v>44</v>
      </c>
      <c r="O435" s="86"/>
      <c r="P435" s="223">
        <f>O435*H435</f>
        <v>0</v>
      </c>
      <c r="Q435" s="223">
        <v>0</v>
      </c>
      <c r="R435" s="223">
        <f>Q435*H435</f>
        <v>0</v>
      </c>
      <c r="S435" s="223">
        <v>0</v>
      </c>
      <c r="T435" s="224">
        <f>S435*H435</f>
        <v>0</v>
      </c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R435" s="225" t="s">
        <v>263</v>
      </c>
      <c r="AT435" s="225" t="s">
        <v>162</v>
      </c>
      <c r="AU435" s="225" t="s">
        <v>83</v>
      </c>
      <c r="AY435" s="19" t="s">
        <v>160</v>
      </c>
      <c r="BE435" s="226">
        <f>IF(N435="základní",J435,0)</f>
        <v>0</v>
      </c>
      <c r="BF435" s="226">
        <f>IF(N435="snížená",J435,0)</f>
        <v>0</v>
      </c>
      <c r="BG435" s="226">
        <f>IF(N435="zákl. přenesená",J435,0)</f>
        <v>0</v>
      </c>
      <c r="BH435" s="226">
        <f>IF(N435="sníž. přenesená",J435,0)</f>
        <v>0</v>
      </c>
      <c r="BI435" s="226">
        <f>IF(N435="nulová",J435,0)</f>
        <v>0</v>
      </c>
      <c r="BJ435" s="19" t="s">
        <v>81</v>
      </c>
      <c r="BK435" s="226">
        <f>ROUND(I435*H435,2)</f>
        <v>0</v>
      </c>
      <c r="BL435" s="19" t="s">
        <v>263</v>
      </c>
      <c r="BM435" s="225" t="s">
        <v>4882</v>
      </c>
    </row>
    <row r="436" s="2" customFormat="1">
      <c r="A436" s="40"/>
      <c r="B436" s="41"/>
      <c r="C436" s="42"/>
      <c r="D436" s="227" t="s">
        <v>169</v>
      </c>
      <c r="E436" s="42"/>
      <c r="F436" s="228" t="s">
        <v>4883</v>
      </c>
      <c r="G436" s="42"/>
      <c r="H436" s="42"/>
      <c r="I436" s="229"/>
      <c r="J436" s="42"/>
      <c r="K436" s="42"/>
      <c r="L436" s="46"/>
      <c r="M436" s="230"/>
      <c r="N436" s="231"/>
      <c r="O436" s="86"/>
      <c r="P436" s="86"/>
      <c r="Q436" s="86"/>
      <c r="R436" s="86"/>
      <c r="S436" s="86"/>
      <c r="T436" s="87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T436" s="19" t="s">
        <v>169</v>
      </c>
      <c r="AU436" s="19" t="s">
        <v>83</v>
      </c>
    </row>
    <row r="437" s="13" customFormat="1">
      <c r="A437" s="13"/>
      <c r="B437" s="232"/>
      <c r="C437" s="233"/>
      <c r="D437" s="234" t="s">
        <v>171</v>
      </c>
      <c r="E437" s="235" t="s">
        <v>19</v>
      </c>
      <c r="F437" s="236" t="s">
        <v>4884</v>
      </c>
      <c r="G437" s="233"/>
      <c r="H437" s="237">
        <v>18</v>
      </c>
      <c r="I437" s="238"/>
      <c r="J437" s="233"/>
      <c r="K437" s="233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171</v>
      </c>
      <c r="AU437" s="243" t="s">
        <v>83</v>
      </c>
      <c r="AV437" s="13" t="s">
        <v>83</v>
      </c>
      <c r="AW437" s="13" t="s">
        <v>35</v>
      </c>
      <c r="AX437" s="13" t="s">
        <v>81</v>
      </c>
      <c r="AY437" s="243" t="s">
        <v>160</v>
      </c>
    </row>
    <row r="438" s="2" customFormat="1" ht="16.5" customHeight="1">
      <c r="A438" s="40"/>
      <c r="B438" s="41"/>
      <c r="C438" s="255" t="s">
        <v>1927</v>
      </c>
      <c r="D438" s="255" t="s">
        <v>242</v>
      </c>
      <c r="E438" s="256" t="s">
        <v>4885</v>
      </c>
      <c r="F438" s="257" t="s">
        <v>4886</v>
      </c>
      <c r="G438" s="258" t="s">
        <v>287</v>
      </c>
      <c r="H438" s="259">
        <v>5</v>
      </c>
      <c r="I438" s="260"/>
      <c r="J438" s="261">
        <f>ROUND(I438*H438,2)</f>
        <v>0</v>
      </c>
      <c r="K438" s="257" t="s">
        <v>166</v>
      </c>
      <c r="L438" s="262"/>
      <c r="M438" s="263" t="s">
        <v>19</v>
      </c>
      <c r="N438" s="264" t="s">
        <v>44</v>
      </c>
      <c r="O438" s="86"/>
      <c r="P438" s="223">
        <f>O438*H438</f>
        <v>0</v>
      </c>
      <c r="Q438" s="223">
        <v>0.00085999999999999998</v>
      </c>
      <c r="R438" s="223">
        <f>Q438*H438</f>
        <v>0.0043</v>
      </c>
      <c r="S438" s="223">
        <v>0</v>
      </c>
      <c r="T438" s="224">
        <f>S438*H438</f>
        <v>0</v>
      </c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R438" s="225" t="s">
        <v>368</v>
      </c>
      <c r="AT438" s="225" t="s">
        <v>242</v>
      </c>
      <c r="AU438" s="225" t="s">
        <v>83</v>
      </c>
      <c r="AY438" s="19" t="s">
        <v>160</v>
      </c>
      <c r="BE438" s="226">
        <f>IF(N438="základní",J438,0)</f>
        <v>0</v>
      </c>
      <c r="BF438" s="226">
        <f>IF(N438="snížená",J438,0)</f>
        <v>0</v>
      </c>
      <c r="BG438" s="226">
        <f>IF(N438="zákl. přenesená",J438,0)</f>
        <v>0</v>
      </c>
      <c r="BH438" s="226">
        <f>IF(N438="sníž. přenesená",J438,0)</f>
        <v>0</v>
      </c>
      <c r="BI438" s="226">
        <f>IF(N438="nulová",J438,0)</f>
        <v>0</v>
      </c>
      <c r="BJ438" s="19" t="s">
        <v>81</v>
      </c>
      <c r="BK438" s="226">
        <f>ROUND(I438*H438,2)</f>
        <v>0</v>
      </c>
      <c r="BL438" s="19" t="s">
        <v>263</v>
      </c>
      <c r="BM438" s="225" t="s">
        <v>4887</v>
      </c>
    </row>
    <row r="439" s="2" customFormat="1" ht="21.75" customHeight="1">
      <c r="A439" s="40"/>
      <c r="B439" s="41"/>
      <c r="C439" s="255" t="s">
        <v>1932</v>
      </c>
      <c r="D439" s="255" t="s">
        <v>242</v>
      </c>
      <c r="E439" s="256" t="s">
        <v>4888</v>
      </c>
      <c r="F439" s="257" t="s">
        <v>4889</v>
      </c>
      <c r="G439" s="258" t="s">
        <v>287</v>
      </c>
      <c r="H439" s="259">
        <v>2</v>
      </c>
      <c r="I439" s="260"/>
      <c r="J439" s="261">
        <f>ROUND(I439*H439,2)</f>
        <v>0</v>
      </c>
      <c r="K439" s="257" t="s">
        <v>166</v>
      </c>
      <c r="L439" s="262"/>
      <c r="M439" s="263" t="s">
        <v>19</v>
      </c>
      <c r="N439" s="264" t="s">
        <v>44</v>
      </c>
      <c r="O439" s="86"/>
      <c r="P439" s="223">
        <f>O439*H439</f>
        <v>0</v>
      </c>
      <c r="Q439" s="223">
        <v>0.0019</v>
      </c>
      <c r="R439" s="223">
        <f>Q439*H439</f>
        <v>0.0038</v>
      </c>
      <c r="S439" s="223">
        <v>0</v>
      </c>
      <c r="T439" s="224">
        <f>S439*H439</f>
        <v>0</v>
      </c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R439" s="225" t="s">
        <v>368</v>
      </c>
      <c r="AT439" s="225" t="s">
        <v>242</v>
      </c>
      <c r="AU439" s="225" t="s">
        <v>83</v>
      </c>
      <c r="AY439" s="19" t="s">
        <v>160</v>
      </c>
      <c r="BE439" s="226">
        <f>IF(N439="základní",J439,0)</f>
        <v>0</v>
      </c>
      <c r="BF439" s="226">
        <f>IF(N439="snížená",J439,0)</f>
        <v>0</v>
      </c>
      <c r="BG439" s="226">
        <f>IF(N439="zákl. přenesená",J439,0)</f>
        <v>0</v>
      </c>
      <c r="BH439" s="226">
        <f>IF(N439="sníž. přenesená",J439,0)</f>
        <v>0</v>
      </c>
      <c r="BI439" s="226">
        <f>IF(N439="nulová",J439,0)</f>
        <v>0</v>
      </c>
      <c r="BJ439" s="19" t="s">
        <v>81</v>
      </c>
      <c r="BK439" s="226">
        <f>ROUND(I439*H439,2)</f>
        <v>0</v>
      </c>
      <c r="BL439" s="19" t="s">
        <v>263</v>
      </c>
      <c r="BM439" s="225" t="s">
        <v>4890</v>
      </c>
    </row>
    <row r="440" s="2" customFormat="1" ht="16.5" customHeight="1">
      <c r="A440" s="40"/>
      <c r="B440" s="41"/>
      <c r="C440" s="255" t="s">
        <v>1937</v>
      </c>
      <c r="D440" s="255" t="s">
        <v>242</v>
      </c>
      <c r="E440" s="256" t="s">
        <v>4891</v>
      </c>
      <c r="F440" s="257" t="s">
        <v>4892</v>
      </c>
      <c r="G440" s="258" t="s">
        <v>287</v>
      </c>
      <c r="H440" s="259">
        <v>11</v>
      </c>
      <c r="I440" s="260"/>
      <c r="J440" s="261">
        <f>ROUND(I440*H440,2)</f>
        <v>0</v>
      </c>
      <c r="K440" s="257" t="s">
        <v>166</v>
      </c>
      <c r="L440" s="262"/>
      <c r="M440" s="263" t="s">
        <v>19</v>
      </c>
      <c r="N440" s="264" t="s">
        <v>44</v>
      </c>
      <c r="O440" s="86"/>
      <c r="P440" s="223">
        <f>O440*H440</f>
        <v>0</v>
      </c>
      <c r="Q440" s="223">
        <v>0.0020999999999999999</v>
      </c>
      <c r="R440" s="223">
        <f>Q440*H440</f>
        <v>0.023099999999999999</v>
      </c>
      <c r="S440" s="223">
        <v>0</v>
      </c>
      <c r="T440" s="224">
        <f>S440*H440</f>
        <v>0</v>
      </c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R440" s="225" t="s">
        <v>368</v>
      </c>
      <c r="AT440" s="225" t="s">
        <v>242</v>
      </c>
      <c r="AU440" s="225" t="s">
        <v>83</v>
      </c>
      <c r="AY440" s="19" t="s">
        <v>160</v>
      </c>
      <c r="BE440" s="226">
        <f>IF(N440="základní",J440,0)</f>
        <v>0</v>
      </c>
      <c r="BF440" s="226">
        <f>IF(N440="snížená",J440,0)</f>
        <v>0</v>
      </c>
      <c r="BG440" s="226">
        <f>IF(N440="zákl. přenesená",J440,0)</f>
        <v>0</v>
      </c>
      <c r="BH440" s="226">
        <f>IF(N440="sníž. přenesená",J440,0)</f>
        <v>0</v>
      </c>
      <c r="BI440" s="226">
        <f>IF(N440="nulová",J440,0)</f>
        <v>0</v>
      </c>
      <c r="BJ440" s="19" t="s">
        <v>81</v>
      </c>
      <c r="BK440" s="226">
        <f>ROUND(I440*H440,2)</f>
        <v>0</v>
      </c>
      <c r="BL440" s="19" t="s">
        <v>263</v>
      </c>
      <c r="BM440" s="225" t="s">
        <v>4893</v>
      </c>
    </row>
    <row r="441" s="2" customFormat="1" ht="16.5" customHeight="1">
      <c r="A441" s="40"/>
      <c r="B441" s="41"/>
      <c r="C441" s="214" t="s">
        <v>1943</v>
      </c>
      <c r="D441" s="214" t="s">
        <v>162</v>
      </c>
      <c r="E441" s="215" t="s">
        <v>4894</v>
      </c>
      <c r="F441" s="216" t="s">
        <v>4895</v>
      </c>
      <c r="G441" s="217" t="s">
        <v>287</v>
      </c>
      <c r="H441" s="218">
        <v>4</v>
      </c>
      <c r="I441" s="219"/>
      <c r="J441" s="220">
        <f>ROUND(I441*H441,2)</f>
        <v>0</v>
      </c>
      <c r="K441" s="216" t="s">
        <v>166</v>
      </c>
      <c r="L441" s="46"/>
      <c r="M441" s="221" t="s">
        <v>19</v>
      </c>
      <c r="N441" s="222" t="s">
        <v>44</v>
      </c>
      <c r="O441" s="86"/>
      <c r="P441" s="223">
        <f>O441*H441</f>
        <v>0</v>
      </c>
      <c r="Q441" s="223">
        <v>0.00068999999999999997</v>
      </c>
      <c r="R441" s="223">
        <f>Q441*H441</f>
        <v>0.0027599999999999999</v>
      </c>
      <c r="S441" s="223">
        <v>0</v>
      </c>
      <c r="T441" s="224">
        <f>S441*H441</f>
        <v>0</v>
      </c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R441" s="225" t="s">
        <v>263</v>
      </c>
      <c r="AT441" s="225" t="s">
        <v>162</v>
      </c>
      <c r="AU441" s="225" t="s">
        <v>83</v>
      </c>
      <c r="AY441" s="19" t="s">
        <v>160</v>
      </c>
      <c r="BE441" s="226">
        <f>IF(N441="základní",J441,0)</f>
        <v>0</v>
      </c>
      <c r="BF441" s="226">
        <f>IF(N441="snížená",J441,0)</f>
        <v>0</v>
      </c>
      <c r="BG441" s="226">
        <f>IF(N441="zákl. přenesená",J441,0)</f>
        <v>0</v>
      </c>
      <c r="BH441" s="226">
        <f>IF(N441="sníž. přenesená",J441,0)</f>
        <v>0</v>
      </c>
      <c r="BI441" s="226">
        <f>IF(N441="nulová",J441,0)</f>
        <v>0</v>
      </c>
      <c r="BJ441" s="19" t="s">
        <v>81</v>
      </c>
      <c r="BK441" s="226">
        <f>ROUND(I441*H441,2)</f>
        <v>0</v>
      </c>
      <c r="BL441" s="19" t="s">
        <v>263</v>
      </c>
      <c r="BM441" s="225" t="s">
        <v>4896</v>
      </c>
    </row>
    <row r="442" s="2" customFormat="1">
      <c r="A442" s="40"/>
      <c r="B442" s="41"/>
      <c r="C442" s="42"/>
      <c r="D442" s="227" t="s">
        <v>169</v>
      </c>
      <c r="E442" s="42"/>
      <c r="F442" s="228" t="s">
        <v>4897</v>
      </c>
      <c r="G442" s="42"/>
      <c r="H442" s="42"/>
      <c r="I442" s="229"/>
      <c r="J442" s="42"/>
      <c r="K442" s="42"/>
      <c r="L442" s="46"/>
      <c r="M442" s="230"/>
      <c r="N442" s="231"/>
      <c r="O442" s="86"/>
      <c r="P442" s="86"/>
      <c r="Q442" s="86"/>
      <c r="R442" s="86"/>
      <c r="S442" s="86"/>
      <c r="T442" s="87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T442" s="19" t="s">
        <v>169</v>
      </c>
      <c r="AU442" s="19" t="s">
        <v>83</v>
      </c>
    </row>
    <row r="443" s="2" customFormat="1" ht="24.15" customHeight="1">
      <c r="A443" s="40"/>
      <c r="B443" s="41"/>
      <c r="C443" s="255" t="s">
        <v>1948</v>
      </c>
      <c r="D443" s="255" t="s">
        <v>242</v>
      </c>
      <c r="E443" s="256" t="s">
        <v>4898</v>
      </c>
      <c r="F443" s="257" t="s">
        <v>4899</v>
      </c>
      <c r="G443" s="258" t="s">
        <v>287</v>
      </c>
      <c r="H443" s="259">
        <v>4</v>
      </c>
      <c r="I443" s="260"/>
      <c r="J443" s="261">
        <f>ROUND(I443*H443,2)</f>
        <v>0</v>
      </c>
      <c r="K443" s="257" t="s">
        <v>166</v>
      </c>
      <c r="L443" s="262"/>
      <c r="M443" s="263" t="s">
        <v>19</v>
      </c>
      <c r="N443" s="264" t="s">
        <v>44</v>
      </c>
      <c r="O443" s="86"/>
      <c r="P443" s="223">
        <f>O443*H443</f>
        <v>0</v>
      </c>
      <c r="Q443" s="223">
        <v>0.019</v>
      </c>
      <c r="R443" s="223">
        <f>Q443*H443</f>
        <v>0.075999999999999998</v>
      </c>
      <c r="S443" s="223">
        <v>0</v>
      </c>
      <c r="T443" s="224">
        <f>S443*H443</f>
        <v>0</v>
      </c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R443" s="225" t="s">
        <v>368</v>
      </c>
      <c r="AT443" s="225" t="s">
        <v>242</v>
      </c>
      <c r="AU443" s="225" t="s">
        <v>83</v>
      </c>
      <c r="AY443" s="19" t="s">
        <v>160</v>
      </c>
      <c r="BE443" s="226">
        <f>IF(N443="základní",J443,0)</f>
        <v>0</v>
      </c>
      <c r="BF443" s="226">
        <f>IF(N443="snížená",J443,0)</f>
        <v>0</v>
      </c>
      <c r="BG443" s="226">
        <f>IF(N443="zákl. přenesená",J443,0)</f>
        <v>0</v>
      </c>
      <c r="BH443" s="226">
        <f>IF(N443="sníž. přenesená",J443,0)</f>
        <v>0</v>
      </c>
      <c r="BI443" s="226">
        <f>IF(N443="nulová",J443,0)</f>
        <v>0</v>
      </c>
      <c r="BJ443" s="19" t="s">
        <v>81</v>
      </c>
      <c r="BK443" s="226">
        <f>ROUND(I443*H443,2)</f>
        <v>0</v>
      </c>
      <c r="BL443" s="19" t="s">
        <v>263</v>
      </c>
      <c r="BM443" s="225" t="s">
        <v>4900</v>
      </c>
    </row>
    <row r="444" s="2" customFormat="1" ht="16.5" customHeight="1">
      <c r="A444" s="40"/>
      <c r="B444" s="41"/>
      <c r="C444" s="255" t="s">
        <v>1952</v>
      </c>
      <c r="D444" s="255" t="s">
        <v>242</v>
      </c>
      <c r="E444" s="256" t="s">
        <v>4901</v>
      </c>
      <c r="F444" s="257" t="s">
        <v>4902</v>
      </c>
      <c r="G444" s="258" t="s">
        <v>287</v>
      </c>
      <c r="H444" s="259">
        <v>4</v>
      </c>
      <c r="I444" s="260"/>
      <c r="J444" s="261">
        <f>ROUND(I444*H444,2)</f>
        <v>0</v>
      </c>
      <c r="K444" s="257" t="s">
        <v>166</v>
      </c>
      <c r="L444" s="262"/>
      <c r="M444" s="263" t="s">
        <v>19</v>
      </c>
      <c r="N444" s="264" t="s">
        <v>44</v>
      </c>
      <c r="O444" s="86"/>
      <c r="P444" s="223">
        <f>O444*H444</f>
        <v>0</v>
      </c>
      <c r="Q444" s="223">
        <v>0.00020000000000000001</v>
      </c>
      <c r="R444" s="223">
        <f>Q444*H444</f>
        <v>0.00080000000000000004</v>
      </c>
      <c r="S444" s="223">
        <v>0</v>
      </c>
      <c r="T444" s="224">
        <f>S444*H444</f>
        <v>0</v>
      </c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R444" s="225" t="s">
        <v>368</v>
      </c>
      <c r="AT444" s="225" t="s">
        <v>242</v>
      </c>
      <c r="AU444" s="225" t="s">
        <v>83</v>
      </c>
      <c r="AY444" s="19" t="s">
        <v>160</v>
      </c>
      <c r="BE444" s="226">
        <f>IF(N444="základní",J444,0)</f>
        <v>0</v>
      </c>
      <c r="BF444" s="226">
        <f>IF(N444="snížená",J444,0)</f>
        <v>0</v>
      </c>
      <c r="BG444" s="226">
        <f>IF(N444="zákl. přenesená",J444,0)</f>
        <v>0</v>
      </c>
      <c r="BH444" s="226">
        <f>IF(N444="sníž. přenesená",J444,0)</f>
        <v>0</v>
      </c>
      <c r="BI444" s="226">
        <f>IF(N444="nulová",J444,0)</f>
        <v>0</v>
      </c>
      <c r="BJ444" s="19" t="s">
        <v>81</v>
      </c>
      <c r="BK444" s="226">
        <f>ROUND(I444*H444,2)</f>
        <v>0</v>
      </c>
      <c r="BL444" s="19" t="s">
        <v>263</v>
      </c>
      <c r="BM444" s="225" t="s">
        <v>4903</v>
      </c>
    </row>
    <row r="445" s="2" customFormat="1" ht="33" customHeight="1">
      <c r="A445" s="40"/>
      <c r="B445" s="41"/>
      <c r="C445" s="255" t="s">
        <v>1971</v>
      </c>
      <c r="D445" s="255" t="s">
        <v>242</v>
      </c>
      <c r="E445" s="256" t="s">
        <v>4904</v>
      </c>
      <c r="F445" s="257" t="s">
        <v>4905</v>
      </c>
      <c r="G445" s="258" t="s">
        <v>287</v>
      </c>
      <c r="H445" s="259">
        <v>3</v>
      </c>
      <c r="I445" s="260"/>
      <c r="J445" s="261">
        <f>ROUND(I445*H445,2)</f>
        <v>0</v>
      </c>
      <c r="K445" s="257" t="s">
        <v>166</v>
      </c>
      <c r="L445" s="262"/>
      <c r="M445" s="263" t="s">
        <v>19</v>
      </c>
      <c r="N445" s="264" t="s">
        <v>44</v>
      </c>
      <c r="O445" s="86"/>
      <c r="P445" s="223">
        <f>O445*H445</f>
        <v>0</v>
      </c>
      <c r="Q445" s="223">
        <v>0.0018</v>
      </c>
      <c r="R445" s="223">
        <f>Q445*H445</f>
        <v>0.0054000000000000003</v>
      </c>
      <c r="S445" s="223">
        <v>0</v>
      </c>
      <c r="T445" s="224">
        <f>S445*H445</f>
        <v>0</v>
      </c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R445" s="225" t="s">
        <v>368</v>
      </c>
      <c r="AT445" s="225" t="s">
        <v>242</v>
      </c>
      <c r="AU445" s="225" t="s">
        <v>83</v>
      </c>
      <c r="AY445" s="19" t="s">
        <v>160</v>
      </c>
      <c r="BE445" s="226">
        <f>IF(N445="základní",J445,0)</f>
        <v>0</v>
      </c>
      <c r="BF445" s="226">
        <f>IF(N445="snížená",J445,0)</f>
        <v>0</v>
      </c>
      <c r="BG445" s="226">
        <f>IF(N445="zákl. přenesená",J445,0)</f>
        <v>0</v>
      </c>
      <c r="BH445" s="226">
        <f>IF(N445="sníž. přenesená",J445,0)</f>
        <v>0</v>
      </c>
      <c r="BI445" s="226">
        <f>IF(N445="nulová",J445,0)</f>
        <v>0</v>
      </c>
      <c r="BJ445" s="19" t="s">
        <v>81</v>
      </c>
      <c r="BK445" s="226">
        <f>ROUND(I445*H445,2)</f>
        <v>0</v>
      </c>
      <c r="BL445" s="19" t="s">
        <v>263</v>
      </c>
      <c r="BM445" s="225" t="s">
        <v>4906</v>
      </c>
    </row>
    <row r="446" s="2" customFormat="1" ht="24.15" customHeight="1">
      <c r="A446" s="40"/>
      <c r="B446" s="41"/>
      <c r="C446" s="214" t="s">
        <v>1976</v>
      </c>
      <c r="D446" s="214" t="s">
        <v>162</v>
      </c>
      <c r="E446" s="215" t="s">
        <v>4907</v>
      </c>
      <c r="F446" s="216" t="s">
        <v>4908</v>
      </c>
      <c r="G446" s="217" t="s">
        <v>3648</v>
      </c>
      <c r="H446" s="218">
        <v>3</v>
      </c>
      <c r="I446" s="219"/>
      <c r="J446" s="220">
        <f>ROUND(I446*H446,2)</f>
        <v>0</v>
      </c>
      <c r="K446" s="216" t="s">
        <v>166</v>
      </c>
      <c r="L446" s="46"/>
      <c r="M446" s="221" t="s">
        <v>19</v>
      </c>
      <c r="N446" s="222" t="s">
        <v>44</v>
      </c>
      <c r="O446" s="86"/>
      <c r="P446" s="223">
        <f>O446*H446</f>
        <v>0</v>
      </c>
      <c r="Q446" s="223">
        <v>0.01247</v>
      </c>
      <c r="R446" s="223">
        <f>Q446*H446</f>
        <v>0.037409999999999999</v>
      </c>
      <c r="S446" s="223">
        <v>0</v>
      </c>
      <c r="T446" s="224">
        <f>S446*H446</f>
        <v>0</v>
      </c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R446" s="225" t="s">
        <v>263</v>
      </c>
      <c r="AT446" s="225" t="s">
        <v>162</v>
      </c>
      <c r="AU446" s="225" t="s">
        <v>83</v>
      </c>
      <c r="AY446" s="19" t="s">
        <v>160</v>
      </c>
      <c r="BE446" s="226">
        <f>IF(N446="základní",J446,0)</f>
        <v>0</v>
      </c>
      <c r="BF446" s="226">
        <f>IF(N446="snížená",J446,0)</f>
        <v>0</v>
      </c>
      <c r="BG446" s="226">
        <f>IF(N446="zákl. přenesená",J446,0)</f>
        <v>0</v>
      </c>
      <c r="BH446" s="226">
        <f>IF(N446="sníž. přenesená",J446,0)</f>
        <v>0</v>
      </c>
      <c r="BI446" s="226">
        <f>IF(N446="nulová",J446,0)</f>
        <v>0</v>
      </c>
      <c r="BJ446" s="19" t="s">
        <v>81</v>
      </c>
      <c r="BK446" s="226">
        <f>ROUND(I446*H446,2)</f>
        <v>0</v>
      </c>
      <c r="BL446" s="19" t="s">
        <v>263</v>
      </c>
      <c r="BM446" s="225" t="s">
        <v>4909</v>
      </c>
    </row>
    <row r="447" s="2" customFormat="1">
      <c r="A447" s="40"/>
      <c r="B447" s="41"/>
      <c r="C447" s="42"/>
      <c r="D447" s="227" t="s">
        <v>169</v>
      </c>
      <c r="E447" s="42"/>
      <c r="F447" s="228" t="s">
        <v>4910</v>
      </c>
      <c r="G447" s="42"/>
      <c r="H447" s="42"/>
      <c r="I447" s="229"/>
      <c r="J447" s="42"/>
      <c r="K447" s="42"/>
      <c r="L447" s="46"/>
      <c r="M447" s="230"/>
      <c r="N447" s="231"/>
      <c r="O447" s="86"/>
      <c r="P447" s="86"/>
      <c r="Q447" s="86"/>
      <c r="R447" s="86"/>
      <c r="S447" s="86"/>
      <c r="T447" s="87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T447" s="19" t="s">
        <v>169</v>
      </c>
      <c r="AU447" s="19" t="s">
        <v>83</v>
      </c>
    </row>
    <row r="448" s="13" customFormat="1">
      <c r="A448" s="13"/>
      <c r="B448" s="232"/>
      <c r="C448" s="233"/>
      <c r="D448" s="234" t="s">
        <v>171</v>
      </c>
      <c r="E448" s="235" t="s">
        <v>19</v>
      </c>
      <c r="F448" s="236" t="s">
        <v>4911</v>
      </c>
      <c r="G448" s="233"/>
      <c r="H448" s="237">
        <v>3</v>
      </c>
      <c r="I448" s="238"/>
      <c r="J448" s="233"/>
      <c r="K448" s="233"/>
      <c r="L448" s="239"/>
      <c r="M448" s="240"/>
      <c r="N448" s="241"/>
      <c r="O448" s="241"/>
      <c r="P448" s="241"/>
      <c r="Q448" s="241"/>
      <c r="R448" s="241"/>
      <c r="S448" s="241"/>
      <c r="T448" s="24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171</v>
      </c>
      <c r="AU448" s="243" t="s">
        <v>83</v>
      </c>
      <c r="AV448" s="13" t="s">
        <v>83</v>
      </c>
      <c r="AW448" s="13" t="s">
        <v>35</v>
      </c>
      <c r="AX448" s="13" t="s">
        <v>81</v>
      </c>
      <c r="AY448" s="243" t="s">
        <v>160</v>
      </c>
    </row>
    <row r="449" s="2" customFormat="1" ht="24.15" customHeight="1">
      <c r="A449" s="40"/>
      <c r="B449" s="41"/>
      <c r="C449" s="214" t="s">
        <v>1985</v>
      </c>
      <c r="D449" s="214" t="s">
        <v>162</v>
      </c>
      <c r="E449" s="215" t="s">
        <v>4912</v>
      </c>
      <c r="F449" s="216" t="s">
        <v>4913</v>
      </c>
      <c r="G449" s="217" t="s">
        <v>3648</v>
      </c>
      <c r="H449" s="218">
        <v>15</v>
      </c>
      <c r="I449" s="219"/>
      <c r="J449" s="220">
        <f>ROUND(I449*H449,2)</f>
        <v>0</v>
      </c>
      <c r="K449" s="216" t="s">
        <v>166</v>
      </c>
      <c r="L449" s="46"/>
      <c r="M449" s="221" t="s">
        <v>19</v>
      </c>
      <c r="N449" s="222" t="s">
        <v>44</v>
      </c>
      <c r="O449" s="86"/>
      <c r="P449" s="223">
        <f>O449*H449</f>
        <v>0</v>
      </c>
      <c r="Q449" s="223">
        <v>0.015469999999999999</v>
      </c>
      <c r="R449" s="223">
        <f>Q449*H449</f>
        <v>0.23204999999999998</v>
      </c>
      <c r="S449" s="223">
        <v>0</v>
      </c>
      <c r="T449" s="224">
        <f>S449*H449</f>
        <v>0</v>
      </c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R449" s="225" t="s">
        <v>263</v>
      </c>
      <c r="AT449" s="225" t="s">
        <v>162</v>
      </c>
      <c r="AU449" s="225" t="s">
        <v>83</v>
      </c>
      <c r="AY449" s="19" t="s">
        <v>160</v>
      </c>
      <c r="BE449" s="226">
        <f>IF(N449="základní",J449,0)</f>
        <v>0</v>
      </c>
      <c r="BF449" s="226">
        <f>IF(N449="snížená",J449,0)</f>
        <v>0</v>
      </c>
      <c r="BG449" s="226">
        <f>IF(N449="zákl. přenesená",J449,0)</f>
        <v>0</v>
      </c>
      <c r="BH449" s="226">
        <f>IF(N449="sníž. přenesená",J449,0)</f>
        <v>0</v>
      </c>
      <c r="BI449" s="226">
        <f>IF(N449="nulová",J449,0)</f>
        <v>0</v>
      </c>
      <c r="BJ449" s="19" t="s">
        <v>81</v>
      </c>
      <c r="BK449" s="226">
        <f>ROUND(I449*H449,2)</f>
        <v>0</v>
      </c>
      <c r="BL449" s="19" t="s">
        <v>263</v>
      </c>
      <c r="BM449" s="225" t="s">
        <v>4914</v>
      </c>
    </row>
    <row r="450" s="2" customFormat="1">
      <c r="A450" s="40"/>
      <c r="B450" s="41"/>
      <c r="C450" s="42"/>
      <c r="D450" s="227" t="s">
        <v>169</v>
      </c>
      <c r="E450" s="42"/>
      <c r="F450" s="228" t="s">
        <v>4915</v>
      </c>
      <c r="G450" s="42"/>
      <c r="H450" s="42"/>
      <c r="I450" s="229"/>
      <c r="J450" s="42"/>
      <c r="K450" s="42"/>
      <c r="L450" s="46"/>
      <c r="M450" s="230"/>
      <c r="N450" s="231"/>
      <c r="O450" s="86"/>
      <c r="P450" s="86"/>
      <c r="Q450" s="86"/>
      <c r="R450" s="86"/>
      <c r="S450" s="86"/>
      <c r="T450" s="87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T450" s="19" t="s">
        <v>169</v>
      </c>
      <c r="AU450" s="19" t="s">
        <v>83</v>
      </c>
    </row>
    <row r="451" s="13" customFormat="1">
      <c r="A451" s="13"/>
      <c r="B451" s="232"/>
      <c r="C451" s="233"/>
      <c r="D451" s="234" t="s">
        <v>171</v>
      </c>
      <c r="E451" s="235" t="s">
        <v>19</v>
      </c>
      <c r="F451" s="236" t="s">
        <v>4916</v>
      </c>
      <c r="G451" s="233"/>
      <c r="H451" s="237">
        <v>15</v>
      </c>
      <c r="I451" s="238"/>
      <c r="J451" s="233"/>
      <c r="K451" s="233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171</v>
      </c>
      <c r="AU451" s="243" t="s">
        <v>83</v>
      </c>
      <c r="AV451" s="13" t="s">
        <v>83</v>
      </c>
      <c r="AW451" s="13" t="s">
        <v>35</v>
      </c>
      <c r="AX451" s="13" t="s">
        <v>81</v>
      </c>
      <c r="AY451" s="243" t="s">
        <v>160</v>
      </c>
    </row>
    <row r="452" s="2" customFormat="1" ht="24.15" customHeight="1">
      <c r="A452" s="40"/>
      <c r="B452" s="41"/>
      <c r="C452" s="214" t="s">
        <v>1990</v>
      </c>
      <c r="D452" s="214" t="s">
        <v>162</v>
      </c>
      <c r="E452" s="215" t="s">
        <v>4917</v>
      </c>
      <c r="F452" s="216" t="s">
        <v>4918</v>
      </c>
      <c r="G452" s="217" t="s">
        <v>3648</v>
      </c>
      <c r="H452" s="218">
        <v>2</v>
      </c>
      <c r="I452" s="219"/>
      <c r="J452" s="220">
        <f>ROUND(I452*H452,2)</f>
        <v>0</v>
      </c>
      <c r="K452" s="216" t="s">
        <v>166</v>
      </c>
      <c r="L452" s="46"/>
      <c r="M452" s="221" t="s">
        <v>19</v>
      </c>
      <c r="N452" s="222" t="s">
        <v>44</v>
      </c>
      <c r="O452" s="86"/>
      <c r="P452" s="223">
        <f>O452*H452</f>
        <v>0</v>
      </c>
      <c r="Q452" s="223">
        <v>0.010959999999999999</v>
      </c>
      <c r="R452" s="223">
        <f>Q452*H452</f>
        <v>0.021919999999999999</v>
      </c>
      <c r="S452" s="223">
        <v>0</v>
      </c>
      <c r="T452" s="224">
        <f>S452*H452</f>
        <v>0</v>
      </c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R452" s="225" t="s">
        <v>263</v>
      </c>
      <c r="AT452" s="225" t="s">
        <v>162</v>
      </c>
      <c r="AU452" s="225" t="s">
        <v>83</v>
      </c>
      <c r="AY452" s="19" t="s">
        <v>160</v>
      </c>
      <c r="BE452" s="226">
        <f>IF(N452="základní",J452,0)</f>
        <v>0</v>
      </c>
      <c r="BF452" s="226">
        <f>IF(N452="snížená",J452,0)</f>
        <v>0</v>
      </c>
      <c r="BG452" s="226">
        <f>IF(N452="zákl. přenesená",J452,0)</f>
        <v>0</v>
      </c>
      <c r="BH452" s="226">
        <f>IF(N452="sníž. přenesená",J452,0)</f>
        <v>0</v>
      </c>
      <c r="BI452" s="226">
        <f>IF(N452="nulová",J452,0)</f>
        <v>0</v>
      </c>
      <c r="BJ452" s="19" t="s">
        <v>81</v>
      </c>
      <c r="BK452" s="226">
        <f>ROUND(I452*H452,2)</f>
        <v>0</v>
      </c>
      <c r="BL452" s="19" t="s">
        <v>263</v>
      </c>
      <c r="BM452" s="225" t="s">
        <v>4919</v>
      </c>
    </row>
    <row r="453" s="2" customFormat="1">
      <c r="A453" s="40"/>
      <c r="B453" s="41"/>
      <c r="C453" s="42"/>
      <c r="D453" s="227" t="s">
        <v>169</v>
      </c>
      <c r="E453" s="42"/>
      <c r="F453" s="228" t="s">
        <v>4920</v>
      </c>
      <c r="G453" s="42"/>
      <c r="H453" s="42"/>
      <c r="I453" s="229"/>
      <c r="J453" s="42"/>
      <c r="K453" s="42"/>
      <c r="L453" s="46"/>
      <c r="M453" s="230"/>
      <c r="N453" s="231"/>
      <c r="O453" s="86"/>
      <c r="P453" s="86"/>
      <c r="Q453" s="86"/>
      <c r="R453" s="86"/>
      <c r="S453" s="86"/>
      <c r="T453" s="87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T453" s="19" t="s">
        <v>169</v>
      </c>
      <c r="AU453" s="19" t="s">
        <v>83</v>
      </c>
    </row>
    <row r="454" s="2" customFormat="1" ht="24.15" customHeight="1">
      <c r="A454" s="40"/>
      <c r="B454" s="41"/>
      <c r="C454" s="214" t="s">
        <v>1995</v>
      </c>
      <c r="D454" s="214" t="s">
        <v>162</v>
      </c>
      <c r="E454" s="215" t="s">
        <v>4921</v>
      </c>
      <c r="F454" s="216" t="s">
        <v>4922</v>
      </c>
      <c r="G454" s="217" t="s">
        <v>3648</v>
      </c>
      <c r="H454" s="218">
        <v>2</v>
      </c>
      <c r="I454" s="219"/>
      <c r="J454" s="220">
        <f>ROUND(I454*H454,2)</f>
        <v>0</v>
      </c>
      <c r="K454" s="216" t="s">
        <v>166</v>
      </c>
      <c r="L454" s="46"/>
      <c r="M454" s="221" t="s">
        <v>19</v>
      </c>
      <c r="N454" s="222" t="s">
        <v>44</v>
      </c>
      <c r="O454" s="86"/>
      <c r="P454" s="223">
        <f>O454*H454</f>
        <v>0</v>
      </c>
      <c r="Q454" s="223">
        <v>0.019709999999999998</v>
      </c>
      <c r="R454" s="223">
        <f>Q454*H454</f>
        <v>0.039419999999999997</v>
      </c>
      <c r="S454" s="223">
        <v>0</v>
      </c>
      <c r="T454" s="224">
        <f>S454*H454</f>
        <v>0</v>
      </c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R454" s="225" t="s">
        <v>263</v>
      </c>
      <c r="AT454" s="225" t="s">
        <v>162</v>
      </c>
      <c r="AU454" s="225" t="s">
        <v>83</v>
      </c>
      <c r="AY454" s="19" t="s">
        <v>160</v>
      </c>
      <c r="BE454" s="226">
        <f>IF(N454="základní",J454,0)</f>
        <v>0</v>
      </c>
      <c r="BF454" s="226">
        <f>IF(N454="snížená",J454,0)</f>
        <v>0</v>
      </c>
      <c r="BG454" s="226">
        <f>IF(N454="zákl. přenesená",J454,0)</f>
        <v>0</v>
      </c>
      <c r="BH454" s="226">
        <f>IF(N454="sníž. přenesená",J454,0)</f>
        <v>0</v>
      </c>
      <c r="BI454" s="226">
        <f>IF(N454="nulová",J454,0)</f>
        <v>0</v>
      </c>
      <c r="BJ454" s="19" t="s">
        <v>81</v>
      </c>
      <c r="BK454" s="226">
        <f>ROUND(I454*H454,2)</f>
        <v>0</v>
      </c>
      <c r="BL454" s="19" t="s">
        <v>263</v>
      </c>
      <c r="BM454" s="225" t="s">
        <v>4923</v>
      </c>
    </row>
    <row r="455" s="2" customFormat="1">
      <c r="A455" s="40"/>
      <c r="B455" s="41"/>
      <c r="C455" s="42"/>
      <c r="D455" s="227" t="s">
        <v>169</v>
      </c>
      <c r="E455" s="42"/>
      <c r="F455" s="228" t="s">
        <v>4924</v>
      </c>
      <c r="G455" s="42"/>
      <c r="H455" s="42"/>
      <c r="I455" s="229"/>
      <c r="J455" s="42"/>
      <c r="K455" s="42"/>
      <c r="L455" s="46"/>
      <c r="M455" s="230"/>
      <c r="N455" s="231"/>
      <c r="O455" s="86"/>
      <c r="P455" s="86"/>
      <c r="Q455" s="86"/>
      <c r="R455" s="86"/>
      <c r="S455" s="86"/>
      <c r="T455" s="87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T455" s="19" t="s">
        <v>169</v>
      </c>
      <c r="AU455" s="19" t="s">
        <v>83</v>
      </c>
    </row>
    <row r="456" s="2" customFormat="1" ht="24.15" customHeight="1">
      <c r="A456" s="40"/>
      <c r="B456" s="41"/>
      <c r="C456" s="214" t="s">
        <v>1998</v>
      </c>
      <c r="D456" s="214" t="s">
        <v>162</v>
      </c>
      <c r="E456" s="215" t="s">
        <v>4925</v>
      </c>
      <c r="F456" s="216" t="s">
        <v>4926</v>
      </c>
      <c r="G456" s="217" t="s">
        <v>3648</v>
      </c>
      <c r="H456" s="218">
        <v>1</v>
      </c>
      <c r="I456" s="219"/>
      <c r="J456" s="220">
        <f>ROUND(I456*H456,2)</f>
        <v>0</v>
      </c>
      <c r="K456" s="216" t="s">
        <v>166</v>
      </c>
      <c r="L456" s="46"/>
      <c r="M456" s="221" t="s">
        <v>19</v>
      </c>
      <c r="N456" s="222" t="s">
        <v>44</v>
      </c>
      <c r="O456" s="86"/>
      <c r="P456" s="223">
        <f>O456*H456</f>
        <v>0</v>
      </c>
      <c r="Q456" s="223">
        <v>0.0099600000000000001</v>
      </c>
      <c r="R456" s="223">
        <f>Q456*H456</f>
        <v>0.0099600000000000001</v>
      </c>
      <c r="S456" s="223">
        <v>0</v>
      </c>
      <c r="T456" s="224">
        <f>S456*H456</f>
        <v>0</v>
      </c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R456" s="225" t="s">
        <v>263</v>
      </c>
      <c r="AT456" s="225" t="s">
        <v>162</v>
      </c>
      <c r="AU456" s="225" t="s">
        <v>83</v>
      </c>
      <c r="AY456" s="19" t="s">
        <v>160</v>
      </c>
      <c r="BE456" s="226">
        <f>IF(N456="základní",J456,0)</f>
        <v>0</v>
      </c>
      <c r="BF456" s="226">
        <f>IF(N456="snížená",J456,0)</f>
        <v>0</v>
      </c>
      <c r="BG456" s="226">
        <f>IF(N456="zákl. přenesená",J456,0)</f>
        <v>0</v>
      </c>
      <c r="BH456" s="226">
        <f>IF(N456="sníž. přenesená",J456,0)</f>
        <v>0</v>
      </c>
      <c r="BI456" s="226">
        <f>IF(N456="nulová",J456,0)</f>
        <v>0</v>
      </c>
      <c r="BJ456" s="19" t="s">
        <v>81</v>
      </c>
      <c r="BK456" s="226">
        <f>ROUND(I456*H456,2)</f>
        <v>0</v>
      </c>
      <c r="BL456" s="19" t="s">
        <v>263</v>
      </c>
      <c r="BM456" s="225" t="s">
        <v>4927</v>
      </c>
    </row>
    <row r="457" s="2" customFormat="1">
      <c r="A457" s="40"/>
      <c r="B457" s="41"/>
      <c r="C457" s="42"/>
      <c r="D457" s="227" t="s">
        <v>169</v>
      </c>
      <c r="E457" s="42"/>
      <c r="F457" s="228" t="s">
        <v>4928</v>
      </c>
      <c r="G457" s="42"/>
      <c r="H457" s="42"/>
      <c r="I457" s="229"/>
      <c r="J457" s="42"/>
      <c r="K457" s="42"/>
      <c r="L457" s="46"/>
      <c r="M457" s="230"/>
      <c r="N457" s="231"/>
      <c r="O457" s="86"/>
      <c r="P457" s="86"/>
      <c r="Q457" s="86"/>
      <c r="R457" s="86"/>
      <c r="S457" s="86"/>
      <c r="T457" s="87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T457" s="19" t="s">
        <v>169</v>
      </c>
      <c r="AU457" s="19" t="s">
        <v>83</v>
      </c>
    </row>
    <row r="458" s="2" customFormat="1" ht="24.15" customHeight="1">
      <c r="A458" s="40"/>
      <c r="B458" s="41"/>
      <c r="C458" s="214" t="s">
        <v>2003</v>
      </c>
      <c r="D458" s="214" t="s">
        <v>162</v>
      </c>
      <c r="E458" s="215" t="s">
        <v>4929</v>
      </c>
      <c r="F458" s="216" t="s">
        <v>4930</v>
      </c>
      <c r="G458" s="217" t="s">
        <v>3648</v>
      </c>
      <c r="H458" s="218">
        <v>2</v>
      </c>
      <c r="I458" s="219"/>
      <c r="J458" s="220">
        <f>ROUND(I458*H458,2)</f>
        <v>0</v>
      </c>
      <c r="K458" s="216" t="s">
        <v>166</v>
      </c>
      <c r="L458" s="46"/>
      <c r="M458" s="221" t="s">
        <v>19</v>
      </c>
      <c r="N458" s="222" t="s">
        <v>44</v>
      </c>
      <c r="O458" s="86"/>
      <c r="P458" s="223">
        <f>O458*H458</f>
        <v>0</v>
      </c>
      <c r="Q458" s="223">
        <v>0.035479999999999998</v>
      </c>
      <c r="R458" s="223">
        <f>Q458*H458</f>
        <v>0.070959999999999995</v>
      </c>
      <c r="S458" s="223">
        <v>0</v>
      </c>
      <c r="T458" s="224">
        <f>S458*H458</f>
        <v>0</v>
      </c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R458" s="225" t="s">
        <v>263</v>
      </c>
      <c r="AT458" s="225" t="s">
        <v>162</v>
      </c>
      <c r="AU458" s="225" t="s">
        <v>83</v>
      </c>
      <c r="AY458" s="19" t="s">
        <v>160</v>
      </c>
      <c r="BE458" s="226">
        <f>IF(N458="základní",J458,0)</f>
        <v>0</v>
      </c>
      <c r="BF458" s="226">
        <f>IF(N458="snížená",J458,0)</f>
        <v>0</v>
      </c>
      <c r="BG458" s="226">
        <f>IF(N458="zákl. přenesená",J458,0)</f>
        <v>0</v>
      </c>
      <c r="BH458" s="226">
        <f>IF(N458="sníž. přenesená",J458,0)</f>
        <v>0</v>
      </c>
      <c r="BI458" s="226">
        <f>IF(N458="nulová",J458,0)</f>
        <v>0</v>
      </c>
      <c r="BJ458" s="19" t="s">
        <v>81</v>
      </c>
      <c r="BK458" s="226">
        <f>ROUND(I458*H458,2)</f>
        <v>0</v>
      </c>
      <c r="BL458" s="19" t="s">
        <v>263</v>
      </c>
      <c r="BM458" s="225" t="s">
        <v>4931</v>
      </c>
    </row>
    <row r="459" s="2" customFormat="1">
      <c r="A459" s="40"/>
      <c r="B459" s="41"/>
      <c r="C459" s="42"/>
      <c r="D459" s="227" t="s">
        <v>169</v>
      </c>
      <c r="E459" s="42"/>
      <c r="F459" s="228" t="s">
        <v>4932</v>
      </c>
      <c r="G459" s="42"/>
      <c r="H459" s="42"/>
      <c r="I459" s="229"/>
      <c r="J459" s="42"/>
      <c r="K459" s="42"/>
      <c r="L459" s="46"/>
      <c r="M459" s="230"/>
      <c r="N459" s="231"/>
      <c r="O459" s="86"/>
      <c r="P459" s="86"/>
      <c r="Q459" s="86"/>
      <c r="R459" s="86"/>
      <c r="S459" s="86"/>
      <c r="T459" s="87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T459" s="19" t="s">
        <v>169</v>
      </c>
      <c r="AU459" s="19" t="s">
        <v>83</v>
      </c>
    </row>
    <row r="460" s="2" customFormat="1" ht="37.8" customHeight="1">
      <c r="A460" s="40"/>
      <c r="B460" s="41"/>
      <c r="C460" s="214" t="s">
        <v>2010</v>
      </c>
      <c r="D460" s="214" t="s">
        <v>162</v>
      </c>
      <c r="E460" s="215" t="s">
        <v>4933</v>
      </c>
      <c r="F460" s="216" t="s">
        <v>4934</v>
      </c>
      <c r="G460" s="217" t="s">
        <v>3648</v>
      </c>
      <c r="H460" s="218">
        <v>1</v>
      </c>
      <c r="I460" s="219"/>
      <c r="J460" s="220">
        <f>ROUND(I460*H460,2)</f>
        <v>0</v>
      </c>
      <c r="K460" s="216" t="s">
        <v>166</v>
      </c>
      <c r="L460" s="46"/>
      <c r="M460" s="221" t="s">
        <v>19</v>
      </c>
      <c r="N460" s="222" t="s">
        <v>44</v>
      </c>
      <c r="O460" s="86"/>
      <c r="P460" s="223">
        <f>O460*H460</f>
        <v>0</v>
      </c>
      <c r="Q460" s="223">
        <v>0.037479999999999999</v>
      </c>
      <c r="R460" s="223">
        <f>Q460*H460</f>
        <v>0.037479999999999999</v>
      </c>
      <c r="S460" s="223">
        <v>0</v>
      </c>
      <c r="T460" s="224">
        <f>S460*H460</f>
        <v>0</v>
      </c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R460" s="225" t="s">
        <v>263</v>
      </c>
      <c r="AT460" s="225" t="s">
        <v>162</v>
      </c>
      <c r="AU460" s="225" t="s">
        <v>83</v>
      </c>
      <c r="AY460" s="19" t="s">
        <v>160</v>
      </c>
      <c r="BE460" s="226">
        <f>IF(N460="základní",J460,0)</f>
        <v>0</v>
      </c>
      <c r="BF460" s="226">
        <f>IF(N460="snížená",J460,0)</f>
        <v>0</v>
      </c>
      <c r="BG460" s="226">
        <f>IF(N460="zákl. přenesená",J460,0)</f>
        <v>0</v>
      </c>
      <c r="BH460" s="226">
        <f>IF(N460="sníž. přenesená",J460,0)</f>
        <v>0</v>
      </c>
      <c r="BI460" s="226">
        <f>IF(N460="nulová",J460,0)</f>
        <v>0</v>
      </c>
      <c r="BJ460" s="19" t="s">
        <v>81</v>
      </c>
      <c r="BK460" s="226">
        <f>ROUND(I460*H460,2)</f>
        <v>0</v>
      </c>
      <c r="BL460" s="19" t="s">
        <v>263</v>
      </c>
      <c r="BM460" s="225" t="s">
        <v>4935</v>
      </c>
    </row>
    <row r="461" s="2" customFormat="1">
      <c r="A461" s="40"/>
      <c r="B461" s="41"/>
      <c r="C461" s="42"/>
      <c r="D461" s="227" t="s">
        <v>169</v>
      </c>
      <c r="E461" s="42"/>
      <c r="F461" s="228" t="s">
        <v>4936</v>
      </c>
      <c r="G461" s="42"/>
      <c r="H461" s="42"/>
      <c r="I461" s="229"/>
      <c r="J461" s="42"/>
      <c r="K461" s="42"/>
      <c r="L461" s="46"/>
      <c r="M461" s="230"/>
      <c r="N461" s="231"/>
      <c r="O461" s="86"/>
      <c r="P461" s="86"/>
      <c r="Q461" s="86"/>
      <c r="R461" s="86"/>
      <c r="S461" s="86"/>
      <c r="T461" s="87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T461" s="19" t="s">
        <v>169</v>
      </c>
      <c r="AU461" s="19" t="s">
        <v>83</v>
      </c>
    </row>
    <row r="462" s="2" customFormat="1" ht="16.5" customHeight="1">
      <c r="A462" s="40"/>
      <c r="B462" s="41"/>
      <c r="C462" s="214" t="s">
        <v>2015</v>
      </c>
      <c r="D462" s="214" t="s">
        <v>162</v>
      </c>
      <c r="E462" s="215" t="s">
        <v>4937</v>
      </c>
      <c r="F462" s="216" t="s">
        <v>4938</v>
      </c>
      <c r="G462" s="217" t="s">
        <v>3648</v>
      </c>
      <c r="H462" s="218">
        <v>1</v>
      </c>
      <c r="I462" s="219"/>
      <c r="J462" s="220">
        <f>ROUND(I462*H462,2)</f>
        <v>0</v>
      </c>
      <c r="K462" s="216" t="s">
        <v>166</v>
      </c>
      <c r="L462" s="46"/>
      <c r="M462" s="221" t="s">
        <v>19</v>
      </c>
      <c r="N462" s="222" t="s">
        <v>44</v>
      </c>
      <c r="O462" s="86"/>
      <c r="P462" s="223">
        <f>O462*H462</f>
        <v>0</v>
      </c>
      <c r="Q462" s="223">
        <v>0.00042000000000000002</v>
      </c>
      <c r="R462" s="223">
        <f>Q462*H462</f>
        <v>0.00042000000000000002</v>
      </c>
      <c r="S462" s="223">
        <v>0</v>
      </c>
      <c r="T462" s="224">
        <f>S462*H462</f>
        <v>0</v>
      </c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R462" s="225" t="s">
        <v>263</v>
      </c>
      <c r="AT462" s="225" t="s">
        <v>162</v>
      </c>
      <c r="AU462" s="225" t="s">
        <v>83</v>
      </c>
      <c r="AY462" s="19" t="s">
        <v>160</v>
      </c>
      <c r="BE462" s="226">
        <f>IF(N462="základní",J462,0)</f>
        <v>0</v>
      </c>
      <c r="BF462" s="226">
        <f>IF(N462="snížená",J462,0)</f>
        <v>0</v>
      </c>
      <c r="BG462" s="226">
        <f>IF(N462="zákl. přenesená",J462,0)</f>
        <v>0</v>
      </c>
      <c r="BH462" s="226">
        <f>IF(N462="sníž. přenesená",J462,0)</f>
        <v>0</v>
      </c>
      <c r="BI462" s="226">
        <f>IF(N462="nulová",J462,0)</f>
        <v>0</v>
      </c>
      <c r="BJ462" s="19" t="s">
        <v>81</v>
      </c>
      <c r="BK462" s="226">
        <f>ROUND(I462*H462,2)</f>
        <v>0</v>
      </c>
      <c r="BL462" s="19" t="s">
        <v>263</v>
      </c>
      <c r="BM462" s="225" t="s">
        <v>4939</v>
      </c>
    </row>
    <row r="463" s="2" customFormat="1">
      <c r="A463" s="40"/>
      <c r="B463" s="41"/>
      <c r="C463" s="42"/>
      <c r="D463" s="227" t="s">
        <v>169</v>
      </c>
      <c r="E463" s="42"/>
      <c r="F463" s="228" t="s">
        <v>4940</v>
      </c>
      <c r="G463" s="42"/>
      <c r="H463" s="42"/>
      <c r="I463" s="229"/>
      <c r="J463" s="42"/>
      <c r="K463" s="42"/>
      <c r="L463" s="46"/>
      <c r="M463" s="230"/>
      <c r="N463" s="231"/>
      <c r="O463" s="86"/>
      <c r="P463" s="86"/>
      <c r="Q463" s="86"/>
      <c r="R463" s="86"/>
      <c r="S463" s="86"/>
      <c r="T463" s="87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T463" s="19" t="s">
        <v>169</v>
      </c>
      <c r="AU463" s="19" t="s">
        <v>83</v>
      </c>
    </row>
    <row r="464" s="2" customFormat="1" ht="24.15" customHeight="1">
      <c r="A464" s="40"/>
      <c r="B464" s="41"/>
      <c r="C464" s="255" t="s">
        <v>2020</v>
      </c>
      <c r="D464" s="255" t="s">
        <v>242</v>
      </c>
      <c r="E464" s="256" t="s">
        <v>4941</v>
      </c>
      <c r="F464" s="257" t="s">
        <v>4942</v>
      </c>
      <c r="G464" s="258" t="s">
        <v>287</v>
      </c>
      <c r="H464" s="259">
        <v>1</v>
      </c>
      <c r="I464" s="260"/>
      <c r="J464" s="261">
        <f>ROUND(I464*H464,2)</f>
        <v>0</v>
      </c>
      <c r="K464" s="257" t="s">
        <v>166</v>
      </c>
      <c r="L464" s="262"/>
      <c r="M464" s="263" t="s">
        <v>19</v>
      </c>
      <c r="N464" s="264" t="s">
        <v>44</v>
      </c>
      <c r="O464" s="86"/>
      <c r="P464" s="223">
        <f>O464*H464</f>
        <v>0</v>
      </c>
      <c r="Q464" s="223">
        <v>0.01</v>
      </c>
      <c r="R464" s="223">
        <f>Q464*H464</f>
        <v>0.01</v>
      </c>
      <c r="S464" s="223">
        <v>0</v>
      </c>
      <c r="T464" s="224">
        <f>S464*H464</f>
        <v>0</v>
      </c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R464" s="225" t="s">
        <v>368</v>
      </c>
      <c r="AT464" s="225" t="s">
        <v>242</v>
      </c>
      <c r="AU464" s="225" t="s">
        <v>83</v>
      </c>
      <c r="AY464" s="19" t="s">
        <v>160</v>
      </c>
      <c r="BE464" s="226">
        <f>IF(N464="základní",J464,0)</f>
        <v>0</v>
      </c>
      <c r="BF464" s="226">
        <f>IF(N464="snížená",J464,0)</f>
        <v>0</v>
      </c>
      <c r="BG464" s="226">
        <f>IF(N464="zákl. přenesená",J464,0)</f>
        <v>0</v>
      </c>
      <c r="BH464" s="226">
        <f>IF(N464="sníž. přenesená",J464,0)</f>
        <v>0</v>
      </c>
      <c r="BI464" s="226">
        <f>IF(N464="nulová",J464,0)</f>
        <v>0</v>
      </c>
      <c r="BJ464" s="19" t="s">
        <v>81</v>
      </c>
      <c r="BK464" s="226">
        <f>ROUND(I464*H464,2)</f>
        <v>0</v>
      </c>
      <c r="BL464" s="19" t="s">
        <v>263</v>
      </c>
      <c r="BM464" s="225" t="s">
        <v>4943</v>
      </c>
    </row>
    <row r="465" s="2" customFormat="1" ht="16.5" customHeight="1">
      <c r="A465" s="40"/>
      <c r="B465" s="41"/>
      <c r="C465" s="214" t="s">
        <v>2025</v>
      </c>
      <c r="D465" s="214" t="s">
        <v>162</v>
      </c>
      <c r="E465" s="215" t="s">
        <v>4944</v>
      </c>
      <c r="F465" s="216" t="s">
        <v>4945</v>
      </c>
      <c r="G465" s="217" t="s">
        <v>287</v>
      </c>
      <c r="H465" s="218">
        <v>1</v>
      </c>
      <c r="I465" s="219"/>
      <c r="J465" s="220">
        <f>ROUND(I465*H465,2)</f>
        <v>0</v>
      </c>
      <c r="K465" s="216" t="s">
        <v>166</v>
      </c>
      <c r="L465" s="46"/>
      <c r="M465" s="221" t="s">
        <v>19</v>
      </c>
      <c r="N465" s="222" t="s">
        <v>44</v>
      </c>
      <c r="O465" s="86"/>
      <c r="P465" s="223">
        <f>O465*H465</f>
        <v>0</v>
      </c>
      <c r="Q465" s="223">
        <v>0</v>
      </c>
      <c r="R465" s="223">
        <f>Q465*H465</f>
        <v>0</v>
      </c>
      <c r="S465" s="223">
        <v>0</v>
      </c>
      <c r="T465" s="224">
        <f>S465*H465</f>
        <v>0</v>
      </c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R465" s="225" t="s">
        <v>263</v>
      </c>
      <c r="AT465" s="225" t="s">
        <v>162</v>
      </c>
      <c r="AU465" s="225" t="s">
        <v>83</v>
      </c>
      <c r="AY465" s="19" t="s">
        <v>160</v>
      </c>
      <c r="BE465" s="226">
        <f>IF(N465="základní",J465,0)</f>
        <v>0</v>
      </c>
      <c r="BF465" s="226">
        <f>IF(N465="snížená",J465,0)</f>
        <v>0</v>
      </c>
      <c r="BG465" s="226">
        <f>IF(N465="zákl. přenesená",J465,0)</f>
        <v>0</v>
      </c>
      <c r="BH465" s="226">
        <f>IF(N465="sníž. přenesená",J465,0)</f>
        <v>0</v>
      </c>
      <c r="BI465" s="226">
        <f>IF(N465="nulová",J465,0)</f>
        <v>0</v>
      </c>
      <c r="BJ465" s="19" t="s">
        <v>81</v>
      </c>
      <c r="BK465" s="226">
        <f>ROUND(I465*H465,2)</f>
        <v>0</v>
      </c>
      <c r="BL465" s="19" t="s">
        <v>263</v>
      </c>
      <c r="BM465" s="225" t="s">
        <v>4946</v>
      </c>
    </row>
    <row r="466" s="2" customFormat="1">
      <c r="A466" s="40"/>
      <c r="B466" s="41"/>
      <c r="C466" s="42"/>
      <c r="D466" s="227" t="s">
        <v>169</v>
      </c>
      <c r="E466" s="42"/>
      <c r="F466" s="228" t="s">
        <v>4947</v>
      </c>
      <c r="G466" s="42"/>
      <c r="H466" s="42"/>
      <c r="I466" s="229"/>
      <c r="J466" s="42"/>
      <c r="K466" s="42"/>
      <c r="L466" s="46"/>
      <c r="M466" s="230"/>
      <c r="N466" s="231"/>
      <c r="O466" s="86"/>
      <c r="P466" s="86"/>
      <c r="Q466" s="86"/>
      <c r="R466" s="86"/>
      <c r="S466" s="86"/>
      <c r="T466" s="87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T466" s="19" t="s">
        <v>169</v>
      </c>
      <c r="AU466" s="19" t="s">
        <v>83</v>
      </c>
    </row>
    <row r="467" s="2" customFormat="1" ht="24.15" customHeight="1">
      <c r="A467" s="40"/>
      <c r="B467" s="41"/>
      <c r="C467" s="255" t="s">
        <v>2030</v>
      </c>
      <c r="D467" s="255" t="s">
        <v>242</v>
      </c>
      <c r="E467" s="256" t="s">
        <v>4948</v>
      </c>
      <c r="F467" s="257" t="s">
        <v>4949</v>
      </c>
      <c r="G467" s="258" t="s">
        <v>287</v>
      </c>
      <c r="H467" s="259">
        <v>1</v>
      </c>
      <c r="I467" s="260"/>
      <c r="J467" s="261">
        <f>ROUND(I467*H467,2)</f>
        <v>0</v>
      </c>
      <c r="K467" s="257" t="s">
        <v>166</v>
      </c>
      <c r="L467" s="262"/>
      <c r="M467" s="263" t="s">
        <v>19</v>
      </c>
      <c r="N467" s="264" t="s">
        <v>44</v>
      </c>
      <c r="O467" s="86"/>
      <c r="P467" s="223">
        <f>O467*H467</f>
        <v>0</v>
      </c>
      <c r="Q467" s="223">
        <v>0.0030000000000000001</v>
      </c>
      <c r="R467" s="223">
        <f>Q467*H467</f>
        <v>0.0030000000000000001</v>
      </c>
      <c r="S467" s="223">
        <v>0</v>
      </c>
      <c r="T467" s="224">
        <f>S467*H467</f>
        <v>0</v>
      </c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R467" s="225" t="s">
        <v>368</v>
      </c>
      <c r="AT467" s="225" t="s">
        <v>242</v>
      </c>
      <c r="AU467" s="225" t="s">
        <v>83</v>
      </c>
      <c r="AY467" s="19" t="s">
        <v>160</v>
      </c>
      <c r="BE467" s="226">
        <f>IF(N467="základní",J467,0)</f>
        <v>0</v>
      </c>
      <c r="BF467" s="226">
        <f>IF(N467="snížená",J467,0)</f>
        <v>0</v>
      </c>
      <c r="BG467" s="226">
        <f>IF(N467="zákl. přenesená",J467,0)</f>
        <v>0</v>
      </c>
      <c r="BH467" s="226">
        <f>IF(N467="sníž. přenesená",J467,0)</f>
        <v>0</v>
      </c>
      <c r="BI467" s="226">
        <f>IF(N467="nulová",J467,0)</f>
        <v>0</v>
      </c>
      <c r="BJ467" s="19" t="s">
        <v>81</v>
      </c>
      <c r="BK467" s="226">
        <f>ROUND(I467*H467,2)</f>
        <v>0</v>
      </c>
      <c r="BL467" s="19" t="s">
        <v>263</v>
      </c>
      <c r="BM467" s="225" t="s">
        <v>4950</v>
      </c>
    </row>
    <row r="468" s="2" customFormat="1" ht="16.5" customHeight="1">
      <c r="A468" s="40"/>
      <c r="B468" s="41"/>
      <c r="C468" s="214" t="s">
        <v>2035</v>
      </c>
      <c r="D468" s="214" t="s">
        <v>162</v>
      </c>
      <c r="E468" s="215" t="s">
        <v>4951</v>
      </c>
      <c r="F468" s="216" t="s">
        <v>4952</v>
      </c>
      <c r="G468" s="217" t="s">
        <v>287</v>
      </c>
      <c r="H468" s="218">
        <v>3</v>
      </c>
      <c r="I468" s="219"/>
      <c r="J468" s="220">
        <f>ROUND(I468*H468,2)</f>
        <v>0</v>
      </c>
      <c r="K468" s="216" t="s">
        <v>166</v>
      </c>
      <c r="L468" s="46"/>
      <c r="M468" s="221" t="s">
        <v>19</v>
      </c>
      <c r="N468" s="222" t="s">
        <v>44</v>
      </c>
      <c r="O468" s="86"/>
      <c r="P468" s="223">
        <f>O468*H468</f>
        <v>0</v>
      </c>
      <c r="Q468" s="223">
        <v>0</v>
      </c>
      <c r="R468" s="223">
        <f>Q468*H468</f>
        <v>0</v>
      </c>
      <c r="S468" s="223">
        <v>0</v>
      </c>
      <c r="T468" s="224">
        <f>S468*H468</f>
        <v>0</v>
      </c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R468" s="225" t="s">
        <v>263</v>
      </c>
      <c r="AT468" s="225" t="s">
        <v>162</v>
      </c>
      <c r="AU468" s="225" t="s">
        <v>83</v>
      </c>
      <c r="AY468" s="19" t="s">
        <v>160</v>
      </c>
      <c r="BE468" s="226">
        <f>IF(N468="základní",J468,0)</f>
        <v>0</v>
      </c>
      <c r="BF468" s="226">
        <f>IF(N468="snížená",J468,0)</f>
        <v>0</v>
      </c>
      <c r="BG468" s="226">
        <f>IF(N468="zákl. přenesená",J468,0)</f>
        <v>0</v>
      </c>
      <c r="BH468" s="226">
        <f>IF(N468="sníž. přenesená",J468,0)</f>
        <v>0</v>
      </c>
      <c r="BI468" s="226">
        <f>IF(N468="nulová",J468,0)</f>
        <v>0</v>
      </c>
      <c r="BJ468" s="19" t="s">
        <v>81</v>
      </c>
      <c r="BK468" s="226">
        <f>ROUND(I468*H468,2)</f>
        <v>0</v>
      </c>
      <c r="BL468" s="19" t="s">
        <v>263</v>
      </c>
      <c r="BM468" s="225" t="s">
        <v>4953</v>
      </c>
    </row>
    <row r="469" s="2" customFormat="1">
      <c r="A469" s="40"/>
      <c r="B469" s="41"/>
      <c r="C469" s="42"/>
      <c r="D469" s="227" t="s">
        <v>169</v>
      </c>
      <c r="E469" s="42"/>
      <c r="F469" s="228" t="s">
        <v>4954</v>
      </c>
      <c r="G469" s="42"/>
      <c r="H469" s="42"/>
      <c r="I469" s="229"/>
      <c r="J469" s="42"/>
      <c r="K469" s="42"/>
      <c r="L469" s="46"/>
      <c r="M469" s="230"/>
      <c r="N469" s="231"/>
      <c r="O469" s="86"/>
      <c r="P469" s="86"/>
      <c r="Q469" s="86"/>
      <c r="R469" s="86"/>
      <c r="S469" s="86"/>
      <c r="T469" s="87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T469" s="19" t="s">
        <v>169</v>
      </c>
      <c r="AU469" s="19" t="s">
        <v>83</v>
      </c>
    </row>
    <row r="470" s="13" customFormat="1">
      <c r="A470" s="13"/>
      <c r="B470" s="232"/>
      <c r="C470" s="233"/>
      <c r="D470" s="234" t="s">
        <v>171</v>
      </c>
      <c r="E470" s="235" t="s">
        <v>19</v>
      </c>
      <c r="F470" s="236" t="s">
        <v>4955</v>
      </c>
      <c r="G470" s="233"/>
      <c r="H470" s="237">
        <v>3</v>
      </c>
      <c r="I470" s="238"/>
      <c r="J470" s="233"/>
      <c r="K470" s="233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171</v>
      </c>
      <c r="AU470" s="243" t="s">
        <v>83</v>
      </c>
      <c r="AV470" s="13" t="s">
        <v>83</v>
      </c>
      <c r="AW470" s="13" t="s">
        <v>35</v>
      </c>
      <c r="AX470" s="13" t="s">
        <v>81</v>
      </c>
      <c r="AY470" s="243" t="s">
        <v>160</v>
      </c>
    </row>
    <row r="471" s="2" customFormat="1" ht="24.15" customHeight="1">
      <c r="A471" s="40"/>
      <c r="B471" s="41"/>
      <c r="C471" s="255" t="s">
        <v>2043</v>
      </c>
      <c r="D471" s="255" t="s">
        <v>242</v>
      </c>
      <c r="E471" s="256" t="s">
        <v>4956</v>
      </c>
      <c r="F471" s="257" t="s">
        <v>4957</v>
      </c>
      <c r="G471" s="258" t="s">
        <v>287</v>
      </c>
      <c r="H471" s="259">
        <v>3</v>
      </c>
      <c r="I471" s="260"/>
      <c r="J471" s="261">
        <f>ROUND(I471*H471,2)</f>
        <v>0</v>
      </c>
      <c r="K471" s="257" t="s">
        <v>166</v>
      </c>
      <c r="L471" s="262"/>
      <c r="M471" s="263" t="s">
        <v>19</v>
      </c>
      <c r="N471" s="264" t="s">
        <v>44</v>
      </c>
      <c r="O471" s="86"/>
      <c r="P471" s="223">
        <f>O471*H471</f>
        <v>0</v>
      </c>
      <c r="Q471" s="223">
        <v>0.00020000000000000001</v>
      </c>
      <c r="R471" s="223">
        <f>Q471*H471</f>
        <v>0.00060000000000000006</v>
      </c>
      <c r="S471" s="223">
        <v>0</v>
      </c>
      <c r="T471" s="224">
        <f>S471*H471</f>
        <v>0</v>
      </c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R471" s="225" t="s">
        <v>368</v>
      </c>
      <c r="AT471" s="225" t="s">
        <v>242</v>
      </c>
      <c r="AU471" s="225" t="s">
        <v>83</v>
      </c>
      <c r="AY471" s="19" t="s">
        <v>160</v>
      </c>
      <c r="BE471" s="226">
        <f>IF(N471="základní",J471,0)</f>
        <v>0</v>
      </c>
      <c r="BF471" s="226">
        <f>IF(N471="snížená",J471,0)</f>
        <v>0</v>
      </c>
      <c r="BG471" s="226">
        <f>IF(N471="zákl. přenesená",J471,0)</f>
        <v>0</v>
      </c>
      <c r="BH471" s="226">
        <f>IF(N471="sníž. přenesená",J471,0)</f>
        <v>0</v>
      </c>
      <c r="BI471" s="226">
        <f>IF(N471="nulová",J471,0)</f>
        <v>0</v>
      </c>
      <c r="BJ471" s="19" t="s">
        <v>81</v>
      </c>
      <c r="BK471" s="226">
        <f>ROUND(I471*H471,2)</f>
        <v>0</v>
      </c>
      <c r="BL471" s="19" t="s">
        <v>263</v>
      </c>
      <c r="BM471" s="225" t="s">
        <v>4958</v>
      </c>
    </row>
    <row r="472" s="2" customFormat="1" ht="16.5" customHeight="1">
      <c r="A472" s="40"/>
      <c r="B472" s="41"/>
      <c r="C472" s="214" t="s">
        <v>2046</v>
      </c>
      <c r="D472" s="214" t="s">
        <v>162</v>
      </c>
      <c r="E472" s="215" t="s">
        <v>4959</v>
      </c>
      <c r="F472" s="216" t="s">
        <v>4960</v>
      </c>
      <c r="G472" s="217" t="s">
        <v>287</v>
      </c>
      <c r="H472" s="218">
        <v>2</v>
      </c>
      <c r="I472" s="219"/>
      <c r="J472" s="220">
        <f>ROUND(I472*H472,2)</f>
        <v>0</v>
      </c>
      <c r="K472" s="216" t="s">
        <v>166</v>
      </c>
      <c r="L472" s="46"/>
      <c r="M472" s="221" t="s">
        <v>19</v>
      </c>
      <c r="N472" s="222" t="s">
        <v>44</v>
      </c>
      <c r="O472" s="86"/>
      <c r="P472" s="223">
        <f>O472*H472</f>
        <v>0</v>
      </c>
      <c r="Q472" s="223">
        <v>0</v>
      </c>
      <c r="R472" s="223">
        <f>Q472*H472</f>
        <v>0</v>
      </c>
      <c r="S472" s="223">
        <v>0</v>
      </c>
      <c r="T472" s="224">
        <f>S472*H472</f>
        <v>0</v>
      </c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R472" s="225" t="s">
        <v>263</v>
      </c>
      <c r="AT472" s="225" t="s">
        <v>162</v>
      </c>
      <c r="AU472" s="225" t="s">
        <v>83</v>
      </c>
      <c r="AY472" s="19" t="s">
        <v>160</v>
      </c>
      <c r="BE472" s="226">
        <f>IF(N472="základní",J472,0)</f>
        <v>0</v>
      </c>
      <c r="BF472" s="226">
        <f>IF(N472="snížená",J472,0)</f>
        <v>0</v>
      </c>
      <c r="BG472" s="226">
        <f>IF(N472="zákl. přenesená",J472,0)</f>
        <v>0</v>
      </c>
      <c r="BH472" s="226">
        <f>IF(N472="sníž. přenesená",J472,0)</f>
        <v>0</v>
      </c>
      <c r="BI472" s="226">
        <f>IF(N472="nulová",J472,0)</f>
        <v>0</v>
      </c>
      <c r="BJ472" s="19" t="s">
        <v>81</v>
      </c>
      <c r="BK472" s="226">
        <f>ROUND(I472*H472,2)</f>
        <v>0</v>
      </c>
      <c r="BL472" s="19" t="s">
        <v>263</v>
      </c>
      <c r="BM472" s="225" t="s">
        <v>4961</v>
      </c>
    </row>
    <row r="473" s="2" customFormat="1">
      <c r="A473" s="40"/>
      <c r="B473" s="41"/>
      <c r="C473" s="42"/>
      <c r="D473" s="227" t="s">
        <v>169</v>
      </c>
      <c r="E473" s="42"/>
      <c r="F473" s="228" t="s">
        <v>4962</v>
      </c>
      <c r="G473" s="42"/>
      <c r="H473" s="42"/>
      <c r="I473" s="229"/>
      <c r="J473" s="42"/>
      <c r="K473" s="42"/>
      <c r="L473" s="46"/>
      <c r="M473" s="230"/>
      <c r="N473" s="231"/>
      <c r="O473" s="86"/>
      <c r="P473" s="86"/>
      <c r="Q473" s="86"/>
      <c r="R473" s="86"/>
      <c r="S473" s="86"/>
      <c r="T473" s="87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T473" s="19" t="s">
        <v>169</v>
      </c>
      <c r="AU473" s="19" t="s">
        <v>83</v>
      </c>
    </row>
    <row r="474" s="2" customFormat="1" ht="24.15" customHeight="1">
      <c r="A474" s="40"/>
      <c r="B474" s="41"/>
      <c r="C474" s="255" t="s">
        <v>2050</v>
      </c>
      <c r="D474" s="255" t="s">
        <v>242</v>
      </c>
      <c r="E474" s="256" t="s">
        <v>4963</v>
      </c>
      <c r="F474" s="257" t="s">
        <v>4964</v>
      </c>
      <c r="G474" s="258" t="s">
        <v>287</v>
      </c>
      <c r="H474" s="259">
        <v>2</v>
      </c>
      <c r="I474" s="260"/>
      <c r="J474" s="261">
        <f>ROUND(I474*H474,2)</f>
        <v>0</v>
      </c>
      <c r="K474" s="257" t="s">
        <v>166</v>
      </c>
      <c r="L474" s="262"/>
      <c r="M474" s="263" t="s">
        <v>19</v>
      </c>
      <c r="N474" s="264" t="s">
        <v>44</v>
      </c>
      <c r="O474" s="86"/>
      <c r="P474" s="223">
        <f>O474*H474</f>
        <v>0</v>
      </c>
      <c r="Q474" s="223">
        <v>0.00084999999999999995</v>
      </c>
      <c r="R474" s="223">
        <f>Q474*H474</f>
        <v>0.0016999999999999999</v>
      </c>
      <c r="S474" s="223">
        <v>0</v>
      </c>
      <c r="T474" s="224">
        <f>S474*H474</f>
        <v>0</v>
      </c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R474" s="225" t="s">
        <v>368</v>
      </c>
      <c r="AT474" s="225" t="s">
        <v>242</v>
      </c>
      <c r="AU474" s="225" t="s">
        <v>83</v>
      </c>
      <c r="AY474" s="19" t="s">
        <v>160</v>
      </c>
      <c r="BE474" s="226">
        <f>IF(N474="základní",J474,0)</f>
        <v>0</v>
      </c>
      <c r="BF474" s="226">
        <f>IF(N474="snížená",J474,0)</f>
        <v>0</v>
      </c>
      <c r="BG474" s="226">
        <f>IF(N474="zákl. přenesená",J474,0)</f>
        <v>0</v>
      </c>
      <c r="BH474" s="226">
        <f>IF(N474="sníž. přenesená",J474,0)</f>
        <v>0</v>
      </c>
      <c r="BI474" s="226">
        <f>IF(N474="nulová",J474,0)</f>
        <v>0</v>
      </c>
      <c r="BJ474" s="19" t="s">
        <v>81</v>
      </c>
      <c r="BK474" s="226">
        <f>ROUND(I474*H474,2)</f>
        <v>0</v>
      </c>
      <c r="BL474" s="19" t="s">
        <v>263</v>
      </c>
      <c r="BM474" s="225" t="s">
        <v>4965</v>
      </c>
    </row>
    <row r="475" s="2" customFormat="1" ht="16.5" customHeight="1">
      <c r="A475" s="40"/>
      <c r="B475" s="41"/>
      <c r="C475" s="214" t="s">
        <v>2055</v>
      </c>
      <c r="D475" s="214" t="s">
        <v>162</v>
      </c>
      <c r="E475" s="215" t="s">
        <v>4966</v>
      </c>
      <c r="F475" s="216" t="s">
        <v>4967</v>
      </c>
      <c r="G475" s="217" t="s">
        <v>287</v>
      </c>
      <c r="H475" s="218">
        <v>3</v>
      </c>
      <c r="I475" s="219"/>
      <c r="J475" s="220">
        <f>ROUND(I475*H475,2)</f>
        <v>0</v>
      </c>
      <c r="K475" s="216" t="s">
        <v>166</v>
      </c>
      <c r="L475" s="46"/>
      <c r="M475" s="221" t="s">
        <v>19</v>
      </c>
      <c r="N475" s="222" t="s">
        <v>44</v>
      </c>
      <c r="O475" s="86"/>
      <c r="P475" s="223">
        <f>O475*H475</f>
        <v>0</v>
      </c>
      <c r="Q475" s="223">
        <v>0</v>
      </c>
      <c r="R475" s="223">
        <f>Q475*H475</f>
        <v>0</v>
      </c>
      <c r="S475" s="223">
        <v>0</v>
      </c>
      <c r="T475" s="224">
        <f>S475*H475</f>
        <v>0</v>
      </c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R475" s="225" t="s">
        <v>263</v>
      </c>
      <c r="AT475" s="225" t="s">
        <v>162</v>
      </c>
      <c r="AU475" s="225" t="s">
        <v>83</v>
      </c>
      <c r="AY475" s="19" t="s">
        <v>160</v>
      </c>
      <c r="BE475" s="226">
        <f>IF(N475="základní",J475,0)</f>
        <v>0</v>
      </c>
      <c r="BF475" s="226">
        <f>IF(N475="snížená",J475,0)</f>
        <v>0</v>
      </c>
      <c r="BG475" s="226">
        <f>IF(N475="zákl. přenesená",J475,0)</f>
        <v>0</v>
      </c>
      <c r="BH475" s="226">
        <f>IF(N475="sníž. přenesená",J475,0)</f>
        <v>0</v>
      </c>
      <c r="BI475" s="226">
        <f>IF(N475="nulová",J475,0)</f>
        <v>0</v>
      </c>
      <c r="BJ475" s="19" t="s">
        <v>81</v>
      </c>
      <c r="BK475" s="226">
        <f>ROUND(I475*H475,2)</f>
        <v>0</v>
      </c>
      <c r="BL475" s="19" t="s">
        <v>263</v>
      </c>
      <c r="BM475" s="225" t="s">
        <v>4968</v>
      </c>
    </row>
    <row r="476" s="2" customFormat="1">
      <c r="A476" s="40"/>
      <c r="B476" s="41"/>
      <c r="C476" s="42"/>
      <c r="D476" s="227" t="s">
        <v>169</v>
      </c>
      <c r="E476" s="42"/>
      <c r="F476" s="228" t="s">
        <v>4969</v>
      </c>
      <c r="G476" s="42"/>
      <c r="H476" s="42"/>
      <c r="I476" s="229"/>
      <c r="J476" s="42"/>
      <c r="K476" s="42"/>
      <c r="L476" s="46"/>
      <c r="M476" s="230"/>
      <c r="N476" s="231"/>
      <c r="O476" s="86"/>
      <c r="P476" s="86"/>
      <c r="Q476" s="86"/>
      <c r="R476" s="86"/>
      <c r="S476" s="86"/>
      <c r="T476" s="87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T476" s="19" t="s">
        <v>169</v>
      </c>
      <c r="AU476" s="19" t="s">
        <v>83</v>
      </c>
    </row>
    <row r="477" s="13" customFormat="1">
      <c r="A477" s="13"/>
      <c r="B477" s="232"/>
      <c r="C477" s="233"/>
      <c r="D477" s="234" t="s">
        <v>171</v>
      </c>
      <c r="E477" s="235" t="s">
        <v>19</v>
      </c>
      <c r="F477" s="236" t="s">
        <v>4955</v>
      </c>
      <c r="G477" s="233"/>
      <c r="H477" s="237">
        <v>3</v>
      </c>
      <c r="I477" s="238"/>
      <c r="J477" s="233"/>
      <c r="K477" s="233"/>
      <c r="L477" s="239"/>
      <c r="M477" s="240"/>
      <c r="N477" s="241"/>
      <c r="O477" s="241"/>
      <c r="P477" s="241"/>
      <c r="Q477" s="241"/>
      <c r="R477" s="241"/>
      <c r="S477" s="241"/>
      <c r="T477" s="24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3" t="s">
        <v>171</v>
      </c>
      <c r="AU477" s="243" t="s">
        <v>83</v>
      </c>
      <c r="AV477" s="13" t="s">
        <v>83</v>
      </c>
      <c r="AW477" s="13" t="s">
        <v>35</v>
      </c>
      <c r="AX477" s="13" t="s">
        <v>81</v>
      </c>
      <c r="AY477" s="243" t="s">
        <v>160</v>
      </c>
    </row>
    <row r="478" s="2" customFormat="1" ht="21.75" customHeight="1">
      <c r="A478" s="40"/>
      <c r="B478" s="41"/>
      <c r="C478" s="255" t="s">
        <v>2064</v>
      </c>
      <c r="D478" s="255" t="s">
        <v>242</v>
      </c>
      <c r="E478" s="256" t="s">
        <v>4970</v>
      </c>
      <c r="F478" s="257" t="s">
        <v>4971</v>
      </c>
      <c r="G478" s="258" t="s">
        <v>287</v>
      </c>
      <c r="H478" s="259">
        <v>3</v>
      </c>
      <c r="I478" s="260"/>
      <c r="J478" s="261">
        <f>ROUND(I478*H478,2)</f>
        <v>0</v>
      </c>
      <c r="K478" s="257" t="s">
        <v>166</v>
      </c>
      <c r="L478" s="262"/>
      <c r="M478" s="263" t="s">
        <v>19</v>
      </c>
      <c r="N478" s="264" t="s">
        <v>44</v>
      </c>
      <c r="O478" s="86"/>
      <c r="P478" s="223">
        <f>O478*H478</f>
        <v>0</v>
      </c>
      <c r="Q478" s="223">
        <v>0.00084999999999999995</v>
      </c>
      <c r="R478" s="223">
        <f>Q478*H478</f>
        <v>0.0025499999999999997</v>
      </c>
      <c r="S478" s="223">
        <v>0</v>
      </c>
      <c r="T478" s="224">
        <f>S478*H478</f>
        <v>0</v>
      </c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R478" s="225" t="s">
        <v>368</v>
      </c>
      <c r="AT478" s="225" t="s">
        <v>242</v>
      </c>
      <c r="AU478" s="225" t="s">
        <v>83</v>
      </c>
      <c r="AY478" s="19" t="s">
        <v>160</v>
      </c>
      <c r="BE478" s="226">
        <f>IF(N478="základní",J478,0)</f>
        <v>0</v>
      </c>
      <c r="BF478" s="226">
        <f>IF(N478="snížená",J478,0)</f>
        <v>0</v>
      </c>
      <c r="BG478" s="226">
        <f>IF(N478="zákl. přenesená",J478,0)</f>
        <v>0</v>
      </c>
      <c r="BH478" s="226">
        <f>IF(N478="sníž. přenesená",J478,0)</f>
        <v>0</v>
      </c>
      <c r="BI478" s="226">
        <f>IF(N478="nulová",J478,0)</f>
        <v>0</v>
      </c>
      <c r="BJ478" s="19" t="s">
        <v>81</v>
      </c>
      <c r="BK478" s="226">
        <f>ROUND(I478*H478,2)</f>
        <v>0</v>
      </c>
      <c r="BL478" s="19" t="s">
        <v>263</v>
      </c>
      <c r="BM478" s="225" t="s">
        <v>4972</v>
      </c>
    </row>
    <row r="479" s="2" customFormat="1" ht="16.5" customHeight="1">
      <c r="A479" s="40"/>
      <c r="B479" s="41"/>
      <c r="C479" s="214" t="s">
        <v>2070</v>
      </c>
      <c r="D479" s="214" t="s">
        <v>162</v>
      </c>
      <c r="E479" s="215" t="s">
        <v>4973</v>
      </c>
      <c r="F479" s="216" t="s">
        <v>4974</v>
      </c>
      <c r="G479" s="217" t="s">
        <v>4975</v>
      </c>
      <c r="H479" s="218">
        <v>2</v>
      </c>
      <c r="I479" s="219"/>
      <c r="J479" s="220">
        <f>ROUND(I479*H479,2)</f>
        <v>0</v>
      </c>
      <c r="K479" s="216" t="s">
        <v>19</v>
      </c>
      <c r="L479" s="46"/>
      <c r="M479" s="221" t="s">
        <v>19</v>
      </c>
      <c r="N479" s="222" t="s">
        <v>44</v>
      </c>
      <c r="O479" s="86"/>
      <c r="P479" s="223">
        <f>O479*H479</f>
        <v>0</v>
      </c>
      <c r="Q479" s="223">
        <v>0</v>
      </c>
      <c r="R479" s="223">
        <f>Q479*H479</f>
        <v>0</v>
      </c>
      <c r="S479" s="223">
        <v>0</v>
      </c>
      <c r="T479" s="224">
        <f>S479*H479</f>
        <v>0</v>
      </c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R479" s="225" t="s">
        <v>263</v>
      </c>
      <c r="AT479" s="225" t="s">
        <v>162</v>
      </c>
      <c r="AU479" s="225" t="s">
        <v>83</v>
      </c>
      <c r="AY479" s="19" t="s">
        <v>160</v>
      </c>
      <c r="BE479" s="226">
        <f>IF(N479="základní",J479,0)</f>
        <v>0</v>
      </c>
      <c r="BF479" s="226">
        <f>IF(N479="snížená",J479,0)</f>
        <v>0</v>
      </c>
      <c r="BG479" s="226">
        <f>IF(N479="zákl. přenesená",J479,0)</f>
        <v>0</v>
      </c>
      <c r="BH479" s="226">
        <f>IF(N479="sníž. přenesená",J479,0)</f>
        <v>0</v>
      </c>
      <c r="BI479" s="226">
        <f>IF(N479="nulová",J479,0)</f>
        <v>0</v>
      </c>
      <c r="BJ479" s="19" t="s">
        <v>81</v>
      </c>
      <c r="BK479" s="226">
        <f>ROUND(I479*H479,2)</f>
        <v>0</v>
      </c>
      <c r="BL479" s="19" t="s">
        <v>263</v>
      </c>
      <c r="BM479" s="225" t="s">
        <v>4976</v>
      </c>
    </row>
    <row r="480" s="2" customFormat="1" ht="16.5" customHeight="1">
      <c r="A480" s="40"/>
      <c r="B480" s="41"/>
      <c r="C480" s="214" t="s">
        <v>2097</v>
      </c>
      <c r="D480" s="214" t="s">
        <v>162</v>
      </c>
      <c r="E480" s="215" t="s">
        <v>4977</v>
      </c>
      <c r="F480" s="216" t="s">
        <v>4978</v>
      </c>
      <c r="G480" s="217" t="s">
        <v>287</v>
      </c>
      <c r="H480" s="218">
        <v>2</v>
      </c>
      <c r="I480" s="219"/>
      <c r="J480" s="220">
        <f>ROUND(I480*H480,2)</f>
        <v>0</v>
      </c>
      <c r="K480" s="216" t="s">
        <v>166</v>
      </c>
      <c r="L480" s="46"/>
      <c r="M480" s="221" t="s">
        <v>19</v>
      </c>
      <c r="N480" s="222" t="s">
        <v>44</v>
      </c>
      <c r="O480" s="86"/>
      <c r="P480" s="223">
        <f>O480*H480</f>
        <v>0</v>
      </c>
      <c r="Q480" s="223">
        <v>0</v>
      </c>
      <c r="R480" s="223">
        <f>Q480*H480</f>
        <v>0</v>
      </c>
      <c r="S480" s="223">
        <v>0</v>
      </c>
      <c r="T480" s="224">
        <f>S480*H480</f>
        <v>0</v>
      </c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R480" s="225" t="s">
        <v>263</v>
      </c>
      <c r="AT480" s="225" t="s">
        <v>162</v>
      </c>
      <c r="AU480" s="225" t="s">
        <v>83</v>
      </c>
      <c r="AY480" s="19" t="s">
        <v>160</v>
      </c>
      <c r="BE480" s="226">
        <f>IF(N480="základní",J480,0)</f>
        <v>0</v>
      </c>
      <c r="BF480" s="226">
        <f>IF(N480="snížená",J480,0)</f>
        <v>0</v>
      </c>
      <c r="BG480" s="226">
        <f>IF(N480="zákl. přenesená",J480,0)</f>
        <v>0</v>
      </c>
      <c r="BH480" s="226">
        <f>IF(N480="sníž. přenesená",J480,0)</f>
        <v>0</v>
      </c>
      <c r="BI480" s="226">
        <f>IF(N480="nulová",J480,0)</f>
        <v>0</v>
      </c>
      <c r="BJ480" s="19" t="s">
        <v>81</v>
      </c>
      <c r="BK480" s="226">
        <f>ROUND(I480*H480,2)</f>
        <v>0</v>
      </c>
      <c r="BL480" s="19" t="s">
        <v>263</v>
      </c>
      <c r="BM480" s="225" t="s">
        <v>4979</v>
      </c>
    </row>
    <row r="481" s="2" customFormat="1">
      <c r="A481" s="40"/>
      <c r="B481" s="41"/>
      <c r="C481" s="42"/>
      <c r="D481" s="227" t="s">
        <v>169</v>
      </c>
      <c r="E481" s="42"/>
      <c r="F481" s="228" t="s">
        <v>4980</v>
      </c>
      <c r="G481" s="42"/>
      <c r="H481" s="42"/>
      <c r="I481" s="229"/>
      <c r="J481" s="42"/>
      <c r="K481" s="42"/>
      <c r="L481" s="46"/>
      <c r="M481" s="230"/>
      <c r="N481" s="231"/>
      <c r="O481" s="86"/>
      <c r="P481" s="86"/>
      <c r="Q481" s="86"/>
      <c r="R481" s="86"/>
      <c r="S481" s="86"/>
      <c r="T481" s="87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T481" s="19" t="s">
        <v>169</v>
      </c>
      <c r="AU481" s="19" t="s">
        <v>83</v>
      </c>
    </row>
    <row r="482" s="2" customFormat="1" ht="16.5" customHeight="1">
      <c r="A482" s="40"/>
      <c r="B482" s="41"/>
      <c r="C482" s="255" t="s">
        <v>2102</v>
      </c>
      <c r="D482" s="255" t="s">
        <v>242</v>
      </c>
      <c r="E482" s="256" t="s">
        <v>4981</v>
      </c>
      <c r="F482" s="257" t="s">
        <v>4982</v>
      </c>
      <c r="G482" s="258" t="s">
        <v>287</v>
      </c>
      <c r="H482" s="259">
        <v>1</v>
      </c>
      <c r="I482" s="260"/>
      <c r="J482" s="261">
        <f>ROUND(I482*H482,2)</f>
        <v>0</v>
      </c>
      <c r="K482" s="257" t="s">
        <v>166</v>
      </c>
      <c r="L482" s="262"/>
      <c r="M482" s="263" t="s">
        <v>19</v>
      </c>
      <c r="N482" s="264" t="s">
        <v>44</v>
      </c>
      <c r="O482" s="86"/>
      <c r="P482" s="223">
        <f>O482*H482</f>
        <v>0</v>
      </c>
      <c r="Q482" s="223">
        <v>0.0011000000000000001</v>
      </c>
      <c r="R482" s="223">
        <f>Q482*H482</f>
        <v>0.0011000000000000001</v>
      </c>
      <c r="S482" s="223">
        <v>0</v>
      </c>
      <c r="T482" s="224">
        <f>S482*H482</f>
        <v>0</v>
      </c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R482" s="225" t="s">
        <v>368</v>
      </c>
      <c r="AT482" s="225" t="s">
        <v>242</v>
      </c>
      <c r="AU482" s="225" t="s">
        <v>83</v>
      </c>
      <c r="AY482" s="19" t="s">
        <v>160</v>
      </c>
      <c r="BE482" s="226">
        <f>IF(N482="základní",J482,0)</f>
        <v>0</v>
      </c>
      <c r="BF482" s="226">
        <f>IF(N482="snížená",J482,0)</f>
        <v>0</v>
      </c>
      <c r="BG482" s="226">
        <f>IF(N482="zákl. přenesená",J482,0)</f>
        <v>0</v>
      </c>
      <c r="BH482" s="226">
        <f>IF(N482="sníž. přenesená",J482,0)</f>
        <v>0</v>
      </c>
      <c r="BI482" s="226">
        <f>IF(N482="nulová",J482,0)</f>
        <v>0</v>
      </c>
      <c r="BJ482" s="19" t="s">
        <v>81</v>
      </c>
      <c r="BK482" s="226">
        <f>ROUND(I482*H482,2)</f>
        <v>0</v>
      </c>
      <c r="BL482" s="19" t="s">
        <v>263</v>
      </c>
      <c r="BM482" s="225" t="s">
        <v>4983</v>
      </c>
    </row>
    <row r="483" s="2" customFormat="1" ht="16.5" customHeight="1">
      <c r="A483" s="40"/>
      <c r="B483" s="41"/>
      <c r="C483" s="255" t="s">
        <v>2108</v>
      </c>
      <c r="D483" s="255" t="s">
        <v>242</v>
      </c>
      <c r="E483" s="256" t="s">
        <v>4984</v>
      </c>
      <c r="F483" s="257" t="s">
        <v>4985</v>
      </c>
      <c r="G483" s="258" t="s">
        <v>287</v>
      </c>
      <c r="H483" s="259">
        <v>1</v>
      </c>
      <c r="I483" s="260"/>
      <c r="J483" s="261">
        <f>ROUND(I483*H483,2)</f>
        <v>0</v>
      </c>
      <c r="K483" s="257" t="s">
        <v>166</v>
      </c>
      <c r="L483" s="262"/>
      <c r="M483" s="263" t="s">
        <v>19</v>
      </c>
      <c r="N483" s="264" t="s">
        <v>44</v>
      </c>
      <c r="O483" s="86"/>
      <c r="P483" s="223">
        <f>O483*H483</f>
        <v>0</v>
      </c>
      <c r="Q483" s="223">
        <v>0.00080000000000000004</v>
      </c>
      <c r="R483" s="223">
        <f>Q483*H483</f>
        <v>0.00080000000000000004</v>
      </c>
      <c r="S483" s="223">
        <v>0</v>
      </c>
      <c r="T483" s="224">
        <f>S483*H483</f>
        <v>0</v>
      </c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R483" s="225" t="s">
        <v>368</v>
      </c>
      <c r="AT483" s="225" t="s">
        <v>242</v>
      </c>
      <c r="AU483" s="225" t="s">
        <v>83</v>
      </c>
      <c r="AY483" s="19" t="s">
        <v>160</v>
      </c>
      <c r="BE483" s="226">
        <f>IF(N483="základní",J483,0)</f>
        <v>0</v>
      </c>
      <c r="BF483" s="226">
        <f>IF(N483="snížená",J483,0)</f>
        <v>0</v>
      </c>
      <c r="BG483" s="226">
        <f>IF(N483="zákl. přenesená",J483,0)</f>
        <v>0</v>
      </c>
      <c r="BH483" s="226">
        <f>IF(N483="sníž. přenesená",J483,0)</f>
        <v>0</v>
      </c>
      <c r="BI483" s="226">
        <f>IF(N483="nulová",J483,0)</f>
        <v>0</v>
      </c>
      <c r="BJ483" s="19" t="s">
        <v>81</v>
      </c>
      <c r="BK483" s="226">
        <f>ROUND(I483*H483,2)</f>
        <v>0</v>
      </c>
      <c r="BL483" s="19" t="s">
        <v>263</v>
      </c>
      <c r="BM483" s="225" t="s">
        <v>4986</v>
      </c>
    </row>
    <row r="484" s="2" customFormat="1" ht="33" customHeight="1">
      <c r="A484" s="40"/>
      <c r="B484" s="41"/>
      <c r="C484" s="214" t="s">
        <v>2113</v>
      </c>
      <c r="D484" s="214" t="s">
        <v>162</v>
      </c>
      <c r="E484" s="215" t="s">
        <v>4987</v>
      </c>
      <c r="F484" s="216" t="s">
        <v>4988</v>
      </c>
      <c r="G484" s="217" t="s">
        <v>3648</v>
      </c>
      <c r="H484" s="218">
        <v>1</v>
      </c>
      <c r="I484" s="219"/>
      <c r="J484" s="220">
        <f>ROUND(I484*H484,2)</f>
        <v>0</v>
      </c>
      <c r="K484" s="216" t="s">
        <v>166</v>
      </c>
      <c r="L484" s="46"/>
      <c r="M484" s="221" t="s">
        <v>19</v>
      </c>
      <c r="N484" s="222" t="s">
        <v>44</v>
      </c>
      <c r="O484" s="86"/>
      <c r="P484" s="223">
        <f>O484*H484</f>
        <v>0</v>
      </c>
      <c r="Q484" s="223">
        <v>0.0050600000000000003</v>
      </c>
      <c r="R484" s="223">
        <f>Q484*H484</f>
        <v>0.0050600000000000003</v>
      </c>
      <c r="S484" s="223">
        <v>0</v>
      </c>
      <c r="T484" s="224">
        <f>S484*H484</f>
        <v>0</v>
      </c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R484" s="225" t="s">
        <v>263</v>
      </c>
      <c r="AT484" s="225" t="s">
        <v>162</v>
      </c>
      <c r="AU484" s="225" t="s">
        <v>83</v>
      </c>
      <c r="AY484" s="19" t="s">
        <v>160</v>
      </c>
      <c r="BE484" s="226">
        <f>IF(N484="základní",J484,0)</f>
        <v>0</v>
      </c>
      <c r="BF484" s="226">
        <f>IF(N484="snížená",J484,0)</f>
        <v>0</v>
      </c>
      <c r="BG484" s="226">
        <f>IF(N484="zákl. přenesená",J484,0)</f>
        <v>0</v>
      </c>
      <c r="BH484" s="226">
        <f>IF(N484="sníž. přenesená",J484,0)</f>
        <v>0</v>
      </c>
      <c r="BI484" s="226">
        <f>IF(N484="nulová",J484,0)</f>
        <v>0</v>
      </c>
      <c r="BJ484" s="19" t="s">
        <v>81</v>
      </c>
      <c r="BK484" s="226">
        <f>ROUND(I484*H484,2)</f>
        <v>0</v>
      </c>
      <c r="BL484" s="19" t="s">
        <v>263</v>
      </c>
      <c r="BM484" s="225" t="s">
        <v>4989</v>
      </c>
    </row>
    <row r="485" s="2" customFormat="1">
      <c r="A485" s="40"/>
      <c r="B485" s="41"/>
      <c r="C485" s="42"/>
      <c r="D485" s="227" t="s">
        <v>169</v>
      </c>
      <c r="E485" s="42"/>
      <c r="F485" s="228" t="s">
        <v>4990</v>
      </c>
      <c r="G485" s="42"/>
      <c r="H485" s="42"/>
      <c r="I485" s="229"/>
      <c r="J485" s="42"/>
      <c r="K485" s="42"/>
      <c r="L485" s="46"/>
      <c r="M485" s="230"/>
      <c r="N485" s="231"/>
      <c r="O485" s="86"/>
      <c r="P485" s="86"/>
      <c r="Q485" s="86"/>
      <c r="R485" s="86"/>
      <c r="S485" s="86"/>
      <c r="T485" s="87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T485" s="19" t="s">
        <v>169</v>
      </c>
      <c r="AU485" s="19" t="s">
        <v>83</v>
      </c>
    </row>
    <row r="486" s="2" customFormat="1" ht="16.5" customHeight="1">
      <c r="A486" s="40"/>
      <c r="B486" s="41"/>
      <c r="C486" s="214" t="s">
        <v>2135</v>
      </c>
      <c r="D486" s="214" t="s">
        <v>162</v>
      </c>
      <c r="E486" s="215" t="s">
        <v>4991</v>
      </c>
      <c r="F486" s="216" t="s">
        <v>4992</v>
      </c>
      <c r="G486" s="217" t="s">
        <v>287</v>
      </c>
      <c r="H486" s="218">
        <v>6</v>
      </c>
      <c r="I486" s="219"/>
      <c r="J486" s="220">
        <f>ROUND(I486*H486,2)</f>
        <v>0</v>
      </c>
      <c r="K486" s="216" t="s">
        <v>166</v>
      </c>
      <c r="L486" s="46"/>
      <c r="M486" s="221" t="s">
        <v>19</v>
      </c>
      <c r="N486" s="222" t="s">
        <v>44</v>
      </c>
      <c r="O486" s="86"/>
      <c r="P486" s="223">
        <f>O486*H486</f>
        <v>0</v>
      </c>
      <c r="Q486" s="223">
        <v>0.00059000000000000003</v>
      </c>
      <c r="R486" s="223">
        <f>Q486*H486</f>
        <v>0.0035400000000000002</v>
      </c>
      <c r="S486" s="223">
        <v>0</v>
      </c>
      <c r="T486" s="224">
        <f>S486*H486</f>
        <v>0</v>
      </c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R486" s="225" t="s">
        <v>263</v>
      </c>
      <c r="AT486" s="225" t="s">
        <v>162</v>
      </c>
      <c r="AU486" s="225" t="s">
        <v>83</v>
      </c>
      <c r="AY486" s="19" t="s">
        <v>160</v>
      </c>
      <c r="BE486" s="226">
        <f>IF(N486="základní",J486,0)</f>
        <v>0</v>
      </c>
      <c r="BF486" s="226">
        <f>IF(N486="snížená",J486,0)</f>
        <v>0</v>
      </c>
      <c r="BG486" s="226">
        <f>IF(N486="zákl. přenesená",J486,0)</f>
        <v>0</v>
      </c>
      <c r="BH486" s="226">
        <f>IF(N486="sníž. přenesená",J486,0)</f>
        <v>0</v>
      </c>
      <c r="BI486" s="226">
        <f>IF(N486="nulová",J486,0)</f>
        <v>0</v>
      </c>
      <c r="BJ486" s="19" t="s">
        <v>81</v>
      </c>
      <c r="BK486" s="226">
        <f>ROUND(I486*H486,2)</f>
        <v>0</v>
      </c>
      <c r="BL486" s="19" t="s">
        <v>263</v>
      </c>
      <c r="BM486" s="225" t="s">
        <v>4993</v>
      </c>
    </row>
    <row r="487" s="2" customFormat="1">
      <c r="A487" s="40"/>
      <c r="B487" s="41"/>
      <c r="C487" s="42"/>
      <c r="D487" s="227" t="s">
        <v>169</v>
      </c>
      <c r="E487" s="42"/>
      <c r="F487" s="228" t="s">
        <v>4994</v>
      </c>
      <c r="G487" s="42"/>
      <c r="H487" s="42"/>
      <c r="I487" s="229"/>
      <c r="J487" s="42"/>
      <c r="K487" s="42"/>
      <c r="L487" s="46"/>
      <c r="M487" s="230"/>
      <c r="N487" s="231"/>
      <c r="O487" s="86"/>
      <c r="P487" s="86"/>
      <c r="Q487" s="86"/>
      <c r="R487" s="86"/>
      <c r="S487" s="86"/>
      <c r="T487" s="87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T487" s="19" t="s">
        <v>169</v>
      </c>
      <c r="AU487" s="19" t="s">
        <v>83</v>
      </c>
    </row>
    <row r="488" s="2" customFormat="1" ht="16.5" customHeight="1">
      <c r="A488" s="40"/>
      <c r="B488" s="41"/>
      <c r="C488" s="214" t="s">
        <v>2140</v>
      </c>
      <c r="D488" s="214" t="s">
        <v>162</v>
      </c>
      <c r="E488" s="215" t="s">
        <v>4995</v>
      </c>
      <c r="F488" s="216" t="s">
        <v>4996</v>
      </c>
      <c r="G488" s="217" t="s">
        <v>3648</v>
      </c>
      <c r="H488" s="218">
        <v>2</v>
      </c>
      <c r="I488" s="219"/>
      <c r="J488" s="220">
        <f>ROUND(I488*H488,2)</f>
        <v>0</v>
      </c>
      <c r="K488" s="216" t="s">
        <v>166</v>
      </c>
      <c r="L488" s="46"/>
      <c r="M488" s="221" t="s">
        <v>19</v>
      </c>
      <c r="N488" s="222" t="s">
        <v>44</v>
      </c>
      <c r="O488" s="86"/>
      <c r="P488" s="223">
        <f>O488*H488</f>
        <v>0</v>
      </c>
      <c r="Q488" s="223">
        <v>9.0000000000000006E-05</v>
      </c>
      <c r="R488" s="223">
        <f>Q488*H488</f>
        <v>0.00018000000000000001</v>
      </c>
      <c r="S488" s="223">
        <v>0</v>
      </c>
      <c r="T488" s="224">
        <f>S488*H488</f>
        <v>0</v>
      </c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R488" s="225" t="s">
        <v>263</v>
      </c>
      <c r="AT488" s="225" t="s">
        <v>162</v>
      </c>
      <c r="AU488" s="225" t="s">
        <v>83</v>
      </c>
      <c r="AY488" s="19" t="s">
        <v>160</v>
      </c>
      <c r="BE488" s="226">
        <f>IF(N488="základní",J488,0)</f>
        <v>0</v>
      </c>
      <c r="BF488" s="226">
        <f>IF(N488="snížená",J488,0)</f>
        <v>0</v>
      </c>
      <c r="BG488" s="226">
        <f>IF(N488="zákl. přenesená",J488,0)</f>
        <v>0</v>
      </c>
      <c r="BH488" s="226">
        <f>IF(N488="sníž. přenesená",J488,0)</f>
        <v>0</v>
      </c>
      <c r="BI488" s="226">
        <f>IF(N488="nulová",J488,0)</f>
        <v>0</v>
      </c>
      <c r="BJ488" s="19" t="s">
        <v>81</v>
      </c>
      <c r="BK488" s="226">
        <f>ROUND(I488*H488,2)</f>
        <v>0</v>
      </c>
      <c r="BL488" s="19" t="s">
        <v>263</v>
      </c>
      <c r="BM488" s="225" t="s">
        <v>4997</v>
      </c>
    </row>
    <row r="489" s="2" customFormat="1">
      <c r="A489" s="40"/>
      <c r="B489" s="41"/>
      <c r="C489" s="42"/>
      <c r="D489" s="227" t="s">
        <v>169</v>
      </c>
      <c r="E489" s="42"/>
      <c r="F489" s="228" t="s">
        <v>4998</v>
      </c>
      <c r="G489" s="42"/>
      <c r="H489" s="42"/>
      <c r="I489" s="229"/>
      <c r="J489" s="42"/>
      <c r="K489" s="42"/>
      <c r="L489" s="46"/>
      <c r="M489" s="230"/>
      <c r="N489" s="231"/>
      <c r="O489" s="86"/>
      <c r="P489" s="86"/>
      <c r="Q489" s="86"/>
      <c r="R489" s="86"/>
      <c r="S489" s="86"/>
      <c r="T489" s="87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T489" s="19" t="s">
        <v>169</v>
      </c>
      <c r="AU489" s="19" t="s">
        <v>83</v>
      </c>
    </row>
    <row r="490" s="2" customFormat="1" ht="16.5" customHeight="1">
      <c r="A490" s="40"/>
      <c r="B490" s="41"/>
      <c r="C490" s="255" t="s">
        <v>2145</v>
      </c>
      <c r="D490" s="255" t="s">
        <v>242</v>
      </c>
      <c r="E490" s="256" t="s">
        <v>4999</v>
      </c>
      <c r="F490" s="257" t="s">
        <v>5000</v>
      </c>
      <c r="G490" s="258" t="s">
        <v>287</v>
      </c>
      <c r="H490" s="259">
        <v>2</v>
      </c>
      <c r="I490" s="260"/>
      <c r="J490" s="261">
        <f>ROUND(I490*H490,2)</f>
        <v>0</v>
      </c>
      <c r="K490" s="257" t="s">
        <v>19</v>
      </c>
      <c r="L490" s="262"/>
      <c r="M490" s="263" t="s">
        <v>19</v>
      </c>
      <c r="N490" s="264" t="s">
        <v>44</v>
      </c>
      <c r="O490" s="86"/>
      <c r="P490" s="223">
        <f>O490*H490</f>
        <v>0</v>
      </c>
      <c r="Q490" s="223">
        <v>0</v>
      </c>
      <c r="R490" s="223">
        <f>Q490*H490</f>
        <v>0</v>
      </c>
      <c r="S490" s="223">
        <v>0</v>
      </c>
      <c r="T490" s="224">
        <f>S490*H490</f>
        <v>0</v>
      </c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R490" s="225" t="s">
        <v>368</v>
      </c>
      <c r="AT490" s="225" t="s">
        <v>242</v>
      </c>
      <c r="AU490" s="225" t="s">
        <v>83</v>
      </c>
      <c r="AY490" s="19" t="s">
        <v>160</v>
      </c>
      <c r="BE490" s="226">
        <f>IF(N490="základní",J490,0)</f>
        <v>0</v>
      </c>
      <c r="BF490" s="226">
        <f>IF(N490="snížená",J490,0)</f>
        <v>0</v>
      </c>
      <c r="BG490" s="226">
        <f>IF(N490="zákl. přenesená",J490,0)</f>
        <v>0</v>
      </c>
      <c r="BH490" s="226">
        <f>IF(N490="sníž. přenesená",J490,0)</f>
        <v>0</v>
      </c>
      <c r="BI490" s="226">
        <f>IF(N490="nulová",J490,0)</f>
        <v>0</v>
      </c>
      <c r="BJ490" s="19" t="s">
        <v>81</v>
      </c>
      <c r="BK490" s="226">
        <f>ROUND(I490*H490,2)</f>
        <v>0</v>
      </c>
      <c r="BL490" s="19" t="s">
        <v>263</v>
      </c>
      <c r="BM490" s="225" t="s">
        <v>5001</v>
      </c>
    </row>
    <row r="491" s="2" customFormat="1" ht="24.15" customHeight="1">
      <c r="A491" s="40"/>
      <c r="B491" s="41"/>
      <c r="C491" s="214" t="s">
        <v>2153</v>
      </c>
      <c r="D491" s="214" t="s">
        <v>162</v>
      </c>
      <c r="E491" s="215" t="s">
        <v>5002</v>
      </c>
      <c r="F491" s="216" t="s">
        <v>5003</v>
      </c>
      <c r="G491" s="217" t="s">
        <v>3648</v>
      </c>
      <c r="H491" s="218">
        <v>1</v>
      </c>
      <c r="I491" s="219"/>
      <c r="J491" s="220">
        <f>ROUND(I491*H491,2)</f>
        <v>0</v>
      </c>
      <c r="K491" s="216" t="s">
        <v>166</v>
      </c>
      <c r="L491" s="46"/>
      <c r="M491" s="221" t="s">
        <v>19</v>
      </c>
      <c r="N491" s="222" t="s">
        <v>44</v>
      </c>
      <c r="O491" s="86"/>
      <c r="P491" s="223">
        <f>O491*H491</f>
        <v>0</v>
      </c>
      <c r="Q491" s="223">
        <v>0.0018</v>
      </c>
      <c r="R491" s="223">
        <f>Q491*H491</f>
        <v>0.0018</v>
      </c>
      <c r="S491" s="223">
        <v>0</v>
      </c>
      <c r="T491" s="224">
        <f>S491*H491</f>
        <v>0</v>
      </c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R491" s="225" t="s">
        <v>263</v>
      </c>
      <c r="AT491" s="225" t="s">
        <v>162</v>
      </c>
      <c r="AU491" s="225" t="s">
        <v>83</v>
      </c>
      <c r="AY491" s="19" t="s">
        <v>160</v>
      </c>
      <c r="BE491" s="226">
        <f>IF(N491="základní",J491,0)</f>
        <v>0</v>
      </c>
      <c r="BF491" s="226">
        <f>IF(N491="snížená",J491,0)</f>
        <v>0</v>
      </c>
      <c r="BG491" s="226">
        <f>IF(N491="zákl. přenesená",J491,0)</f>
        <v>0</v>
      </c>
      <c r="BH491" s="226">
        <f>IF(N491="sníž. přenesená",J491,0)</f>
        <v>0</v>
      </c>
      <c r="BI491" s="226">
        <f>IF(N491="nulová",J491,0)</f>
        <v>0</v>
      </c>
      <c r="BJ491" s="19" t="s">
        <v>81</v>
      </c>
      <c r="BK491" s="226">
        <f>ROUND(I491*H491,2)</f>
        <v>0</v>
      </c>
      <c r="BL491" s="19" t="s">
        <v>263</v>
      </c>
      <c r="BM491" s="225" t="s">
        <v>5004</v>
      </c>
    </row>
    <row r="492" s="2" customFormat="1">
      <c r="A492" s="40"/>
      <c r="B492" s="41"/>
      <c r="C492" s="42"/>
      <c r="D492" s="227" t="s">
        <v>169</v>
      </c>
      <c r="E492" s="42"/>
      <c r="F492" s="228" t="s">
        <v>5005</v>
      </c>
      <c r="G492" s="42"/>
      <c r="H492" s="42"/>
      <c r="I492" s="229"/>
      <c r="J492" s="42"/>
      <c r="K492" s="42"/>
      <c r="L492" s="46"/>
      <c r="M492" s="230"/>
      <c r="N492" s="231"/>
      <c r="O492" s="86"/>
      <c r="P492" s="86"/>
      <c r="Q492" s="86"/>
      <c r="R492" s="86"/>
      <c r="S492" s="86"/>
      <c r="T492" s="87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T492" s="19" t="s">
        <v>169</v>
      </c>
      <c r="AU492" s="19" t="s">
        <v>83</v>
      </c>
    </row>
    <row r="493" s="2" customFormat="1" ht="21.75" customHeight="1">
      <c r="A493" s="40"/>
      <c r="B493" s="41"/>
      <c r="C493" s="214" t="s">
        <v>2160</v>
      </c>
      <c r="D493" s="214" t="s">
        <v>162</v>
      </c>
      <c r="E493" s="215" t="s">
        <v>5006</v>
      </c>
      <c r="F493" s="216" t="s">
        <v>5007</v>
      </c>
      <c r="G493" s="217" t="s">
        <v>3648</v>
      </c>
      <c r="H493" s="218">
        <v>8</v>
      </c>
      <c r="I493" s="219"/>
      <c r="J493" s="220">
        <f>ROUND(I493*H493,2)</f>
        <v>0</v>
      </c>
      <c r="K493" s="216" t="s">
        <v>166</v>
      </c>
      <c r="L493" s="46"/>
      <c r="M493" s="221" t="s">
        <v>19</v>
      </c>
      <c r="N493" s="222" t="s">
        <v>44</v>
      </c>
      <c r="O493" s="86"/>
      <c r="P493" s="223">
        <f>O493*H493</f>
        <v>0</v>
      </c>
      <c r="Q493" s="223">
        <v>0.0018</v>
      </c>
      <c r="R493" s="223">
        <f>Q493*H493</f>
        <v>0.0144</v>
      </c>
      <c r="S493" s="223">
        <v>0</v>
      </c>
      <c r="T493" s="224">
        <f>S493*H493</f>
        <v>0</v>
      </c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R493" s="225" t="s">
        <v>263</v>
      </c>
      <c r="AT493" s="225" t="s">
        <v>162</v>
      </c>
      <c r="AU493" s="225" t="s">
        <v>83</v>
      </c>
      <c r="AY493" s="19" t="s">
        <v>160</v>
      </c>
      <c r="BE493" s="226">
        <f>IF(N493="základní",J493,0)</f>
        <v>0</v>
      </c>
      <c r="BF493" s="226">
        <f>IF(N493="snížená",J493,0)</f>
        <v>0</v>
      </c>
      <c r="BG493" s="226">
        <f>IF(N493="zákl. přenesená",J493,0)</f>
        <v>0</v>
      </c>
      <c r="BH493" s="226">
        <f>IF(N493="sníž. přenesená",J493,0)</f>
        <v>0</v>
      </c>
      <c r="BI493" s="226">
        <f>IF(N493="nulová",J493,0)</f>
        <v>0</v>
      </c>
      <c r="BJ493" s="19" t="s">
        <v>81</v>
      </c>
      <c r="BK493" s="226">
        <f>ROUND(I493*H493,2)</f>
        <v>0</v>
      </c>
      <c r="BL493" s="19" t="s">
        <v>263</v>
      </c>
      <c r="BM493" s="225" t="s">
        <v>5008</v>
      </c>
    </row>
    <row r="494" s="2" customFormat="1">
      <c r="A494" s="40"/>
      <c r="B494" s="41"/>
      <c r="C494" s="42"/>
      <c r="D494" s="227" t="s">
        <v>169</v>
      </c>
      <c r="E494" s="42"/>
      <c r="F494" s="228" t="s">
        <v>5009</v>
      </c>
      <c r="G494" s="42"/>
      <c r="H494" s="42"/>
      <c r="I494" s="229"/>
      <c r="J494" s="42"/>
      <c r="K494" s="42"/>
      <c r="L494" s="46"/>
      <c r="M494" s="230"/>
      <c r="N494" s="231"/>
      <c r="O494" s="86"/>
      <c r="P494" s="86"/>
      <c r="Q494" s="86"/>
      <c r="R494" s="86"/>
      <c r="S494" s="86"/>
      <c r="T494" s="87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T494" s="19" t="s">
        <v>169</v>
      </c>
      <c r="AU494" s="19" t="s">
        <v>83</v>
      </c>
    </row>
    <row r="495" s="13" customFormat="1">
      <c r="A495" s="13"/>
      <c r="B495" s="232"/>
      <c r="C495" s="233"/>
      <c r="D495" s="234" t="s">
        <v>171</v>
      </c>
      <c r="E495" s="235" t="s">
        <v>19</v>
      </c>
      <c r="F495" s="236" t="s">
        <v>5010</v>
      </c>
      <c r="G495" s="233"/>
      <c r="H495" s="237">
        <v>8</v>
      </c>
      <c r="I495" s="238"/>
      <c r="J495" s="233"/>
      <c r="K495" s="233"/>
      <c r="L495" s="239"/>
      <c r="M495" s="240"/>
      <c r="N495" s="241"/>
      <c r="O495" s="241"/>
      <c r="P495" s="241"/>
      <c r="Q495" s="241"/>
      <c r="R495" s="241"/>
      <c r="S495" s="241"/>
      <c r="T495" s="24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3" t="s">
        <v>171</v>
      </c>
      <c r="AU495" s="243" t="s">
        <v>83</v>
      </c>
      <c r="AV495" s="13" t="s">
        <v>83</v>
      </c>
      <c r="AW495" s="13" t="s">
        <v>35</v>
      </c>
      <c r="AX495" s="13" t="s">
        <v>81</v>
      </c>
      <c r="AY495" s="243" t="s">
        <v>160</v>
      </c>
    </row>
    <row r="496" s="2" customFormat="1" ht="21.75" customHeight="1">
      <c r="A496" s="40"/>
      <c r="B496" s="41"/>
      <c r="C496" s="255" t="s">
        <v>2165</v>
      </c>
      <c r="D496" s="255" t="s">
        <v>242</v>
      </c>
      <c r="E496" s="256" t="s">
        <v>5011</v>
      </c>
      <c r="F496" s="257" t="s">
        <v>5012</v>
      </c>
      <c r="G496" s="258" t="s">
        <v>287</v>
      </c>
      <c r="H496" s="259">
        <v>8</v>
      </c>
      <c r="I496" s="260"/>
      <c r="J496" s="261">
        <f>ROUND(I496*H496,2)</f>
        <v>0</v>
      </c>
      <c r="K496" s="257" t="s">
        <v>166</v>
      </c>
      <c r="L496" s="262"/>
      <c r="M496" s="263" t="s">
        <v>19</v>
      </c>
      <c r="N496" s="264" t="s">
        <v>44</v>
      </c>
      <c r="O496" s="86"/>
      <c r="P496" s="223">
        <f>O496*H496</f>
        <v>0</v>
      </c>
      <c r="Q496" s="223">
        <v>0.00010000000000000001</v>
      </c>
      <c r="R496" s="223">
        <f>Q496*H496</f>
        <v>0.00080000000000000004</v>
      </c>
      <c r="S496" s="223">
        <v>0</v>
      </c>
      <c r="T496" s="224">
        <f>S496*H496</f>
        <v>0</v>
      </c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R496" s="225" t="s">
        <v>368</v>
      </c>
      <c r="AT496" s="225" t="s">
        <v>242</v>
      </c>
      <c r="AU496" s="225" t="s">
        <v>83</v>
      </c>
      <c r="AY496" s="19" t="s">
        <v>160</v>
      </c>
      <c r="BE496" s="226">
        <f>IF(N496="základní",J496,0)</f>
        <v>0</v>
      </c>
      <c r="BF496" s="226">
        <f>IF(N496="snížená",J496,0)</f>
        <v>0</v>
      </c>
      <c r="BG496" s="226">
        <f>IF(N496="zákl. přenesená",J496,0)</f>
        <v>0</v>
      </c>
      <c r="BH496" s="226">
        <f>IF(N496="sníž. přenesená",J496,0)</f>
        <v>0</v>
      </c>
      <c r="BI496" s="226">
        <f>IF(N496="nulová",J496,0)</f>
        <v>0</v>
      </c>
      <c r="BJ496" s="19" t="s">
        <v>81</v>
      </c>
      <c r="BK496" s="226">
        <f>ROUND(I496*H496,2)</f>
        <v>0</v>
      </c>
      <c r="BL496" s="19" t="s">
        <v>263</v>
      </c>
      <c r="BM496" s="225" t="s">
        <v>5013</v>
      </c>
    </row>
    <row r="497" s="13" customFormat="1">
      <c r="A497" s="13"/>
      <c r="B497" s="232"/>
      <c r="C497" s="233"/>
      <c r="D497" s="234" t="s">
        <v>171</v>
      </c>
      <c r="E497" s="235" t="s">
        <v>19</v>
      </c>
      <c r="F497" s="236" t="s">
        <v>5014</v>
      </c>
      <c r="G497" s="233"/>
      <c r="H497" s="237">
        <v>8</v>
      </c>
      <c r="I497" s="238"/>
      <c r="J497" s="233"/>
      <c r="K497" s="233"/>
      <c r="L497" s="239"/>
      <c r="M497" s="240"/>
      <c r="N497" s="241"/>
      <c r="O497" s="241"/>
      <c r="P497" s="241"/>
      <c r="Q497" s="241"/>
      <c r="R497" s="241"/>
      <c r="S497" s="241"/>
      <c r="T497" s="24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3" t="s">
        <v>171</v>
      </c>
      <c r="AU497" s="243" t="s">
        <v>83</v>
      </c>
      <c r="AV497" s="13" t="s">
        <v>83</v>
      </c>
      <c r="AW497" s="13" t="s">
        <v>35</v>
      </c>
      <c r="AX497" s="13" t="s">
        <v>81</v>
      </c>
      <c r="AY497" s="243" t="s">
        <v>160</v>
      </c>
    </row>
    <row r="498" s="2" customFormat="1" ht="16.5" customHeight="1">
      <c r="A498" s="40"/>
      <c r="B498" s="41"/>
      <c r="C498" s="214" t="s">
        <v>2168</v>
      </c>
      <c r="D498" s="214" t="s">
        <v>162</v>
      </c>
      <c r="E498" s="215" t="s">
        <v>5015</v>
      </c>
      <c r="F498" s="216" t="s">
        <v>5016</v>
      </c>
      <c r="G498" s="217" t="s">
        <v>3648</v>
      </c>
      <c r="H498" s="218">
        <v>11</v>
      </c>
      <c r="I498" s="219"/>
      <c r="J498" s="220">
        <f>ROUND(I498*H498,2)</f>
        <v>0</v>
      </c>
      <c r="K498" s="216" t="s">
        <v>166</v>
      </c>
      <c r="L498" s="46"/>
      <c r="M498" s="221" t="s">
        <v>19</v>
      </c>
      <c r="N498" s="222" t="s">
        <v>44</v>
      </c>
      <c r="O498" s="86"/>
      <c r="P498" s="223">
        <f>O498*H498</f>
        <v>0</v>
      </c>
      <c r="Q498" s="223">
        <v>0.0018400000000000001</v>
      </c>
      <c r="R498" s="223">
        <f>Q498*H498</f>
        <v>0.020240000000000001</v>
      </c>
      <c r="S498" s="223">
        <v>0</v>
      </c>
      <c r="T498" s="224">
        <f>S498*H498</f>
        <v>0</v>
      </c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R498" s="225" t="s">
        <v>263</v>
      </c>
      <c r="AT498" s="225" t="s">
        <v>162</v>
      </c>
      <c r="AU498" s="225" t="s">
        <v>83</v>
      </c>
      <c r="AY498" s="19" t="s">
        <v>160</v>
      </c>
      <c r="BE498" s="226">
        <f>IF(N498="základní",J498,0)</f>
        <v>0</v>
      </c>
      <c r="BF498" s="226">
        <f>IF(N498="snížená",J498,0)</f>
        <v>0</v>
      </c>
      <c r="BG498" s="226">
        <f>IF(N498="zákl. přenesená",J498,0)</f>
        <v>0</v>
      </c>
      <c r="BH498" s="226">
        <f>IF(N498="sníž. přenesená",J498,0)</f>
        <v>0</v>
      </c>
      <c r="BI498" s="226">
        <f>IF(N498="nulová",J498,0)</f>
        <v>0</v>
      </c>
      <c r="BJ498" s="19" t="s">
        <v>81</v>
      </c>
      <c r="BK498" s="226">
        <f>ROUND(I498*H498,2)</f>
        <v>0</v>
      </c>
      <c r="BL498" s="19" t="s">
        <v>263</v>
      </c>
      <c r="BM498" s="225" t="s">
        <v>5017</v>
      </c>
    </row>
    <row r="499" s="2" customFormat="1">
      <c r="A499" s="40"/>
      <c r="B499" s="41"/>
      <c r="C499" s="42"/>
      <c r="D499" s="227" t="s">
        <v>169</v>
      </c>
      <c r="E499" s="42"/>
      <c r="F499" s="228" t="s">
        <v>5018</v>
      </c>
      <c r="G499" s="42"/>
      <c r="H499" s="42"/>
      <c r="I499" s="229"/>
      <c r="J499" s="42"/>
      <c r="K499" s="42"/>
      <c r="L499" s="46"/>
      <c r="M499" s="230"/>
      <c r="N499" s="231"/>
      <c r="O499" s="86"/>
      <c r="P499" s="86"/>
      <c r="Q499" s="86"/>
      <c r="R499" s="86"/>
      <c r="S499" s="86"/>
      <c r="T499" s="87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T499" s="19" t="s">
        <v>169</v>
      </c>
      <c r="AU499" s="19" t="s">
        <v>83</v>
      </c>
    </row>
    <row r="500" s="13" customFormat="1">
      <c r="A500" s="13"/>
      <c r="B500" s="232"/>
      <c r="C500" s="233"/>
      <c r="D500" s="234" t="s">
        <v>171</v>
      </c>
      <c r="E500" s="235" t="s">
        <v>19</v>
      </c>
      <c r="F500" s="236" t="s">
        <v>5019</v>
      </c>
      <c r="G500" s="233"/>
      <c r="H500" s="237">
        <v>11</v>
      </c>
      <c r="I500" s="238"/>
      <c r="J500" s="233"/>
      <c r="K500" s="233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171</v>
      </c>
      <c r="AU500" s="243" t="s">
        <v>83</v>
      </c>
      <c r="AV500" s="13" t="s">
        <v>83</v>
      </c>
      <c r="AW500" s="13" t="s">
        <v>35</v>
      </c>
      <c r="AX500" s="13" t="s">
        <v>81</v>
      </c>
      <c r="AY500" s="243" t="s">
        <v>160</v>
      </c>
    </row>
    <row r="501" s="2" customFormat="1" ht="24.15" customHeight="1">
      <c r="A501" s="40"/>
      <c r="B501" s="41"/>
      <c r="C501" s="214" t="s">
        <v>2174</v>
      </c>
      <c r="D501" s="214" t="s">
        <v>162</v>
      </c>
      <c r="E501" s="215" t="s">
        <v>5020</v>
      </c>
      <c r="F501" s="216" t="s">
        <v>5021</v>
      </c>
      <c r="G501" s="217" t="s">
        <v>3648</v>
      </c>
      <c r="H501" s="218">
        <v>8</v>
      </c>
      <c r="I501" s="219"/>
      <c r="J501" s="220">
        <f>ROUND(I501*H501,2)</f>
        <v>0</v>
      </c>
      <c r="K501" s="216" t="s">
        <v>166</v>
      </c>
      <c r="L501" s="46"/>
      <c r="M501" s="221" t="s">
        <v>19</v>
      </c>
      <c r="N501" s="222" t="s">
        <v>44</v>
      </c>
      <c r="O501" s="86"/>
      <c r="P501" s="223">
        <f>O501*H501</f>
        <v>0</v>
      </c>
      <c r="Q501" s="223">
        <v>0.0025400000000000002</v>
      </c>
      <c r="R501" s="223">
        <f>Q501*H501</f>
        <v>0.020320000000000001</v>
      </c>
      <c r="S501" s="223">
        <v>0</v>
      </c>
      <c r="T501" s="224">
        <f>S501*H501</f>
        <v>0</v>
      </c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R501" s="225" t="s">
        <v>263</v>
      </c>
      <c r="AT501" s="225" t="s">
        <v>162</v>
      </c>
      <c r="AU501" s="225" t="s">
        <v>83</v>
      </c>
      <c r="AY501" s="19" t="s">
        <v>160</v>
      </c>
      <c r="BE501" s="226">
        <f>IF(N501="základní",J501,0)</f>
        <v>0</v>
      </c>
      <c r="BF501" s="226">
        <f>IF(N501="snížená",J501,0)</f>
        <v>0</v>
      </c>
      <c r="BG501" s="226">
        <f>IF(N501="zákl. přenesená",J501,0)</f>
        <v>0</v>
      </c>
      <c r="BH501" s="226">
        <f>IF(N501="sníž. přenesená",J501,0)</f>
        <v>0</v>
      </c>
      <c r="BI501" s="226">
        <f>IF(N501="nulová",J501,0)</f>
        <v>0</v>
      </c>
      <c r="BJ501" s="19" t="s">
        <v>81</v>
      </c>
      <c r="BK501" s="226">
        <f>ROUND(I501*H501,2)</f>
        <v>0</v>
      </c>
      <c r="BL501" s="19" t="s">
        <v>263</v>
      </c>
      <c r="BM501" s="225" t="s">
        <v>5022</v>
      </c>
    </row>
    <row r="502" s="2" customFormat="1">
      <c r="A502" s="40"/>
      <c r="B502" s="41"/>
      <c r="C502" s="42"/>
      <c r="D502" s="227" t="s">
        <v>169</v>
      </c>
      <c r="E502" s="42"/>
      <c r="F502" s="228" t="s">
        <v>5023</v>
      </c>
      <c r="G502" s="42"/>
      <c r="H502" s="42"/>
      <c r="I502" s="229"/>
      <c r="J502" s="42"/>
      <c r="K502" s="42"/>
      <c r="L502" s="46"/>
      <c r="M502" s="230"/>
      <c r="N502" s="231"/>
      <c r="O502" s="86"/>
      <c r="P502" s="86"/>
      <c r="Q502" s="86"/>
      <c r="R502" s="86"/>
      <c r="S502" s="86"/>
      <c r="T502" s="87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T502" s="19" t="s">
        <v>169</v>
      </c>
      <c r="AU502" s="19" t="s">
        <v>83</v>
      </c>
    </row>
    <row r="503" s="13" customFormat="1">
      <c r="A503" s="13"/>
      <c r="B503" s="232"/>
      <c r="C503" s="233"/>
      <c r="D503" s="234" t="s">
        <v>171</v>
      </c>
      <c r="E503" s="235" t="s">
        <v>19</v>
      </c>
      <c r="F503" s="236" t="s">
        <v>5024</v>
      </c>
      <c r="G503" s="233"/>
      <c r="H503" s="237">
        <v>8</v>
      </c>
      <c r="I503" s="238"/>
      <c r="J503" s="233"/>
      <c r="K503" s="233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171</v>
      </c>
      <c r="AU503" s="243" t="s">
        <v>83</v>
      </c>
      <c r="AV503" s="13" t="s">
        <v>83</v>
      </c>
      <c r="AW503" s="13" t="s">
        <v>35</v>
      </c>
      <c r="AX503" s="13" t="s">
        <v>81</v>
      </c>
      <c r="AY503" s="243" t="s">
        <v>160</v>
      </c>
    </row>
    <row r="504" s="2" customFormat="1" ht="24.15" customHeight="1">
      <c r="A504" s="40"/>
      <c r="B504" s="41"/>
      <c r="C504" s="214" t="s">
        <v>2180</v>
      </c>
      <c r="D504" s="214" t="s">
        <v>162</v>
      </c>
      <c r="E504" s="215" t="s">
        <v>5025</v>
      </c>
      <c r="F504" s="216" t="s">
        <v>5026</v>
      </c>
      <c r="G504" s="217" t="s">
        <v>3648</v>
      </c>
      <c r="H504" s="218">
        <v>3</v>
      </c>
      <c r="I504" s="219"/>
      <c r="J504" s="220">
        <f>ROUND(I504*H504,2)</f>
        <v>0</v>
      </c>
      <c r="K504" s="216" t="s">
        <v>166</v>
      </c>
      <c r="L504" s="46"/>
      <c r="M504" s="221" t="s">
        <v>19</v>
      </c>
      <c r="N504" s="222" t="s">
        <v>44</v>
      </c>
      <c r="O504" s="86"/>
      <c r="P504" s="223">
        <f>O504*H504</f>
        <v>0</v>
      </c>
      <c r="Q504" s="223">
        <v>0.0031099999999999999</v>
      </c>
      <c r="R504" s="223">
        <f>Q504*H504</f>
        <v>0.0093299999999999998</v>
      </c>
      <c r="S504" s="223">
        <v>0</v>
      </c>
      <c r="T504" s="224">
        <f>S504*H504</f>
        <v>0</v>
      </c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R504" s="225" t="s">
        <v>263</v>
      </c>
      <c r="AT504" s="225" t="s">
        <v>162</v>
      </c>
      <c r="AU504" s="225" t="s">
        <v>83</v>
      </c>
      <c r="AY504" s="19" t="s">
        <v>160</v>
      </c>
      <c r="BE504" s="226">
        <f>IF(N504="základní",J504,0)</f>
        <v>0</v>
      </c>
      <c r="BF504" s="226">
        <f>IF(N504="snížená",J504,0)</f>
        <v>0</v>
      </c>
      <c r="BG504" s="226">
        <f>IF(N504="zákl. přenesená",J504,0)</f>
        <v>0</v>
      </c>
      <c r="BH504" s="226">
        <f>IF(N504="sníž. přenesená",J504,0)</f>
        <v>0</v>
      </c>
      <c r="BI504" s="226">
        <f>IF(N504="nulová",J504,0)</f>
        <v>0</v>
      </c>
      <c r="BJ504" s="19" t="s">
        <v>81</v>
      </c>
      <c r="BK504" s="226">
        <f>ROUND(I504*H504,2)</f>
        <v>0</v>
      </c>
      <c r="BL504" s="19" t="s">
        <v>263</v>
      </c>
      <c r="BM504" s="225" t="s">
        <v>5027</v>
      </c>
    </row>
    <row r="505" s="2" customFormat="1">
      <c r="A505" s="40"/>
      <c r="B505" s="41"/>
      <c r="C505" s="42"/>
      <c r="D505" s="227" t="s">
        <v>169</v>
      </c>
      <c r="E505" s="42"/>
      <c r="F505" s="228" t="s">
        <v>5028</v>
      </c>
      <c r="G505" s="42"/>
      <c r="H505" s="42"/>
      <c r="I505" s="229"/>
      <c r="J505" s="42"/>
      <c r="K505" s="42"/>
      <c r="L505" s="46"/>
      <c r="M505" s="230"/>
      <c r="N505" s="231"/>
      <c r="O505" s="86"/>
      <c r="P505" s="86"/>
      <c r="Q505" s="86"/>
      <c r="R505" s="86"/>
      <c r="S505" s="86"/>
      <c r="T505" s="87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T505" s="19" t="s">
        <v>169</v>
      </c>
      <c r="AU505" s="19" t="s">
        <v>83</v>
      </c>
    </row>
    <row r="506" s="13" customFormat="1">
      <c r="A506" s="13"/>
      <c r="B506" s="232"/>
      <c r="C506" s="233"/>
      <c r="D506" s="234" t="s">
        <v>171</v>
      </c>
      <c r="E506" s="235" t="s">
        <v>19</v>
      </c>
      <c r="F506" s="236" t="s">
        <v>4955</v>
      </c>
      <c r="G506" s="233"/>
      <c r="H506" s="237">
        <v>3</v>
      </c>
      <c r="I506" s="238"/>
      <c r="J506" s="233"/>
      <c r="K506" s="233"/>
      <c r="L506" s="239"/>
      <c r="M506" s="240"/>
      <c r="N506" s="241"/>
      <c r="O506" s="241"/>
      <c r="P506" s="241"/>
      <c r="Q506" s="241"/>
      <c r="R506" s="241"/>
      <c r="S506" s="241"/>
      <c r="T506" s="242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3" t="s">
        <v>171</v>
      </c>
      <c r="AU506" s="243" t="s">
        <v>83</v>
      </c>
      <c r="AV506" s="13" t="s">
        <v>83</v>
      </c>
      <c r="AW506" s="13" t="s">
        <v>35</v>
      </c>
      <c r="AX506" s="13" t="s">
        <v>81</v>
      </c>
      <c r="AY506" s="243" t="s">
        <v>160</v>
      </c>
    </row>
    <row r="507" s="2" customFormat="1" ht="21.75" customHeight="1">
      <c r="A507" s="40"/>
      <c r="B507" s="41"/>
      <c r="C507" s="214" t="s">
        <v>2185</v>
      </c>
      <c r="D507" s="214" t="s">
        <v>162</v>
      </c>
      <c r="E507" s="215" t="s">
        <v>5029</v>
      </c>
      <c r="F507" s="216" t="s">
        <v>5030</v>
      </c>
      <c r="G507" s="217" t="s">
        <v>287</v>
      </c>
      <c r="H507" s="218">
        <v>2</v>
      </c>
      <c r="I507" s="219"/>
      <c r="J507" s="220">
        <f>ROUND(I507*H507,2)</f>
        <v>0</v>
      </c>
      <c r="K507" s="216" t="s">
        <v>166</v>
      </c>
      <c r="L507" s="46"/>
      <c r="M507" s="221" t="s">
        <v>19</v>
      </c>
      <c r="N507" s="222" t="s">
        <v>44</v>
      </c>
      <c r="O507" s="86"/>
      <c r="P507" s="223">
        <f>O507*H507</f>
        <v>0</v>
      </c>
      <c r="Q507" s="223">
        <v>0.00055000000000000003</v>
      </c>
      <c r="R507" s="223">
        <f>Q507*H507</f>
        <v>0.0011000000000000001</v>
      </c>
      <c r="S507" s="223">
        <v>0</v>
      </c>
      <c r="T507" s="224">
        <f>S507*H507</f>
        <v>0</v>
      </c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R507" s="225" t="s">
        <v>263</v>
      </c>
      <c r="AT507" s="225" t="s">
        <v>162</v>
      </c>
      <c r="AU507" s="225" t="s">
        <v>83</v>
      </c>
      <c r="AY507" s="19" t="s">
        <v>160</v>
      </c>
      <c r="BE507" s="226">
        <f>IF(N507="základní",J507,0)</f>
        <v>0</v>
      </c>
      <c r="BF507" s="226">
        <f>IF(N507="snížená",J507,0)</f>
        <v>0</v>
      </c>
      <c r="BG507" s="226">
        <f>IF(N507="zákl. přenesená",J507,0)</f>
        <v>0</v>
      </c>
      <c r="BH507" s="226">
        <f>IF(N507="sníž. přenesená",J507,0)</f>
        <v>0</v>
      </c>
      <c r="BI507" s="226">
        <f>IF(N507="nulová",J507,0)</f>
        <v>0</v>
      </c>
      <c r="BJ507" s="19" t="s">
        <v>81</v>
      </c>
      <c r="BK507" s="226">
        <f>ROUND(I507*H507,2)</f>
        <v>0</v>
      </c>
      <c r="BL507" s="19" t="s">
        <v>263</v>
      </c>
      <c r="BM507" s="225" t="s">
        <v>5031</v>
      </c>
    </row>
    <row r="508" s="2" customFormat="1">
      <c r="A508" s="40"/>
      <c r="B508" s="41"/>
      <c r="C508" s="42"/>
      <c r="D508" s="227" t="s">
        <v>169</v>
      </c>
      <c r="E508" s="42"/>
      <c r="F508" s="228" t="s">
        <v>5032</v>
      </c>
      <c r="G508" s="42"/>
      <c r="H508" s="42"/>
      <c r="I508" s="229"/>
      <c r="J508" s="42"/>
      <c r="K508" s="42"/>
      <c r="L508" s="46"/>
      <c r="M508" s="230"/>
      <c r="N508" s="231"/>
      <c r="O508" s="86"/>
      <c r="P508" s="86"/>
      <c r="Q508" s="86"/>
      <c r="R508" s="86"/>
      <c r="S508" s="86"/>
      <c r="T508" s="87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T508" s="19" t="s">
        <v>169</v>
      </c>
      <c r="AU508" s="19" t="s">
        <v>83</v>
      </c>
    </row>
    <row r="509" s="2" customFormat="1" ht="24.15" customHeight="1">
      <c r="A509" s="40"/>
      <c r="B509" s="41"/>
      <c r="C509" s="214" t="s">
        <v>2190</v>
      </c>
      <c r="D509" s="214" t="s">
        <v>162</v>
      </c>
      <c r="E509" s="215" t="s">
        <v>5033</v>
      </c>
      <c r="F509" s="216" t="s">
        <v>5034</v>
      </c>
      <c r="G509" s="217" t="s">
        <v>287</v>
      </c>
      <c r="H509" s="218">
        <v>2</v>
      </c>
      <c r="I509" s="219"/>
      <c r="J509" s="220">
        <f>ROUND(I509*H509,2)</f>
        <v>0</v>
      </c>
      <c r="K509" s="216" t="s">
        <v>166</v>
      </c>
      <c r="L509" s="46"/>
      <c r="M509" s="221" t="s">
        <v>19</v>
      </c>
      <c r="N509" s="222" t="s">
        <v>44</v>
      </c>
      <c r="O509" s="86"/>
      <c r="P509" s="223">
        <f>O509*H509</f>
        <v>0</v>
      </c>
      <c r="Q509" s="223">
        <v>0.00075000000000000002</v>
      </c>
      <c r="R509" s="223">
        <f>Q509*H509</f>
        <v>0.0015</v>
      </c>
      <c r="S509" s="223">
        <v>0</v>
      </c>
      <c r="T509" s="224">
        <f>S509*H509</f>
        <v>0</v>
      </c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R509" s="225" t="s">
        <v>263</v>
      </c>
      <c r="AT509" s="225" t="s">
        <v>162</v>
      </c>
      <c r="AU509" s="225" t="s">
        <v>83</v>
      </c>
      <c r="AY509" s="19" t="s">
        <v>160</v>
      </c>
      <c r="BE509" s="226">
        <f>IF(N509="základní",J509,0)</f>
        <v>0</v>
      </c>
      <c r="BF509" s="226">
        <f>IF(N509="snížená",J509,0)</f>
        <v>0</v>
      </c>
      <c r="BG509" s="226">
        <f>IF(N509="zákl. přenesená",J509,0)</f>
        <v>0</v>
      </c>
      <c r="BH509" s="226">
        <f>IF(N509="sníž. přenesená",J509,0)</f>
        <v>0</v>
      </c>
      <c r="BI509" s="226">
        <f>IF(N509="nulová",J509,0)</f>
        <v>0</v>
      </c>
      <c r="BJ509" s="19" t="s">
        <v>81</v>
      </c>
      <c r="BK509" s="226">
        <f>ROUND(I509*H509,2)</f>
        <v>0</v>
      </c>
      <c r="BL509" s="19" t="s">
        <v>263</v>
      </c>
      <c r="BM509" s="225" t="s">
        <v>5035</v>
      </c>
    </row>
    <row r="510" s="2" customFormat="1">
      <c r="A510" s="40"/>
      <c r="B510" s="41"/>
      <c r="C510" s="42"/>
      <c r="D510" s="227" t="s">
        <v>169</v>
      </c>
      <c r="E510" s="42"/>
      <c r="F510" s="228" t="s">
        <v>5036</v>
      </c>
      <c r="G510" s="42"/>
      <c r="H510" s="42"/>
      <c r="I510" s="229"/>
      <c r="J510" s="42"/>
      <c r="K510" s="42"/>
      <c r="L510" s="46"/>
      <c r="M510" s="230"/>
      <c r="N510" s="231"/>
      <c r="O510" s="86"/>
      <c r="P510" s="86"/>
      <c r="Q510" s="86"/>
      <c r="R510" s="86"/>
      <c r="S510" s="86"/>
      <c r="T510" s="87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T510" s="19" t="s">
        <v>169</v>
      </c>
      <c r="AU510" s="19" t="s">
        <v>83</v>
      </c>
    </row>
    <row r="511" s="2" customFormat="1" ht="21.75" customHeight="1">
      <c r="A511" s="40"/>
      <c r="B511" s="41"/>
      <c r="C511" s="214" t="s">
        <v>2195</v>
      </c>
      <c r="D511" s="214" t="s">
        <v>162</v>
      </c>
      <c r="E511" s="215" t="s">
        <v>5037</v>
      </c>
      <c r="F511" s="216" t="s">
        <v>5038</v>
      </c>
      <c r="G511" s="217" t="s">
        <v>287</v>
      </c>
      <c r="H511" s="218">
        <v>7</v>
      </c>
      <c r="I511" s="219"/>
      <c r="J511" s="220">
        <f>ROUND(I511*H511,2)</f>
        <v>0</v>
      </c>
      <c r="K511" s="216" t="s">
        <v>166</v>
      </c>
      <c r="L511" s="46"/>
      <c r="M511" s="221" t="s">
        <v>19</v>
      </c>
      <c r="N511" s="222" t="s">
        <v>44</v>
      </c>
      <c r="O511" s="86"/>
      <c r="P511" s="223">
        <f>O511*H511</f>
        <v>0</v>
      </c>
      <c r="Q511" s="223">
        <v>0.0012800000000000001</v>
      </c>
      <c r="R511" s="223">
        <f>Q511*H511</f>
        <v>0.008960000000000001</v>
      </c>
      <c r="S511" s="223">
        <v>0</v>
      </c>
      <c r="T511" s="224">
        <f>S511*H511</f>
        <v>0</v>
      </c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R511" s="225" t="s">
        <v>263</v>
      </c>
      <c r="AT511" s="225" t="s">
        <v>162</v>
      </c>
      <c r="AU511" s="225" t="s">
        <v>83</v>
      </c>
      <c r="AY511" s="19" t="s">
        <v>160</v>
      </c>
      <c r="BE511" s="226">
        <f>IF(N511="základní",J511,0)</f>
        <v>0</v>
      </c>
      <c r="BF511" s="226">
        <f>IF(N511="snížená",J511,0)</f>
        <v>0</v>
      </c>
      <c r="BG511" s="226">
        <f>IF(N511="zákl. přenesená",J511,0)</f>
        <v>0</v>
      </c>
      <c r="BH511" s="226">
        <f>IF(N511="sníž. přenesená",J511,0)</f>
        <v>0</v>
      </c>
      <c r="BI511" s="226">
        <f>IF(N511="nulová",J511,0)</f>
        <v>0</v>
      </c>
      <c r="BJ511" s="19" t="s">
        <v>81</v>
      </c>
      <c r="BK511" s="226">
        <f>ROUND(I511*H511,2)</f>
        <v>0</v>
      </c>
      <c r="BL511" s="19" t="s">
        <v>263</v>
      </c>
      <c r="BM511" s="225" t="s">
        <v>5039</v>
      </c>
    </row>
    <row r="512" s="2" customFormat="1">
      <c r="A512" s="40"/>
      <c r="B512" s="41"/>
      <c r="C512" s="42"/>
      <c r="D512" s="227" t="s">
        <v>169</v>
      </c>
      <c r="E512" s="42"/>
      <c r="F512" s="228" t="s">
        <v>5040</v>
      </c>
      <c r="G512" s="42"/>
      <c r="H512" s="42"/>
      <c r="I512" s="229"/>
      <c r="J512" s="42"/>
      <c r="K512" s="42"/>
      <c r="L512" s="46"/>
      <c r="M512" s="230"/>
      <c r="N512" s="231"/>
      <c r="O512" s="86"/>
      <c r="P512" s="86"/>
      <c r="Q512" s="86"/>
      <c r="R512" s="86"/>
      <c r="S512" s="86"/>
      <c r="T512" s="87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T512" s="19" t="s">
        <v>169</v>
      </c>
      <c r="AU512" s="19" t="s">
        <v>83</v>
      </c>
    </row>
    <row r="513" s="2" customFormat="1">
      <c r="A513" s="40"/>
      <c r="B513" s="41"/>
      <c r="C513" s="42"/>
      <c r="D513" s="234" t="s">
        <v>449</v>
      </c>
      <c r="E513" s="42"/>
      <c r="F513" s="276" t="s">
        <v>5041</v>
      </c>
      <c r="G513" s="42"/>
      <c r="H513" s="42"/>
      <c r="I513" s="229"/>
      <c r="J513" s="42"/>
      <c r="K513" s="42"/>
      <c r="L513" s="46"/>
      <c r="M513" s="230"/>
      <c r="N513" s="231"/>
      <c r="O513" s="86"/>
      <c r="P513" s="86"/>
      <c r="Q513" s="86"/>
      <c r="R513" s="86"/>
      <c r="S513" s="86"/>
      <c r="T513" s="87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T513" s="19" t="s">
        <v>449</v>
      </c>
      <c r="AU513" s="19" t="s">
        <v>83</v>
      </c>
    </row>
    <row r="514" s="13" customFormat="1">
      <c r="A514" s="13"/>
      <c r="B514" s="232"/>
      <c r="C514" s="233"/>
      <c r="D514" s="234" t="s">
        <v>171</v>
      </c>
      <c r="E514" s="235" t="s">
        <v>19</v>
      </c>
      <c r="F514" s="236" t="s">
        <v>5042</v>
      </c>
      <c r="G514" s="233"/>
      <c r="H514" s="237">
        <v>7</v>
      </c>
      <c r="I514" s="238"/>
      <c r="J514" s="233"/>
      <c r="K514" s="233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171</v>
      </c>
      <c r="AU514" s="243" t="s">
        <v>83</v>
      </c>
      <c r="AV514" s="13" t="s">
        <v>83</v>
      </c>
      <c r="AW514" s="13" t="s">
        <v>35</v>
      </c>
      <c r="AX514" s="13" t="s">
        <v>81</v>
      </c>
      <c r="AY514" s="243" t="s">
        <v>160</v>
      </c>
    </row>
    <row r="515" s="2" customFormat="1" ht="21.75" customHeight="1">
      <c r="A515" s="40"/>
      <c r="B515" s="41"/>
      <c r="C515" s="214" t="s">
        <v>2200</v>
      </c>
      <c r="D515" s="214" t="s">
        <v>162</v>
      </c>
      <c r="E515" s="215" t="s">
        <v>5043</v>
      </c>
      <c r="F515" s="216" t="s">
        <v>5044</v>
      </c>
      <c r="G515" s="217" t="s">
        <v>287</v>
      </c>
      <c r="H515" s="218">
        <v>27</v>
      </c>
      <c r="I515" s="219"/>
      <c r="J515" s="220">
        <f>ROUND(I515*H515,2)</f>
        <v>0</v>
      </c>
      <c r="K515" s="216" t="s">
        <v>166</v>
      </c>
      <c r="L515" s="46"/>
      <c r="M515" s="221" t="s">
        <v>19</v>
      </c>
      <c r="N515" s="222" t="s">
        <v>44</v>
      </c>
      <c r="O515" s="86"/>
      <c r="P515" s="223">
        <f>O515*H515</f>
        <v>0</v>
      </c>
      <c r="Q515" s="223">
        <v>0.00014999999999999999</v>
      </c>
      <c r="R515" s="223">
        <f>Q515*H515</f>
        <v>0.0040499999999999998</v>
      </c>
      <c r="S515" s="223">
        <v>0</v>
      </c>
      <c r="T515" s="224">
        <f>S515*H515</f>
        <v>0</v>
      </c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R515" s="225" t="s">
        <v>263</v>
      </c>
      <c r="AT515" s="225" t="s">
        <v>162</v>
      </c>
      <c r="AU515" s="225" t="s">
        <v>83</v>
      </c>
      <c r="AY515" s="19" t="s">
        <v>160</v>
      </c>
      <c r="BE515" s="226">
        <f>IF(N515="základní",J515,0)</f>
        <v>0</v>
      </c>
      <c r="BF515" s="226">
        <f>IF(N515="snížená",J515,0)</f>
        <v>0</v>
      </c>
      <c r="BG515" s="226">
        <f>IF(N515="zákl. přenesená",J515,0)</f>
        <v>0</v>
      </c>
      <c r="BH515" s="226">
        <f>IF(N515="sníž. přenesená",J515,0)</f>
        <v>0</v>
      </c>
      <c r="BI515" s="226">
        <f>IF(N515="nulová",J515,0)</f>
        <v>0</v>
      </c>
      <c r="BJ515" s="19" t="s">
        <v>81</v>
      </c>
      <c r="BK515" s="226">
        <f>ROUND(I515*H515,2)</f>
        <v>0</v>
      </c>
      <c r="BL515" s="19" t="s">
        <v>263</v>
      </c>
      <c r="BM515" s="225" t="s">
        <v>5045</v>
      </c>
    </row>
    <row r="516" s="2" customFormat="1">
      <c r="A516" s="40"/>
      <c r="B516" s="41"/>
      <c r="C516" s="42"/>
      <c r="D516" s="227" t="s">
        <v>169</v>
      </c>
      <c r="E516" s="42"/>
      <c r="F516" s="228" t="s">
        <v>5046</v>
      </c>
      <c r="G516" s="42"/>
      <c r="H516" s="42"/>
      <c r="I516" s="229"/>
      <c r="J516" s="42"/>
      <c r="K516" s="42"/>
      <c r="L516" s="46"/>
      <c r="M516" s="230"/>
      <c r="N516" s="231"/>
      <c r="O516" s="86"/>
      <c r="P516" s="86"/>
      <c r="Q516" s="86"/>
      <c r="R516" s="86"/>
      <c r="S516" s="86"/>
      <c r="T516" s="87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T516" s="19" t="s">
        <v>169</v>
      </c>
      <c r="AU516" s="19" t="s">
        <v>83</v>
      </c>
    </row>
    <row r="517" s="13" customFormat="1">
      <c r="A517" s="13"/>
      <c r="B517" s="232"/>
      <c r="C517" s="233"/>
      <c r="D517" s="234" t="s">
        <v>171</v>
      </c>
      <c r="E517" s="235" t="s">
        <v>19</v>
      </c>
      <c r="F517" s="236" t="s">
        <v>5047</v>
      </c>
      <c r="G517" s="233"/>
      <c r="H517" s="237">
        <v>27</v>
      </c>
      <c r="I517" s="238"/>
      <c r="J517" s="233"/>
      <c r="K517" s="233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171</v>
      </c>
      <c r="AU517" s="243" t="s">
        <v>83</v>
      </c>
      <c r="AV517" s="13" t="s">
        <v>83</v>
      </c>
      <c r="AW517" s="13" t="s">
        <v>35</v>
      </c>
      <c r="AX517" s="13" t="s">
        <v>81</v>
      </c>
      <c r="AY517" s="243" t="s">
        <v>160</v>
      </c>
    </row>
    <row r="518" s="2" customFormat="1" ht="24.15" customHeight="1">
      <c r="A518" s="40"/>
      <c r="B518" s="41"/>
      <c r="C518" s="255" t="s">
        <v>2214</v>
      </c>
      <c r="D518" s="255" t="s">
        <v>242</v>
      </c>
      <c r="E518" s="256" t="s">
        <v>5048</v>
      </c>
      <c r="F518" s="257" t="s">
        <v>5049</v>
      </c>
      <c r="G518" s="258" t="s">
        <v>287</v>
      </c>
      <c r="H518" s="259">
        <v>27</v>
      </c>
      <c r="I518" s="260"/>
      <c r="J518" s="261">
        <f>ROUND(I518*H518,2)</f>
        <v>0</v>
      </c>
      <c r="K518" s="257" t="s">
        <v>166</v>
      </c>
      <c r="L518" s="262"/>
      <c r="M518" s="263" t="s">
        <v>19</v>
      </c>
      <c r="N518" s="264" t="s">
        <v>44</v>
      </c>
      <c r="O518" s="86"/>
      <c r="P518" s="223">
        <f>O518*H518</f>
        <v>0</v>
      </c>
      <c r="Q518" s="223">
        <v>0.00089999999999999998</v>
      </c>
      <c r="R518" s="223">
        <f>Q518*H518</f>
        <v>0.024299999999999999</v>
      </c>
      <c r="S518" s="223">
        <v>0</v>
      </c>
      <c r="T518" s="224">
        <f>S518*H518</f>
        <v>0</v>
      </c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R518" s="225" t="s">
        <v>368</v>
      </c>
      <c r="AT518" s="225" t="s">
        <v>242</v>
      </c>
      <c r="AU518" s="225" t="s">
        <v>83</v>
      </c>
      <c r="AY518" s="19" t="s">
        <v>160</v>
      </c>
      <c r="BE518" s="226">
        <f>IF(N518="základní",J518,0)</f>
        <v>0</v>
      </c>
      <c r="BF518" s="226">
        <f>IF(N518="snížená",J518,0)</f>
        <v>0</v>
      </c>
      <c r="BG518" s="226">
        <f>IF(N518="zákl. přenesená",J518,0)</f>
        <v>0</v>
      </c>
      <c r="BH518" s="226">
        <f>IF(N518="sníž. přenesená",J518,0)</f>
        <v>0</v>
      </c>
      <c r="BI518" s="226">
        <f>IF(N518="nulová",J518,0)</f>
        <v>0</v>
      </c>
      <c r="BJ518" s="19" t="s">
        <v>81</v>
      </c>
      <c r="BK518" s="226">
        <f>ROUND(I518*H518,2)</f>
        <v>0</v>
      </c>
      <c r="BL518" s="19" t="s">
        <v>263</v>
      </c>
      <c r="BM518" s="225" t="s">
        <v>5050</v>
      </c>
    </row>
    <row r="519" s="2" customFormat="1" ht="24.15" customHeight="1">
      <c r="A519" s="40"/>
      <c r="B519" s="41"/>
      <c r="C519" s="214" t="s">
        <v>2219</v>
      </c>
      <c r="D519" s="214" t="s">
        <v>162</v>
      </c>
      <c r="E519" s="215" t="s">
        <v>5051</v>
      </c>
      <c r="F519" s="216" t="s">
        <v>5052</v>
      </c>
      <c r="G519" s="217" t="s">
        <v>287</v>
      </c>
      <c r="H519" s="218">
        <v>1</v>
      </c>
      <c r="I519" s="219"/>
      <c r="J519" s="220">
        <f>ROUND(I519*H519,2)</f>
        <v>0</v>
      </c>
      <c r="K519" s="216" t="s">
        <v>166</v>
      </c>
      <c r="L519" s="46"/>
      <c r="M519" s="221" t="s">
        <v>19</v>
      </c>
      <c r="N519" s="222" t="s">
        <v>44</v>
      </c>
      <c r="O519" s="86"/>
      <c r="P519" s="223">
        <f>O519*H519</f>
        <v>0</v>
      </c>
      <c r="Q519" s="223">
        <v>0.00017000000000000001</v>
      </c>
      <c r="R519" s="223">
        <f>Q519*H519</f>
        <v>0.00017000000000000001</v>
      </c>
      <c r="S519" s="223">
        <v>0</v>
      </c>
      <c r="T519" s="224">
        <f>S519*H519</f>
        <v>0</v>
      </c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R519" s="225" t="s">
        <v>263</v>
      </c>
      <c r="AT519" s="225" t="s">
        <v>162</v>
      </c>
      <c r="AU519" s="225" t="s">
        <v>83</v>
      </c>
      <c r="AY519" s="19" t="s">
        <v>160</v>
      </c>
      <c r="BE519" s="226">
        <f>IF(N519="základní",J519,0)</f>
        <v>0</v>
      </c>
      <c r="BF519" s="226">
        <f>IF(N519="snížená",J519,0)</f>
        <v>0</v>
      </c>
      <c r="BG519" s="226">
        <f>IF(N519="zákl. přenesená",J519,0)</f>
        <v>0</v>
      </c>
      <c r="BH519" s="226">
        <f>IF(N519="sníž. přenesená",J519,0)</f>
        <v>0</v>
      </c>
      <c r="BI519" s="226">
        <f>IF(N519="nulová",J519,0)</f>
        <v>0</v>
      </c>
      <c r="BJ519" s="19" t="s">
        <v>81</v>
      </c>
      <c r="BK519" s="226">
        <f>ROUND(I519*H519,2)</f>
        <v>0</v>
      </c>
      <c r="BL519" s="19" t="s">
        <v>263</v>
      </c>
      <c r="BM519" s="225" t="s">
        <v>5053</v>
      </c>
    </row>
    <row r="520" s="2" customFormat="1">
      <c r="A520" s="40"/>
      <c r="B520" s="41"/>
      <c r="C520" s="42"/>
      <c r="D520" s="227" t="s">
        <v>169</v>
      </c>
      <c r="E520" s="42"/>
      <c r="F520" s="228" t="s">
        <v>5054</v>
      </c>
      <c r="G520" s="42"/>
      <c r="H520" s="42"/>
      <c r="I520" s="229"/>
      <c r="J520" s="42"/>
      <c r="K520" s="42"/>
      <c r="L520" s="46"/>
      <c r="M520" s="230"/>
      <c r="N520" s="231"/>
      <c r="O520" s="86"/>
      <c r="P520" s="86"/>
      <c r="Q520" s="86"/>
      <c r="R520" s="86"/>
      <c r="S520" s="86"/>
      <c r="T520" s="87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T520" s="19" t="s">
        <v>169</v>
      </c>
      <c r="AU520" s="19" t="s">
        <v>83</v>
      </c>
    </row>
    <row r="521" s="2" customFormat="1" ht="21.75" customHeight="1">
      <c r="A521" s="40"/>
      <c r="B521" s="41"/>
      <c r="C521" s="255" t="s">
        <v>2226</v>
      </c>
      <c r="D521" s="255" t="s">
        <v>242</v>
      </c>
      <c r="E521" s="256" t="s">
        <v>5055</v>
      </c>
      <c r="F521" s="257" t="s">
        <v>5056</v>
      </c>
      <c r="G521" s="258" t="s">
        <v>287</v>
      </c>
      <c r="H521" s="259">
        <v>1</v>
      </c>
      <c r="I521" s="260"/>
      <c r="J521" s="261">
        <f>ROUND(I521*H521,2)</f>
        <v>0</v>
      </c>
      <c r="K521" s="257" t="s">
        <v>166</v>
      </c>
      <c r="L521" s="262"/>
      <c r="M521" s="263" t="s">
        <v>19</v>
      </c>
      <c r="N521" s="264" t="s">
        <v>44</v>
      </c>
      <c r="O521" s="86"/>
      <c r="P521" s="223">
        <f>O521*H521</f>
        <v>0</v>
      </c>
      <c r="Q521" s="223">
        <v>0.00023000000000000001</v>
      </c>
      <c r="R521" s="223">
        <f>Q521*H521</f>
        <v>0.00023000000000000001</v>
      </c>
      <c r="S521" s="223">
        <v>0</v>
      </c>
      <c r="T521" s="224">
        <f>S521*H521</f>
        <v>0</v>
      </c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R521" s="225" t="s">
        <v>368</v>
      </c>
      <c r="AT521" s="225" t="s">
        <v>242</v>
      </c>
      <c r="AU521" s="225" t="s">
        <v>83</v>
      </c>
      <c r="AY521" s="19" t="s">
        <v>160</v>
      </c>
      <c r="BE521" s="226">
        <f>IF(N521="základní",J521,0)</f>
        <v>0</v>
      </c>
      <c r="BF521" s="226">
        <f>IF(N521="snížená",J521,0)</f>
        <v>0</v>
      </c>
      <c r="BG521" s="226">
        <f>IF(N521="zákl. přenesená",J521,0)</f>
        <v>0</v>
      </c>
      <c r="BH521" s="226">
        <f>IF(N521="sníž. přenesená",J521,0)</f>
        <v>0</v>
      </c>
      <c r="BI521" s="226">
        <f>IF(N521="nulová",J521,0)</f>
        <v>0</v>
      </c>
      <c r="BJ521" s="19" t="s">
        <v>81</v>
      </c>
      <c r="BK521" s="226">
        <f>ROUND(I521*H521,2)</f>
        <v>0</v>
      </c>
      <c r="BL521" s="19" t="s">
        <v>263</v>
      </c>
      <c r="BM521" s="225" t="s">
        <v>5057</v>
      </c>
    </row>
    <row r="522" s="2" customFormat="1" ht="24.15" customHeight="1">
      <c r="A522" s="40"/>
      <c r="B522" s="41"/>
      <c r="C522" s="214" t="s">
        <v>2231</v>
      </c>
      <c r="D522" s="214" t="s">
        <v>162</v>
      </c>
      <c r="E522" s="215" t="s">
        <v>5058</v>
      </c>
      <c r="F522" s="216" t="s">
        <v>5059</v>
      </c>
      <c r="G522" s="217" t="s">
        <v>213</v>
      </c>
      <c r="H522" s="218">
        <v>0.95099999999999996</v>
      </c>
      <c r="I522" s="219"/>
      <c r="J522" s="220">
        <f>ROUND(I522*H522,2)</f>
        <v>0</v>
      </c>
      <c r="K522" s="216" t="s">
        <v>166</v>
      </c>
      <c r="L522" s="46"/>
      <c r="M522" s="221" t="s">
        <v>19</v>
      </c>
      <c r="N522" s="222" t="s">
        <v>44</v>
      </c>
      <c r="O522" s="86"/>
      <c r="P522" s="223">
        <f>O522*H522</f>
        <v>0</v>
      </c>
      <c r="Q522" s="223">
        <v>0</v>
      </c>
      <c r="R522" s="223">
        <f>Q522*H522</f>
        <v>0</v>
      </c>
      <c r="S522" s="223">
        <v>0</v>
      </c>
      <c r="T522" s="224">
        <f>S522*H522</f>
        <v>0</v>
      </c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R522" s="225" t="s">
        <v>263</v>
      </c>
      <c r="AT522" s="225" t="s">
        <v>162</v>
      </c>
      <c r="AU522" s="225" t="s">
        <v>83</v>
      </c>
      <c r="AY522" s="19" t="s">
        <v>160</v>
      </c>
      <c r="BE522" s="226">
        <f>IF(N522="základní",J522,0)</f>
        <v>0</v>
      </c>
      <c r="BF522" s="226">
        <f>IF(N522="snížená",J522,0)</f>
        <v>0</v>
      </c>
      <c r="BG522" s="226">
        <f>IF(N522="zákl. přenesená",J522,0)</f>
        <v>0</v>
      </c>
      <c r="BH522" s="226">
        <f>IF(N522="sníž. přenesená",J522,0)</f>
        <v>0</v>
      </c>
      <c r="BI522" s="226">
        <f>IF(N522="nulová",J522,0)</f>
        <v>0</v>
      </c>
      <c r="BJ522" s="19" t="s">
        <v>81</v>
      </c>
      <c r="BK522" s="226">
        <f>ROUND(I522*H522,2)</f>
        <v>0</v>
      </c>
      <c r="BL522" s="19" t="s">
        <v>263</v>
      </c>
      <c r="BM522" s="225" t="s">
        <v>5060</v>
      </c>
    </row>
    <row r="523" s="2" customFormat="1">
      <c r="A523" s="40"/>
      <c r="B523" s="41"/>
      <c r="C523" s="42"/>
      <c r="D523" s="227" t="s">
        <v>169</v>
      </c>
      <c r="E523" s="42"/>
      <c r="F523" s="228" t="s">
        <v>5061</v>
      </c>
      <c r="G523" s="42"/>
      <c r="H523" s="42"/>
      <c r="I523" s="229"/>
      <c r="J523" s="42"/>
      <c r="K523" s="42"/>
      <c r="L523" s="46"/>
      <c r="M523" s="230"/>
      <c r="N523" s="231"/>
      <c r="O523" s="86"/>
      <c r="P523" s="86"/>
      <c r="Q523" s="86"/>
      <c r="R523" s="86"/>
      <c r="S523" s="86"/>
      <c r="T523" s="87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T523" s="19" t="s">
        <v>169</v>
      </c>
      <c r="AU523" s="19" t="s">
        <v>83</v>
      </c>
    </row>
    <row r="524" s="12" customFormat="1" ht="22.8" customHeight="1">
      <c r="A524" s="12"/>
      <c r="B524" s="198"/>
      <c r="C524" s="199"/>
      <c r="D524" s="200" t="s">
        <v>72</v>
      </c>
      <c r="E524" s="212" t="s">
        <v>5062</v>
      </c>
      <c r="F524" s="212" t="s">
        <v>5063</v>
      </c>
      <c r="G524" s="199"/>
      <c r="H524" s="199"/>
      <c r="I524" s="202"/>
      <c r="J524" s="213">
        <f>BK524</f>
        <v>0</v>
      </c>
      <c r="K524" s="199"/>
      <c r="L524" s="204"/>
      <c r="M524" s="205"/>
      <c r="N524" s="206"/>
      <c r="O524" s="206"/>
      <c r="P524" s="207">
        <f>SUM(P525:P544)</f>
        <v>0</v>
      </c>
      <c r="Q524" s="206"/>
      <c r="R524" s="207">
        <f>SUM(R525:R544)</f>
        <v>0.29815000000000003</v>
      </c>
      <c r="S524" s="206"/>
      <c r="T524" s="208">
        <f>SUM(T525:T544)</f>
        <v>0</v>
      </c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R524" s="209" t="s">
        <v>83</v>
      </c>
      <c r="AT524" s="210" t="s">
        <v>72</v>
      </c>
      <c r="AU524" s="210" t="s">
        <v>81</v>
      </c>
      <c r="AY524" s="209" t="s">
        <v>160</v>
      </c>
      <c r="BK524" s="211">
        <f>SUM(BK525:BK544)</f>
        <v>0</v>
      </c>
    </row>
    <row r="525" s="2" customFormat="1" ht="33" customHeight="1">
      <c r="A525" s="40"/>
      <c r="B525" s="41"/>
      <c r="C525" s="214" t="s">
        <v>2245</v>
      </c>
      <c r="D525" s="214" t="s">
        <v>162</v>
      </c>
      <c r="E525" s="215" t="s">
        <v>5064</v>
      </c>
      <c r="F525" s="216" t="s">
        <v>5065</v>
      </c>
      <c r="G525" s="217" t="s">
        <v>3648</v>
      </c>
      <c r="H525" s="218">
        <v>2</v>
      </c>
      <c r="I525" s="219"/>
      <c r="J525" s="220">
        <f>ROUND(I525*H525,2)</f>
        <v>0</v>
      </c>
      <c r="K525" s="216" t="s">
        <v>166</v>
      </c>
      <c r="L525" s="46"/>
      <c r="M525" s="221" t="s">
        <v>19</v>
      </c>
      <c r="N525" s="222" t="s">
        <v>44</v>
      </c>
      <c r="O525" s="86"/>
      <c r="P525" s="223">
        <f>O525*H525</f>
        <v>0</v>
      </c>
      <c r="Q525" s="223">
        <v>0.012</v>
      </c>
      <c r="R525" s="223">
        <f>Q525*H525</f>
        <v>0.024</v>
      </c>
      <c r="S525" s="223">
        <v>0</v>
      </c>
      <c r="T525" s="224">
        <f>S525*H525</f>
        <v>0</v>
      </c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R525" s="225" t="s">
        <v>263</v>
      </c>
      <c r="AT525" s="225" t="s">
        <v>162</v>
      </c>
      <c r="AU525" s="225" t="s">
        <v>83</v>
      </c>
      <c r="AY525" s="19" t="s">
        <v>160</v>
      </c>
      <c r="BE525" s="226">
        <f>IF(N525="základní",J525,0)</f>
        <v>0</v>
      </c>
      <c r="BF525" s="226">
        <f>IF(N525="snížená",J525,0)</f>
        <v>0</v>
      </c>
      <c r="BG525" s="226">
        <f>IF(N525="zákl. přenesená",J525,0)</f>
        <v>0</v>
      </c>
      <c r="BH525" s="226">
        <f>IF(N525="sníž. přenesená",J525,0)</f>
        <v>0</v>
      </c>
      <c r="BI525" s="226">
        <f>IF(N525="nulová",J525,0)</f>
        <v>0</v>
      </c>
      <c r="BJ525" s="19" t="s">
        <v>81</v>
      </c>
      <c r="BK525" s="226">
        <f>ROUND(I525*H525,2)</f>
        <v>0</v>
      </c>
      <c r="BL525" s="19" t="s">
        <v>263</v>
      </c>
      <c r="BM525" s="225" t="s">
        <v>5066</v>
      </c>
    </row>
    <row r="526" s="2" customFormat="1">
      <c r="A526" s="40"/>
      <c r="B526" s="41"/>
      <c r="C526" s="42"/>
      <c r="D526" s="227" t="s">
        <v>169</v>
      </c>
      <c r="E526" s="42"/>
      <c r="F526" s="228" t="s">
        <v>5067</v>
      </c>
      <c r="G526" s="42"/>
      <c r="H526" s="42"/>
      <c r="I526" s="229"/>
      <c r="J526" s="42"/>
      <c r="K526" s="42"/>
      <c r="L526" s="46"/>
      <c r="M526" s="230"/>
      <c r="N526" s="231"/>
      <c r="O526" s="86"/>
      <c r="P526" s="86"/>
      <c r="Q526" s="86"/>
      <c r="R526" s="86"/>
      <c r="S526" s="86"/>
      <c r="T526" s="87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T526" s="19" t="s">
        <v>169</v>
      </c>
      <c r="AU526" s="19" t="s">
        <v>83</v>
      </c>
    </row>
    <row r="527" s="2" customFormat="1" ht="33" customHeight="1">
      <c r="A527" s="40"/>
      <c r="B527" s="41"/>
      <c r="C527" s="214" t="s">
        <v>2250</v>
      </c>
      <c r="D527" s="214" t="s">
        <v>162</v>
      </c>
      <c r="E527" s="215" t="s">
        <v>5068</v>
      </c>
      <c r="F527" s="216" t="s">
        <v>5069</v>
      </c>
      <c r="G527" s="217" t="s">
        <v>3648</v>
      </c>
      <c r="H527" s="218">
        <v>13</v>
      </c>
      <c r="I527" s="219"/>
      <c r="J527" s="220">
        <f>ROUND(I527*H527,2)</f>
        <v>0</v>
      </c>
      <c r="K527" s="216" t="s">
        <v>166</v>
      </c>
      <c r="L527" s="46"/>
      <c r="M527" s="221" t="s">
        <v>19</v>
      </c>
      <c r="N527" s="222" t="s">
        <v>44</v>
      </c>
      <c r="O527" s="86"/>
      <c r="P527" s="223">
        <f>O527*H527</f>
        <v>0</v>
      </c>
      <c r="Q527" s="223">
        <v>0.016650000000000002</v>
      </c>
      <c r="R527" s="223">
        <f>Q527*H527</f>
        <v>0.21645000000000003</v>
      </c>
      <c r="S527" s="223">
        <v>0</v>
      </c>
      <c r="T527" s="224">
        <f>S527*H527</f>
        <v>0</v>
      </c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R527" s="225" t="s">
        <v>263</v>
      </c>
      <c r="AT527" s="225" t="s">
        <v>162</v>
      </c>
      <c r="AU527" s="225" t="s">
        <v>83</v>
      </c>
      <c r="AY527" s="19" t="s">
        <v>160</v>
      </c>
      <c r="BE527" s="226">
        <f>IF(N527="základní",J527,0)</f>
        <v>0</v>
      </c>
      <c r="BF527" s="226">
        <f>IF(N527="snížená",J527,0)</f>
        <v>0</v>
      </c>
      <c r="BG527" s="226">
        <f>IF(N527="zákl. přenesená",J527,0)</f>
        <v>0</v>
      </c>
      <c r="BH527" s="226">
        <f>IF(N527="sníž. přenesená",J527,0)</f>
        <v>0</v>
      </c>
      <c r="BI527" s="226">
        <f>IF(N527="nulová",J527,0)</f>
        <v>0</v>
      </c>
      <c r="BJ527" s="19" t="s">
        <v>81</v>
      </c>
      <c r="BK527" s="226">
        <f>ROUND(I527*H527,2)</f>
        <v>0</v>
      </c>
      <c r="BL527" s="19" t="s">
        <v>263</v>
      </c>
      <c r="BM527" s="225" t="s">
        <v>5070</v>
      </c>
    </row>
    <row r="528" s="2" customFormat="1">
      <c r="A528" s="40"/>
      <c r="B528" s="41"/>
      <c r="C528" s="42"/>
      <c r="D528" s="227" t="s">
        <v>169</v>
      </c>
      <c r="E528" s="42"/>
      <c r="F528" s="228" t="s">
        <v>5071</v>
      </c>
      <c r="G528" s="42"/>
      <c r="H528" s="42"/>
      <c r="I528" s="229"/>
      <c r="J528" s="42"/>
      <c r="K528" s="42"/>
      <c r="L528" s="46"/>
      <c r="M528" s="230"/>
      <c r="N528" s="231"/>
      <c r="O528" s="86"/>
      <c r="P528" s="86"/>
      <c r="Q528" s="86"/>
      <c r="R528" s="86"/>
      <c r="S528" s="86"/>
      <c r="T528" s="87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T528" s="19" t="s">
        <v>169</v>
      </c>
      <c r="AU528" s="19" t="s">
        <v>83</v>
      </c>
    </row>
    <row r="529" s="13" customFormat="1">
      <c r="A529" s="13"/>
      <c r="B529" s="232"/>
      <c r="C529" s="233"/>
      <c r="D529" s="234" t="s">
        <v>171</v>
      </c>
      <c r="E529" s="235" t="s">
        <v>19</v>
      </c>
      <c r="F529" s="236" t="s">
        <v>5072</v>
      </c>
      <c r="G529" s="233"/>
      <c r="H529" s="237">
        <v>13</v>
      </c>
      <c r="I529" s="238"/>
      <c r="J529" s="233"/>
      <c r="K529" s="233"/>
      <c r="L529" s="239"/>
      <c r="M529" s="240"/>
      <c r="N529" s="241"/>
      <c r="O529" s="241"/>
      <c r="P529" s="241"/>
      <c r="Q529" s="241"/>
      <c r="R529" s="241"/>
      <c r="S529" s="241"/>
      <c r="T529" s="24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3" t="s">
        <v>171</v>
      </c>
      <c r="AU529" s="243" t="s">
        <v>83</v>
      </c>
      <c r="AV529" s="13" t="s">
        <v>83</v>
      </c>
      <c r="AW529" s="13" t="s">
        <v>35</v>
      </c>
      <c r="AX529" s="13" t="s">
        <v>81</v>
      </c>
      <c r="AY529" s="243" t="s">
        <v>160</v>
      </c>
    </row>
    <row r="530" s="2" customFormat="1" ht="33" customHeight="1">
      <c r="A530" s="40"/>
      <c r="B530" s="41"/>
      <c r="C530" s="214" t="s">
        <v>2257</v>
      </c>
      <c r="D530" s="214" t="s">
        <v>162</v>
      </c>
      <c r="E530" s="215" t="s">
        <v>5073</v>
      </c>
      <c r="F530" s="216" t="s">
        <v>5074</v>
      </c>
      <c r="G530" s="217" t="s">
        <v>3648</v>
      </c>
      <c r="H530" s="218">
        <v>2</v>
      </c>
      <c r="I530" s="219"/>
      <c r="J530" s="220">
        <f>ROUND(I530*H530,2)</f>
        <v>0</v>
      </c>
      <c r="K530" s="216" t="s">
        <v>166</v>
      </c>
      <c r="L530" s="46"/>
      <c r="M530" s="221" t="s">
        <v>19</v>
      </c>
      <c r="N530" s="222" t="s">
        <v>44</v>
      </c>
      <c r="O530" s="86"/>
      <c r="P530" s="223">
        <f>O530*H530</f>
        <v>0</v>
      </c>
      <c r="Q530" s="223">
        <v>0.017649999999999999</v>
      </c>
      <c r="R530" s="223">
        <f>Q530*H530</f>
        <v>0.035299999999999998</v>
      </c>
      <c r="S530" s="223">
        <v>0</v>
      </c>
      <c r="T530" s="224">
        <f>S530*H530</f>
        <v>0</v>
      </c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R530" s="225" t="s">
        <v>263</v>
      </c>
      <c r="AT530" s="225" t="s">
        <v>162</v>
      </c>
      <c r="AU530" s="225" t="s">
        <v>83</v>
      </c>
      <c r="AY530" s="19" t="s">
        <v>160</v>
      </c>
      <c r="BE530" s="226">
        <f>IF(N530="základní",J530,0)</f>
        <v>0</v>
      </c>
      <c r="BF530" s="226">
        <f>IF(N530="snížená",J530,0)</f>
        <v>0</v>
      </c>
      <c r="BG530" s="226">
        <f>IF(N530="zákl. přenesená",J530,0)</f>
        <v>0</v>
      </c>
      <c r="BH530" s="226">
        <f>IF(N530="sníž. přenesená",J530,0)</f>
        <v>0</v>
      </c>
      <c r="BI530" s="226">
        <f>IF(N530="nulová",J530,0)</f>
        <v>0</v>
      </c>
      <c r="BJ530" s="19" t="s">
        <v>81</v>
      </c>
      <c r="BK530" s="226">
        <f>ROUND(I530*H530,2)</f>
        <v>0</v>
      </c>
      <c r="BL530" s="19" t="s">
        <v>263</v>
      </c>
      <c r="BM530" s="225" t="s">
        <v>5075</v>
      </c>
    </row>
    <row r="531" s="2" customFormat="1">
      <c r="A531" s="40"/>
      <c r="B531" s="41"/>
      <c r="C531" s="42"/>
      <c r="D531" s="227" t="s">
        <v>169</v>
      </c>
      <c r="E531" s="42"/>
      <c r="F531" s="228" t="s">
        <v>5076</v>
      </c>
      <c r="G531" s="42"/>
      <c r="H531" s="42"/>
      <c r="I531" s="229"/>
      <c r="J531" s="42"/>
      <c r="K531" s="42"/>
      <c r="L531" s="46"/>
      <c r="M531" s="230"/>
      <c r="N531" s="231"/>
      <c r="O531" s="86"/>
      <c r="P531" s="86"/>
      <c r="Q531" s="86"/>
      <c r="R531" s="86"/>
      <c r="S531" s="86"/>
      <c r="T531" s="87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T531" s="19" t="s">
        <v>169</v>
      </c>
      <c r="AU531" s="19" t="s">
        <v>83</v>
      </c>
    </row>
    <row r="532" s="2" customFormat="1" ht="16.5" customHeight="1">
      <c r="A532" s="40"/>
      <c r="B532" s="41"/>
      <c r="C532" s="214" t="s">
        <v>2262</v>
      </c>
      <c r="D532" s="214" t="s">
        <v>162</v>
      </c>
      <c r="E532" s="215" t="s">
        <v>5077</v>
      </c>
      <c r="F532" s="216" t="s">
        <v>5078</v>
      </c>
      <c r="G532" s="217" t="s">
        <v>3648</v>
      </c>
      <c r="H532" s="218">
        <v>16</v>
      </c>
      <c r="I532" s="219"/>
      <c r="J532" s="220">
        <f>ROUND(I532*H532,2)</f>
        <v>0</v>
      </c>
      <c r="K532" s="216" t="s">
        <v>166</v>
      </c>
      <c r="L532" s="46"/>
      <c r="M532" s="221" t="s">
        <v>19</v>
      </c>
      <c r="N532" s="222" t="s">
        <v>44</v>
      </c>
      <c r="O532" s="86"/>
      <c r="P532" s="223">
        <f>O532*H532</f>
        <v>0</v>
      </c>
      <c r="Q532" s="223">
        <v>0.00014999999999999999</v>
      </c>
      <c r="R532" s="223">
        <f>Q532*H532</f>
        <v>0.0023999999999999998</v>
      </c>
      <c r="S532" s="223">
        <v>0</v>
      </c>
      <c r="T532" s="224">
        <f>S532*H532</f>
        <v>0</v>
      </c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R532" s="225" t="s">
        <v>263</v>
      </c>
      <c r="AT532" s="225" t="s">
        <v>162</v>
      </c>
      <c r="AU532" s="225" t="s">
        <v>83</v>
      </c>
      <c r="AY532" s="19" t="s">
        <v>160</v>
      </c>
      <c r="BE532" s="226">
        <f>IF(N532="základní",J532,0)</f>
        <v>0</v>
      </c>
      <c r="BF532" s="226">
        <f>IF(N532="snížená",J532,0)</f>
        <v>0</v>
      </c>
      <c r="BG532" s="226">
        <f>IF(N532="zákl. přenesená",J532,0)</f>
        <v>0</v>
      </c>
      <c r="BH532" s="226">
        <f>IF(N532="sníž. přenesená",J532,0)</f>
        <v>0</v>
      </c>
      <c r="BI532" s="226">
        <f>IF(N532="nulová",J532,0)</f>
        <v>0</v>
      </c>
      <c r="BJ532" s="19" t="s">
        <v>81</v>
      </c>
      <c r="BK532" s="226">
        <f>ROUND(I532*H532,2)</f>
        <v>0</v>
      </c>
      <c r="BL532" s="19" t="s">
        <v>263</v>
      </c>
      <c r="BM532" s="225" t="s">
        <v>5079</v>
      </c>
    </row>
    <row r="533" s="2" customFormat="1">
      <c r="A533" s="40"/>
      <c r="B533" s="41"/>
      <c r="C533" s="42"/>
      <c r="D533" s="227" t="s">
        <v>169</v>
      </c>
      <c r="E533" s="42"/>
      <c r="F533" s="228" t="s">
        <v>5080</v>
      </c>
      <c r="G533" s="42"/>
      <c r="H533" s="42"/>
      <c r="I533" s="229"/>
      <c r="J533" s="42"/>
      <c r="K533" s="42"/>
      <c r="L533" s="46"/>
      <c r="M533" s="230"/>
      <c r="N533" s="231"/>
      <c r="O533" s="86"/>
      <c r="P533" s="86"/>
      <c r="Q533" s="86"/>
      <c r="R533" s="86"/>
      <c r="S533" s="86"/>
      <c r="T533" s="87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T533" s="19" t="s">
        <v>169</v>
      </c>
      <c r="AU533" s="19" t="s">
        <v>83</v>
      </c>
    </row>
    <row r="534" s="13" customFormat="1">
      <c r="A534" s="13"/>
      <c r="B534" s="232"/>
      <c r="C534" s="233"/>
      <c r="D534" s="234" t="s">
        <v>171</v>
      </c>
      <c r="E534" s="235" t="s">
        <v>19</v>
      </c>
      <c r="F534" s="236" t="s">
        <v>5081</v>
      </c>
      <c r="G534" s="233"/>
      <c r="H534" s="237">
        <v>16</v>
      </c>
      <c r="I534" s="238"/>
      <c r="J534" s="233"/>
      <c r="K534" s="233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171</v>
      </c>
      <c r="AU534" s="243" t="s">
        <v>83</v>
      </c>
      <c r="AV534" s="13" t="s">
        <v>83</v>
      </c>
      <c r="AW534" s="13" t="s">
        <v>35</v>
      </c>
      <c r="AX534" s="13" t="s">
        <v>81</v>
      </c>
      <c r="AY534" s="243" t="s">
        <v>160</v>
      </c>
    </row>
    <row r="535" s="2" customFormat="1" ht="16.5" customHeight="1">
      <c r="A535" s="40"/>
      <c r="B535" s="41"/>
      <c r="C535" s="214" t="s">
        <v>2267</v>
      </c>
      <c r="D535" s="214" t="s">
        <v>162</v>
      </c>
      <c r="E535" s="215" t="s">
        <v>5082</v>
      </c>
      <c r="F535" s="216" t="s">
        <v>5083</v>
      </c>
      <c r="G535" s="217" t="s">
        <v>3648</v>
      </c>
      <c r="H535" s="218">
        <v>20</v>
      </c>
      <c r="I535" s="219"/>
      <c r="J535" s="220">
        <f>ROUND(I535*H535,2)</f>
        <v>0</v>
      </c>
      <c r="K535" s="216" t="s">
        <v>166</v>
      </c>
      <c r="L535" s="46"/>
      <c r="M535" s="221" t="s">
        <v>19</v>
      </c>
      <c r="N535" s="222" t="s">
        <v>44</v>
      </c>
      <c r="O535" s="86"/>
      <c r="P535" s="223">
        <f>O535*H535</f>
        <v>0</v>
      </c>
      <c r="Q535" s="223">
        <v>0.00050000000000000001</v>
      </c>
      <c r="R535" s="223">
        <f>Q535*H535</f>
        <v>0.01</v>
      </c>
      <c r="S535" s="223">
        <v>0</v>
      </c>
      <c r="T535" s="224">
        <f>S535*H535</f>
        <v>0</v>
      </c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R535" s="225" t="s">
        <v>263</v>
      </c>
      <c r="AT535" s="225" t="s">
        <v>162</v>
      </c>
      <c r="AU535" s="225" t="s">
        <v>83</v>
      </c>
      <c r="AY535" s="19" t="s">
        <v>160</v>
      </c>
      <c r="BE535" s="226">
        <f>IF(N535="základní",J535,0)</f>
        <v>0</v>
      </c>
      <c r="BF535" s="226">
        <f>IF(N535="snížená",J535,0)</f>
        <v>0</v>
      </c>
      <c r="BG535" s="226">
        <f>IF(N535="zákl. přenesená",J535,0)</f>
        <v>0</v>
      </c>
      <c r="BH535" s="226">
        <f>IF(N535="sníž. přenesená",J535,0)</f>
        <v>0</v>
      </c>
      <c r="BI535" s="226">
        <f>IF(N535="nulová",J535,0)</f>
        <v>0</v>
      </c>
      <c r="BJ535" s="19" t="s">
        <v>81</v>
      </c>
      <c r="BK535" s="226">
        <f>ROUND(I535*H535,2)</f>
        <v>0</v>
      </c>
      <c r="BL535" s="19" t="s">
        <v>263</v>
      </c>
      <c r="BM535" s="225" t="s">
        <v>5084</v>
      </c>
    </row>
    <row r="536" s="2" customFormat="1">
      <c r="A536" s="40"/>
      <c r="B536" s="41"/>
      <c r="C536" s="42"/>
      <c r="D536" s="227" t="s">
        <v>169</v>
      </c>
      <c r="E536" s="42"/>
      <c r="F536" s="228" t="s">
        <v>5085</v>
      </c>
      <c r="G536" s="42"/>
      <c r="H536" s="42"/>
      <c r="I536" s="229"/>
      <c r="J536" s="42"/>
      <c r="K536" s="42"/>
      <c r="L536" s="46"/>
      <c r="M536" s="230"/>
      <c r="N536" s="231"/>
      <c r="O536" s="86"/>
      <c r="P536" s="86"/>
      <c r="Q536" s="86"/>
      <c r="R536" s="86"/>
      <c r="S536" s="86"/>
      <c r="T536" s="87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T536" s="19" t="s">
        <v>169</v>
      </c>
      <c r="AU536" s="19" t="s">
        <v>83</v>
      </c>
    </row>
    <row r="537" s="13" customFormat="1">
      <c r="A537" s="13"/>
      <c r="B537" s="232"/>
      <c r="C537" s="233"/>
      <c r="D537" s="234" t="s">
        <v>171</v>
      </c>
      <c r="E537" s="235" t="s">
        <v>19</v>
      </c>
      <c r="F537" s="236" t="s">
        <v>5086</v>
      </c>
      <c r="G537" s="233"/>
      <c r="H537" s="237">
        <v>20</v>
      </c>
      <c r="I537" s="238"/>
      <c r="J537" s="233"/>
      <c r="K537" s="233"/>
      <c r="L537" s="239"/>
      <c r="M537" s="240"/>
      <c r="N537" s="241"/>
      <c r="O537" s="241"/>
      <c r="P537" s="241"/>
      <c r="Q537" s="241"/>
      <c r="R537" s="241"/>
      <c r="S537" s="241"/>
      <c r="T537" s="24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3" t="s">
        <v>171</v>
      </c>
      <c r="AU537" s="243" t="s">
        <v>83</v>
      </c>
      <c r="AV537" s="13" t="s">
        <v>83</v>
      </c>
      <c r="AW537" s="13" t="s">
        <v>35</v>
      </c>
      <c r="AX537" s="13" t="s">
        <v>81</v>
      </c>
      <c r="AY537" s="243" t="s">
        <v>160</v>
      </c>
    </row>
    <row r="538" s="2" customFormat="1" ht="24.15" customHeight="1">
      <c r="A538" s="40"/>
      <c r="B538" s="41"/>
      <c r="C538" s="214" t="s">
        <v>2273</v>
      </c>
      <c r="D538" s="214" t="s">
        <v>162</v>
      </c>
      <c r="E538" s="215" t="s">
        <v>5087</v>
      </c>
      <c r="F538" s="216" t="s">
        <v>5088</v>
      </c>
      <c r="G538" s="217" t="s">
        <v>3648</v>
      </c>
      <c r="H538" s="218">
        <v>18</v>
      </c>
      <c r="I538" s="219"/>
      <c r="J538" s="220">
        <f>ROUND(I538*H538,2)</f>
        <v>0</v>
      </c>
      <c r="K538" s="216" t="s">
        <v>166</v>
      </c>
      <c r="L538" s="46"/>
      <c r="M538" s="221" t="s">
        <v>19</v>
      </c>
      <c r="N538" s="222" t="s">
        <v>44</v>
      </c>
      <c r="O538" s="86"/>
      <c r="P538" s="223">
        <f>O538*H538</f>
        <v>0</v>
      </c>
      <c r="Q538" s="223">
        <v>0</v>
      </c>
      <c r="R538" s="223">
        <f>Q538*H538</f>
        <v>0</v>
      </c>
      <c r="S538" s="223">
        <v>0</v>
      </c>
      <c r="T538" s="224">
        <f>S538*H538</f>
        <v>0</v>
      </c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R538" s="225" t="s">
        <v>263</v>
      </c>
      <c r="AT538" s="225" t="s">
        <v>162</v>
      </c>
      <c r="AU538" s="225" t="s">
        <v>83</v>
      </c>
      <c r="AY538" s="19" t="s">
        <v>160</v>
      </c>
      <c r="BE538" s="226">
        <f>IF(N538="základní",J538,0)</f>
        <v>0</v>
      </c>
      <c r="BF538" s="226">
        <f>IF(N538="snížená",J538,0)</f>
        <v>0</v>
      </c>
      <c r="BG538" s="226">
        <f>IF(N538="zákl. přenesená",J538,0)</f>
        <v>0</v>
      </c>
      <c r="BH538" s="226">
        <f>IF(N538="sníž. přenesená",J538,0)</f>
        <v>0</v>
      </c>
      <c r="BI538" s="226">
        <f>IF(N538="nulová",J538,0)</f>
        <v>0</v>
      </c>
      <c r="BJ538" s="19" t="s">
        <v>81</v>
      </c>
      <c r="BK538" s="226">
        <f>ROUND(I538*H538,2)</f>
        <v>0</v>
      </c>
      <c r="BL538" s="19" t="s">
        <v>263</v>
      </c>
      <c r="BM538" s="225" t="s">
        <v>5089</v>
      </c>
    </row>
    <row r="539" s="2" customFormat="1">
      <c r="A539" s="40"/>
      <c r="B539" s="41"/>
      <c r="C539" s="42"/>
      <c r="D539" s="227" t="s">
        <v>169</v>
      </c>
      <c r="E539" s="42"/>
      <c r="F539" s="228" t="s">
        <v>5090</v>
      </c>
      <c r="G539" s="42"/>
      <c r="H539" s="42"/>
      <c r="I539" s="229"/>
      <c r="J539" s="42"/>
      <c r="K539" s="42"/>
      <c r="L539" s="46"/>
      <c r="M539" s="230"/>
      <c r="N539" s="231"/>
      <c r="O539" s="86"/>
      <c r="P539" s="86"/>
      <c r="Q539" s="86"/>
      <c r="R539" s="86"/>
      <c r="S539" s="86"/>
      <c r="T539" s="87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T539" s="19" t="s">
        <v>169</v>
      </c>
      <c r="AU539" s="19" t="s">
        <v>83</v>
      </c>
    </row>
    <row r="540" s="13" customFormat="1">
      <c r="A540" s="13"/>
      <c r="B540" s="232"/>
      <c r="C540" s="233"/>
      <c r="D540" s="234" t="s">
        <v>171</v>
      </c>
      <c r="E540" s="235" t="s">
        <v>19</v>
      </c>
      <c r="F540" s="236" t="s">
        <v>4884</v>
      </c>
      <c r="G540" s="233"/>
      <c r="H540" s="237">
        <v>18</v>
      </c>
      <c r="I540" s="238"/>
      <c r="J540" s="233"/>
      <c r="K540" s="233"/>
      <c r="L540" s="239"/>
      <c r="M540" s="240"/>
      <c r="N540" s="241"/>
      <c r="O540" s="241"/>
      <c r="P540" s="241"/>
      <c r="Q540" s="241"/>
      <c r="R540" s="241"/>
      <c r="S540" s="241"/>
      <c r="T540" s="24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3" t="s">
        <v>171</v>
      </c>
      <c r="AU540" s="243" t="s">
        <v>83</v>
      </c>
      <c r="AV540" s="13" t="s">
        <v>83</v>
      </c>
      <c r="AW540" s="13" t="s">
        <v>35</v>
      </c>
      <c r="AX540" s="13" t="s">
        <v>81</v>
      </c>
      <c r="AY540" s="243" t="s">
        <v>160</v>
      </c>
    </row>
    <row r="541" s="2" customFormat="1" ht="24.15" customHeight="1">
      <c r="A541" s="40"/>
      <c r="B541" s="41"/>
      <c r="C541" s="255" t="s">
        <v>2278</v>
      </c>
      <c r="D541" s="255" t="s">
        <v>242</v>
      </c>
      <c r="E541" s="256" t="s">
        <v>5091</v>
      </c>
      <c r="F541" s="257" t="s">
        <v>5092</v>
      </c>
      <c r="G541" s="258" t="s">
        <v>287</v>
      </c>
      <c r="H541" s="259">
        <v>16</v>
      </c>
      <c r="I541" s="260"/>
      <c r="J541" s="261">
        <f>ROUND(I541*H541,2)</f>
        <v>0</v>
      </c>
      <c r="K541" s="257" t="s">
        <v>166</v>
      </c>
      <c r="L541" s="262"/>
      <c r="M541" s="263" t="s">
        <v>19</v>
      </c>
      <c r="N541" s="264" t="s">
        <v>44</v>
      </c>
      <c r="O541" s="86"/>
      <c r="P541" s="223">
        <f>O541*H541</f>
        <v>0</v>
      </c>
      <c r="Q541" s="223">
        <v>0.00050000000000000001</v>
      </c>
      <c r="R541" s="223">
        <f>Q541*H541</f>
        <v>0.0080000000000000002</v>
      </c>
      <c r="S541" s="223">
        <v>0</v>
      </c>
      <c r="T541" s="224">
        <f>S541*H541</f>
        <v>0</v>
      </c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R541" s="225" t="s">
        <v>368</v>
      </c>
      <c r="AT541" s="225" t="s">
        <v>242</v>
      </c>
      <c r="AU541" s="225" t="s">
        <v>83</v>
      </c>
      <c r="AY541" s="19" t="s">
        <v>160</v>
      </c>
      <c r="BE541" s="226">
        <f>IF(N541="základní",J541,0)</f>
        <v>0</v>
      </c>
      <c r="BF541" s="226">
        <f>IF(N541="snížená",J541,0)</f>
        <v>0</v>
      </c>
      <c r="BG541" s="226">
        <f>IF(N541="zákl. přenesená",J541,0)</f>
        <v>0</v>
      </c>
      <c r="BH541" s="226">
        <f>IF(N541="sníž. přenesená",J541,0)</f>
        <v>0</v>
      </c>
      <c r="BI541" s="226">
        <f>IF(N541="nulová",J541,0)</f>
        <v>0</v>
      </c>
      <c r="BJ541" s="19" t="s">
        <v>81</v>
      </c>
      <c r="BK541" s="226">
        <f>ROUND(I541*H541,2)</f>
        <v>0</v>
      </c>
      <c r="BL541" s="19" t="s">
        <v>263</v>
      </c>
      <c r="BM541" s="225" t="s">
        <v>5093</v>
      </c>
    </row>
    <row r="542" s="2" customFormat="1" ht="24.15" customHeight="1">
      <c r="A542" s="40"/>
      <c r="B542" s="41"/>
      <c r="C542" s="255" t="s">
        <v>2284</v>
      </c>
      <c r="D542" s="255" t="s">
        <v>242</v>
      </c>
      <c r="E542" s="256" t="s">
        <v>5094</v>
      </c>
      <c r="F542" s="257" t="s">
        <v>5095</v>
      </c>
      <c r="G542" s="258" t="s">
        <v>287</v>
      </c>
      <c r="H542" s="259">
        <v>2</v>
      </c>
      <c r="I542" s="260"/>
      <c r="J542" s="261">
        <f>ROUND(I542*H542,2)</f>
        <v>0</v>
      </c>
      <c r="K542" s="257" t="s">
        <v>166</v>
      </c>
      <c r="L542" s="262"/>
      <c r="M542" s="263" t="s">
        <v>19</v>
      </c>
      <c r="N542" s="264" t="s">
        <v>44</v>
      </c>
      <c r="O542" s="86"/>
      <c r="P542" s="223">
        <f>O542*H542</f>
        <v>0</v>
      </c>
      <c r="Q542" s="223">
        <v>0.001</v>
      </c>
      <c r="R542" s="223">
        <f>Q542*H542</f>
        <v>0.002</v>
      </c>
      <c r="S542" s="223">
        <v>0</v>
      </c>
      <c r="T542" s="224">
        <f>S542*H542</f>
        <v>0</v>
      </c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R542" s="225" t="s">
        <v>368</v>
      </c>
      <c r="AT542" s="225" t="s">
        <v>242</v>
      </c>
      <c r="AU542" s="225" t="s">
        <v>83</v>
      </c>
      <c r="AY542" s="19" t="s">
        <v>160</v>
      </c>
      <c r="BE542" s="226">
        <f>IF(N542="základní",J542,0)</f>
        <v>0</v>
      </c>
      <c r="BF542" s="226">
        <f>IF(N542="snížená",J542,0)</f>
        <v>0</v>
      </c>
      <c r="BG542" s="226">
        <f>IF(N542="zákl. přenesená",J542,0)</f>
        <v>0</v>
      </c>
      <c r="BH542" s="226">
        <f>IF(N542="sníž. přenesená",J542,0)</f>
        <v>0</v>
      </c>
      <c r="BI542" s="226">
        <f>IF(N542="nulová",J542,0)</f>
        <v>0</v>
      </c>
      <c r="BJ542" s="19" t="s">
        <v>81</v>
      </c>
      <c r="BK542" s="226">
        <f>ROUND(I542*H542,2)</f>
        <v>0</v>
      </c>
      <c r="BL542" s="19" t="s">
        <v>263</v>
      </c>
      <c r="BM542" s="225" t="s">
        <v>5096</v>
      </c>
    </row>
    <row r="543" s="2" customFormat="1" ht="24.15" customHeight="1">
      <c r="A543" s="40"/>
      <c r="B543" s="41"/>
      <c r="C543" s="214" t="s">
        <v>2289</v>
      </c>
      <c r="D543" s="214" t="s">
        <v>162</v>
      </c>
      <c r="E543" s="215" t="s">
        <v>5097</v>
      </c>
      <c r="F543" s="216" t="s">
        <v>5098</v>
      </c>
      <c r="G543" s="217" t="s">
        <v>213</v>
      </c>
      <c r="H543" s="218">
        <v>0.29799999999999999</v>
      </c>
      <c r="I543" s="219"/>
      <c r="J543" s="220">
        <f>ROUND(I543*H543,2)</f>
        <v>0</v>
      </c>
      <c r="K543" s="216" t="s">
        <v>166</v>
      </c>
      <c r="L543" s="46"/>
      <c r="M543" s="221" t="s">
        <v>19</v>
      </c>
      <c r="N543" s="222" t="s">
        <v>44</v>
      </c>
      <c r="O543" s="86"/>
      <c r="P543" s="223">
        <f>O543*H543</f>
        <v>0</v>
      </c>
      <c r="Q543" s="223">
        <v>0</v>
      </c>
      <c r="R543" s="223">
        <f>Q543*H543</f>
        <v>0</v>
      </c>
      <c r="S543" s="223">
        <v>0</v>
      </c>
      <c r="T543" s="224">
        <f>S543*H543</f>
        <v>0</v>
      </c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R543" s="225" t="s">
        <v>263</v>
      </c>
      <c r="AT543" s="225" t="s">
        <v>162</v>
      </c>
      <c r="AU543" s="225" t="s">
        <v>83</v>
      </c>
      <c r="AY543" s="19" t="s">
        <v>160</v>
      </c>
      <c r="BE543" s="226">
        <f>IF(N543="základní",J543,0)</f>
        <v>0</v>
      </c>
      <c r="BF543" s="226">
        <f>IF(N543="snížená",J543,0)</f>
        <v>0</v>
      </c>
      <c r="BG543" s="226">
        <f>IF(N543="zákl. přenesená",J543,0)</f>
        <v>0</v>
      </c>
      <c r="BH543" s="226">
        <f>IF(N543="sníž. přenesená",J543,0)</f>
        <v>0</v>
      </c>
      <c r="BI543" s="226">
        <f>IF(N543="nulová",J543,0)</f>
        <v>0</v>
      </c>
      <c r="BJ543" s="19" t="s">
        <v>81</v>
      </c>
      <c r="BK543" s="226">
        <f>ROUND(I543*H543,2)</f>
        <v>0</v>
      </c>
      <c r="BL543" s="19" t="s">
        <v>263</v>
      </c>
      <c r="BM543" s="225" t="s">
        <v>5099</v>
      </c>
    </row>
    <row r="544" s="2" customFormat="1">
      <c r="A544" s="40"/>
      <c r="B544" s="41"/>
      <c r="C544" s="42"/>
      <c r="D544" s="227" t="s">
        <v>169</v>
      </c>
      <c r="E544" s="42"/>
      <c r="F544" s="228" t="s">
        <v>5100</v>
      </c>
      <c r="G544" s="42"/>
      <c r="H544" s="42"/>
      <c r="I544" s="229"/>
      <c r="J544" s="42"/>
      <c r="K544" s="42"/>
      <c r="L544" s="46"/>
      <c r="M544" s="277"/>
      <c r="N544" s="278"/>
      <c r="O544" s="279"/>
      <c r="P544" s="279"/>
      <c r="Q544" s="279"/>
      <c r="R544" s="279"/>
      <c r="S544" s="279"/>
      <c r="T544" s="28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T544" s="19" t="s">
        <v>169</v>
      </c>
      <c r="AU544" s="19" t="s">
        <v>83</v>
      </c>
    </row>
    <row r="545" s="2" customFormat="1" ht="6.96" customHeight="1">
      <c r="A545" s="40"/>
      <c r="B545" s="61"/>
      <c r="C545" s="62"/>
      <c r="D545" s="62"/>
      <c r="E545" s="62"/>
      <c r="F545" s="62"/>
      <c r="G545" s="62"/>
      <c r="H545" s="62"/>
      <c r="I545" s="62"/>
      <c r="J545" s="62"/>
      <c r="K545" s="62"/>
      <c r="L545" s="46"/>
      <c r="M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</sheetData>
  <sheetProtection sheet="1" autoFilter="0" formatColumns="0" formatRows="0" objects="1" scenarios="1" spinCount="100000" saltValue="O7kGpYL5URkw9k/HWk8Ra8bgaBVd358pDKsKGNSHWaKxauddPFe7wn/CqvgRIWKM/UYkTvAZryi54QwuRsZLWw==" hashValue="lyTEKbT8v0zgG5e0pqNNIA9piEAOTUsxV9tgxX2R/Q1LvGqsSKRkWoLktB2vvSzDULPpVqbWhXDR2839i5KOSQ==" algorithmName="SHA-512" password="CC35"/>
  <autoFilter ref="C97:K54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6:H86"/>
    <mergeCell ref="E88:H88"/>
    <mergeCell ref="E90:H90"/>
    <mergeCell ref="L2:V2"/>
  </mergeCells>
  <hyperlinks>
    <hyperlink ref="F102" r:id="rId1" display="https://podminky.urs.cz/item/CS_URS_2025_01/132254103"/>
    <hyperlink ref="F108" r:id="rId2" display="https://podminky.urs.cz/item/CS_URS_2025_01/162351104"/>
    <hyperlink ref="F121" r:id="rId3" display="https://podminky.urs.cz/item/CS_URS_2025_01/162751117"/>
    <hyperlink ref="F127" r:id="rId4" display="https://podminky.urs.cz/item/CS_URS_2025_01/162751119"/>
    <hyperlink ref="F130" r:id="rId5" display="https://podminky.urs.cz/item/CS_URS_2025_01/167151111"/>
    <hyperlink ref="F132" r:id="rId6" display="https://podminky.urs.cz/item/CS_URS_2025_01/171201231"/>
    <hyperlink ref="F139" r:id="rId7" display="https://podminky.urs.cz/item/CS_URS_2025_01/171251201"/>
    <hyperlink ref="F142" r:id="rId8" display="https://podminky.urs.cz/item/CS_URS_2025_01/175112101"/>
    <hyperlink ref="F160" r:id="rId9" display="https://podminky.urs.cz/item/CS_URS_2025_01/451572111"/>
    <hyperlink ref="F167" r:id="rId10" display="https://podminky.urs.cz/item/CS_URS_2025_01/871161141"/>
    <hyperlink ref="F171" r:id="rId11" display="https://podminky.urs.cz/item/CS_URS_2025_01/871211141"/>
    <hyperlink ref="F175" r:id="rId12" display="https://podminky.urs.cz/item/CS_URS_2025_01/871310320"/>
    <hyperlink ref="F179" r:id="rId13" display="https://podminky.urs.cz/item/CS_URS_2025_01/877161101"/>
    <hyperlink ref="F182" r:id="rId14" display="https://podminky.urs.cz/item/CS_URS_2025_01/877211101"/>
    <hyperlink ref="F185" r:id="rId15" display="https://podminky.urs.cz/item/CS_URS_2025_01/877211110"/>
    <hyperlink ref="F188" r:id="rId16" display="https://podminky.urs.cz/item/CS_URS_2025_01/877211112"/>
    <hyperlink ref="F191" r:id="rId17" display="https://podminky.urs.cz/item/CS_URS_2025_01/893811111"/>
    <hyperlink ref="F194" r:id="rId18" display="https://podminky.urs.cz/item/CS_URS_2025_01/894811133"/>
    <hyperlink ref="F197" r:id="rId19" display="https://podminky.urs.cz/item/CS_URS_2025_01/899102112"/>
    <hyperlink ref="F200" r:id="rId20" display="https://podminky.urs.cz/item/CS_URS_2025_01/899103112"/>
    <hyperlink ref="F204" r:id="rId21" display="https://podminky.urs.cz/item/CS_URS_2025_01/899722113"/>
    <hyperlink ref="F206" r:id="rId22" display="https://podminky.urs.cz/item/CS_URS_2025_01/899913151"/>
    <hyperlink ref="F208" r:id="rId23" display="https://podminky.urs.cz/item/CS_URS_2025_01/HZS2212"/>
    <hyperlink ref="F215" r:id="rId24" display="https://podminky.urs.cz/item/CS_URS_2025_01/953941211"/>
    <hyperlink ref="F221" r:id="rId25" display="https://podminky.urs.cz/item/CS_URS_2025_01/998276101"/>
    <hyperlink ref="F225" r:id="rId26" display="https://podminky.urs.cz/item/CS_URS_2025_01/713463111"/>
    <hyperlink ref="F236" r:id="rId27" display="https://podminky.urs.cz/item/CS_URS_2025_01/713463211"/>
    <hyperlink ref="F245" r:id="rId28" display="https://podminky.urs.cz/item/CS_URS_2025_01/713463212"/>
    <hyperlink ref="F252" r:id="rId29" display="https://podminky.urs.cz/item/CS_URS_2025_01/998713102"/>
    <hyperlink ref="F255" r:id="rId30" display="https://podminky.urs.cz/item/CS_URS_2025_01/721171809"/>
    <hyperlink ref="F257" r:id="rId31" display="https://podminky.urs.cz/item/CS_URS_2025_01/721173315"/>
    <hyperlink ref="F259" r:id="rId32" display="https://podminky.urs.cz/item/CS_URS_2025_01/721173316"/>
    <hyperlink ref="F261" r:id="rId33" display="https://podminky.urs.cz/item/CS_URS_2025_01/721173317"/>
    <hyperlink ref="F263" r:id="rId34" display="https://podminky.urs.cz/item/CS_URS_2025_01/721173401"/>
    <hyperlink ref="F265" r:id="rId35" display="https://podminky.urs.cz/item/CS_URS_2025_01/721173402"/>
    <hyperlink ref="F267" r:id="rId36" display="https://podminky.urs.cz/item/CS_URS_2025_01/721174024"/>
    <hyperlink ref="F269" r:id="rId37" display="https://podminky.urs.cz/item/CS_URS_2025_01/721174025"/>
    <hyperlink ref="F277" r:id="rId38" display="https://podminky.urs.cz/item/CS_URS_2025_01/721174041"/>
    <hyperlink ref="F279" r:id="rId39" display="https://podminky.urs.cz/item/CS_URS_2025_01/721174042"/>
    <hyperlink ref="F281" r:id="rId40" display="https://podminky.urs.cz/item/CS_URS_2025_01/721174043"/>
    <hyperlink ref="F283" r:id="rId41" display="https://podminky.urs.cz/item/CS_URS_2025_01/721175232"/>
    <hyperlink ref="F285" r:id="rId42" display="https://podminky.urs.cz/item/CS_URS_2025_01/721211403"/>
    <hyperlink ref="F287" r:id="rId43" display="https://podminky.urs.cz/item/CS_URS_2025_01/721211422"/>
    <hyperlink ref="F289" r:id="rId44" display="https://podminky.urs.cz/item/CS_URS_2025_01/721211913"/>
    <hyperlink ref="F292" r:id="rId45" display="https://podminky.urs.cz/item/CS_URS_2025_01/721239114"/>
    <hyperlink ref="F302" r:id="rId46" display="https://podminky.urs.cz/item/CS_URS_2025_01/721273152"/>
    <hyperlink ref="F304" r:id="rId47" display="https://podminky.urs.cz/item/CS_URS_2025_01/721273153"/>
    <hyperlink ref="F306" r:id="rId48" display="https://podminky.urs.cz/item/CS_URS_2025_01/721279126"/>
    <hyperlink ref="F311" r:id="rId49" display="https://podminky.urs.cz/item/CS_URS_2025_01/721290111"/>
    <hyperlink ref="F316" r:id="rId50" display="https://podminky.urs.cz/item/CS_URS_2025_01/721290112"/>
    <hyperlink ref="F321" r:id="rId51" display="https://podminky.urs.cz/item/CS_URS_2025_01/998721102"/>
    <hyperlink ref="F324" r:id="rId52" display="https://podminky.urs.cz/item/CS_URS_2025_01/722170807"/>
    <hyperlink ref="F326" r:id="rId53" display="https://podminky.urs.cz/item/CS_URS_2025_01/722174002"/>
    <hyperlink ref="F328" r:id="rId54" display="https://podminky.urs.cz/item/CS_URS_2025_01/722174003"/>
    <hyperlink ref="F330" r:id="rId55" display="https://podminky.urs.cz/item/CS_URS_2025_01/722174004"/>
    <hyperlink ref="F332" r:id="rId56" display="https://podminky.urs.cz/item/CS_URS_2025_01/722174005"/>
    <hyperlink ref="F334" r:id="rId57" display="https://podminky.urs.cz/item/CS_URS_2025_01/722174006"/>
    <hyperlink ref="F336" r:id="rId58" display="https://podminky.urs.cz/item/CS_URS_2025_01/722174007"/>
    <hyperlink ref="F338" r:id="rId59" display="https://podminky.urs.cz/item/CS_URS_2025_01/722181231"/>
    <hyperlink ref="F340" r:id="rId60" display="https://podminky.urs.cz/item/CS_URS_2025_01/722181232"/>
    <hyperlink ref="F343" r:id="rId61" display="https://podminky.urs.cz/item/CS_URS_2025_01/722181233"/>
    <hyperlink ref="F345" r:id="rId62" display="https://podminky.urs.cz/item/CS_URS_2025_01/722181234"/>
    <hyperlink ref="F347" r:id="rId63" display="https://podminky.urs.cz/item/CS_URS_2025_01/722220111"/>
    <hyperlink ref="F349" r:id="rId64" display="https://podminky.urs.cz/item/CS_URS_2025_01/722220121"/>
    <hyperlink ref="F352" r:id="rId65" display="https://podminky.urs.cz/item/CS_URS_2025_01/722224115"/>
    <hyperlink ref="F354" r:id="rId66" display="https://podminky.urs.cz/item/CS_URS_2025_01/722224152"/>
    <hyperlink ref="F356" r:id="rId67" display="https://podminky.urs.cz/item/CS_URS_2025_01/722229101"/>
    <hyperlink ref="F361" r:id="rId68" display="https://podminky.urs.cz/item/CS_URS_2025_01/722231073"/>
    <hyperlink ref="F363" r:id="rId69" display="https://podminky.urs.cz/item/CS_URS_2025_01/722231075"/>
    <hyperlink ref="F365" r:id="rId70" display="https://podminky.urs.cz/item/CS_URS_2025_01/722231077"/>
    <hyperlink ref="F368" r:id="rId71" display="https://podminky.urs.cz/item/CS_URS_2025_01/722231206"/>
    <hyperlink ref="F370" r:id="rId72" display="https://podminky.urs.cz/item/CS_URS_2025_01/722232043"/>
    <hyperlink ref="F372" r:id="rId73" display="https://podminky.urs.cz/item/CS_URS_2025_01/722232044"/>
    <hyperlink ref="F374" r:id="rId74" display="https://podminky.urs.cz/item/CS_URS_2025_01/722232045"/>
    <hyperlink ref="F376" r:id="rId75" display="https://podminky.urs.cz/item/CS_URS_2025_01/722232046"/>
    <hyperlink ref="F378" r:id="rId76" display="https://podminky.urs.cz/item/CS_URS_2025_01/722232048"/>
    <hyperlink ref="F380" r:id="rId77" display="https://podminky.urs.cz/item/CS_URS_2025_01/722232062"/>
    <hyperlink ref="F382" r:id="rId78" display="https://podminky.urs.cz/item/CS_URS_2025_01/722232063"/>
    <hyperlink ref="F384" r:id="rId79" display="https://podminky.urs.cz/item/CS_URS_2025_01/722232064"/>
    <hyperlink ref="F386" r:id="rId80" display="https://podminky.urs.cz/item/CS_URS_2025_01/722232066"/>
    <hyperlink ref="F388" r:id="rId81" display="https://podminky.urs.cz/item/CS_URS_2025_01/722232171"/>
    <hyperlink ref="F390" r:id="rId82" display="https://podminky.urs.cz/item/CS_URS_2025_01/722232221"/>
    <hyperlink ref="F392" r:id="rId83" display="https://podminky.urs.cz/item/CS_URS_2025_01/722232501"/>
    <hyperlink ref="F394" r:id="rId84" display="https://podminky.urs.cz/item/CS_URS_2025_01/722234266"/>
    <hyperlink ref="F396" r:id="rId85" display="https://podminky.urs.cz/item/CS_URS_2025_01/722239101"/>
    <hyperlink ref="F399" r:id="rId86" display="https://podminky.urs.cz/item/CS_URS_2025_01/722239102"/>
    <hyperlink ref="F402" r:id="rId87" display="https://podminky.urs.cz/item/CS_URS_2025_01/722239104"/>
    <hyperlink ref="F405" r:id="rId88" display="https://podminky.urs.cz/item/CS_URS_2025_01/722290234"/>
    <hyperlink ref="F410" r:id="rId89" display="https://podminky.urs.cz/item/CS_URS_2025_01/722290246"/>
    <hyperlink ref="F413" r:id="rId90" display="https://podminky.urs.cz/item/CS_URS_2025_01/722290249"/>
    <hyperlink ref="F416" r:id="rId91" display="https://podminky.urs.cz/item/CS_URS_2025_01/998722102"/>
    <hyperlink ref="F419" r:id="rId92" display="https://podminky.urs.cz/item/CS_URS_2025_01/724211223.R"/>
    <hyperlink ref="F421" r:id="rId93" display="https://podminky.urs.cz/item/CS_URS_2025_01/724232121.R"/>
    <hyperlink ref="F423" r:id="rId94" display="https://podminky.urs.cz/item/CS_URS_2025_01/724233111"/>
    <hyperlink ref="F426" r:id="rId95" display="https://podminky.urs.cz/item/CS_URS_2025_01/998724102"/>
    <hyperlink ref="F429" r:id="rId96" display="https://podminky.urs.cz/item/CS_URS_2025_01/725112022"/>
    <hyperlink ref="F431" r:id="rId97" display="https://podminky.urs.cz/item/CS_URS_2025_01/725112023"/>
    <hyperlink ref="F433" r:id="rId98" display="https://podminky.urs.cz/item/CS_URS_2025_01/725119125"/>
    <hyperlink ref="F436" r:id="rId99" display="https://podminky.urs.cz/item/CS_URS_2025_01/725119131"/>
    <hyperlink ref="F442" r:id="rId100" display="https://podminky.urs.cz/item/CS_URS_2025_01/725129101"/>
    <hyperlink ref="F447" r:id="rId101" display="https://podminky.urs.cz/item/CS_URS_2025_01/725211601"/>
    <hyperlink ref="F450" r:id="rId102" display="https://podminky.urs.cz/item/CS_URS_2025_01/725211602"/>
    <hyperlink ref="F453" r:id="rId103" display="https://podminky.urs.cz/item/CS_URS_2025_01/725211661"/>
    <hyperlink ref="F455" r:id="rId104" display="https://podminky.urs.cz/item/CS_URS_2025_01/725211681"/>
    <hyperlink ref="F457" r:id="rId105" display="https://podminky.urs.cz/item/CS_URS_2025_01/725211701"/>
    <hyperlink ref="F459" r:id="rId106" display="https://podminky.urs.cz/item/CS_URS_2025_01/725241213"/>
    <hyperlink ref="F461" r:id="rId107" display="https://podminky.urs.cz/item/CS_URS_2025_01/725244523"/>
    <hyperlink ref="F463" r:id="rId108" display="https://podminky.urs.cz/item/CS_URS_2025_01/725244904"/>
    <hyperlink ref="F466" r:id="rId109" display="https://podminky.urs.cz/item/CS_URS_2025_01/725291662"/>
    <hyperlink ref="F469" r:id="rId110" display="https://podminky.urs.cz/item/CS_URS_2025_01/725291667"/>
    <hyperlink ref="F473" r:id="rId111" display="https://podminky.urs.cz/item/CS_URS_2025_01/725291669"/>
    <hyperlink ref="F476" r:id="rId112" display="https://podminky.urs.cz/item/CS_URS_2025_01/725291670"/>
    <hyperlink ref="F481" r:id="rId113" display="https://podminky.urs.cz/item/CS_URS_2025_01/725291676"/>
    <hyperlink ref="F485" r:id="rId114" display="https://podminky.urs.cz/item/CS_URS_2025_01/725311121"/>
    <hyperlink ref="F487" r:id="rId115" display="https://podminky.urs.cz/item/CS_URS_2025_01/725813112"/>
    <hyperlink ref="F489" r:id="rId116" display="https://podminky.urs.cz/item/CS_URS_2025_01/725819201"/>
    <hyperlink ref="F492" r:id="rId117" display="https://podminky.urs.cz/item/CS_URS_2025_01/725821325"/>
    <hyperlink ref="F494" r:id="rId118" display="https://podminky.urs.cz/item/CS_URS_2025_01/725822611"/>
    <hyperlink ref="F499" r:id="rId119" display="https://podminky.urs.cz/item/CS_URS_2025_01/725822613"/>
    <hyperlink ref="F502" r:id="rId120" display="https://podminky.urs.cz/item/CS_URS_2025_01/725822642"/>
    <hyperlink ref="F505" r:id="rId121" display="https://podminky.urs.cz/item/CS_URS_2025_01/725841333"/>
    <hyperlink ref="F508" r:id="rId122" display="https://podminky.urs.cz/item/CS_URS_2025_01/725861312"/>
    <hyperlink ref="F510" r:id="rId123" display="https://podminky.urs.cz/item/CS_URS_2025_01/725865311"/>
    <hyperlink ref="F512" r:id="rId124" display="https://podminky.urs.cz/item/CS_URS_2025_01/725865501"/>
    <hyperlink ref="F516" r:id="rId125" display="https://podminky.urs.cz/item/CS_URS_2025_01/725869101"/>
    <hyperlink ref="F520" r:id="rId126" display="https://podminky.urs.cz/item/CS_URS_2025_01/725869204"/>
    <hyperlink ref="F523" r:id="rId127" display="https://podminky.urs.cz/item/CS_URS_2025_01/998725102"/>
    <hyperlink ref="F526" r:id="rId128" display="https://podminky.urs.cz/item/CS_URS_2025_01/726131002"/>
    <hyperlink ref="F528" r:id="rId129" display="https://podminky.urs.cz/item/CS_URS_2025_01/726131041"/>
    <hyperlink ref="F531" r:id="rId130" display="https://podminky.urs.cz/item/CS_URS_2025_01/726131043"/>
    <hyperlink ref="F533" r:id="rId131" display="https://podminky.urs.cz/item/CS_URS_2025_01/726191001"/>
    <hyperlink ref="F536" r:id="rId132" display="https://podminky.urs.cz/item/CS_URS_2025_01/726191002"/>
    <hyperlink ref="F539" r:id="rId133" display="https://podminky.urs.cz/item/CS_URS_2025_01/726191011"/>
    <hyperlink ref="F544" r:id="rId134" display="https://podminky.urs.cz/item/CS_URS_2025_01/99872611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35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99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83</v>
      </c>
    </row>
    <row r="4" s="1" customFormat="1" ht="24.96" customHeight="1">
      <c r="B4" s="22"/>
      <c r="D4" s="142" t="s">
        <v>128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a MŠ Zelené město</v>
      </c>
      <c r="F7" s="144"/>
      <c r="G7" s="144"/>
      <c r="H7" s="144"/>
      <c r="L7" s="22"/>
    </row>
    <row r="8" s="1" customFormat="1" ht="12" customHeight="1">
      <c r="B8" s="22"/>
      <c r="D8" s="144" t="s">
        <v>129</v>
      </c>
      <c r="L8" s="22"/>
    </row>
    <row r="9" s="2" customFormat="1" ht="16.5" customHeight="1">
      <c r="A9" s="40"/>
      <c r="B9" s="46"/>
      <c r="C9" s="40"/>
      <c r="D9" s="40"/>
      <c r="E9" s="145" t="s">
        <v>924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925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5101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9. 2. 2025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30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31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33</v>
      </c>
      <c r="E22" s="40"/>
      <c r="F22" s="40"/>
      <c r="G22" s="40"/>
      <c r="H22" s="40"/>
      <c r="I22" s="144" t="s">
        <v>26</v>
      </c>
      <c r="J22" s="135" t="str">
        <f>IF('Rekapitulace stavby'!AN16="","",'Rekapitulace stavby'!AN16)</f>
        <v/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tr">
        <f>IF('Rekapitulace stavby'!E17="","",'Rekapitulace stavby'!E17)</f>
        <v xml:space="preserve"> </v>
      </c>
      <c r="F23" s="40"/>
      <c r="G23" s="40"/>
      <c r="H23" s="40"/>
      <c r="I23" s="144" t="s">
        <v>29</v>
      </c>
      <c r="J23" s="135" t="str">
        <f>IF('Rekapitulace stavby'!AN17="","",'Rekapitulace stavby'!AN17)</f>
        <v/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tr">
        <f>IF('Rekapitulace stavby'!AN19="","",'Rekapitulace stavby'!AN19)</f>
        <v/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4" t="s">
        <v>29</v>
      </c>
      <c r="J26" s="135" t="str">
        <f>IF('Rekapitulace stavby'!AN20="","",'Rekapitulace stavby'!AN20)</f>
        <v/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ROUND(J88,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ROUND((SUM(BE88:BE275)),  2)</f>
        <v>0</v>
      </c>
      <c r="G35" s="40"/>
      <c r="H35" s="40"/>
      <c r="I35" s="159">
        <v>0.20999999999999999</v>
      </c>
      <c r="J35" s="158">
        <f>ROUND(((SUM(BE88:BE275))*I35),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ROUND((SUM(BF88:BF275)),  2)</f>
        <v>0</v>
      </c>
      <c r="G36" s="40"/>
      <c r="H36" s="40"/>
      <c r="I36" s="159">
        <v>0.12</v>
      </c>
      <c r="J36" s="158">
        <f>ROUND(((SUM(BF88:BF275))*I36),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ROUND((SUM(BG88:BG275)),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ROUND((SUM(BH88:BH275)),  2)</f>
        <v>0</v>
      </c>
      <c r="G38" s="40"/>
      <c r="H38" s="40"/>
      <c r="I38" s="159">
        <v>0.12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ROUND((SUM(BI88:BI275)),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131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a MŠ Zelené město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129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924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925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SO12-D.1.4.2 - Elektroinstalace - silnoproud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Ul. V třešňovce 190 00 Praha 9</v>
      </c>
      <c r="G56" s="42"/>
      <c r="H56" s="42"/>
      <c r="I56" s="34" t="s">
        <v>23</v>
      </c>
      <c r="J56" s="74" t="str">
        <f>IF(J14="","",J14)</f>
        <v>9. 2. 2025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Městská část Praha 9, Sokolovská 14/324, Praha 9</v>
      </c>
      <c r="G58" s="42"/>
      <c r="H58" s="42"/>
      <c r="I58" s="34" t="s">
        <v>33</v>
      </c>
      <c r="J58" s="38" t="str">
        <f>E23</f>
        <v xml:space="preserve"> 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31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132</v>
      </c>
      <c r="D61" s="173"/>
      <c r="E61" s="173"/>
      <c r="F61" s="173"/>
      <c r="G61" s="173"/>
      <c r="H61" s="173"/>
      <c r="I61" s="173"/>
      <c r="J61" s="174" t="s">
        <v>133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J88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134</v>
      </c>
    </row>
    <row r="64" s="9" customFormat="1" ht="24.96" customHeight="1">
      <c r="A64" s="9"/>
      <c r="B64" s="176"/>
      <c r="C64" s="177"/>
      <c r="D64" s="178" t="s">
        <v>143</v>
      </c>
      <c r="E64" s="179"/>
      <c r="F64" s="179"/>
      <c r="G64" s="179"/>
      <c r="H64" s="179"/>
      <c r="I64" s="179"/>
      <c r="J64" s="180">
        <f>J89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2"/>
      <c r="C65" s="127"/>
      <c r="D65" s="183" t="s">
        <v>932</v>
      </c>
      <c r="E65" s="184"/>
      <c r="F65" s="184"/>
      <c r="G65" s="184"/>
      <c r="H65" s="184"/>
      <c r="I65" s="184"/>
      <c r="J65" s="185">
        <f>J90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9" customFormat="1" ht="24.96" customHeight="1">
      <c r="A66" s="9"/>
      <c r="B66" s="176"/>
      <c r="C66" s="177"/>
      <c r="D66" s="178" t="s">
        <v>5102</v>
      </c>
      <c r="E66" s="179"/>
      <c r="F66" s="179"/>
      <c r="G66" s="179"/>
      <c r="H66" s="179"/>
      <c r="I66" s="179"/>
      <c r="J66" s="180">
        <f>J261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2" customFormat="1" ht="21.84" customHeight="1">
      <c r="A67" s="40"/>
      <c r="B67" s="41"/>
      <c r="C67" s="42"/>
      <c r="D67" s="42"/>
      <c r="E67" s="42"/>
      <c r="F67" s="42"/>
      <c r="G67" s="42"/>
      <c r="H67" s="42"/>
      <c r="I67" s="42"/>
      <c r="J67" s="42"/>
      <c r="K67" s="42"/>
      <c r="L67" s="146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="2" customFormat="1" ht="6.96" customHeight="1">
      <c r="A68" s="40"/>
      <c r="B68" s="61"/>
      <c r="C68" s="62"/>
      <c r="D68" s="62"/>
      <c r="E68" s="62"/>
      <c r="F68" s="62"/>
      <c r="G68" s="62"/>
      <c r="H68" s="62"/>
      <c r="I68" s="62"/>
      <c r="J68" s="62"/>
      <c r="K68" s="62"/>
      <c r="L68" s="146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72" s="2" customFormat="1" ht="6.96" customHeight="1">
      <c r="A72" s="40"/>
      <c r="B72" s="63"/>
      <c r="C72" s="64"/>
      <c r="D72" s="64"/>
      <c r="E72" s="64"/>
      <c r="F72" s="64"/>
      <c r="G72" s="64"/>
      <c r="H72" s="64"/>
      <c r="I72" s="64"/>
      <c r="J72" s="64"/>
      <c r="K72" s="64"/>
      <c r="L72" s="14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24.96" customHeight="1">
      <c r="A73" s="40"/>
      <c r="B73" s="41"/>
      <c r="C73" s="25" t="s">
        <v>145</v>
      </c>
      <c r="D73" s="42"/>
      <c r="E73" s="42"/>
      <c r="F73" s="42"/>
      <c r="G73" s="42"/>
      <c r="H73" s="42"/>
      <c r="I73" s="42"/>
      <c r="J73" s="42"/>
      <c r="K73" s="42"/>
      <c r="L73" s="14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4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2" customHeight="1">
      <c r="A75" s="40"/>
      <c r="B75" s="41"/>
      <c r="C75" s="34" t="s">
        <v>16</v>
      </c>
      <c r="D75" s="42"/>
      <c r="E75" s="42"/>
      <c r="F75" s="42"/>
      <c r="G75" s="42"/>
      <c r="H75" s="42"/>
      <c r="I75" s="42"/>
      <c r="J75" s="42"/>
      <c r="K75" s="42"/>
      <c r="L75" s="14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6.5" customHeight="1">
      <c r="A76" s="40"/>
      <c r="B76" s="41"/>
      <c r="C76" s="42"/>
      <c r="D76" s="42"/>
      <c r="E76" s="171" t="str">
        <f>E7</f>
        <v>ZŠ a MŠ Zelené město</v>
      </c>
      <c r="F76" s="34"/>
      <c r="G76" s="34"/>
      <c r="H76" s="34"/>
      <c r="I76" s="42"/>
      <c r="J76" s="42"/>
      <c r="K76" s="42"/>
      <c r="L76" s="14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1" customFormat="1" ht="12" customHeight="1">
      <c r="B77" s="23"/>
      <c r="C77" s="34" t="s">
        <v>129</v>
      </c>
      <c r="D77" s="24"/>
      <c r="E77" s="24"/>
      <c r="F77" s="24"/>
      <c r="G77" s="24"/>
      <c r="H77" s="24"/>
      <c r="I77" s="24"/>
      <c r="J77" s="24"/>
      <c r="K77" s="24"/>
      <c r="L77" s="22"/>
    </row>
    <row r="78" s="2" customFormat="1" ht="16.5" customHeight="1">
      <c r="A78" s="40"/>
      <c r="B78" s="41"/>
      <c r="C78" s="42"/>
      <c r="D78" s="42"/>
      <c r="E78" s="171" t="s">
        <v>924</v>
      </c>
      <c r="F78" s="42"/>
      <c r="G78" s="42"/>
      <c r="H78" s="42"/>
      <c r="I78" s="42"/>
      <c r="J78" s="42"/>
      <c r="K78" s="42"/>
      <c r="L78" s="14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925</v>
      </c>
      <c r="D79" s="42"/>
      <c r="E79" s="42"/>
      <c r="F79" s="42"/>
      <c r="G79" s="42"/>
      <c r="H79" s="42"/>
      <c r="I79" s="42"/>
      <c r="J79" s="42"/>
      <c r="K79" s="42"/>
      <c r="L79" s="14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71" t="str">
        <f>E11</f>
        <v>SO12-D.1.4.2 - Elektroinstalace - silnoproud</v>
      </c>
      <c r="F80" s="42"/>
      <c r="G80" s="42"/>
      <c r="H80" s="42"/>
      <c r="I80" s="42"/>
      <c r="J80" s="42"/>
      <c r="K80" s="42"/>
      <c r="L80" s="14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21</v>
      </c>
      <c r="D82" s="42"/>
      <c r="E82" s="42"/>
      <c r="F82" s="29" t="str">
        <f>F14</f>
        <v>Ul. V třešňovce 190 00 Praha 9</v>
      </c>
      <c r="G82" s="42"/>
      <c r="H82" s="42"/>
      <c r="I82" s="34" t="s">
        <v>23</v>
      </c>
      <c r="J82" s="74" t="str">
        <f>IF(J14="","",J14)</f>
        <v>9. 2. 2025</v>
      </c>
      <c r="K82" s="42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5.15" customHeight="1">
      <c r="A84" s="40"/>
      <c r="B84" s="41"/>
      <c r="C84" s="34" t="s">
        <v>25</v>
      </c>
      <c r="D84" s="42"/>
      <c r="E84" s="42"/>
      <c r="F84" s="29" t="str">
        <f>E17</f>
        <v>Městská část Praha 9, Sokolovská 14/324, Praha 9</v>
      </c>
      <c r="G84" s="42"/>
      <c r="H84" s="42"/>
      <c r="I84" s="34" t="s">
        <v>33</v>
      </c>
      <c r="J84" s="38" t="str">
        <f>E23</f>
        <v xml:space="preserve"> </v>
      </c>
      <c r="K84" s="42"/>
      <c r="L84" s="14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5.15" customHeight="1">
      <c r="A85" s="40"/>
      <c r="B85" s="41"/>
      <c r="C85" s="34" t="s">
        <v>31</v>
      </c>
      <c r="D85" s="42"/>
      <c r="E85" s="42"/>
      <c r="F85" s="29" t="str">
        <f>IF(E20="","",E20)</f>
        <v>Vyplň údaj</v>
      </c>
      <c r="G85" s="42"/>
      <c r="H85" s="42"/>
      <c r="I85" s="34" t="s">
        <v>36</v>
      </c>
      <c r="J85" s="38" t="str">
        <f>E26</f>
        <v xml:space="preserve"> </v>
      </c>
      <c r="K85" s="42"/>
      <c r="L85" s="14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0.32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11" customFormat="1" ht="29.28" customHeight="1">
      <c r="A87" s="187"/>
      <c r="B87" s="188"/>
      <c r="C87" s="189" t="s">
        <v>146</v>
      </c>
      <c r="D87" s="190" t="s">
        <v>58</v>
      </c>
      <c r="E87" s="190" t="s">
        <v>54</v>
      </c>
      <c r="F87" s="190" t="s">
        <v>55</v>
      </c>
      <c r="G87" s="190" t="s">
        <v>147</v>
      </c>
      <c r="H87" s="190" t="s">
        <v>148</v>
      </c>
      <c r="I87" s="190" t="s">
        <v>149</v>
      </c>
      <c r="J87" s="190" t="s">
        <v>133</v>
      </c>
      <c r="K87" s="191" t="s">
        <v>150</v>
      </c>
      <c r="L87" s="192"/>
      <c r="M87" s="94" t="s">
        <v>19</v>
      </c>
      <c r="N87" s="95" t="s">
        <v>43</v>
      </c>
      <c r="O87" s="95" t="s">
        <v>151</v>
      </c>
      <c r="P87" s="95" t="s">
        <v>152</v>
      </c>
      <c r="Q87" s="95" t="s">
        <v>153</v>
      </c>
      <c r="R87" s="95" t="s">
        <v>154</v>
      </c>
      <c r="S87" s="95" t="s">
        <v>155</v>
      </c>
      <c r="T87" s="96" t="s">
        <v>156</v>
      </c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</row>
    <row r="88" s="2" customFormat="1" ht="22.8" customHeight="1">
      <c r="A88" s="40"/>
      <c r="B88" s="41"/>
      <c r="C88" s="101" t="s">
        <v>157</v>
      </c>
      <c r="D88" s="42"/>
      <c r="E88" s="42"/>
      <c r="F88" s="42"/>
      <c r="G88" s="42"/>
      <c r="H88" s="42"/>
      <c r="I88" s="42"/>
      <c r="J88" s="193">
        <f>BK88</f>
        <v>0</v>
      </c>
      <c r="K88" s="42"/>
      <c r="L88" s="46"/>
      <c r="M88" s="97"/>
      <c r="N88" s="194"/>
      <c r="O88" s="98"/>
      <c r="P88" s="195">
        <f>P89+P261</f>
        <v>0</v>
      </c>
      <c r="Q88" s="98"/>
      <c r="R88" s="195">
        <f>R89+R261</f>
        <v>4.6909860000000005</v>
      </c>
      <c r="S88" s="98"/>
      <c r="T88" s="196">
        <f>T89+T261</f>
        <v>0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T88" s="19" t="s">
        <v>72</v>
      </c>
      <c r="AU88" s="19" t="s">
        <v>134</v>
      </c>
      <c r="BK88" s="197">
        <f>BK89+BK261</f>
        <v>0</v>
      </c>
    </row>
    <row r="89" s="12" customFormat="1" ht="25.92" customHeight="1">
      <c r="A89" s="12"/>
      <c r="B89" s="198"/>
      <c r="C89" s="199"/>
      <c r="D89" s="200" t="s">
        <v>72</v>
      </c>
      <c r="E89" s="201" t="s">
        <v>432</v>
      </c>
      <c r="F89" s="201" t="s">
        <v>433</v>
      </c>
      <c r="G89" s="199"/>
      <c r="H89" s="199"/>
      <c r="I89" s="202"/>
      <c r="J89" s="203">
        <f>BK89</f>
        <v>0</v>
      </c>
      <c r="K89" s="199"/>
      <c r="L89" s="204"/>
      <c r="M89" s="205"/>
      <c r="N89" s="206"/>
      <c r="O89" s="206"/>
      <c r="P89" s="207">
        <f>P90</f>
        <v>0</v>
      </c>
      <c r="Q89" s="206"/>
      <c r="R89" s="207">
        <f>R90</f>
        <v>4.6909860000000005</v>
      </c>
      <c r="S89" s="206"/>
      <c r="T89" s="208">
        <f>T90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83</v>
      </c>
      <c r="AT89" s="210" t="s">
        <v>72</v>
      </c>
      <c r="AU89" s="210" t="s">
        <v>73</v>
      </c>
      <c r="AY89" s="209" t="s">
        <v>160</v>
      </c>
      <c r="BK89" s="211">
        <f>BK90</f>
        <v>0</v>
      </c>
    </row>
    <row r="90" s="12" customFormat="1" ht="22.8" customHeight="1">
      <c r="A90" s="12"/>
      <c r="B90" s="198"/>
      <c r="C90" s="199"/>
      <c r="D90" s="200" t="s">
        <v>72</v>
      </c>
      <c r="E90" s="212" t="s">
        <v>2309</v>
      </c>
      <c r="F90" s="212" t="s">
        <v>98</v>
      </c>
      <c r="G90" s="199"/>
      <c r="H90" s="199"/>
      <c r="I90" s="202"/>
      <c r="J90" s="213">
        <f>BK90</f>
        <v>0</v>
      </c>
      <c r="K90" s="199"/>
      <c r="L90" s="204"/>
      <c r="M90" s="205"/>
      <c r="N90" s="206"/>
      <c r="O90" s="206"/>
      <c r="P90" s="207">
        <f>SUM(P91:P260)</f>
        <v>0</v>
      </c>
      <c r="Q90" s="206"/>
      <c r="R90" s="207">
        <f>SUM(R91:R260)</f>
        <v>4.6909860000000005</v>
      </c>
      <c r="S90" s="206"/>
      <c r="T90" s="208">
        <f>SUM(T91:T260)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83</v>
      </c>
      <c r="AT90" s="210" t="s">
        <v>72</v>
      </c>
      <c r="AU90" s="210" t="s">
        <v>81</v>
      </c>
      <c r="AY90" s="209" t="s">
        <v>160</v>
      </c>
      <c r="BK90" s="211">
        <f>SUM(BK91:BK260)</f>
        <v>0</v>
      </c>
    </row>
    <row r="91" s="2" customFormat="1" ht="24.15" customHeight="1">
      <c r="A91" s="40"/>
      <c r="B91" s="41"/>
      <c r="C91" s="214" t="s">
        <v>81</v>
      </c>
      <c r="D91" s="214" t="s">
        <v>162</v>
      </c>
      <c r="E91" s="215" t="s">
        <v>5103</v>
      </c>
      <c r="F91" s="216" t="s">
        <v>5104</v>
      </c>
      <c r="G91" s="217" t="s">
        <v>250</v>
      </c>
      <c r="H91" s="218">
        <v>2350</v>
      </c>
      <c r="I91" s="219"/>
      <c r="J91" s="220">
        <f>ROUND(I91*H91,2)</f>
        <v>0</v>
      </c>
      <c r="K91" s="216" t="s">
        <v>166</v>
      </c>
      <c r="L91" s="46"/>
      <c r="M91" s="221" t="s">
        <v>19</v>
      </c>
      <c r="N91" s="222" t="s">
        <v>44</v>
      </c>
      <c r="O91" s="86"/>
      <c r="P91" s="223">
        <f>O91*H91</f>
        <v>0</v>
      </c>
      <c r="Q91" s="223">
        <v>0</v>
      </c>
      <c r="R91" s="223">
        <f>Q91*H91</f>
        <v>0</v>
      </c>
      <c r="S91" s="223">
        <v>0</v>
      </c>
      <c r="T91" s="224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5" t="s">
        <v>263</v>
      </c>
      <c r="AT91" s="225" t="s">
        <v>162</v>
      </c>
      <c r="AU91" s="225" t="s">
        <v>83</v>
      </c>
      <c r="AY91" s="19" t="s">
        <v>160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9" t="s">
        <v>81</v>
      </c>
      <c r="BK91" s="226">
        <f>ROUND(I91*H91,2)</f>
        <v>0</v>
      </c>
      <c r="BL91" s="19" t="s">
        <v>263</v>
      </c>
      <c r="BM91" s="225" t="s">
        <v>5105</v>
      </c>
    </row>
    <row r="92" s="2" customFormat="1">
      <c r="A92" s="40"/>
      <c r="B92" s="41"/>
      <c r="C92" s="42"/>
      <c r="D92" s="227" t="s">
        <v>169</v>
      </c>
      <c r="E92" s="42"/>
      <c r="F92" s="228" t="s">
        <v>5106</v>
      </c>
      <c r="G92" s="42"/>
      <c r="H92" s="42"/>
      <c r="I92" s="229"/>
      <c r="J92" s="42"/>
      <c r="K92" s="42"/>
      <c r="L92" s="46"/>
      <c r="M92" s="230"/>
      <c r="N92" s="231"/>
      <c r="O92" s="86"/>
      <c r="P92" s="86"/>
      <c r="Q92" s="86"/>
      <c r="R92" s="86"/>
      <c r="S92" s="86"/>
      <c r="T92" s="87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169</v>
      </c>
      <c r="AU92" s="19" t="s">
        <v>83</v>
      </c>
    </row>
    <row r="93" s="2" customFormat="1" ht="24.15" customHeight="1">
      <c r="A93" s="40"/>
      <c r="B93" s="41"/>
      <c r="C93" s="255" t="s">
        <v>83</v>
      </c>
      <c r="D93" s="255" t="s">
        <v>242</v>
      </c>
      <c r="E93" s="256" t="s">
        <v>5107</v>
      </c>
      <c r="F93" s="257" t="s">
        <v>5108</v>
      </c>
      <c r="G93" s="258" t="s">
        <v>250</v>
      </c>
      <c r="H93" s="259">
        <v>2467.5</v>
      </c>
      <c r="I93" s="260"/>
      <c r="J93" s="261">
        <f>ROUND(I93*H93,2)</f>
        <v>0</v>
      </c>
      <c r="K93" s="257" t="s">
        <v>166</v>
      </c>
      <c r="L93" s="262"/>
      <c r="M93" s="263" t="s">
        <v>19</v>
      </c>
      <c r="N93" s="264" t="s">
        <v>44</v>
      </c>
      <c r="O93" s="86"/>
      <c r="P93" s="223">
        <f>O93*H93</f>
        <v>0</v>
      </c>
      <c r="Q93" s="223">
        <v>0.00021000000000000001</v>
      </c>
      <c r="R93" s="223">
        <f>Q93*H93</f>
        <v>0.51817500000000005</v>
      </c>
      <c r="S93" s="223">
        <v>0</v>
      </c>
      <c r="T93" s="224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5" t="s">
        <v>368</v>
      </c>
      <c r="AT93" s="225" t="s">
        <v>242</v>
      </c>
      <c r="AU93" s="225" t="s">
        <v>83</v>
      </c>
      <c r="AY93" s="19" t="s">
        <v>160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9" t="s">
        <v>81</v>
      </c>
      <c r="BK93" s="226">
        <f>ROUND(I93*H93,2)</f>
        <v>0</v>
      </c>
      <c r="BL93" s="19" t="s">
        <v>263</v>
      </c>
      <c r="BM93" s="225" t="s">
        <v>5109</v>
      </c>
    </row>
    <row r="94" s="13" customFormat="1">
      <c r="A94" s="13"/>
      <c r="B94" s="232"/>
      <c r="C94" s="233"/>
      <c r="D94" s="234" t="s">
        <v>171</v>
      </c>
      <c r="E94" s="233"/>
      <c r="F94" s="236" t="s">
        <v>5110</v>
      </c>
      <c r="G94" s="233"/>
      <c r="H94" s="237">
        <v>2467.5</v>
      </c>
      <c r="I94" s="238"/>
      <c r="J94" s="233"/>
      <c r="K94" s="233"/>
      <c r="L94" s="239"/>
      <c r="M94" s="240"/>
      <c r="N94" s="241"/>
      <c r="O94" s="241"/>
      <c r="P94" s="241"/>
      <c r="Q94" s="241"/>
      <c r="R94" s="241"/>
      <c r="S94" s="241"/>
      <c r="T94" s="242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43" t="s">
        <v>171</v>
      </c>
      <c r="AU94" s="243" t="s">
        <v>83</v>
      </c>
      <c r="AV94" s="13" t="s">
        <v>83</v>
      </c>
      <c r="AW94" s="13" t="s">
        <v>4</v>
      </c>
      <c r="AX94" s="13" t="s">
        <v>81</v>
      </c>
      <c r="AY94" s="243" t="s">
        <v>160</v>
      </c>
    </row>
    <row r="95" s="2" customFormat="1" ht="24.15" customHeight="1">
      <c r="A95" s="40"/>
      <c r="B95" s="41"/>
      <c r="C95" s="214" t="s">
        <v>181</v>
      </c>
      <c r="D95" s="214" t="s">
        <v>162</v>
      </c>
      <c r="E95" s="215" t="s">
        <v>5111</v>
      </c>
      <c r="F95" s="216" t="s">
        <v>5112</v>
      </c>
      <c r="G95" s="217" t="s">
        <v>250</v>
      </c>
      <c r="H95" s="218">
        <v>50</v>
      </c>
      <c r="I95" s="219"/>
      <c r="J95" s="220">
        <f>ROUND(I95*H95,2)</f>
        <v>0</v>
      </c>
      <c r="K95" s="216" t="s">
        <v>166</v>
      </c>
      <c r="L95" s="46"/>
      <c r="M95" s="221" t="s">
        <v>19</v>
      </c>
      <c r="N95" s="222" t="s">
        <v>44</v>
      </c>
      <c r="O95" s="86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5" t="s">
        <v>263</v>
      </c>
      <c r="AT95" s="225" t="s">
        <v>162</v>
      </c>
      <c r="AU95" s="225" t="s">
        <v>83</v>
      </c>
      <c r="AY95" s="19" t="s">
        <v>160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9" t="s">
        <v>81</v>
      </c>
      <c r="BK95" s="226">
        <f>ROUND(I95*H95,2)</f>
        <v>0</v>
      </c>
      <c r="BL95" s="19" t="s">
        <v>263</v>
      </c>
      <c r="BM95" s="225" t="s">
        <v>5113</v>
      </c>
    </row>
    <row r="96" s="2" customFormat="1">
      <c r="A96" s="40"/>
      <c r="B96" s="41"/>
      <c r="C96" s="42"/>
      <c r="D96" s="227" t="s">
        <v>169</v>
      </c>
      <c r="E96" s="42"/>
      <c r="F96" s="228" t="s">
        <v>5114</v>
      </c>
      <c r="G96" s="42"/>
      <c r="H96" s="42"/>
      <c r="I96" s="229"/>
      <c r="J96" s="42"/>
      <c r="K96" s="42"/>
      <c r="L96" s="46"/>
      <c r="M96" s="230"/>
      <c r="N96" s="231"/>
      <c r="O96" s="86"/>
      <c r="P96" s="86"/>
      <c r="Q96" s="86"/>
      <c r="R96" s="86"/>
      <c r="S96" s="86"/>
      <c r="T96" s="87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169</v>
      </c>
      <c r="AU96" s="19" t="s">
        <v>83</v>
      </c>
    </row>
    <row r="97" s="2" customFormat="1" ht="24.15" customHeight="1">
      <c r="A97" s="40"/>
      <c r="B97" s="41"/>
      <c r="C97" s="255" t="s">
        <v>167</v>
      </c>
      <c r="D97" s="255" t="s">
        <v>242</v>
      </c>
      <c r="E97" s="256" t="s">
        <v>5115</v>
      </c>
      <c r="F97" s="257" t="s">
        <v>5116</v>
      </c>
      <c r="G97" s="258" t="s">
        <v>250</v>
      </c>
      <c r="H97" s="259">
        <v>52.5</v>
      </c>
      <c r="I97" s="260"/>
      <c r="J97" s="261">
        <f>ROUND(I97*H97,2)</f>
        <v>0</v>
      </c>
      <c r="K97" s="257" t="s">
        <v>166</v>
      </c>
      <c r="L97" s="262"/>
      <c r="M97" s="263" t="s">
        <v>19</v>
      </c>
      <c r="N97" s="264" t="s">
        <v>44</v>
      </c>
      <c r="O97" s="86"/>
      <c r="P97" s="223">
        <f>O97*H97</f>
        <v>0</v>
      </c>
      <c r="Q97" s="223">
        <v>0.00992</v>
      </c>
      <c r="R97" s="223">
        <f>Q97*H97</f>
        <v>0.52080000000000004</v>
      </c>
      <c r="S97" s="223">
        <v>0</v>
      </c>
      <c r="T97" s="224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368</v>
      </c>
      <c r="AT97" s="225" t="s">
        <v>242</v>
      </c>
      <c r="AU97" s="225" t="s">
        <v>83</v>
      </c>
      <c r="AY97" s="19" t="s">
        <v>160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81</v>
      </c>
      <c r="BK97" s="226">
        <f>ROUND(I97*H97,2)</f>
        <v>0</v>
      </c>
      <c r="BL97" s="19" t="s">
        <v>263</v>
      </c>
      <c r="BM97" s="225" t="s">
        <v>5117</v>
      </c>
    </row>
    <row r="98" s="13" customFormat="1">
      <c r="A98" s="13"/>
      <c r="B98" s="232"/>
      <c r="C98" s="233"/>
      <c r="D98" s="234" t="s">
        <v>171</v>
      </c>
      <c r="E98" s="233"/>
      <c r="F98" s="236" t="s">
        <v>5118</v>
      </c>
      <c r="G98" s="233"/>
      <c r="H98" s="237">
        <v>52.5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171</v>
      </c>
      <c r="AU98" s="243" t="s">
        <v>83</v>
      </c>
      <c r="AV98" s="13" t="s">
        <v>83</v>
      </c>
      <c r="AW98" s="13" t="s">
        <v>4</v>
      </c>
      <c r="AX98" s="13" t="s">
        <v>81</v>
      </c>
      <c r="AY98" s="243" t="s">
        <v>160</v>
      </c>
    </row>
    <row r="99" s="2" customFormat="1" ht="24.15" customHeight="1">
      <c r="A99" s="40"/>
      <c r="B99" s="41"/>
      <c r="C99" s="214" t="s">
        <v>192</v>
      </c>
      <c r="D99" s="214" t="s">
        <v>162</v>
      </c>
      <c r="E99" s="215" t="s">
        <v>5119</v>
      </c>
      <c r="F99" s="216" t="s">
        <v>5120</v>
      </c>
      <c r="G99" s="217" t="s">
        <v>287</v>
      </c>
      <c r="H99" s="218">
        <v>529</v>
      </c>
      <c r="I99" s="219"/>
      <c r="J99" s="220">
        <f>ROUND(I99*H99,2)</f>
        <v>0</v>
      </c>
      <c r="K99" s="216" t="s">
        <v>166</v>
      </c>
      <c r="L99" s="46"/>
      <c r="M99" s="221" t="s">
        <v>19</v>
      </c>
      <c r="N99" s="222" t="s">
        <v>44</v>
      </c>
      <c r="O99" s="86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263</v>
      </c>
      <c r="AT99" s="225" t="s">
        <v>162</v>
      </c>
      <c r="AU99" s="225" t="s">
        <v>83</v>
      </c>
      <c r="AY99" s="19" t="s">
        <v>160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81</v>
      </c>
      <c r="BK99" s="226">
        <f>ROUND(I99*H99,2)</f>
        <v>0</v>
      </c>
      <c r="BL99" s="19" t="s">
        <v>263</v>
      </c>
      <c r="BM99" s="225" t="s">
        <v>5121</v>
      </c>
    </row>
    <row r="100" s="2" customFormat="1">
      <c r="A100" s="40"/>
      <c r="B100" s="41"/>
      <c r="C100" s="42"/>
      <c r="D100" s="227" t="s">
        <v>169</v>
      </c>
      <c r="E100" s="42"/>
      <c r="F100" s="228" t="s">
        <v>5122</v>
      </c>
      <c r="G100" s="42"/>
      <c r="H100" s="42"/>
      <c r="I100" s="229"/>
      <c r="J100" s="42"/>
      <c r="K100" s="42"/>
      <c r="L100" s="46"/>
      <c r="M100" s="230"/>
      <c r="N100" s="231"/>
      <c r="O100" s="86"/>
      <c r="P100" s="86"/>
      <c r="Q100" s="86"/>
      <c r="R100" s="86"/>
      <c r="S100" s="86"/>
      <c r="T100" s="87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169</v>
      </c>
      <c r="AU100" s="19" t="s">
        <v>83</v>
      </c>
    </row>
    <row r="101" s="13" customFormat="1">
      <c r="A101" s="13"/>
      <c r="B101" s="232"/>
      <c r="C101" s="233"/>
      <c r="D101" s="234" t="s">
        <v>171</v>
      </c>
      <c r="E101" s="235" t="s">
        <v>19</v>
      </c>
      <c r="F101" s="236" t="s">
        <v>5123</v>
      </c>
      <c r="G101" s="233"/>
      <c r="H101" s="237">
        <v>529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171</v>
      </c>
      <c r="AU101" s="243" t="s">
        <v>83</v>
      </c>
      <c r="AV101" s="13" t="s">
        <v>83</v>
      </c>
      <c r="AW101" s="13" t="s">
        <v>35</v>
      </c>
      <c r="AX101" s="13" t="s">
        <v>81</v>
      </c>
      <c r="AY101" s="243" t="s">
        <v>160</v>
      </c>
    </row>
    <row r="102" s="2" customFormat="1" ht="24.15" customHeight="1">
      <c r="A102" s="40"/>
      <c r="B102" s="41"/>
      <c r="C102" s="255" t="s">
        <v>198</v>
      </c>
      <c r="D102" s="255" t="s">
        <v>242</v>
      </c>
      <c r="E102" s="256" t="s">
        <v>5124</v>
      </c>
      <c r="F102" s="257" t="s">
        <v>5125</v>
      </c>
      <c r="G102" s="258" t="s">
        <v>287</v>
      </c>
      <c r="H102" s="259">
        <v>255</v>
      </c>
      <c r="I102" s="260"/>
      <c r="J102" s="261">
        <f>ROUND(I102*H102,2)</f>
        <v>0</v>
      </c>
      <c r="K102" s="257" t="s">
        <v>166</v>
      </c>
      <c r="L102" s="262"/>
      <c r="M102" s="263" t="s">
        <v>19</v>
      </c>
      <c r="N102" s="264" t="s">
        <v>44</v>
      </c>
      <c r="O102" s="86"/>
      <c r="P102" s="223">
        <f>O102*H102</f>
        <v>0</v>
      </c>
      <c r="Q102" s="223">
        <v>5.0000000000000002E-05</v>
      </c>
      <c r="R102" s="223">
        <f>Q102*H102</f>
        <v>0.012750000000000001</v>
      </c>
      <c r="S102" s="223">
        <v>0</v>
      </c>
      <c r="T102" s="224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368</v>
      </c>
      <c r="AT102" s="225" t="s">
        <v>242</v>
      </c>
      <c r="AU102" s="225" t="s">
        <v>83</v>
      </c>
      <c r="AY102" s="19" t="s">
        <v>160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81</v>
      </c>
      <c r="BK102" s="226">
        <f>ROUND(I102*H102,2)</f>
        <v>0</v>
      </c>
      <c r="BL102" s="19" t="s">
        <v>263</v>
      </c>
      <c r="BM102" s="225" t="s">
        <v>5126</v>
      </c>
    </row>
    <row r="103" s="2" customFormat="1" ht="24.15" customHeight="1">
      <c r="A103" s="40"/>
      <c r="B103" s="41"/>
      <c r="C103" s="255" t="s">
        <v>204</v>
      </c>
      <c r="D103" s="255" t="s">
        <v>242</v>
      </c>
      <c r="E103" s="256" t="s">
        <v>5127</v>
      </c>
      <c r="F103" s="257" t="s">
        <v>5128</v>
      </c>
      <c r="G103" s="258" t="s">
        <v>287</v>
      </c>
      <c r="H103" s="259">
        <v>250</v>
      </c>
      <c r="I103" s="260"/>
      <c r="J103" s="261">
        <f>ROUND(I103*H103,2)</f>
        <v>0</v>
      </c>
      <c r="K103" s="257" t="s">
        <v>166</v>
      </c>
      <c r="L103" s="262"/>
      <c r="M103" s="263" t="s">
        <v>19</v>
      </c>
      <c r="N103" s="264" t="s">
        <v>44</v>
      </c>
      <c r="O103" s="86"/>
      <c r="P103" s="223">
        <f>O103*H103</f>
        <v>0</v>
      </c>
      <c r="Q103" s="223">
        <v>9.0000000000000006E-05</v>
      </c>
      <c r="R103" s="223">
        <f>Q103*H103</f>
        <v>0.022500000000000003</v>
      </c>
      <c r="S103" s="223">
        <v>0</v>
      </c>
      <c r="T103" s="224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368</v>
      </c>
      <c r="AT103" s="225" t="s">
        <v>242</v>
      </c>
      <c r="AU103" s="225" t="s">
        <v>83</v>
      </c>
      <c r="AY103" s="19" t="s">
        <v>160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81</v>
      </c>
      <c r="BK103" s="226">
        <f>ROUND(I103*H103,2)</f>
        <v>0</v>
      </c>
      <c r="BL103" s="19" t="s">
        <v>263</v>
      </c>
      <c r="BM103" s="225" t="s">
        <v>5129</v>
      </c>
    </row>
    <row r="104" s="2" customFormat="1" ht="24.15" customHeight="1">
      <c r="A104" s="40"/>
      <c r="B104" s="41"/>
      <c r="C104" s="255" t="s">
        <v>210</v>
      </c>
      <c r="D104" s="255" t="s">
        <v>242</v>
      </c>
      <c r="E104" s="256" t="s">
        <v>564</v>
      </c>
      <c r="F104" s="257" t="s">
        <v>5130</v>
      </c>
      <c r="G104" s="258" t="s">
        <v>287</v>
      </c>
      <c r="H104" s="259">
        <v>24</v>
      </c>
      <c r="I104" s="260"/>
      <c r="J104" s="261">
        <f>ROUND(I104*H104,2)</f>
        <v>0</v>
      </c>
      <c r="K104" s="257" t="s">
        <v>19</v>
      </c>
      <c r="L104" s="262"/>
      <c r="M104" s="263" t="s">
        <v>19</v>
      </c>
      <c r="N104" s="264" t="s">
        <v>44</v>
      </c>
      <c r="O104" s="86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368</v>
      </c>
      <c r="AT104" s="225" t="s">
        <v>242</v>
      </c>
      <c r="AU104" s="225" t="s">
        <v>83</v>
      </c>
      <c r="AY104" s="19" t="s">
        <v>160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81</v>
      </c>
      <c r="BK104" s="226">
        <f>ROUND(I104*H104,2)</f>
        <v>0</v>
      </c>
      <c r="BL104" s="19" t="s">
        <v>263</v>
      </c>
      <c r="BM104" s="225" t="s">
        <v>5131</v>
      </c>
    </row>
    <row r="105" s="2" customFormat="1" ht="24.15" customHeight="1">
      <c r="A105" s="40"/>
      <c r="B105" s="41"/>
      <c r="C105" s="214" t="s">
        <v>217</v>
      </c>
      <c r="D105" s="214" t="s">
        <v>162</v>
      </c>
      <c r="E105" s="215" t="s">
        <v>5132</v>
      </c>
      <c r="F105" s="216" t="s">
        <v>5133</v>
      </c>
      <c r="G105" s="217" t="s">
        <v>287</v>
      </c>
      <c r="H105" s="218">
        <v>7</v>
      </c>
      <c r="I105" s="219"/>
      <c r="J105" s="220">
        <f>ROUND(I105*H105,2)</f>
        <v>0</v>
      </c>
      <c r="K105" s="216" t="s">
        <v>166</v>
      </c>
      <c r="L105" s="46"/>
      <c r="M105" s="221" t="s">
        <v>19</v>
      </c>
      <c r="N105" s="222" t="s">
        <v>44</v>
      </c>
      <c r="O105" s="86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263</v>
      </c>
      <c r="AT105" s="225" t="s">
        <v>162</v>
      </c>
      <c r="AU105" s="225" t="s">
        <v>83</v>
      </c>
      <c r="AY105" s="19" t="s">
        <v>160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81</v>
      </c>
      <c r="BK105" s="226">
        <f>ROUND(I105*H105,2)</f>
        <v>0</v>
      </c>
      <c r="BL105" s="19" t="s">
        <v>263</v>
      </c>
      <c r="BM105" s="225" t="s">
        <v>5134</v>
      </c>
    </row>
    <row r="106" s="2" customFormat="1">
      <c r="A106" s="40"/>
      <c r="B106" s="41"/>
      <c r="C106" s="42"/>
      <c r="D106" s="227" t="s">
        <v>169</v>
      </c>
      <c r="E106" s="42"/>
      <c r="F106" s="228" t="s">
        <v>5135</v>
      </c>
      <c r="G106" s="42"/>
      <c r="H106" s="42"/>
      <c r="I106" s="229"/>
      <c r="J106" s="42"/>
      <c r="K106" s="42"/>
      <c r="L106" s="46"/>
      <c r="M106" s="230"/>
      <c r="N106" s="231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169</v>
      </c>
      <c r="AU106" s="19" t="s">
        <v>83</v>
      </c>
    </row>
    <row r="107" s="2" customFormat="1" ht="37.8" customHeight="1">
      <c r="A107" s="40"/>
      <c r="B107" s="41"/>
      <c r="C107" s="255" t="s">
        <v>223</v>
      </c>
      <c r="D107" s="255" t="s">
        <v>242</v>
      </c>
      <c r="E107" s="256" t="s">
        <v>5136</v>
      </c>
      <c r="F107" s="257" t="s">
        <v>5137</v>
      </c>
      <c r="G107" s="258" t="s">
        <v>287</v>
      </c>
      <c r="H107" s="259">
        <v>7</v>
      </c>
      <c r="I107" s="260"/>
      <c r="J107" s="261">
        <f>ROUND(I107*H107,2)</f>
        <v>0</v>
      </c>
      <c r="K107" s="257" t="s">
        <v>19</v>
      </c>
      <c r="L107" s="262"/>
      <c r="M107" s="263" t="s">
        <v>19</v>
      </c>
      <c r="N107" s="264" t="s">
        <v>44</v>
      </c>
      <c r="O107" s="86"/>
      <c r="P107" s="223">
        <f>O107*H107</f>
        <v>0</v>
      </c>
      <c r="Q107" s="223">
        <v>0.00068000000000000005</v>
      </c>
      <c r="R107" s="223">
        <f>Q107*H107</f>
        <v>0.0047600000000000003</v>
      </c>
      <c r="S107" s="223">
        <v>0</v>
      </c>
      <c r="T107" s="224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368</v>
      </c>
      <c r="AT107" s="225" t="s">
        <v>242</v>
      </c>
      <c r="AU107" s="225" t="s">
        <v>83</v>
      </c>
      <c r="AY107" s="19" t="s">
        <v>160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81</v>
      </c>
      <c r="BK107" s="226">
        <f>ROUND(I107*H107,2)</f>
        <v>0</v>
      </c>
      <c r="BL107" s="19" t="s">
        <v>263</v>
      </c>
      <c r="BM107" s="225" t="s">
        <v>5138</v>
      </c>
    </row>
    <row r="108" s="2" customFormat="1" ht="24.15" customHeight="1">
      <c r="A108" s="40"/>
      <c r="B108" s="41"/>
      <c r="C108" s="214" t="s">
        <v>229</v>
      </c>
      <c r="D108" s="214" t="s">
        <v>162</v>
      </c>
      <c r="E108" s="215" t="s">
        <v>5139</v>
      </c>
      <c r="F108" s="216" t="s">
        <v>5140</v>
      </c>
      <c r="G108" s="217" t="s">
        <v>250</v>
      </c>
      <c r="H108" s="218">
        <v>80</v>
      </c>
      <c r="I108" s="219"/>
      <c r="J108" s="220">
        <f>ROUND(I108*H108,2)</f>
        <v>0</v>
      </c>
      <c r="K108" s="216" t="s">
        <v>166</v>
      </c>
      <c r="L108" s="46"/>
      <c r="M108" s="221" t="s">
        <v>19</v>
      </c>
      <c r="N108" s="222" t="s">
        <v>44</v>
      </c>
      <c r="O108" s="86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263</v>
      </c>
      <c r="AT108" s="225" t="s">
        <v>162</v>
      </c>
      <c r="AU108" s="225" t="s">
        <v>83</v>
      </c>
      <c r="AY108" s="19" t="s">
        <v>160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81</v>
      </c>
      <c r="BK108" s="226">
        <f>ROUND(I108*H108,2)</f>
        <v>0</v>
      </c>
      <c r="BL108" s="19" t="s">
        <v>263</v>
      </c>
      <c r="BM108" s="225" t="s">
        <v>5141</v>
      </c>
    </row>
    <row r="109" s="2" customFormat="1">
      <c r="A109" s="40"/>
      <c r="B109" s="41"/>
      <c r="C109" s="42"/>
      <c r="D109" s="227" t="s">
        <v>169</v>
      </c>
      <c r="E109" s="42"/>
      <c r="F109" s="228" t="s">
        <v>5142</v>
      </c>
      <c r="G109" s="42"/>
      <c r="H109" s="42"/>
      <c r="I109" s="229"/>
      <c r="J109" s="42"/>
      <c r="K109" s="42"/>
      <c r="L109" s="46"/>
      <c r="M109" s="230"/>
      <c r="N109" s="231"/>
      <c r="O109" s="86"/>
      <c r="P109" s="86"/>
      <c r="Q109" s="86"/>
      <c r="R109" s="86"/>
      <c r="S109" s="86"/>
      <c r="T109" s="87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169</v>
      </c>
      <c r="AU109" s="19" t="s">
        <v>83</v>
      </c>
    </row>
    <row r="110" s="2" customFormat="1" ht="24.15" customHeight="1">
      <c r="A110" s="40"/>
      <c r="B110" s="41"/>
      <c r="C110" s="255" t="s">
        <v>8</v>
      </c>
      <c r="D110" s="255" t="s">
        <v>242</v>
      </c>
      <c r="E110" s="256" t="s">
        <v>5143</v>
      </c>
      <c r="F110" s="257" t="s">
        <v>5144</v>
      </c>
      <c r="G110" s="258" t="s">
        <v>250</v>
      </c>
      <c r="H110" s="259">
        <v>92</v>
      </c>
      <c r="I110" s="260"/>
      <c r="J110" s="261">
        <f>ROUND(I110*H110,2)</f>
        <v>0</v>
      </c>
      <c r="K110" s="257" t="s">
        <v>166</v>
      </c>
      <c r="L110" s="262"/>
      <c r="M110" s="263" t="s">
        <v>19</v>
      </c>
      <c r="N110" s="264" t="s">
        <v>44</v>
      </c>
      <c r="O110" s="86"/>
      <c r="P110" s="223">
        <f>O110*H110</f>
        <v>0</v>
      </c>
      <c r="Q110" s="223">
        <v>6.9999999999999994E-05</v>
      </c>
      <c r="R110" s="223">
        <f>Q110*H110</f>
        <v>0.0064399999999999995</v>
      </c>
      <c r="S110" s="223">
        <v>0</v>
      </c>
      <c r="T110" s="224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5" t="s">
        <v>368</v>
      </c>
      <c r="AT110" s="225" t="s">
        <v>242</v>
      </c>
      <c r="AU110" s="225" t="s">
        <v>83</v>
      </c>
      <c r="AY110" s="19" t="s">
        <v>160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9" t="s">
        <v>81</v>
      </c>
      <c r="BK110" s="226">
        <f>ROUND(I110*H110,2)</f>
        <v>0</v>
      </c>
      <c r="BL110" s="19" t="s">
        <v>263</v>
      </c>
      <c r="BM110" s="225" t="s">
        <v>5145</v>
      </c>
    </row>
    <row r="111" s="13" customFormat="1">
      <c r="A111" s="13"/>
      <c r="B111" s="232"/>
      <c r="C111" s="233"/>
      <c r="D111" s="234" t="s">
        <v>171</v>
      </c>
      <c r="E111" s="233"/>
      <c r="F111" s="236" t="s">
        <v>5146</v>
      </c>
      <c r="G111" s="233"/>
      <c r="H111" s="237">
        <v>92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171</v>
      </c>
      <c r="AU111" s="243" t="s">
        <v>83</v>
      </c>
      <c r="AV111" s="13" t="s">
        <v>83</v>
      </c>
      <c r="AW111" s="13" t="s">
        <v>4</v>
      </c>
      <c r="AX111" s="13" t="s">
        <v>81</v>
      </c>
      <c r="AY111" s="243" t="s">
        <v>160</v>
      </c>
    </row>
    <row r="112" s="2" customFormat="1" ht="24.15" customHeight="1">
      <c r="A112" s="40"/>
      <c r="B112" s="41"/>
      <c r="C112" s="214" t="s">
        <v>241</v>
      </c>
      <c r="D112" s="214" t="s">
        <v>162</v>
      </c>
      <c r="E112" s="215" t="s">
        <v>5147</v>
      </c>
      <c r="F112" s="216" t="s">
        <v>5148</v>
      </c>
      <c r="G112" s="217" t="s">
        <v>250</v>
      </c>
      <c r="H112" s="218">
        <v>100</v>
      </c>
      <c r="I112" s="219"/>
      <c r="J112" s="220">
        <f>ROUND(I112*H112,2)</f>
        <v>0</v>
      </c>
      <c r="K112" s="216" t="s">
        <v>166</v>
      </c>
      <c r="L112" s="46"/>
      <c r="M112" s="221" t="s">
        <v>19</v>
      </c>
      <c r="N112" s="222" t="s">
        <v>44</v>
      </c>
      <c r="O112" s="86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5" t="s">
        <v>263</v>
      </c>
      <c r="AT112" s="225" t="s">
        <v>162</v>
      </c>
      <c r="AU112" s="225" t="s">
        <v>83</v>
      </c>
      <c r="AY112" s="19" t="s">
        <v>160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9" t="s">
        <v>81</v>
      </c>
      <c r="BK112" s="226">
        <f>ROUND(I112*H112,2)</f>
        <v>0</v>
      </c>
      <c r="BL112" s="19" t="s">
        <v>263</v>
      </c>
      <c r="BM112" s="225" t="s">
        <v>5149</v>
      </c>
    </row>
    <row r="113" s="2" customFormat="1">
      <c r="A113" s="40"/>
      <c r="B113" s="41"/>
      <c r="C113" s="42"/>
      <c r="D113" s="227" t="s">
        <v>169</v>
      </c>
      <c r="E113" s="42"/>
      <c r="F113" s="228" t="s">
        <v>5150</v>
      </c>
      <c r="G113" s="42"/>
      <c r="H113" s="42"/>
      <c r="I113" s="229"/>
      <c r="J113" s="42"/>
      <c r="K113" s="42"/>
      <c r="L113" s="46"/>
      <c r="M113" s="230"/>
      <c r="N113" s="231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169</v>
      </c>
      <c r="AU113" s="19" t="s">
        <v>83</v>
      </c>
    </row>
    <row r="114" s="2" customFormat="1" ht="24.15" customHeight="1">
      <c r="A114" s="40"/>
      <c r="B114" s="41"/>
      <c r="C114" s="255" t="s">
        <v>247</v>
      </c>
      <c r="D114" s="255" t="s">
        <v>242</v>
      </c>
      <c r="E114" s="256" t="s">
        <v>5151</v>
      </c>
      <c r="F114" s="257" t="s">
        <v>5152</v>
      </c>
      <c r="G114" s="258" t="s">
        <v>250</v>
      </c>
      <c r="H114" s="259">
        <v>115</v>
      </c>
      <c r="I114" s="260"/>
      <c r="J114" s="261">
        <f>ROUND(I114*H114,2)</f>
        <v>0</v>
      </c>
      <c r="K114" s="257" t="s">
        <v>166</v>
      </c>
      <c r="L114" s="262"/>
      <c r="M114" s="263" t="s">
        <v>19</v>
      </c>
      <c r="N114" s="264" t="s">
        <v>44</v>
      </c>
      <c r="O114" s="86"/>
      <c r="P114" s="223">
        <f>O114*H114</f>
        <v>0</v>
      </c>
      <c r="Q114" s="223">
        <v>0.00017000000000000001</v>
      </c>
      <c r="R114" s="223">
        <f>Q114*H114</f>
        <v>0.019550000000000001</v>
      </c>
      <c r="S114" s="223">
        <v>0</v>
      </c>
      <c r="T114" s="224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5" t="s">
        <v>368</v>
      </c>
      <c r="AT114" s="225" t="s">
        <v>242</v>
      </c>
      <c r="AU114" s="225" t="s">
        <v>83</v>
      </c>
      <c r="AY114" s="19" t="s">
        <v>160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9" t="s">
        <v>81</v>
      </c>
      <c r="BK114" s="226">
        <f>ROUND(I114*H114,2)</f>
        <v>0</v>
      </c>
      <c r="BL114" s="19" t="s">
        <v>263</v>
      </c>
      <c r="BM114" s="225" t="s">
        <v>5153</v>
      </c>
    </row>
    <row r="115" s="13" customFormat="1">
      <c r="A115" s="13"/>
      <c r="B115" s="232"/>
      <c r="C115" s="233"/>
      <c r="D115" s="234" t="s">
        <v>171</v>
      </c>
      <c r="E115" s="233"/>
      <c r="F115" s="236" t="s">
        <v>5154</v>
      </c>
      <c r="G115" s="233"/>
      <c r="H115" s="237">
        <v>115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171</v>
      </c>
      <c r="AU115" s="243" t="s">
        <v>83</v>
      </c>
      <c r="AV115" s="13" t="s">
        <v>83</v>
      </c>
      <c r="AW115" s="13" t="s">
        <v>4</v>
      </c>
      <c r="AX115" s="13" t="s">
        <v>81</v>
      </c>
      <c r="AY115" s="243" t="s">
        <v>160</v>
      </c>
    </row>
    <row r="116" s="2" customFormat="1" ht="24.15" customHeight="1">
      <c r="A116" s="40"/>
      <c r="B116" s="41"/>
      <c r="C116" s="214" t="s">
        <v>254</v>
      </c>
      <c r="D116" s="214" t="s">
        <v>162</v>
      </c>
      <c r="E116" s="215" t="s">
        <v>5155</v>
      </c>
      <c r="F116" s="216" t="s">
        <v>5156</v>
      </c>
      <c r="G116" s="217" t="s">
        <v>250</v>
      </c>
      <c r="H116" s="218">
        <v>36</v>
      </c>
      <c r="I116" s="219"/>
      <c r="J116" s="220">
        <f>ROUND(I116*H116,2)</f>
        <v>0</v>
      </c>
      <c r="K116" s="216" t="s">
        <v>166</v>
      </c>
      <c r="L116" s="46"/>
      <c r="M116" s="221" t="s">
        <v>19</v>
      </c>
      <c r="N116" s="222" t="s">
        <v>44</v>
      </c>
      <c r="O116" s="86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263</v>
      </c>
      <c r="AT116" s="225" t="s">
        <v>162</v>
      </c>
      <c r="AU116" s="225" t="s">
        <v>83</v>
      </c>
      <c r="AY116" s="19" t="s">
        <v>160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81</v>
      </c>
      <c r="BK116" s="226">
        <f>ROUND(I116*H116,2)</f>
        <v>0</v>
      </c>
      <c r="BL116" s="19" t="s">
        <v>263</v>
      </c>
      <c r="BM116" s="225" t="s">
        <v>5157</v>
      </c>
    </row>
    <row r="117" s="2" customFormat="1">
      <c r="A117" s="40"/>
      <c r="B117" s="41"/>
      <c r="C117" s="42"/>
      <c r="D117" s="227" t="s">
        <v>169</v>
      </c>
      <c r="E117" s="42"/>
      <c r="F117" s="228" t="s">
        <v>5158</v>
      </c>
      <c r="G117" s="42"/>
      <c r="H117" s="42"/>
      <c r="I117" s="229"/>
      <c r="J117" s="42"/>
      <c r="K117" s="42"/>
      <c r="L117" s="46"/>
      <c r="M117" s="230"/>
      <c r="N117" s="231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169</v>
      </c>
      <c r="AU117" s="19" t="s">
        <v>83</v>
      </c>
    </row>
    <row r="118" s="13" customFormat="1">
      <c r="A118" s="13"/>
      <c r="B118" s="232"/>
      <c r="C118" s="233"/>
      <c r="D118" s="234" t="s">
        <v>171</v>
      </c>
      <c r="E118" s="235" t="s">
        <v>19</v>
      </c>
      <c r="F118" s="236" t="s">
        <v>5159</v>
      </c>
      <c r="G118" s="233"/>
      <c r="H118" s="237">
        <v>36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171</v>
      </c>
      <c r="AU118" s="243" t="s">
        <v>83</v>
      </c>
      <c r="AV118" s="13" t="s">
        <v>83</v>
      </c>
      <c r="AW118" s="13" t="s">
        <v>35</v>
      </c>
      <c r="AX118" s="13" t="s">
        <v>81</v>
      </c>
      <c r="AY118" s="243" t="s">
        <v>160</v>
      </c>
    </row>
    <row r="119" s="2" customFormat="1" ht="33" customHeight="1">
      <c r="A119" s="40"/>
      <c r="B119" s="41"/>
      <c r="C119" s="255" t="s">
        <v>263</v>
      </c>
      <c r="D119" s="255" t="s">
        <v>242</v>
      </c>
      <c r="E119" s="256" t="s">
        <v>5160</v>
      </c>
      <c r="F119" s="257" t="s">
        <v>5161</v>
      </c>
      <c r="G119" s="258" t="s">
        <v>250</v>
      </c>
      <c r="H119" s="259">
        <v>6.9000000000000004</v>
      </c>
      <c r="I119" s="260"/>
      <c r="J119" s="261">
        <f>ROUND(I119*H119,2)</f>
        <v>0</v>
      </c>
      <c r="K119" s="257" t="s">
        <v>166</v>
      </c>
      <c r="L119" s="262"/>
      <c r="M119" s="263" t="s">
        <v>19</v>
      </c>
      <c r="N119" s="264" t="s">
        <v>44</v>
      </c>
      <c r="O119" s="86"/>
      <c r="P119" s="223">
        <f>O119*H119</f>
        <v>0</v>
      </c>
      <c r="Q119" s="223">
        <v>0.00018000000000000001</v>
      </c>
      <c r="R119" s="223">
        <f>Q119*H119</f>
        <v>0.0012420000000000001</v>
      </c>
      <c r="S119" s="223">
        <v>0</v>
      </c>
      <c r="T119" s="224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5" t="s">
        <v>368</v>
      </c>
      <c r="AT119" s="225" t="s">
        <v>242</v>
      </c>
      <c r="AU119" s="225" t="s">
        <v>83</v>
      </c>
      <c r="AY119" s="19" t="s">
        <v>160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9" t="s">
        <v>81</v>
      </c>
      <c r="BK119" s="226">
        <f>ROUND(I119*H119,2)</f>
        <v>0</v>
      </c>
      <c r="BL119" s="19" t="s">
        <v>263</v>
      </c>
      <c r="BM119" s="225" t="s">
        <v>5162</v>
      </c>
    </row>
    <row r="120" s="13" customFormat="1">
      <c r="A120" s="13"/>
      <c r="B120" s="232"/>
      <c r="C120" s="233"/>
      <c r="D120" s="234" t="s">
        <v>171</v>
      </c>
      <c r="E120" s="233"/>
      <c r="F120" s="236" t="s">
        <v>5163</v>
      </c>
      <c r="G120" s="233"/>
      <c r="H120" s="237">
        <v>6.9000000000000004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171</v>
      </c>
      <c r="AU120" s="243" t="s">
        <v>83</v>
      </c>
      <c r="AV120" s="13" t="s">
        <v>83</v>
      </c>
      <c r="AW120" s="13" t="s">
        <v>4</v>
      </c>
      <c r="AX120" s="13" t="s">
        <v>81</v>
      </c>
      <c r="AY120" s="243" t="s">
        <v>160</v>
      </c>
    </row>
    <row r="121" s="2" customFormat="1" ht="33" customHeight="1">
      <c r="A121" s="40"/>
      <c r="B121" s="41"/>
      <c r="C121" s="255" t="s">
        <v>272</v>
      </c>
      <c r="D121" s="255" t="s">
        <v>242</v>
      </c>
      <c r="E121" s="256" t="s">
        <v>5164</v>
      </c>
      <c r="F121" s="257" t="s">
        <v>5165</v>
      </c>
      <c r="G121" s="258" t="s">
        <v>250</v>
      </c>
      <c r="H121" s="259">
        <v>6.9000000000000004</v>
      </c>
      <c r="I121" s="260"/>
      <c r="J121" s="261">
        <f>ROUND(I121*H121,2)</f>
        <v>0</v>
      </c>
      <c r="K121" s="257" t="s">
        <v>166</v>
      </c>
      <c r="L121" s="262"/>
      <c r="M121" s="263" t="s">
        <v>19</v>
      </c>
      <c r="N121" s="264" t="s">
        <v>44</v>
      </c>
      <c r="O121" s="86"/>
      <c r="P121" s="223">
        <f>O121*H121</f>
        <v>0</v>
      </c>
      <c r="Q121" s="223">
        <v>0.00027999999999999998</v>
      </c>
      <c r="R121" s="223">
        <f>Q121*H121</f>
        <v>0.0019319999999999999</v>
      </c>
      <c r="S121" s="223">
        <v>0</v>
      </c>
      <c r="T121" s="224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5" t="s">
        <v>368</v>
      </c>
      <c r="AT121" s="225" t="s">
        <v>242</v>
      </c>
      <c r="AU121" s="225" t="s">
        <v>83</v>
      </c>
      <c r="AY121" s="19" t="s">
        <v>160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9" t="s">
        <v>81</v>
      </c>
      <c r="BK121" s="226">
        <f>ROUND(I121*H121,2)</f>
        <v>0</v>
      </c>
      <c r="BL121" s="19" t="s">
        <v>263</v>
      </c>
      <c r="BM121" s="225" t="s">
        <v>5166</v>
      </c>
    </row>
    <row r="122" s="13" customFormat="1">
      <c r="A122" s="13"/>
      <c r="B122" s="232"/>
      <c r="C122" s="233"/>
      <c r="D122" s="234" t="s">
        <v>171</v>
      </c>
      <c r="E122" s="233"/>
      <c r="F122" s="236" t="s">
        <v>5163</v>
      </c>
      <c r="G122" s="233"/>
      <c r="H122" s="237">
        <v>6.9000000000000004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171</v>
      </c>
      <c r="AU122" s="243" t="s">
        <v>83</v>
      </c>
      <c r="AV122" s="13" t="s">
        <v>83</v>
      </c>
      <c r="AW122" s="13" t="s">
        <v>4</v>
      </c>
      <c r="AX122" s="13" t="s">
        <v>81</v>
      </c>
      <c r="AY122" s="243" t="s">
        <v>160</v>
      </c>
    </row>
    <row r="123" s="2" customFormat="1" ht="33" customHeight="1">
      <c r="A123" s="40"/>
      <c r="B123" s="41"/>
      <c r="C123" s="255" t="s">
        <v>277</v>
      </c>
      <c r="D123" s="255" t="s">
        <v>242</v>
      </c>
      <c r="E123" s="256" t="s">
        <v>5167</v>
      </c>
      <c r="F123" s="257" t="s">
        <v>5168</v>
      </c>
      <c r="G123" s="258" t="s">
        <v>250</v>
      </c>
      <c r="H123" s="259">
        <v>27.600000000000001</v>
      </c>
      <c r="I123" s="260"/>
      <c r="J123" s="261">
        <f>ROUND(I123*H123,2)</f>
        <v>0</v>
      </c>
      <c r="K123" s="257" t="s">
        <v>166</v>
      </c>
      <c r="L123" s="262"/>
      <c r="M123" s="263" t="s">
        <v>19</v>
      </c>
      <c r="N123" s="264" t="s">
        <v>44</v>
      </c>
      <c r="O123" s="86"/>
      <c r="P123" s="223">
        <f>O123*H123</f>
        <v>0</v>
      </c>
      <c r="Q123" s="223">
        <v>0.00019000000000000001</v>
      </c>
      <c r="R123" s="223">
        <f>Q123*H123</f>
        <v>0.0052440000000000004</v>
      </c>
      <c r="S123" s="223">
        <v>0</v>
      </c>
      <c r="T123" s="224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5" t="s">
        <v>368</v>
      </c>
      <c r="AT123" s="225" t="s">
        <v>242</v>
      </c>
      <c r="AU123" s="225" t="s">
        <v>83</v>
      </c>
      <c r="AY123" s="19" t="s">
        <v>160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9" t="s">
        <v>81</v>
      </c>
      <c r="BK123" s="226">
        <f>ROUND(I123*H123,2)</f>
        <v>0</v>
      </c>
      <c r="BL123" s="19" t="s">
        <v>263</v>
      </c>
      <c r="BM123" s="225" t="s">
        <v>5169</v>
      </c>
    </row>
    <row r="124" s="13" customFormat="1">
      <c r="A124" s="13"/>
      <c r="B124" s="232"/>
      <c r="C124" s="233"/>
      <c r="D124" s="234" t="s">
        <v>171</v>
      </c>
      <c r="E124" s="233"/>
      <c r="F124" s="236" t="s">
        <v>5170</v>
      </c>
      <c r="G124" s="233"/>
      <c r="H124" s="237">
        <v>27.600000000000001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171</v>
      </c>
      <c r="AU124" s="243" t="s">
        <v>83</v>
      </c>
      <c r="AV124" s="13" t="s">
        <v>83</v>
      </c>
      <c r="AW124" s="13" t="s">
        <v>4</v>
      </c>
      <c r="AX124" s="13" t="s">
        <v>81</v>
      </c>
      <c r="AY124" s="243" t="s">
        <v>160</v>
      </c>
    </row>
    <row r="125" s="2" customFormat="1" ht="24.15" customHeight="1">
      <c r="A125" s="40"/>
      <c r="B125" s="41"/>
      <c r="C125" s="214" t="s">
        <v>284</v>
      </c>
      <c r="D125" s="214" t="s">
        <v>162</v>
      </c>
      <c r="E125" s="215" t="s">
        <v>5171</v>
      </c>
      <c r="F125" s="216" t="s">
        <v>5172</v>
      </c>
      <c r="G125" s="217" t="s">
        <v>250</v>
      </c>
      <c r="H125" s="218">
        <v>14050</v>
      </c>
      <c r="I125" s="219"/>
      <c r="J125" s="220">
        <f>ROUND(I125*H125,2)</f>
        <v>0</v>
      </c>
      <c r="K125" s="216" t="s">
        <v>166</v>
      </c>
      <c r="L125" s="46"/>
      <c r="M125" s="221" t="s">
        <v>19</v>
      </c>
      <c r="N125" s="222" t="s">
        <v>44</v>
      </c>
      <c r="O125" s="86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5" t="s">
        <v>263</v>
      </c>
      <c r="AT125" s="225" t="s">
        <v>162</v>
      </c>
      <c r="AU125" s="225" t="s">
        <v>83</v>
      </c>
      <c r="AY125" s="19" t="s">
        <v>160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9" t="s">
        <v>81</v>
      </c>
      <c r="BK125" s="226">
        <f>ROUND(I125*H125,2)</f>
        <v>0</v>
      </c>
      <c r="BL125" s="19" t="s">
        <v>263</v>
      </c>
      <c r="BM125" s="225" t="s">
        <v>5173</v>
      </c>
    </row>
    <row r="126" s="2" customFormat="1">
      <c r="A126" s="40"/>
      <c r="B126" s="41"/>
      <c r="C126" s="42"/>
      <c r="D126" s="227" t="s">
        <v>169</v>
      </c>
      <c r="E126" s="42"/>
      <c r="F126" s="228" t="s">
        <v>5174</v>
      </c>
      <c r="G126" s="42"/>
      <c r="H126" s="42"/>
      <c r="I126" s="229"/>
      <c r="J126" s="42"/>
      <c r="K126" s="42"/>
      <c r="L126" s="46"/>
      <c r="M126" s="230"/>
      <c r="N126" s="231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169</v>
      </c>
      <c r="AU126" s="19" t="s">
        <v>83</v>
      </c>
    </row>
    <row r="127" s="13" customFormat="1">
      <c r="A127" s="13"/>
      <c r="B127" s="232"/>
      <c r="C127" s="233"/>
      <c r="D127" s="234" t="s">
        <v>171</v>
      </c>
      <c r="E127" s="235" t="s">
        <v>19</v>
      </c>
      <c r="F127" s="236" t="s">
        <v>5175</v>
      </c>
      <c r="G127" s="233"/>
      <c r="H127" s="237">
        <v>14050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171</v>
      </c>
      <c r="AU127" s="243" t="s">
        <v>83</v>
      </c>
      <c r="AV127" s="13" t="s">
        <v>83</v>
      </c>
      <c r="AW127" s="13" t="s">
        <v>35</v>
      </c>
      <c r="AX127" s="13" t="s">
        <v>81</v>
      </c>
      <c r="AY127" s="243" t="s">
        <v>160</v>
      </c>
    </row>
    <row r="128" s="2" customFormat="1" ht="37.8" customHeight="1">
      <c r="A128" s="40"/>
      <c r="B128" s="41"/>
      <c r="C128" s="255" t="s">
        <v>291</v>
      </c>
      <c r="D128" s="255" t="s">
        <v>242</v>
      </c>
      <c r="E128" s="256" t="s">
        <v>5176</v>
      </c>
      <c r="F128" s="257" t="s">
        <v>5177</v>
      </c>
      <c r="G128" s="258" t="s">
        <v>250</v>
      </c>
      <c r="H128" s="259">
        <v>920</v>
      </c>
      <c r="I128" s="260"/>
      <c r="J128" s="261">
        <f>ROUND(I128*H128,2)</f>
        <v>0</v>
      </c>
      <c r="K128" s="257" t="s">
        <v>166</v>
      </c>
      <c r="L128" s="262"/>
      <c r="M128" s="263" t="s">
        <v>19</v>
      </c>
      <c r="N128" s="264" t="s">
        <v>44</v>
      </c>
      <c r="O128" s="86"/>
      <c r="P128" s="223">
        <f>O128*H128</f>
        <v>0</v>
      </c>
      <c r="Q128" s="223">
        <v>0.00012</v>
      </c>
      <c r="R128" s="223">
        <f>Q128*H128</f>
        <v>0.1104</v>
      </c>
      <c r="S128" s="223">
        <v>0</v>
      </c>
      <c r="T128" s="224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5" t="s">
        <v>368</v>
      </c>
      <c r="AT128" s="225" t="s">
        <v>242</v>
      </c>
      <c r="AU128" s="225" t="s">
        <v>83</v>
      </c>
      <c r="AY128" s="19" t="s">
        <v>160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9" t="s">
        <v>81</v>
      </c>
      <c r="BK128" s="226">
        <f>ROUND(I128*H128,2)</f>
        <v>0</v>
      </c>
      <c r="BL128" s="19" t="s">
        <v>263</v>
      </c>
      <c r="BM128" s="225" t="s">
        <v>5178</v>
      </c>
    </row>
    <row r="129" s="13" customFormat="1">
      <c r="A129" s="13"/>
      <c r="B129" s="232"/>
      <c r="C129" s="233"/>
      <c r="D129" s="234" t="s">
        <v>171</v>
      </c>
      <c r="E129" s="233"/>
      <c r="F129" s="236" t="s">
        <v>5179</v>
      </c>
      <c r="G129" s="233"/>
      <c r="H129" s="237">
        <v>920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171</v>
      </c>
      <c r="AU129" s="243" t="s">
        <v>83</v>
      </c>
      <c r="AV129" s="13" t="s">
        <v>83</v>
      </c>
      <c r="AW129" s="13" t="s">
        <v>4</v>
      </c>
      <c r="AX129" s="13" t="s">
        <v>81</v>
      </c>
      <c r="AY129" s="243" t="s">
        <v>160</v>
      </c>
    </row>
    <row r="130" s="2" customFormat="1" ht="24.15" customHeight="1">
      <c r="A130" s="40"/>
      <c r="B130" s="41"/>
      <c r="C130" s="255" t="s">
        <v>7</v>
      </c>
      <c r="D130" s="255" t="s">
        <v>242</v>
      </c>
      <c r="E130" s="256" t="s">
        <v>5180</v>
      </c>
      <c r="F130" s="257" t="s">
        <v>5181</v>
      </c>
      <c r="G130" s="258" t="s">
        <v>250</v>
      </c>
      <c r="H130" s="259">
        <v>5750</v>
      </c>
      <c r="I130" s="260"/>
      <c r="J130" s="261">
        <f>ROUND(I130*H130,2)</f>
        <v>0</v>
      </c>
      <c r="K130" s="257" t="s">
        <v>166</v>
      </c>
      <c r="L130" s="262"/>
      <c r="M130" s="263" t="s">
        <v>19</v>
      </c>
      <c r="N130" s="264" t="s">
        <v>44</v>
      </c>
      <c r="O130" s="86"/>
      <c r="P130" s="223">
        <f>O130*H130</f>
        <v>0</v>
      </c>
      <c r="Q130" s="223">
        <v>0.00012</v>
      </c>
      <c r="R130" s="223">
        <f>Q130*H130</f>
        <v>0.69000000000000006</v>
      </c>
      <c r="S130" s="223">
        <v>0</v>
      </c>
      <c r="T130" s="224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5" t="s">
        <v>368</v>
      </c>
      <c r="AT130" s="225" t="s">
        <v>242</v>
      </c>
      <c r="AU130" s="225" t="s">
        <v>83</v>
      </c>
      <c r="AY130" s="19" t="s">
        <v>160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9" t="s">
        <v>81</v>
      </c>
      <c r="BK130" s="226">
        <f>ROUND(I130*H130,2)</f>
        <v>0</v>
      </c>
      <c r="BL130" s="19" t="s">
        <v>263</v>
      </c>
      <c r="BM130" s="225" t="s">
        <v>5182</v>
      </c>
    </row>
    <row r="131" s="13" customFormat="1">
      <c r="A131" s="13"/>
      <c r="B131" s="232"/>
      <c r="C131" s="233"/>
      <c r="D131" s="234" t="s">
        <v>171</v>
      </c>
      <c r="E131" s="233"/>
      <c r="F131" s="236" t="s">
        <v>5183</v>
      </c>
      <c r="G131" s="233"/>
      <c r="H131" s="237">
        <v>5750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171</v>
      </c>
      <c r="AU131" s="243" t="s">
        <v>83</v>
      </c>
      <c r="AV131" s="13" t="s">
        <v>83</v>
      </c>
      <c r="AW131" s="13" t="s">
        <v>4</v>
      </c>
      <c r="AX131" s="13" t="s">
        <v>81</v>
      </c>
      <c r="AY131" s="243" t="s">
        <v>160</v>
      </c>
    </row>
    <row r="132" s="2" customFormat="1" ht="24.15" customHeight="1">
      <c r="A132" s="40"/>
      <c r="B132" s="41"/>
      <c r="C132" s="255" t="s">
        <v>302</v>
      </c>
      <c r="D132" s="255" t="s">
        <v>242</v>
      </c>
      <c r="E132" s="256" t="s">
        <v>5184</v>
      </c>
      <c r="F132" s="257" t="s">
        <v>5185</v>
      </c>
      <c r="G132" s="258" t="s">
        <v>250</v>
      </c>
      <c r="H132" s="259">
        <v>9487.5</v>
      </c>
      <c r="I132" s="260"/>
      <c r="J132" s="261">
        <f>ROUND(I132*H132,2)</f>
        <v>0</v>
      </c>
      <c r="K132" s="257" t="s">
        <v>166</v>
      </c>
      <c r="L132" s="262"/>
      <c r="M132" s="263" t="s">
        <v>19</v>
      </c>
      <c r="N132" s="264" t="s">
        <v>44</v>
      </c>
      <c r="O132" s="86"/>
      <c r="P132" s="223">
        <f>O132*H132</f>
        <v>0</v>
      </c>
      <c r="Q132" s="223">
        <v>0.00017000000000000001</v>
      </c>
      <c r="R132" s="223">
        <f>Q132*H132</f>
        <v>1.6128750000000001</v>
      </c>
      <c r="S132" s="223">
        <v>0</v>
      </c>
      <c r="T132" s="224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5" t="s">
        <v>368</v>
      </c>
      <c r="AT132" s="225" t="s">
        <v>242</v>
      </c>
      <c r="AU132" s="225" t="s">
        <v>83</v>
      </c>
      <c r="AY132" s="19" t="s">
        <v>160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9" t="s">
        <v>81</v>
      </c>
      <c r="BK132" s="226">
        <f>ROUND(I132*H132,2)</f>
        <v>0</v>
      </c>
      <c r="BL132" s="19" t="s">
        <v>263</v>
      </c>
      <c r="BM132" s="225" t="s">
        <v>5186</v>
      </c>
    </row>
    <row r="133" s="13" customFormat="1">
      <c r="A133" s="13"/>
      <c r="B133" s="232"/>
      <c r="C133" s="233"/>
      <c r="D133" s="234" t="s">
        <v>171</v>
      </c>
      <c r="E133" s="233"/>
      <c r="F133" s="236" t="s">
        <v>5187</v>
      </c>
      <c r="G133" s="233"/>
      <c r="H133" s="237">
        <v>9487.5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171</v>
      </c>
      <c r="AU133" s="243" t="s">
        <v>83</v>
      </c>
      <c r="AV133" s="13" t="s">
        <v>83</v>
      </c>
      <c r="AW133" s="13" t="s">
        <v>4</v>
      </c>
      <c r="AX133" s="13" t="s">
        <v>81</v>
      </c>
      <c r="AY133" s="243" t="s">
        <v>160</v>
      </c>
    </row>
    <row r="134" s="2" customFormat="1" ht="24.15" customHeight="1">
      <c r="A134" s="40"/>
      <c r="B134" s="41"/>
      <c r="C134" s="214" t="s">
        <v>316</v>
      </c>
      <c r="D134" s="214" t="s">
        <v>162</v>
      </c>
      <c r="E134" s="215" t="s">
        <v>5188</v>
      </c>
      <c r="F134" s="216" t="s">
        <v>5189</v>
      </c>
      <c r="G134" s="217" t="s">
        <v>250</v>
      </c>
      <c r="H134" s="218">
        <v>1330</v>
      </c>
      <c r="I134" s="219"/>
      <c r="J134" s="220">
        <f>ROUND(I134*H134,2)</f>
        <v>0</v>
      </c>
      <c r="K134" s="216" t="s">
        <v>166</v>
      </c>
      <c r="L134" s="46"/>
      <c r="M134" s="221" t="s">
        <v>19</v>
      </c>
      <c r="N134" s="222" t="s">
        <v>44</v>
      </c>
      <c r="O134" s="86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5" t="s">
        <v>263</v>
      </c>
      <c r="AT134" s="225" t="s">
        <v>162</v>
      </c>
      <c r="AU134" s="225" t="s">
        <v>83</v>
      </c>
      <c r="AY134" s="19" t="s">
        <v>160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9" t="s">
        <v>81</v>
      </c>
      <c r="BK134" s="226">
        <f>ROUND(I134*H134,2)</f>
        <v>0</v>
      </c>
      <c r="BL134" s="19" t="s">
        <v>263</v>
      </c>
      <c r="BM134" s="225" t="s">
        <v>5190</v>
      </c>
    </row>
    <row r="135" s="2" customFormat="1">
      <c r="A135" s="40"/>
      <c r="B135" s="41"/>
      <c r="C135" s="42"/>
      <c r="D135" s="227" t="s">
        <v>169</v>
      </c>
      <c r="E135" s="42"/>
      <c r="F135" s="228" t="s">
        <v>5191</v>
      </c>
      <c r="G135" s="42"/>
      <c r="H135" s="42"/>
      <c r="I135" s="229"/>
      <c r="J135" s="42"/>
      <c r="K135" s="42"/>
      <c r="L135" s="46"/>
      <c r="M135" s="230"/>
      <c r="N135" s="231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169</v>
      </c>
      <c r="AU135" s="19" t="s">
        <v>83</v>
      </c>
    </row>
    <row r="136" s="13" customFormat="1">
      <c r="A136" s="13"/>
      <c r="B136" s="232"/>
      <c r="C136" s="233"/>
      <c r="D136" s="234" t="s">
        <v>171</v>
      </c>
      <c r="E136" s="235" t="s">
        <v>19</v>
      </c>
      <c r="F136" s="236" t="s">
        <v>5192</v>
      </c>
      <c r="G136" s="233"/>
      <c r="H136" s="237">
        <v>1330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171</v>
      </c>
      <c r="AU136" s="243" t="s">
        <v>83</v>
      </c>
      <c r="AV136" s="13" t="s">
        <v>83</v>
      </c>
      <c r="AW136" s="13" t="s">
        <v>35</v>
      </c>
      <c r="AX136" s="13" t="s">
        <v>81</v>
      </c>
      <c r="AY136" s="243" t="s">
        <v>160</v>
      </c>
    </row>
    <row r="137" s="2" customFormat="1" ht="24.15" customHeight="1">
      <c r="A137" s="40"/>
      <c r="B137" s="41"/>
      <c r="C137" s="255" t="s">
        <v>321</v>
      </c>
      <c r="D137" s="255" t="s">
        <v>242</v>
      </c>
      <c r="E137" s="256" t="s">
        <v>5193</v>
      </c>
      <c r="F137" s="257" t="s">
        <v>5194</v>
      </c>
      <c r="G137" s="258" t="s">
        <v>250</v>
      </c>
      <c r="H137" s="259">
        <v>448.5</v>
      </c>
      <c r="I137" s="260"/>
      <c r="J137" s="261">
        <f>ROUND(I137*H137,2)</f>
        <v>0</v>
      </c>
      <c r="K137" s="257" t="s">
        <v>166</v>
      </c>
      <c r="L137" s="262"/>
      <c r="M137" s="263" t="s">
        <v>19</v>
      </c>
      <c r="N137" s="264" t="s">
        <v>44</v>
      </c>
      <c r="O137" s="86"/>
      <c r="P137" s="223">
        <f>O137*H137</f>
        <v>0</v>
      </c>
      <c r="Q137" s="223">
        <v>0.00016000000000000001</v>
      </c>
      <c r="R137" s="223">
        <f>Q137*H137</f>
        <v>0.071760000000000004</v>
      </c>
      <c r="S137" s="223">
        <v>0</v>
      </c>
      <c r="T137" s="224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5" t="s">
        <v>368</v>
      </c>
      <c r="AT137" s="225" t="s">
        <v>242</v>
      </c>
      <c r="AU137" s="225" t="s">
        <v>83</v>
      </c>
      <c r="AY137" s="19" t="s">
        <v>160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9" t="s">
        <v>81</v>
      </c>
      <c r="BK137" s="226">
        <f>ROUND(I137*H137,2)</f>
        <v>0</v>
      </c>
      <c r="BL137" s="19" t="s">
        <v>263</v>
      </c>
      <c r="BM137" s="225" t="s">
        <v>5195</v>
      </c>
    </row>
    <row r="138" s="13" customFormat="1">
      <c r="A138" s="13"/>
      <c r="B138" s="232"/>
      <c r="C138" s="233"/>
      <c r="D138" s="234" t="s">
        <v>171</v>
      </c>
      <c r="E138" s="233"/>
      <c r="F138" s="236" t="s">
        <v>5196</v>
      </c>
      <c r="G138" s="233"/>
      <c r="H138" s="237">
        <v>448.5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171</v>
      </c>
      <c r="AU138" s="243" t="s">
        <v>83</v>
      </c>
      <c r="AV138" s="13" t="s">
        <v>83</v>
      </c>
      <c r="AW138" s="13" t="s">
        <v>4</v>
      </c>
      <c r="AX138" s="13" t="s">
        <v>81</v>
      </c>
      <c r="AY138" s="243" t="s">
        <v>160</v>
      </c>
    </row>
    <row r="139" s="2" customFormat="1" ht="24.15" customHeight="1">
      <c r="A139" s="40"/>
      <c r="B139" s="41"/>
      <c r="C139" s="255" t="s">
        <v>327</v>
      </c>
      <c r="D139" s="255" t="s">
        <v>242</v>
      </c>
      <c r="E139" s="256" t="s">
        <v>5197</v>
      </c>
      <c r="F139" s="257" t="s">
        <v>5198</v>
      </c>
      <c r="G139" s="258" t="s">
        <v>250</v>
      </c>
      <c r="H139" s="259">
        <v>1081</v>
      </c>
      <c r="I139" s="260"/>
      <c r="J139" s="261">
        <f>ROUND(I139*H139,2)</f>
        <v>0</v>
      </c>
      <c r="K139" s="257" t="s">
        <v>166</v>
      </c>
      <c r="L139" s="262"/>
      <c r="M139" s="263" t="s">
        <v>19</v>
      </c>
      <c r="N139" s="264" t="s">
        <v>44</v>
      </c>
      <c r="O139" s="86"/>
      <c r="P139" s="223">
        <f>O139*H139</f>
        <v>0</v>
      </c>
      <c r="Q139" s="223">
        <v>0.00025000000000000001</v>
      </c>
      <c r="R139" s="223">
        <f>Q139*H139</f>
        <v>0.27024999999999999</v>
      </c>
      <c r="S139" s="223">
        <v>0</v>
      </c>
      <c r="T139" s="224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5" t="s">
        <v>368</v>
      </c>
      <c r="AT139" s="225" t="s">
        <v>242</v>
      </c>
      <c r="AU139" s="225" t="s">
        <v>83</v>
      </c>
      <c r="AY139" s="19" t="s">
        <v>160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9" t="s">
        <v>81</v>
      </c>
      <c r="BK139" s="226">
        <f>ROUND(I139*H139,2)</f>
        <v>0</v>
      </c>
      <c r="BL139" s="19" t="s">
        <v>263</v>
      </c>
      <c r="BM139" s="225" t="s">
        <v>5199</v>
      </c>
    </row>
    <row r="140" s="13" customFormat="1">
      <c r="A140" s="13"/>
      <c r="B140" s="232"/>
      <c r="C140" s="233"/>
      <c r="D140" s="234" t="s">
        <v>171</v>
      </c>
      <c r="E140" s="233"/>
      <c r="F140" s="236" t="s">
        <v>5200</v>
      </c>
      <c r="G140" s="233"/>
      <c r="H140" s="237">
        <v>1081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171</v>
      </c>
      <c r="AU140" s="243" t="s">
        <v>83</v>
      </c>
      <c r="AV140" s="13" t="s">
        <v>83</v>
      </c>
      <c r="AW140" s="13" t="s">
        <v>4</v>
      </c>
      <c r="AX140" s="13" t="s">
        <v>81</v>
      </c>
      <c r="AY140" s="243" t="s">
        <v>160</v>
      </c>
    </row>
    <row r="141" s="2" customFormat="1" ht="24.15" customHeight="1">
      <c r="A141" s="40"/>
      <c r="B141" s="41"/>
      <c r="C141" s="214" t="s">
        <v>332</v>
      </c>
      <c r="D141" s="214" t="s">
        <v>162</v>
      </c>
      <c r="E141" s="215" t="s">
        <v>5201</v>
      </c>
      <c r="F141" s="216" t="s">
        <v>5202</v>
      </c>
      <c r="G141" s="217" t="s">
        <v>250</v>
      </c>
      <c r="H141" s="218">
        <v>100</v>
      </c>
      <c r="I141" s="219"/>
      <c r="J141" s="220">
        <f>ROUND(I141*H141,2)</f>
        <v>0</v>
      </c>
      <c r="K141" s="216" t="s">
        <v>166</v>
      </c>
      <c r="L141" s="46"/>
      <c r="M141" s="221" t="s">
        <v>19</v>
      </c>
      <c r="N141" s="222" t="s">
        <v>44</v>
      </c>
      <c r="O141" s="86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5" t="s">
        <v>263</v>
      </c>
      <c r="AT141" s="225" t="s">
        <v>162</v>
      </c>
      <c r="AU141" s="225" t="s">
        <v>83</v>
      </c>
      <c r="AY141" s="19" t="s">
        <v>160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9" t="s">
        <v>81</v>
      </c>
      <c r="BK141" s="226">
        <f>ROUND(I141*H141,2)</f>
        <v>0</v>
      </c>
      <c r="BL141" s="19" t="s">
        <v>263</v>
      </c>
      <c r="BM141" s="225" t="s">
        <v>5203</v>
      </c>
    </row>
    <row r="142" s="2" customFormat="1">
      <c r="A142" s="40"/>
      <c r="B142" s="41"/>
      <c r="C142" s="42"/>
      <c r="D142" s="227" t="s">
        <v>169</v>
      </c>
      <c r="E142" s="42"/>
      <c r="F142" s="228" t="s">
        <v>5204</v>
      </c>
      <c r="G142" s="42"/>
      <c r="H142" s="42"/>
      <c r="I142" s="229"/>
      <c r="J142" s="42"/>
      <c r="K142" s="42"/>
      <c r="L142" s="46"/>
      <c r="M142" s="230"/>
      <c r="N142" s="231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169</v>
      </c>
      <c r="AU142" s="19" t="s">
        <v>83</v>
      </c>
    </row>
    <row r="143" s="2" customFormat="1" ht="24.15" customHeight="1">
      <c r="A143" s="40"/>
      <c r="B143" s="41"/>
      <c r="C143" s="255" t="s">
        <v>337</v>
      </c>
      <c r="D143" s="255" t="s">
        <v>242</v>
      </c>
      <c r="E143" s="256" t="s">
        <v>5205</v>
      </c>
      <c r="F143" s="257" t="s">
        <v>5206</v>
      </c>
      <c r="G143" s="258" t="s">
        <v>250</v>
      </c>
      <c r="H143" s="259">
        <v>115</v>
      </c>
      <c r="I143" s="260"/>
      <c r="J143" s="261">
        <f>ROUND(I143*H143,2)</f>
        <v>0</v>
      </c>
      <c r="K143" s="257" t="s">
        <v>166</v>
      </c>
      <c r="L143" s="262"/>
      <c r="M143" s="263" t="s">
        <v>19</v>
      </c>
      <c r="N143" s="264" t="s">
        <v>44</v>
      </c>
      <c r="O143" s="86"/>
      <c r="P143" s="223">
        <f>O143*H143</f>
        <v>0</v>
      </c>
      <c r="Q143" s="223">
        <v>0.00034000000000000002</v>
      </c>
      <c r="R143" s="223">
        <f>Q143*H143</f>
        <v>0.039100000000000003</v>
      </c>
      <c r="S143" s="223">
        <v>0</v>
      </c>
      <c r="T143" s="224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368</v>
      </c>
      <c r="AT143" s="225" t="s">
        <v>242</v>
      </c>
      <c r="AU143" s="225" t="s">
        <v>83</v>
      </c>
      <c r="AY143" s="19" t="s">
        <v>160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81</v>
      </c>
      <c r="BK143" s="226">
        <f>ROUND(I143*H143,2)</f>
        <v>0</v>
      </c>
      <c r="BL143" s="19" t="s">
        <v>263</v>
      </c>
      <c r="BM143" s="225" t="s">
        <v>5207</v>
      </c>
    </row>
    <row r="144" s="13" customFormat="1">
      <c r="A144" s="13"/>
      <c r="B144" s="232"/>
      <c r="C144" s="233"/>
      <c r="D144" s="234" t="s">
        <v>171</v>
      </c>
      <c r="E144" s="233"/>
      <c r="F144" s="236" t="s">
        <v>5154</v>
      </c>
      <c r="G144" s="233"/>
      <c r="H144" s="237">
        <v>115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171</v>
      </c>
      <c r="AU144" s="243" t="s">
        <v>83</v>
      </c>
      <c r="AV144" s="13" t="s">
        <v>83</v>
      </c>
      <c r="AW144" s="13" t="s">
        <v>4</v>
      </c>
      <c r="AX144" s="13" t="s">
        <v>81</v>
      </c>
      <c r="AY144" s="243" t="s">
        <v>160</v>
      </c>
    </row>
    <row r="145" s="2" customFormat="1" ht="24.15" customHeight="1">
      <c r="A145" s="40"/>
      <c r="B145" s="41"/>
      <c r="C145" s="214" t="s">
        <v>344</v>
      </c>
      <c r="D145" s="214" t="s">
        <v>162</v>
      </c>
      <c r="E145" s="215" t="s">
        <v>5208</v>
      </c>
      <c r="F145" s="216" t="s">
        <v>5209</v>
      </c>
      <c r="G145" s="217" t="s">
        <v>250</v>
      </c>
      <c r="H145" s="218">
        <v>1240</v>
      </c>
      <c r="I145" s="219"/>
      <c r="J145" s="220">
        <f>ROUND(I145*H145,2)</f>
        <v>0</v>
      </c>
      <c r="K145" s="216" t="s">
        <v>166</v>
      </c>
      <c r="L145" s="46"/>
      <c r="M145" s="221" t="s">
        <v>19</v>
      </c>
      <c r="N145" s="222" t="s">
        <v>44</v>
      </c>
      <c r="O145" s="86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5" t="s">
        <v>263</v>
      </c>
      <c r="AT145" s="225" t="s">
        <v>162</v>
      </c>
      <c r="AU145" s="225" t="s">
        <v>83</v>
      </c>
      <c r="AY145" s="19" t="s">
        <v>160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9" t="s">
        <v>81</v>
      </c>
      <c r="BK145" s="226">
        <f>ROUND(I145*H145,2)</f>
        <v>0</v>
      </c>
      <c r="BL145" s="19" t="s">
        <v>263</v>
      </c>
      <c r="BM145" s="225" t="s">
        <v>5210</v>
      </c>
    </row>
    <row r="146" s="2" customFormat="1">
      <c r="A146" s="40"/>
      <c r="B146" s="41"/>
      <c r="C146" s="42"/>
      <c r="D146" s="227" t="s">
        <v>169</v>
      </c>
      <c r="E146" s="42"/>
      <c r="F146" s="228" t="s">
        <v>5211</v>
      </c>
      <c r="G146" s="42"/>
      <c r="H146" s="42"/>
      <c r="I146" s="229"/>
      <c r="J146" s="42"/>
      <c r="K146" s="42"/>
      <c r="L146" s="46"/>
      <c r="M146" s="230"/>
      <c r="N146" s="231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169</v>
      </c>
      <c r="AU146" s="19" t="s">
        <v>83</v>
      </c>
    </row>
    <row r="147" s="2" customFormat="1" ht="44.25" customHeight="1">
      <c r="A147" s="40"/>
      <c r="B147" s="41"/>
      <c r="C147" s="255" t="s">
        <v>350</v>
      </c>
      <c r="D147" s="255" t="s">
        <v>242</v>
      </c>
      <c r="E147" s="256" t="s">
        <v>5212</v>
      </c>
      <c r="F147" s="257" t="s">
        <v>5213</v>
      </c>
      <c r="G147" s="258" t="s">
        <v>250</v>
      </c>
      <c r="H147" s="259">
        <v>1426</v>
      </c>
      <c r="I147" s="260"/>
      <c r="J147" s="261">
        <f>ROUND(I147*H147,2)</f>
        <v>0</v>
      </c>
      <c r="K147" s="257" t="s">
        <v>166</v>
      </c>
      <c r="L147" s="262"/>
      <c r="M147" s="263" t="s">
        <v>19</v>
      </c>
      <c r="N147" s="264" t="s">
        <v>44</v>
      </c>
      <c r="O147" s="86"/>
      <c r="P147" s="223">
        <f>O147*H147</f>
        <v>0</v>
      </c>
      <c r="Q147" s="223">
        <v>6.9999999999999994E-05</v>
      </c>
      <c r="R147" s="223">
        <f>Q147*H147</f>
        <v>0.099819999999999992</v>
      </c>
      <c r="S147" s="223">
        <v>0</v>
      </c>
      <c r="T147" s="224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5" t="s">
        <v>368</v>
      </c>
      <c r="AT147" s="225" t="s">
        <v>242</v>
      </c>
      <c r="AU147" s="225" t="s">
        <v>83</v>
      </c>
      <c r="AY147" s="19" t="s">
        <v>160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9" t="s">
        <v>81</v>
      </c>
      <c r="BK147" s="226">
        <f>ROUND(I147*H147,2)</f>
        <v>0</v>
      </c>
      <c r="BL147" s="19" t="s">
        <v>263</v>
      </c>
      <c r="BM147" s="225" t="s">
        <v>5214</v>
      </c>
    </row>
    <row r="148" s="13" customFormat="1">
      <c r="A148" s="13"/>
      <c r="B148" s="232"/>
      <c r="C148" s="233"/>
      <c r="D148" s="234" t="s">
        <v>171</v>
      </c>
      <c r="E148" s="233"/>
      <c r="F148" s="236" t="s">
        <v>5215</v>
      </c>
      <c r="G148" s="233"/>
      <c r="H148" s="237">
        <v>1426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171</v>
      </c>
      <c r="AU148" s="243" t="s">
        <v>83</v>
      </c>
      <c r="AV148" s="13" t="s">
        <v>83</v>
      </c>
      <c r="AW148" s="13" t="s">
        <v>4</v>
      </c>
      <c r="AX148" s="13" t="s">
        <v>81</v>
      </c>
      <c r="AY148" s="243" t="s">
        <v>160</v>
      </c>
    </row>
    <row r="149" s="2" customFormat="1" ht="24.15" customHeight="1">
      <c r="A149" s="40"/>
      <c r="B149" s="41"/>
      <c r="C149" s="214" t="s">
        <v>356</v>
      </c>
      <c r="D149" s="214" t="s">
        <v>162</v>
      </c>
      <c r="E149" s="215" t="s">
        <v>5216</v>
      </c>
      <c r="F149" s="216" t="s">
        <v>5217</v>
      </c>
      <c r="G149" s="217" t="s">
        <v>287</v>
      </c>
      <c r="H149" s="218">
        <v>4</v>
      </c>
      <c r="I149" s="219"/>
      <c r="J149" s="220">
        <f>ROUND(I149*H149,2)</f>
        <v>0</v>
      </c>
      <c r="K149" s="216" t="s">
        <v>166</v>
      </c>
      <c r="L149" s="46"/>
      <c r="M149" s="221" t="s">
        <v>19</v>
      </c>
      <c r="N149" s="222" t="s">
        <v>44</v>
      </c>
      <c r="O149" s="86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5" t="s">
        <v>263</v>
      </c>
      <c r="AT149" s="225" t="s">
        <v>162</v>
      </c>
      <c r="AU149" s="225" t="s">
        <v>83</v>
      </c>
      <c r="AY149" s="19" t="s">
        <v>160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9" t="s">
        <v>81</v>
      </c>
      <c r="BK149" s="226">
        <f>ROUND(I149*H149,2)</f>
        <v>0</v>
      </c>
      <c r="BL149" s="19" t="s">
        <v>263</v>
      </c>
      <c r="BM149" s="225" t="s">
        <v>5218</v>
      </c>
    </row>
    <row r="150" s="2" customFormat="1">
      <c r="A150" s="40"/>
      <c r="B150" s="41"/>
      <c r="C150" s="42"/>
      <c r="D150" s="227" t="s">
        <v>169</v>
      </c>
      <c r="E150" s="42"/>
      <c r="F150" s="228" t="s">
        <v>5219</v>
      </c>
      <c r="G150" s="42"/>
      <c r="H150" s="42"/>
      <c r="I150" s="229"/>
      <c r="J150" s="42"/>
      <c r="K150" s="42"/>
      <c r="L150" s="46"/>
      <c r="M150" s="230"/>
      <c r="N150" s="231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169</v>
      </c>
      <c r="AU150" s="19" t="s">
        <v>83</v>
      </c>
    </row>
    <row r="151" s="2" customFormat="1" ht="16.5" customHeight="1">
      <c r="A151" s="40"/>
      <c r="B151" s="41"/>
      <c r="C151" s="255" t="s">
        <v>362</v>
      </c>
      <c r="D151" s="255" t="s">
        <v>242</v>
      </c>
      <c r="E151" s="256" t="s">
        <v>567</v>
      </c>
      <c r="F151" s="257" t="s">
        <v>5220</v>
      </c>
      <c r="G151" s="258" t="s">
        <v>287</v>
      </c>
      <c r="H151" s="259">
        <v>1</v>
      </c>
      <c r="I151" s="260"/>
      <c r="J151" s="261">
        <f>ROUND(I151*H151,2)</f>
        <v>0</v>
      </c>
      <c r="K151" s="257" t="s">
        <v>19</v>
      </c>
      <c r="L151" s="262"/>
      <c r="M151" s="263" t="s">
        <v>19</v>
      </c>
      <c r="N151" s="264" t="s">
        <v>44</v>
      </c>
      <c r="O151" s="86"/>
      <c r="P151" s="223">
        <f>O151*H151</f>
        <v>0</v>
      </c>
      <c r="Q151" s="223">
        <v>0.012500000000000001</v>
      </c>
      <c r="R151" s="223">
        <f>Q151*H151</f>
        <v>0.012500000000000001</v>
      </c>
      <c r="S151" s="223">
        <v>0</v>
      </c>
      <c r="T151" s="224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5" t="s">
        <v>368</v>
      </c>
      <c r="AT151" s="225" t="s">
        <v>242</v>
      </c>
      <c r="AU151" s="225" t="s">
        <v>83</v>
      </c>
      <c r="AY151" s="19" t="s">
        <v>160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9" t="s">
        <v>81</v>
      </c>
      <c r="BK151" s="226">
        <f>ROUND(I151*H151,2)</f>
        <v>0</v>
      </c>
      <c r="BL151" s="19" t="s">
        <v>263</v>
      </c>
      <c r="BM151" s="225" t="s">
        <v>5221</v>
      </c>
    </row>
    <row r="152" s="2" customFormat="1">
      <c r="A152" s="40"/>
      <c r="B152" s="41"/>
      <c r="C152" s="42"/>
      <c r="D152" s="234" t="s">
        <v>449</v>
      </c>
      <c r="E152" s="42"/>
      <c r="F152" s="276" t="s">
        <v>5222</v>
      </c>
      <c r="G152" s="42"/>
      <c r="H152" s="42"/>
      <c r="I152" s="229"/>
      <c r="J152" s="42"/>
      <c r="K152" s="42"/>
      <c r="L152" s="46"/>
      <c r="M152" s="230"/>
      <c r="N152" s="231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449</v>
      </c>
      <c r="AU152" s="19" t="s">
        <v>83</v>
      </c>
    </row>
    <row r="153" s="2" customFormat="1" ht="16.5" customHeight="1">
      <c r="A153" s="40"/>
      <c r="B153" s="41"/>
      <c r="C153" s="255" t="s">
        <v>368</v>
      </c>
      <c r="D153" s="255" t="s">
        <v>242</v>
      </c>
      <c r="E153" s="256" t="s">
        <v>570</v>
      </c>
      <c r="F153" s="257" t="s">
        <v>5223</v>
      </c>
      <c r="G153" s="258" t="s">
        <v>287</v>
      </c>
      <c r="H153" s="259">
        <v>1</v>
      </c>
      <c r="I153" s="260"/>
      <c r="J153" s="261">
        <f>ROUND(I153*H153,2)</f>
        <v>0</v>
      </c>
      <c r="K153" s="257" t="s">
        <v>19</v>
      </c>
      <c r="L153" s="262"/>
      <c r="M153" s="263" t="s">
        <v>19</v>
      </c>
      <c r="N153" s="264" t="s">
        <v>44</v>
      </c>
      <c r="O153" s="86"/>
      <c r="P153" s="223">
        <f>O153*H153</f>
        <v>0</v>
      </c>
      <c r="Q153" s="223">
        <v>0.125</v>
      </c>
      <c r="R153" s="223">
        <f>Q153*H153</f>
        <v>0.125</v>
      </c>
      <c r="S153" s="223">
        <v>0</v>
      </c>
      <c r="T153" s="224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5" t="s">
        <v>368</v>
      </c>
      <c r="AT153" s="225" t="s">
        <v>242</v>
      </c>
      <c r="AU153" s="225" t="s">
        <v>83</v>
      </c>
      <c r="AY153" s="19" t="s">
        <v>160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9" t="s">
        <v>81</v>
      </c>
      <c r="BK153" s="226">
        <f>ROUND(I153*H153,2)</f>
        <v>0</v>
      </c>
      <c r="BL153" s="19" t="s">
        <v>263</v>
      </c>
      <c r="BM153" s="225" t="s">
        <v>5224</v>
      </c>
    </row>
    <row r="154" s="2" customFormat="1">
      <c r="A154" s="40"/>
      <c r="B154" s="41"/>
      <c r="C154" s="42"/>
      <c r="D154" s="234" t="s">
        <v>449</v>
      </c>
      <c r="E154" s="42"/>
      <c r="F154" s="276" t="s">
        <v>5222</v>
      </c>
      <c r="G154" s="42"/>
      <c r="H154" s="42"/>
      <c r="I154" s="229"/>
      <c r="J154" s="42"/>
      <c r="K154" s="42"/>
      <c r="L154" s="46"/>
      <c r="M154" s="230"/>
      <c r="N154" s="231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449</v>
      </c>
      <c r="AU154" s="19" t="s">
        <v>83</v>
      </c>
    </row>
    <row r="155" s="2" customFormat="1" ht="16.5" customHeight="1">
      <c r="A155" s="40"/>
      <c r="B155" s="41"/>
      <c r="C155" s="255" t="s">
        <v>377</v>
      </c>
      <c r="D155" s="255" t="s">
        <v>242</v>
      </c>
      <c r="E155" s="256" t="s">
        <v>573</v>
      </c>
      <c r="F155" s="257" t="s">
        <v>5225</v>
      </c>
      <c r="G155" s="258" t="s">
        <v>287</v>
      </c>
      <c r="H155" s="259">
        <v>1</v>
      </c>
      <c r="I155" s="260"/>
      <c r="J155" s="261">
        <f>ROUND(I155*H155,2)</f>
        <v>0</v>
      </c>
      <c r="K155" s="257" t="s">
        <v>19</v>
      </c>
      <c r="L155" s="262"/>
      <c r="M155" s="263" t="s">
        <v>19</v>
      </c>
      <c r="N155" s="264" t="s">
        <v>44</v>
      </c>
      <c r="O155" s="86"/>
      <c r="P155" s="223">
        <f>O155*H155</f>
        <v>0</v>
      </c>
      <c r="Q155" s="223">
        <v>0.074999999999999997</v>
      </c>
      <c r="R155" s="223">
        <f>Q155*H155</f>
        <v>0.074999999999999997</v>
      </c>
      <c r="S155" s="223">
        <v>0</v>
      </c>
      <c r="T155" s="224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5" t="s">
        <v>368</v>
      </c>
      <c r="AT155" s="225" t="s">
        <v>242</v>
      </c>
      <c r="AU155" s="225" t="s">
        <v>83</v>
      </c>
      <c r="AY155" s="19" t="s">
        <v>160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9" t="s">
        <v>81</v>
      </c>
      <c r="BK155" s="226">
        <f>ROUND(I155*H155,2)</f>
        <v>0</v>
      </c>
      <c r="BL155" s="19" t="s">
        <v>263</v>
      </c>
      <c r="BM155" s="225" t="s">
        <v>5226</v>
      </c>
    </row>
    <row r="156" s="2" customFormat="1">
      <c r="A156" s="40"/>
      <c r="B156" s="41"/>
      <c r="C156" s="42"/>
      <c r="D156" s="234" t="s">
        <v>449</v>
      </c>
      <c r="E156" s="42"/>
      <c r="F156" s="276" t="s">
        <v>5222</v>
      </c>
      <c r="G156" s="42"/>
      <c r="H156" s="42"/>
      <c r="I156" s="229"/>
      <c r="J156" s="42"/>
      <c r="K156" s="42"/>
      <c r="L156" s="46"/>
      <c r="M156" s="230"/>
      <c r="N156" s="231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449</v>
      </c>
      <c r="AU156" s="19" t="s">
        <v>83</v>
      </c>
    </row>
    <row r="157" s="2" customFormat="1" ht="16.5" customHeight="1">
      <c r="A157" s="40"/>
      <c r="B157" s="41"/>
      <c r="C157" s="255" t="s">
        <v>386</v>
      </c>
      <c r="D157" s="255" t="s">
        <v>242</v>
      </c>
      <c r="E157" s="256" t="s">
        <v>576</v>
      </c>
      <c r="F157" s="257" t="s">
        <v>5227</v>
      </c>
      <c r="G157" s="258" t="s">
        <v>287</v>
      </c>
      <c r="H157" s="259">
        <v>1</v>
      </c>
      <c r="I157" s="260"/>
      <c r="J157" s="261">
        <f>ROUND(I157*H157,2)</f>
        <v>0</v>
      </c>
      <c r="K157" s="257" t="s">
        <v>19</v>
      </c>
      <c r="L157" s="262"/>
      <c r="M157" s="263" t="s">
        <v>19</v>
      </c>
      <c r="N157" s="264" t="s">
        <v>44</v>
      </c>
      <c r="O157" s="86"/>
      <c r="P157" s="223">
        <f>O157*H157</f>
        <v>0</v>
      </c>
      <c r="Q157" s="223">
        <v>0.042500000000000003</v>
      </c>
      <c r="R157" s="223">
        <f>Q157*H157</f>
        <v>0.042500000000000003</v>
      </c>
      <c r="S157" s="223">
        <v>0</v>
      </c>
      <c r="T157" s="224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5" t="s">
        <v>368</v>
      </c>
      <c r="AT157" s="225" t="s">
        <v>242</v>
      </c>
      <c r="AU157" s="225" t="s">
        <v>83</v>
      </c>
      <c r="AY157" s="19" t="s">
        <v>160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9" t="s">
        <v>81</v>
      </c>
      <c r="BK157" s="226">
        <f>ROUND(I157*H157,2)</f>
        <v>0</v>
      </c>
      <c r="BL157" s="19" t="s">
        <v>263</v>
      </c>
      <c r="BM157" s="225" t="s">
        <v>5228</v>
      </c>
    </row>
    <row r="158" s="2" customFormat="1">
      <c r="A158" s="40"/>
      <c r="B158" s="41"/>
      <c r="C158" s="42"/>
      <c r="D158" s="234" t="s">
        <v>449</v>
      </c>
      <c r="E158" s="42"/>
      <c r="F158" s="276" t="s">
        <v>5222</v>
      </c>
      <c r="G158" s="42"/>
      <c r="H158" s="42"/>
      <c r="I158" s="229"/>
      <c r="J158" s="42"/>
      <c r="K158" s="42"/>
      <c r="L158" s="46"/>
      <c r="M158" s="230"/>
      <c r="N158" s="231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449</v>
      </c>
      <c r="AU158" s="19" t="s">
        <v>83</v>
      </c>
    </row>
    <row r="159" s="2" customFormat="1" ht="24.15" customHeight="1">
      <c r="A159" s="40"/>
      <c r="B159" s="41"/>
      <c r="C159" s="214" t="s">
        <v>391</v>
      </c>
      <c r="D159" s="214" t="s">
        <v>162</v>
      </c>
      <c r="E159" s="215" t="s">
        <v>5229</v>
      </c>
      <c r="F159" s="216" t="s">
        <v>5230</v>
      </c>
      <c r="G159" s="217" t="s">
        <v>287</v>
      </c>
      <c r="H159" s="218">
        <v>42</v>
      </c>
      <c r="I159" s="219"/>
      <c r="J159" s="220">
        <f>ROUND(I159*H159,2)</f>
        <v>0</v>
      </c>
      <c r="K159" s="216" t="s">
        <v>166</v>
      </c>
      <c r="L159" s="46"/>
      <c r="M159" s="221" t="s">
        <v>19</v>
      </c>
      <c r="N159" s="222" t="s">
        <v>44</v>
      </c>
      <c r="O159" s="86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5" t="s">
        <v>263</v>
      </c>
      <c r="AT159" s="225" t="s">
        <v>162</v>
      </c>
      <c r="AU159" s="225" t="s">
        <v>83</v>
      </c>
      <c r="AY159" s="19" t="s">
        <v>160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9" t="s">
        <v>81</v>
      </c>
      <c r="BK159" s="226">
        <f>ROUND(I159*H159,2)</f>
        <v>0</v>
      </c>
      <c r="BL159" s="19" t="s">
        <v>263</v>
      </c>
      <c r="BM159" s="225" t="s">
        <v>5231</v>
      </c>
    </row>
    <row r="160" s="2" customFormat="1">
      <c r="A160" s="40"/>
      <c r="B160" s="41"/>
      <c r="C160" s="42"/>
      <c r="D160" s="227" t="s">
        <v>169</v>
      </c>
      <c r="E160" s="42"/>
      <c r="F160" s="228" t="s">
        <v>5232</v>
      </c>
      <c r="G160" s="42"/>
      <c r="H160" s="42"/>
      <c r="I160" s="229"/>
      <c r="J160" s="42"/>
      <c r="K160" s="42"/>
      <c r="L160" s="46"/>
      <c r="M160" s="230"/>
      <c r="N160" s="231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169</v>
      </c>
      <c r="AU160" s="19" t="s">
        <v>83</v>
      </c>
    </row>
    <row r="161" s="2" customFormat="1" ht="16.5" customHeight="1">
      <c r="A161" s="40"/>
      <c r="B161" s="41"/>
      <c r="C161" s="255" t="s">
        <v>397</v>
      </c>
      <c r="D161" s="255" t="s">
        <v>242</v>
      </c>
      <c r="E161" s="256" t="s">
        <v>5233</v>
      </c>
      <c r="F161" s="257" t="s">
        <v>5234</v>
      </c>
      <c r="G161" s="258" t="s">
        <v>287</v>
      </c>
      <c r="H161" s="259">
        <v>42</v>
      </c>
      <c r="I161" s="260"/>
      <c r="J161" s="261">
        <f>ROUND(I161*H161,2)</f>
        <v>0</v>
      </c>
      <c r="K161" s="257" t="s">
        <v>19</v>
      </c>
      <c r="L161" s="262"/>
      <c r="M161" s="263" t="s">
        <v>19</v>
      </c>
      <c r="N161" s="264" t="s">
        <v>44</v>
      </c>
      <c r="O161" s="86"/>
      <c r="P161" s="223">
        <f>O161*H161</f>
        <v>0</v>
      </c>
      <c r="Q161" s="223">
        <v>9.0000000000000006E-05</v>
      </c>
      <c r="R161" s="223">
        <f>Q161*H161</f>
        <v>0.0037800000000000004</v>
      </c>
      <c r="S161" s="223">
        <v>0</v>
      </c>
      <c r="T161" s="224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5" t="s">
        <v>368</v>
      </c>
      <c r="AT161" s="225" t="s">
        <v>242</v>
      </c>
      <c r="AU161" s="225" t="s">
        <v>83</v>
      </c>
      <c r="AY161" s="19" t="s">
        <v>160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9" t="s">
        <v>81</v>
      </c>
      <c r="BK161" s="226">
        <f>ROUND(I161*H161,2)</f>
        <v>0</v>
      </c>
      <c r="BL161" s="19" t="s">
        <v>263</v>
      </c>
      <c r="BM161" s="225" t="s">
        <v>5235</v>
      </c>
    </row>
    <row r="162" s="2" customFormat="1" ht="24.15" customHeight="1">
      <c r="A162" s="40"/>
      <c r="B162" s="41"/>
      <c r="C162" s="214" t="s">
        <v>402</v>
      </c>
      <c r="D162" s="214" t="s">
        <v>162</v>
      </c>
      <c r="E162" s="215" t="s">
        <v>5236</v>
      </c>
      <c r="F162" s="216" t="s">
        <v>5237</v>
      </c>
      <c r="G162" s="217" t="s">
        <v>287</v>
      </c>
      <c r="H162" s="218">
        <v>8</v>
      </c>
      <c r="I162" s="219"/>
      <c r="J162" s="220">
        <f>ROUND(I162*H162,2)</f>
        <v>0</v>
      </c>
      <c r="K162" s="216" t="s">
        <v>166</v>
      </c>
      <c r="L162" s="46"/>
      <c r="M162" s="221" t="s">
        <v>19</v>
      </c>
      <c r="N162" s="222" t="s">
        <v>44</v>
      </c>
      <c r="O162" s="86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5" t="s">
        <v>263</v>
      </c>
      <c r="AT162" s="225" t="s">
        <v>162</v>
      </c>
      <c r="AU162" s="225" t="s">
        <v>83</v>
      </c>
      <c r="AY162" s="19" t="s">
        <v>160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9" t="s">
        <v>81</v>
      </c>
      <c r="BK162" s="226">
        <f>ROUND(I162*H162,2)</f>
        <v>0</v>
      </c>
      <c r="BL162" s="19" t="s">
        <v>263</v>
      </c>
      <c r="BM162" s="225" t="s">
        <v>5238</v>
      </c>
    </row>
    <row r="163" s="2" customFormat="1">
      <c r="A163" s="40"/>
      <c r="B163" s="41"/>
      <c r="C163" s="42"/>
      <c r="D163" s="227" t="s">
        <v>169</v>
      </c>
      <c r="E163" s="42"/>
      <c r="F163" s="228" t="s">
        <v>5239</v>
      </c>
      <c r="G163" s="42"/>
      <c r="H163" s="42"/>
      <c r="I163" s="229"/>
      <c r="J163" s="42"/>
      <c r="K163" s="42"/>
      <c r="L163" s="46"/>
      <c r="M163" s="230"/>
      <c r="N163" s="231"/>
      <c r="O163" s="86"/>
      <c r="P163" s="86"/>
      <c r="Q163" s="86"/>
      <c r="R163" s="86"/>
      <c r="S163" s="86"/>
      <c r="T163" s="87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169</v>
      </c>
      <c r="AU163" s="19" t="s">
        <v>83</v>
      </c>
    </row>
    <row r="164" s="2" customFormat="1" ht="24.15" customHeight="1">
      <c r="A164" s="40"/>
      <c r="B164" s="41"/>
      <c r="C164" s="255" t="s">
        <v>408</v>
      </c>
      <c r="D164" s="255" t="s">
        <v>242</v>
      </c>
      <c r="E164" s="256" t="s">
        <v>5240</v>
      </c>
      <c r="F164" s="257" t="s">
        <v>5241</v>
      </c>
      <c r="G164" s="258" t="s">
        <v>287</v>
      </c>
      <c r="H164" s="259">
        <v>8</v>
      </c>
      <c r="I164" s="260"/>
      <c r="J164" s="261">
        <f>ROUND(I164*H164,2)</f>
        <v>0</v>
      </c>
      <c r="K164" s="257" t="s">
        <v>19</v>
      </c>
      <c r="L164" s="262"/>
      <c r="M164" s="263" t="s">
        <v>19</v>
      </c>
      <c r="N164" s="264" t="s">
        <v>44</v>
      </c>
      <c r="O164" s="86"/>
      <c r="P164" s="223">
        <f>O164*H164</f>
        <v>0</v>
      </c>
      <c r="Q164" s="223">
        <v>0.00010000000000000001</v>
      </c>
      <c r="R164" s="223">
        <f>Q164*H164</f>
        <v>0.00080000000000000004</v>
      </c>
      <c r="S164" s="223">
        <v>0</v>
      </c>
      <c r="T164" s="224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5" t="s">
        <v>368</v>
      </c>
      <c r="AT164" s="225" t="s">
        <v>242</v>
      </c>
      <c r="AU164" s="225" t="s">
        <v>83</v>
      </c>
      <c r="AY164" s="19" t="s">
        <v>160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9" t="s">
        <v>81</v>
      </c>
      <c r="BK164" s="226">
        <f>ROUND(I164*H164,2)</f>
        <v>0</v>
      </c>
      <c r="BL164" s="19" t="s">
        <v>263</v>
      </c>
      <c r="BM164" s="225" t="s">
        <v>5242</v>
      </c>
    </row>
    <row r="165" s="2" customFormat="1" ht="24.15" customHeight="1">
      <c r="A165" s="40"/>
      <c r="B165" s="41"/>
      <c r="C165" s="214" t="s">
        <v>413</v>
      </c>
      <c r="D165" s="214" t="s">
        <v>162</v>
      </c>
      <c r="E165" s="215" t="s">
        <v>5243</v>
      </c>
      <c r="F165" s="216" t="s">
        <v>5244</v>
      </c>
      <c r="G165" s="217" t="s">
        <v>287</v>
      </c>
      <c r="H165" s="218">
        <v>10</v>
      </c>
      <c r="I165" s="219"/>
      <c r="J165" s="220">
        <f>ROUND(I165*H165,2)</f>
        <v>0</v>
      </c>
      <c r="K165" s="216" t="s">
        <v>166</v>
      </c>
      <c r="L165" s="46"/>
      <c r="M165" s="221" t="s">
        <v>19</v>
      </c>
      <c r="N165" s="222" t="s">
        <v>44</v>
      </c>
      <c r="O165" s="86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5" t="s">
        <v>263</v>
      </c>
      <c r="AT165" s="225" t="s">
        <v>162</v>
      </c>
      <c r="AU165" s="225" t="s">
        <v>83</v>
      </c>
      <c r="AY165" s="19" t="s">
        <v>160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9" t="s">
        <v>81</v>
      </c>
      <c r="BK165" s="226">
        <f>ROUND(I165*H165,2)</f>
        <v>0</v>
      </c>
      <c r="BL165" s="19" t="s">
        <v>263</v>
      </c>
      <c r="BM165" s="225" t="s">
        <v>5245</v>
      </c>
    </row>
    <row r="166" s="2" customFormat="1">
      <c r="A166" s="40"/>
      <c r="B166" s="41"/>
      <c r="C166" s="42"/>
      <c r="D166" s="227" t="s">
        <v>169</v>
      </c>
      <c r="E166" s="42"/>
      <c r="F166" s="228" t="s">
        <v>5246</v>
      </c>
      <c r="G166" s="42"/>
      <c r="H166" s="42"/>
      <c r="I166" s="229"/>
      <c r="J166" s="42"/>
      <c r="K166" s="42"/>
      <c r="L166" s="46"/>
      <c r="M166" s="230"/>
      <c r="N166" s="231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169</v>
      </c>
      <c r="AU166" s="19" t="s">
        <v>83</v>
      </c>
    </row>
    <row r="167" s="2" customFormat="1" ht="24.15" customHeight="1">
      <c r="A167" s="40"/>
      <c r="B167" s="41"/>
      <c r="C167" s="255" t="s">
        <v>417</v>
      </c>
      <c r="D167" s="255" t="s">
        <v>242</v>
      </c>
      <c r="E167" s="256" t="s">
        <v>5247</v>
      </c>
      <c r="F167" s="257" t="s">
        <v>5248</v>
      </c>
      <c r="G167" s="258" t="s">
        <v>287</v>
      </c>
      <c r="H167" s="259">
        <v>10</v>
      </c>
      <c r="I167" s="260"/>
      <c r="J167" s="261">
        <f>ROUND(I167*H167,2)</f>
        <v>0</v>
      </c>
      <c r="K167" s="257" t="s">
        <v>19</v>
      </c>
      <c r="L167" s="262"/>
      <c r="M167" s="263" t="s">
        <v>19</v>
      </c>
      <c r="N167" s="264" t="s">
        <v>44</v>
      </c>
      <c r="O167" s="86"/>
      <c r="P167" s="223">
        <f>O167*H167</f>
        <v>0</v>
      </c>
      <c r="Q167" s="223">
        <v>0.00012</v>
      </c>
      <c r="R167" s="223">
        <f>Q167*H167</f>
        <v>0.0012000000000000001</v>
      </c>
      <c r="S167" s="223">
        <v>0</v>
      </c>
      <c r="T167" s="224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5" t="s">
        <v>368</v>
      </c>
      <c r="AT167" s="225" t="s">
        <v>242</v>
      </c>
      <c r="AU167" s="225" t="s">
        <v>83</v>
      </c>
      <c r="AY167" s="19" t="s">
        <v>160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9" t="s">
        <v>81</v>
      </c>
      <c r="BK167" s="226">
        <f>ROUND(I167*H167,2)</f>
        <v>0</v>
      </c>
      <c r="BL167" s="19" t="s">
        <v>263</v>
      </c>
      <c r="BM167" s="225" t="s">
        <v>5249</v>
      </c>
    </row>
    <row r="168" s="2" customFormat="1" ht="24.15" customHeight="1">
      <c r="A168" s="40"/>
      <c r="B168" s="41"/>
      <c r="C168" s="214" t="s">
        <v>427</v>
      </c>
      <c r="D168" s="214" t="s">
        <v>162</v>
      </c>
      <c r="E168" s="215" t="s">
        <v>5250</v>
      </c>
      <c r="F168" s="216" t="s">
        <v>5251</v>
      </c>
      <c r="G168" s="217" t="s">
        <v>287</v>
      </c>
      <c r="H168" s="218">
        <v>27</v>
      </c>
      <c r="I168" s="219"/>
      <c r="J168" s="220">
        <f>ROUND(I168*H168,2)</f>
        <v>0</v>
      </c>
      <c r="K168" s="216" t="s">
        <v>166</v>
      </c>
      <c r="L168" s="46"/>
      <c r="M168" s="221" t="s">
        <v>19</v>
      </c>
      <c r="N168" s="222" t="s">
        <v>44</v>
      </c>
      <c r="O168" s="86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5" t="s">
        <v>263</v>
      </c>
      <c r="AT168" s="225" t="s">
        <v>162</v>
      </c>
      <c r="AU168" s="225" t="s">
        <v>83</v>
      </c>
      <c r="AY168" s="19" t="s">
        <v>160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9" t="s">
        <v>81</v>
      </c>
      <c r="BK168" s="226">
        <f>ROUND(I168*H168,2)</f>
        <v>0</v>
      </c>
      <c r="BL168" s="19" t="s">
        <v>263</v>
      </c>
      <c r="BM168" s="225" t="s">
        <v>5252</v>
      </c>
    </row>
    <row r="169" s="2" customFormat="1">
      <c r="A169" s="40"/>
      <c r="B169" s="41"/>
      <c r="C169" s="42"/>
      <c r="D169" s="227" t="s">
        <v>169</v>
      </c>
      <c r="E169" s="42"/>
      <c r="F169" s="228" t="s">
        <v>5253</v>
      </c>
      <c r="G169" s="42"/>
      <c r="H169" s="42"/>
      <c r="I169" s="229"/>
      <c r="J169" s="42"/>
      <c r="K169" s="42"/>
      <c r="L169" s="46"/>
      <c r="M169" s="230"/>
      <c r="N169" s="231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169</v>
      </c>
      <c r="AU169" s="19" t="s">
        <v>83</v>
      </c>
    </row>
    <row r="170" s="2" customFormat="1" ht="16.5" customHeight="1">
      <c r="A170" s="40"/>
      <c r="B170" s="41"/>
      <c r="C170" s="255" t="s">
        <v>436</v>
      </c>
      <c r="D170" s="255" t="s">
        <v>242</v>
      </c>
      <c r="E170" s="256" t="s">
        <v>4260</v>
      </c>
      <c r="F170" s="257" t="s">
        <v>5254</v>
      </c>
      <c r="G170" s="258" t="s">
        <v>287</v>
      </c>
      <c r="H170" s="259">
        <v>27</v>
      </c>
      <c r="I170" s="260"/>
      <c r="J170" s="261">
        <f>ROUND(I170*H170,2)</f>
        <v>0</v>
      </c>
      <c r="K170" s="257" t="s">
        <v>19</v>
      </c>
      <c r="L170" s="262"/>
      <c r="M170" s="263" t="s">
        <v>19</v>
      </c>
      <c r="N170" s="264" t="s">
        <v>44</v>
      </c>
      <c r="O170" s="86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5" t="s">
        <v>368</v>
      </c>
      <c r="AT170" s="225" t="s">
        <v>242</v>
      </c>
      <c r="AU170" s="225" t="s">
        <v>83</v>
      </c>
      <c r="AY170" s="19" t="s">
        <v>160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9" t="s">
        <v>81</v>
      </c>
      <c r="BK170" s="226">
        <f>ROUND(I170*H170,2)</f>
        <v>0</v>
      </c>
      <c r="BL170" s="19" t="s">
        <v>263</v>
      </c>
      <c r="BM170" s="225" t="s">
        <v>5255</v>
      </c>
    </row>
    <row r="171" s="2" customFormat="1" ht="24.15" customHeight="1">
      <c r="A171" s="40"/>
      <c r="B171" s="41"/>
      <c r="C171" s="214" t="s">
        <v>444</v>
      </c>
      <c r="D171" s="214" t="s">
        <v>162</v>
      </c>
      <c r="E171" s="215" t="s">
        <v>5256</v>
      </c>
      <c r="F171" s="216" t="s">
        <v>5257</v>
      </c>
      <c r="G171" s="217" t="s">
        <v>287</v>
      </c>
      <c r="H171" s="218">
        <v>28</v>
      </c>
      <c r="I171" s="219"/>
      <c r="J171" s="220">
        <f>ROUND(I171*H171,2)</f>
        <v>0</v>
      </c>
      <c r="K171" s="216" t="s">
        <v>166</v>
      </c>
      <c r="L171" s="46"/>
      <c r="M171" s="221" t="s">
        <v>19</v>
      </c>
      <c r="N171" s="222" t="s">
        <v>44</v>
      </c>
      <c r="O171" s="86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5" t="s">
        <v>263</v>
      </c>
      <c r="AT171" s="225" t="s">
        <v>162</v>
      </c>
      <c r="AU171" s="225" t="s">
        <v>83</v>
      </c>
      <c r="AY171" s="19" t="s">
        <v>160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9" t="s">
        <v>81</v>
      </c>
      <c r="BK171" s="226">
        <f>ROUND(I171*H171,2)</f>
        <v>0</v>
      </c>
      <c r="BL171" s="19" t="s">
        <v>263</v>
      </c>
      <c r="BM171" s="225" t="s">
        <v>5258</v>
      </c>
    </row>
    <row r="172" s="2" customFormat="1">
      <c r="A172" s="40"/>
      <c r="B172" s="41"/>
      <c r="C172" s="42"/>
      <c r="D172" s="227" t="s">
        <v>169</v>
      </c>
      <c r="E172" s="42"/>
      <c r="F172" s="228" t="s">
        <v>5259</v>
      </c>
      <c r="G172" s="42"/>
      <c r="H172" s="42"/>
      <c r="I172" s="229"/>
      <c r="J172" s="42"/>
      <c r="K172" s="42"/>
      <c r="L172" s="46"/>
      <c r="M172" s="230"/>
      <c r="N172" s="231"/>
      <c r="O172" s="86"/>
      <c r="P172" s="86"/>
      <c r="Q172" s="86"/>
      <c r="R172" s="86"/>
      <c r="S172" s="86"/>
      <c r="T172" s="87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169</v>
      </c>
      <c r="AU172" s="19" t="s">
        <v>83</v>
      </c>
    </row>
    <row r="173" s="2" customFormat="1" ht="16.5" customHeight="1">
      <c r="A173" s="40"/>
      <c r="B173" s="41"/>
      <c r="C173" s="255" t="s">
        <v>461</v>
      </c>
      <c r="D173" s="255" t="s">
        <v>242</v>
      </c>
      <c r="E173" s="256" t="s">
        <v>4242</v>
      </c>
      <c r="F173" s="257" t="s">
        <v>5260</v>
      </c>
      <c r="G173" s="258" t="s">
        <v>287</v>
      </c>
      <c r="H173" s="259">
        <v>28</v>
      </c>
      <c r="I173" s="260"/>
      <c r="J173" s="261">
        <f>ROUND(I173*H173,2)</f>
        <v>0</v>
      </c>
      <c r="K173" s="257" t="s">
        <v>19</v>
      </c>
      <c r="L173" s="262"/>
      <c r="M173" s="263" t="s">
        <v>19</v>
      </c>
      <c r="N173" s="264" t="s">
        <v>44</v>
      </c>
      <c r="O173" s="86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5" t="s">
        <v>368</v>
      </c>
      <c r="AT173" s="225" t="s">
        <v>242</v>
      </c>
      <c r="AU173" s="225" t="s">
        <v>83</v>
      </c>
      <c r="AY173" s="19" t="s">
        <v>160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9" t="s">
        <v>81</v>
      </c>
      <c r="BK173" s="226">
        <f>ROUND(I173*H173,2)</f>
        <v>0</v>
      </c>
      <c r="BL173" s="19" t="s">
        <v>263</v>
      </c>
      <c r="BM173" s="225" t="s">
        <v>5261</v>
      </c>
    </row>
    <row r="174" s="2" customFormat="1" ht="24.15" customHeight="1">
      <c r="A174" s="40"/>
      <c r="B174" s="41"/>
      <c r="C174" s="214" t="s">
        <v>631</v>
      </c>
      <c r="D174" s="214" t="s">
        <v>162</v>
      </c>
      <c r="E174" s="215" t="s">
        <v>5262</v>
      </c>
      <c r="F174" s="216" t="s">
        <v>5263</v>
      </c>
      <c r="G174" s="217" t="s">
        <v>287</v>
      </c>
      <c r="H174" s="218">
        <v>5</v>
      </c>
      <c r="I174" s="219"/>
      <c r="J174" s="220">
        <f>ROUND(I174*H174,2)</f>
        <v>0</v>
      </c>
      <c r="K174" s="216" t="s">
        <v>166</v>
      </c>
      <c r="L174" s="46"/>
      <c r="M174" s="221" t="s">
        <v>19</v>
      </c>
      <c r="N174" s="222" t="s">
        <v>44</v>
      </c>
      <c r="O174" s="86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5" t="s">
        <v>263</v>
      </c>
      <c r="AT174" s="225" t="s">
        <v>162</v>
      </c>
      <c r="AU174" s="225" t="s">
        <v>83</v>
      </c>
      <c r="AY174" s="19" t="s">
        <v>160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9" t="s">
        <v>81</v>
      </c>
      <c r="BK174" s="226">
        <f>ROUND(I174*H174,2)</f>
        <v>0</v>
      </c>
      <c r="BL174" s="19" t="s">
        <v>263</v>
      </c>
      <c r="BM174" s="225" t="s">
        <v>5264</v>
      </c>
    </row>
    <row r="175" s="2" customFormat="1">
      <c r="A175" s="40"/>
      <c r="B175" s="41"/>
      <c r="C175" s="42"/>
      <c r="D175" s="227" t="s">
        <v>169</v>
      </c>
      <c r="E175" s="42"/>
      <c r="F175" s="228" t="s">
        <v>5265</v>
      </c>
      <c r="G175" s="42"/>
      <c r="H175" s="42"/>
      <c r="I175" s="229"/>
      <c r="J175" s="42"/>
      <c r="K175" s="42"/>
      <c r="L175" s="46"/>
      <c r="M175" s="230"/>
      <c r="N175" s="231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169</v>
      </c>
      <c r="AU175" s="19" t="s">
        <v>83</v>
      </c>
    </row>
    <row r="176" s="2" customFormat="1" ht="16.5" customHeight="1">
      <c r="A176" s="40"/>
      <c r="B176" s="41"/>
      <c r="C176" s="255" t="s">
        <v>636</v>
      </c>
      <c r="D176" s="255" t="s">
        <v>242</v>
      </c>
      <c r="E176" s="256" t="s">
        <v>4248</v>
      </c>
      <c r="F176" s="257" t="s">
        <v>5266</v>
      </c>
      <c r="G176" s="258" t="s">
        <v>287</v>
      </c>
      <c r="H176" s="259">
        <v>5</v>
      </c>
      <c r="I176" s="260"/>
      <c r="J176" s="261">
        <f>ROUND(I176*H176,2)</f>
        <v>0</v>
      </c>
      <c r="K176" s="257" t="s">
        <v>19</v>
      </c>
      <c r="L176" s="262"/>
      <c r="M176" s="263" t="s">
        <v>19</v>
      </c>
      <c r="N176" s="264" t="s">
        <v>44</v>
      </c>
      <c r="O176" s="86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5" t="s">
        <v>368</v>
      </c>
      <c r="AT176" s="225" t="s">
        <v>242</v>
      </c>
      <c r="AU176" s="225" t="s">
        <v>83</v>
      </c>
      <c r="AY176" s="19" t="s">
        <v>160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9" t="s">
        <v>81</v>
      </c>
      <c r="BK176" s="226">
        <f>ROUND(I176*H176,2)</f>
        <v>0</v>
      </c>
      <c r="BL176" s="19" t="s">
        <v>263</v>
      </c>
      <c r="BM176" s="225" t="s">
        <v>5267</v>
      </c>
    </row>
    <row r="177" s="2" customFormat="1" ht="37.8" customHeight="1">
      <c r="A177" s="40"/>
      <c r="B177" s="41"/>
      <c r="C177" s="214" t="s">
        <v>642</v>
      </c>
      <c r="D177" s="214" t="s">
        <v>162</v>
      </c>
      <c r="E177" s="215" t="s">
        <v>5268</v>
      </c>
      <c r="F177" s="216" t="s">
        <v>5269</v>
      </c>
      <c r="G177" s="217" t="s">
        <v>287</v>
      </c>
      <c r="H177" s="218">
        <v>7</v>
      </c>
      <c r="I177" s="219"/>
      <c r="J177" s="220">
        <f>ROUND(I177*H177,2)</f>
        <v>0</v>
      </c>
      <c r="K177" s="216" t="s">
        <v>166</v>
      </c>
      <c r="L177" s="46"/>
      <c r="M177" s="221" t="s">
        <v>19</v>
      </c>
      <c r="N177" s="222" t="s">
        <v>44</v>
      </c>
      <c r="O177" s="86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5" t="s">
        <v>263</v>
      </c>
      <c r="AT177" s="225" t="s">
        <v>162</v>
      </c>
      <c r="AU177" s="225" t="s">
        <v>83</v>
      </c>
      <c r="AY177" s="19" t="s">
        <v>160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9" t="s">
        <v>81</v>
      </c>
      <c r="BK177" s="226">
        <f>ROUND(I177*H177,2)</f>
        <v>0</v>
      </c>
      <c r="BL177" s="19" t="s">
        <v>263</v>
      </c>
      <c r="BM177" s="225" t="s">
        <v>5270</v>
      </c>
    </row>
    <row r="178" s="2" customFormat="1">
      <c r="A178" s="40"/>
      <c r="B178" s="41"/>
      <c r="C178" s="42"/>
      <c r="D178" s="227" t="s">
        <v>169</v>
      </c>
      <c r="E178" s="42"/>
      <c r="F178" s="228" t="s">
        <v>5271</v>
      </c>
      <c r="G178" s="42"/>
      <c r="H178" s="42"/>
      <c r="I178" s="229"/>
      <c r="J178" s="42"/>
      <c r="K178" s="42"/>
      <c r="L178" s="46"/>
      <c r="M178" s="230"/>
      <c r="N178" s="231"/>
      <c r="O178" s="86"/>
      <c r="P178" s="86"/>
      <c r="Q178" s="86"/>
      <c r="R178" s="86"/>
      <c r="S178" s="86"/>
      <c r="T178" s="87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169</v>
      </c>
      <c r="AU178" s="19" t="s">
        <v>83</v>
      </c>
    </row>
    <row r="179" s="2" customFormat="1" ht="24.15" customHeight="1">
      <c r="A179" s="40"/>
      <c r="B179" s="41"/>
      <c r="C179" s="255" t="s">
        <v>647</v>
      </c>
      <c r="D179" s="255" t="s">
        <v>242</v>
      </c>
      <c r="E179" s="256" t="s">
        <v>5272</v>
      </c>
      <c r="F179" s="257" t="s">
        <v>5273</v>
      </c>
      <c r="G179" s="258" t="s">
        <v>287</v>
      </c>
      <c r="H179" s="259">
        <v>7</v>
      </c>
      <c r="I179" s="260"/>
      <c r="J179" s="261">
        <f>ROUND(I179*H179,2)</f>
        <v>0</v>
      </c>
      <c r="K179" s="257" t="s">
        <v>166</v>
      </c>
      <c r="L179" s="262"/>
      <c r="M179" s="263" t="s">
        <v>19</v>
      </c>
      <c r="N179" s="264" t="s">
        <v>44</v>
      </c>
      <c r="O179" s="86"/>
      <c r="P179" s="223">
        <f>O179*H179</f>
        <v>0</v>
      </c>
      <c r="Q179" s="223">
        <v>0.00011</v>
      </c>
      <c r="R179" s="223">
        <f>Q179*H179</f>
        <v>0.00077000000000000007</v>
      </c>
      <c r="S179" s="223">
        <v>0</v>
      </c>
      <c r="T179" s="224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5" t="s">
        <v>368</v>
      </c>
      <c r="AT179" s="225" t="s">
        <v>242</v>
      </c>
      <c r="AU179" s="225" t="s">
        <v>83</v>
      </c>
      <c r="AY179" s="19" t="s">
        <v>160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9" t="s">
        <v>81</v>
      </c>
      <c r="BK179" s="226">
        <f>ROUND(I179*H179,2)</f>
        <v>0</v>
      </c>
      <c r="BL179" s="19" t="s">
        <v>263</v>
      </c>
      <c r="BM179" s="225" t="s">
        <v>5274</v>
      </c>
    </row>
    <row r="180" s="2" customFormat="1" ht="33" customHeight="1">
      <c r="A180" s="40"/>
      <c r="B180" s="41"/>
      <c r="C180" s="214" t="s">
        <v>651</v>
      </c>
      <c r="D180" s="214" t="s">
        <v>162</v>
      </c>
      <c r="E180" s="215" t="s">
        <v>5275</v>
      </c>
      <c r="F180" s="216" t="s">
        <v>5276</v>
      </c>
      <c r="G180" s="217" t="s">
        <v>287</v>
      </c>
      <c r="H180" s="218">
        <v>11</v>
      </c>
      <c r="I180" s="219"/>
      <c r="J180" s="220">
        <f>ROUND(I180*H180,2)</f>
        <v>0</v>
      </c>
      <c r="K180" s="216" t="s">
        <v>166</v>
      </c>
      <c r="L180" s="46"/>
      <c r="M180" s="221" t="s">
        <v>19</v>
      </c>
      <c r="N180" s="222" t="s">
        <v>44</v>
      </c>
      <c r="O180" s="86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5" t="s">
        <v>263</v>
      </c>
      <c r="AT180" s="225" t="s">
        <v>162</v>
      </c>
      <c r="AU180" s="225" t="s">
        <v>83</v>
      </c>
      <c r="AY180" s="19" t="s">
        <v>160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9" t="s">
        <v>81</v>
      </c>
      <c r="BK180" s="226">
        <f>ROUND(I180*H180,2)</f>
        <v>0</v>
      </c>
      <c r="BL180" s="19" t="s">
        <v>263</v>
      </c>
      <c r="BM180" s="225" t="s">
        <v>5277</v>
      </c>
    </row>
    <row r="181" s="2" customFormat="1">
      <c r="A181" s="40"/>
      <c r="B181" s="41"/>
      <c r="C181" s="42"/>
      <c r="D181" s="227" t="s">
        <v>169</v>
      </c>
      <c r="E181" s="42"/>
      <c r="F181" s="228" t="s">
        <v>5278</v>
      </c>
      <c r="G181" s="42"/>
      <c r="H181" s="42"/>
      <c r="I181" s="229"/>
      <c r="J181" s="42"/>
      <c r="K181" s="42"/>
      <c r="L181" s="46"/>
      <c r="M181" s="230"/>
      <c r="N181" s="231"/>
      <c r="O181" s="86"/>
      <c r="P181" s="86"/>
      <c r="Q181" s="86"/>
      <c r="R181" s="86"/>
      <c r="S181" s="86"/>
      <c r="T181" s="87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169</v>
      </c>
      <c r="AU181" s="19" t="s">
        <v>83</v>
      </c>
    </row>
    <row r="182" s="2" customFormat="1" ht="16.5" customHeight="1">
      <c r="A182" s="40"/>
      <c r="B182" s="41"/>
      <c r="C182" s="255" t="s">
        <v>657</v>
      </c>
      <c r="D182" s="255" t="s">
        <v>242</v>
      </c>
      <c r="E182" s="256" t="s">
        <v>5279</v>
      </c>
      <c r="F182" s="257" t="s">
        <v>5280</v>
      </c>
      <c r="G182" s="258" t="s">
        <v>287</v>
      </c>
      <c r="H182" s="259">
        <v>11</v>
      </c>
      <c r="I182" s="260"/>
      <c r="J182" s="261">
        <f>ROUND(I182*H182,2)</f>
        <v>0</v>
      </c>
      <c r="K182" s="257" t="s">
        <v>19</v>
      </c>
      <c r="L182" s="262"/>
      <c r="M182" s="263" t="s">
        <v>19</v>
      </c>
      <c r="N182" s="264" t="s">
        <v>44</v>
      </c>
      <c r="O182" s="86"/>
      <c r="P182" s="223">
        <f>O182*H182</f>
        <v>0</v>
      </c>
      <c r="Q182" s="223">
        <v>0.00010000000000000001</v>
      </c>
      <c r="R182" s="223">
        <f>Q182*H182</f>
        <v>0.0011000000000000001</v>
      </c>
      <c r="S182" s="223">
        <v>0</v>
      </c>
      <c r="T182" s="224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5" t="s">
        <v>368</v>
      </c>
      <c r="AT182" s="225" t="s">
        <v>242</v>
      </c>
      <c r="AU182" s="225" t="s">
        <v>83</v>
      </c>
      <c r="AY182" s="19" t="s">
        <v>160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9" t="s">
        <v>81</v>
      </c>
      <c r="BK182" s="226">
        <f>ROUND(I182*H182,2)</f>
        <v>0</v>
      </c>
      <c r="BL182" s="19" t="s">
        <v>263</v>
      </c>
      <c r="BM182" s="225" t="s">
        <v>5281</v>
      </c>
    </row>
    <row r="183" s="2" customFormat="1" ht="24.15" customHeight="1">
      <c r="A183" s="40"/>
      <c r="B183" s="41"/>
      <c r="C183" s="214" t="s">
        <v>661</v>
      </c>
      <c r="D183" s="214" t="s">
        <v>162</v>
      </c>
      <c r="E183" s="215" t="s">
        <v>5282</v>
      </c>
      <c r="F183" s="216" t="s">
        <v>5283</v>
      </c>
      <c r="G183" s="217" t="s">
        <v>287</v>
      </c>
      <c r="H183" s="218">
        <v>3</v>
      </c>
      <c r="I183" s="219"/>
      <c r="J183" s="220">
        <f>ROUND(I183*H183,2)</f>
        <v>0</v>
      </c>
      <c r="K183" s="216" t="s">
        <v>166</v>
      </c>
      <c r="L183" s="46"/>
      <c r="M183" s="221" t="s">
        <v>19</v>
      </c>
      <c r="N183" s="222" t="s">
        <v>44</v>
      </c>
      <c r="O183" s="86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5" t="s">
        <v>263</v>
      </c>
      <c r="AT183" s="225" t="s">
        <v>162</v>
      </c>
      <c r="AU183" s="225" t="s">
        <v>83</v>
      </c>
      <c r="AY183" s="19" t="s">
        <v>160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9" t="s">
        <v>81</v>
      </c>
      <c r="BK183" s="226">
        <f>ROUND(I183*H183,2)</f>
        <v>0</v>
      </c>
      <c r="BL183" s="19" t="s">
        <v>263</v>
      </c>
      <c r="BM183" s="225" t="s">
        <v>5284</v>
      </c>
    </row>
    <row r="184" s="2" customFormat="1">
      <c r="A184" s="40"/>
      <c r="B184" s="41"/>
      <c r="C184" s="42"/>
      <c r="D184" s="227" t="s">
        <v>169</v>
      </c>
      <c r="E184" s="42"/>
      <c r="F184" s="228" t="s">
        <v>5285</v>
      </c>
      <c r="G184" s="42"/>
      <c r="H184" s="42"/>
      <c r="I184" s="229"/>
      <c r="J184" s="42"/>
      <c r="K184" s="42"/>
      <c r="L184" s="46"/>
      <c r="M184" s="230"/>
      <c r="N184" s="231"/>
      <c r="O184" s="86"/>
      <c r="P184" s="86"/>
      <c r="Q184" s="86"/>
      <c r="R184" s="86"/>
      <c r="S184" s="86"/>
      <c r="T184" s="87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169</v>
      </c>
      <c r="AU184" s="19" t="s">
        <v>83</v>
      </c>
    </row>
    <row r="185" s="2" customFormat="1" ht="16.5" customHeight="1">
      <c r="A185" s="40"/>
      <c r="B185" s="41"/>
      <c r="C185" s="255" t="s">
        <v>668</v>
      </c>
      <c r="D185" s="255" t="s">
        <v>242</v>
      </c>
      <c r="E185" s="256" t="s">
        <v>5286</v>
      </c>
      <c r="F185" s="257" t="s">
        <v>5287</v>
      </c>
      <c r="G185" s="258" t="s">
        <v>287</v>
      </c>
      <c r="H185" s="259">
        <v>3</v>
      </c>
      <c r="I185" s="260"/>
      <c r="J185" s="261">
        <f>ROUND(I185*H185,2)</f>
        <v>0</v>
      </c>
      <c r="K185" s="257" t="s">
        <v>19</v>
      </c>
      <c r="L185" s="262"/>
      <c r="M185" s="263" t="s">
        <v>19</v>
      </c>
      <c r="N185" s="264" t="s">
        <v>44</v>
      </c>
      <c r="O185" s="86"/>
      <c r="P185" s="223">
        <f>O185*H185</f>
        <v>0</v>
      </c>
      <c r="Q185" s="223">
        <v>6.0000000000000002E-05</v>
      </c>
      <c r="R185" s="223">
        <f>Q185*H185</f>
        <v>0.00018000000000000001</v>
      </c>
      <c r="S185" s="223">
        <v>0</v>
      </c>
      <c r="T185" s="224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5" t="s">
        <v>368</v>
      </c>
      <c r="AT185" s="225" t="s">
        <v>242</v>
      </c>
      <c r="AU185" s="225" t="s">
        <v>83</v>
      </c>
      <c r="AY185" s="19" t="s">
        <v>160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9" t="s">
        <v>81</v>
      </c>
      <c r="BK185" s="226">
        <f>ROUND(I185*H185,2)</f>
        <v>0</v>
      </c>
      <c r="BL185" s="19" t="s">
        <v>263</v>
      </c>
      <c r="BM185" s="225" t="s">
        <v>5288</v>
      </c>
    </row>
    <row r="186" s="2" customFormat="1" ht="37.8" customHeight="1">
      <c r="A186" s="40"/>
      <c r="B186" s="41"/>
      <c r="C186" s="214" t="s">
        <v>672</v>
      </c>
      <c r="D186" s="214" t="s">
        <v>162</v>
      </c>
      <c r="E186" s="215" t="s">
        <v>5289</v>
      </c>
      <c r="F186" s="216" t="s">
        <v>5290</v>
      </c>
      <c r="G186" s="217" t="s">
        <v>287</v>
      </c>
      <c r="H186" s="218">
        <v>6</v>
      </c>
      <c r="I186" s="219"/>
      <c r="J186" s="220">
        <f>ROUND(I186*H186,2)</f>
        <v>0</v>
      </c>
      <c r="K186" s="216" t="s">
        <v>166</v>
      </c>
      <c r="L186" s="46"/>
      <c r="M186" s="221" t="s">
        <v>19</v>
      </c>
      <c r="N186" s="222" t="s">
        <v>44</v>
      </c>
      <c r="O186" s="86"/>
      <c r="P186" s="223">
        <f>O186*H186</f>
        <v>0</v>
      </c>
      <c r="Q186" s="223">
        <v>0</v>
      </c>
      <c r="R186" s="223">
        <f>Q186*H186</f>
        <v>0</v>
      </c>
      <c r="S186" s="223">
        <v>0</v>
      </c>
      <c r="T186" s="224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5" t="s">
        <v>263</v>
      </c>
      <c r="AT186" s="225" t="s">
        <v>162</v>
      </c>
      <c r="AU186" s="225" t="s">
        <v>83</v>
      </c>
      <c r="AY186" s="19" t="s">
        <v>160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9" t="s">
        <v>81</v>
      </c>
      <c r="BK186" s="226">
        <f>ROUND(I186*H186,2)</f>
        <v>0</v>
      </c>
      <c r="BL186" s="19" t="s">
        <v>263</v>
      </c>
      <c r="BM186" s="225" t="s">
        <v>5291</v>
      </c>
    </row>
    <row r="187" s="2" customFormat="1">
      <c r="A187" s="40"/>
      <c r="B187" s="41"/>
      <c r="C187" s="42"/>
      <c r="D187" s="227" t="s">
        <v>169</v>
      </c>
      <c r="E187" s="42"/>
      <c r="F187" s="228" t="s">
        <v>5292</v>
      </c>
      <c r="G187" s="42"/>
      <c r="H187" s="42"/>
      <c r="I187" s="229"/>
      <c r="J187" s="42"/>
      <c r="K187" s="42"/>
      <c r="L187" s="46"/>
      <c r="M187" s="230"/>
      <c r="N187" s="231"/>
      <c r="O187" s="86"/>
      <c r="P187" s="86"/>
      <c r="Q187" s="86"/>
      <c r="R187" s="86"/>
      <c r="S187" s="86"/>
      <c r="T187" s="87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169</v>
      </c>
      <c r="AU187" s="19" t="s">
        <v>83</v>
      </c>
    </row>
    <row r="188" s="2" customFormat="1" ht="16.5" customHeight="1">
      <c r="A188" s="40"/>
      <c r="B188" s="41"/>
      <c r="C188" s="255" t="s">
        <v>676</v>
      </c>
      <c r="D188" s="255" t="s">
        <v>242</v>
      </c>
      <c r="E188" s="256" t="s">
        <v>4268</v>
      </c>
      <c r="F188" s="257" t="s">
        <v>5293</v>
      </c>
      <c r="G188" s="258" t="s">
        <v>287</v>
      </c>
      <c r="H188" s="259">
        <v>6</v>
      </c>
      <c r="I188" s="260"/>
      <c r="J188" s="261">
        <f>ROUND(I188*H188,2)</f>
        <v>0</v>
      </c>
      <c r="K188" s="257" t="s">
        <v>19</v>
      </c>
      <c r="L188" s="262"/>
      <c r="M188" s="263" t="s">
        <v>19</v>
      </c>
      <c r="N188" s="264" t="s">
        <v>44</v>
      </c>
      <c r="O188" s="86"/>
      <c r="P188" s="223">
        <f>O188*H188</f>
        <v>0</v>
      </c>
      <c r="Q188" s="223">
        <v>0</v>
      </c>
      <c r="R188" s="223">
        <f>Q188*H188</f>
        <v>0</v>
      </c>
      <c r="S188" s="223">
        <v>0</v>
      </c>
      <c r="T188" s="224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5" t="s">
        <v>368</v>
      </c>
      <c r="AT188" s="225" t="s">
        <v>242</v>
      </c>
      <c r="AU188" s="225" t="s">
        <v>83</v>
      </c>
      <c r="AY188" s="19" t="s">
        <v>160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9" t="s">
        <v>81</v>
      </c>
      <c r="BK188" s="226">
        <f>ROUND(I188*H188,2)</f>
        <v>0</v>
      </c>
      <c r="BL188" s="19" t="s">
        <v>263</v>
      </c>
      <c r="BM188" s="225" t="s">
        <v>5294</v>
      </c>
    </row>
    <row r="189" s="2" customFormat="1" ht="37.8" customHeight="1">
      <c r="A189" s="40"/>
      <c r="B189" s="41"/>
      <c r="C189" s="214" t="s">
        <v>682</v>
      </c>
      <c r="D189" s="214" t="s">
        <v>162</v>
      </c>
      <c r="E189" s="215" t="s">
        <v>5295</v>
      </c>
      <c r="F189" s="216" t="s">
        <v>5296</v>
      </c>
      <c r="G189" s="217" t="s">
        <v>287</v>
      </c>
      <c r="H189" s="218">
        <v>1</v>
      </c>
      <c r="I189" s="219"/>
      <c r="J189" s="220">
        <f>ROUND(I189*H189,2)</f>
        <v>0</v>
      </c>
      <c r="K189" s="216" t="s">
        <v>166</v>
      </c>
      <c r="L189" s="46"/>
      <c r="M189" s="221" t="s">
        <v>19</v>
      </c>
      <c r="N189" s="222" t="s">
        <v>44</v>
      </c>
      <c r="O189" s="86"/>
      <c r="P189" s="223">
        <f>O189*H189</f>
        <v>0</v>
      </c>
      <c r="Q189" s="223">
        <v>0</v>
      </c>
      <c r="R189" s="223">
        <f>Q189*H189</f>
        <v>0</v>
      </c>
      <c r="S189" s="223">
        <v>0</v>
      </c>
      <c r="T189" s="224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5" t="s">
        <v>263</v>
      </c>
      <c r="AT189" s="225" t="s">
        <v>162</v>
      </c>
      <c r="AU189" s="225" t="s">
        <v>83</v>
      </c>
      <c r="AY189" s="19" t="s">
        <v>160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9" t="s">
        <v>81</v>
      </c>
      <c r="BK189" s="226">
        <f>ROUND(I189*H189,2)</f>
        <v>0</v>
      </c>
      <c r="BL189" s="19" t="s">
        <v>263</v>
      </c>
      <c r="BM189" s="225" t="s">
        <v>5297</v>
      </c>
    </row>
    <row r="190" s="2" customFormat="1">
      <c r="A190" s="40"/>
      <c r="B190" s="41"/>
      <c r="C190" s="42"/>
      <c r="D190" s="227" t="s">
        <v>169</v>
      </c>
      <c r="E190" s="42"/>
      <c r="F190" s="228" t="s">
        <v>5298</v>
      </c>
      <c r="G190" s="42"/>
      <c r="H190" s="42"/>
      <c r="I190" s="229"/>
      <c r="J190" s="42"/>
      <c r="K190" s="42"/>
      <c r="L190" s="46"/>
      <c r="M190" s="230"/>
      <c r="N190" s="231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169</v>
      </c>
      <c r="AU190" s="19" t="s">
        <v>83</v>
      </c>
    </row>
    <row r="191" s="2" customFormat="1" ht="24.15" customHeight="1">
      <c r="A191" s="40"/>
      <c r="B191" s="41"/>
      <c r="C191" s="255" t="s">
        <v>686</v>
      </c>
      <c r="D191" s="255" t="s">
        <v>242</v>
      </c>
      <c r="E191" s="256" t="s">
        <v>5299</v>
      </c>
      <c r="F191" s="257" t="s">
        <v>5300</v>
      </c>
      <c r="G191" s="258" t="s">
        <v>287</v>
      </c>
      <c r="H191" s="259">
        <v>1</v>
      </c>
      <c r="I191" s="260"/>
      <c r="J191" s="261">
        <f>ROUND(I191*H191,2)</f>
        <v>0</v>
      </c>
      <c r="K191" s="257" t="s">
        <v>19</v>
      </c>
      <c r="L191" s="262"/>
      <c r="M191" s="263" t="s">
        <v>19</v>
      </c>
      <c r="N191" s="264" t="s">
        <v>44</v>
      </c>
      <c r="O191" s="86"/>
      <c r="P191" s="223">
        <f>O191*H191</f>
        <v>0</v>
      </c>
      <c r="Q191" s="223">
        <v>8.0000000000000007E-05</v>
      </c>
      <c r="R191" s="223">
        <f>Q191*H191</f>
        <v>8.0000000000000007E-05</v>
      </c>
      <c r="S191" s="223">
        <v>0</v>
      </c>
      <c r="T191" s="224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5" t="s">
        <v>368</v>
      </c>
      <c r="AT191" s="225" t="s">
        <v>242</v>
      </c>
      <c r="AU191" s="225" t="s">
        <v>83</v>
      </c>
      <c r="AY191" s="19" t="s">
        <v>160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9" t="s">
        <v>81</v>
      </c>
      <c r="BK191" s="226">
        <f>ROUND(I191*H191,2)</f>
        <v>0</v>
      </c>
      <c r="BL191" s="19" t="s">
        <v>263</v>
      </c>
      <c r="BM191" s="225" t="s">
        <v>5301</v>
      </c>
    </row>
    <row r="192" s="2" customFormat="1" ht="24.15" customHeight="1">
      <c r="A192" s="40"/>
      <c r="B192" s="41"/>
      <c r="C192" s="214" t="s">
        <v>691</v>
      </c>
      <c r="D192" s="214" t="s">
        <v>162</v>
      </c>
      <c r="E192" s="215" t="s">
        <v>5302</v>
      </c>
      <c r="F192" s="216" t="s">
        <v>5303</v>
      </c>
      <c r="G192" s="217" t="s">
        <v>287</v>
      </c>
      <c r="H192" s="218">
        <v>6</v>
      </c>
      <c r="I192" s="219"/>
      <c r="J192" s="220">
        <f>ROUND(I192*H192,2)</f>
        <v>0</v>
      </c>
      <c r="K192" s="216" t="s">
        <v>166</v>
      </c>
      <c r="L192" s="46"/>
      <c r="M192" s="221" t="s">
        <v>19</v>
      </c>
      <c r="N192" s="222" t="s">
        <v>44</v>
      </c>
      <c r="O192" s="86"/>
      <c r="P192" s="223">
        <f>O192*H192</f>
        <v>0</v>
      </c>
      <c r="Q192" s="223">
        <v>0</v>
      </c>
      <c r="R192" s="223">
        <f>Q192*H192</f>
        <v>0</v>
      </c>
      <c r="S192" s="223">
        <v>0</v>
      </c>
      <c r="T192" s="224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5" t="s">
        <v>263</v>
      </c>
      <c r="AT192" s="225" t="s">
        <v>162</v>
      </c>
      <c r="AU192" s="225" t="s">
        <v>83</v>
      </c>
      <c r="AY192" s="19" t="s">
        <v>160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9" t="s">
        <v>81</v>
      </c>
      <c r="BK192" s="226">
        <f>ROUND(I192*H192,2)</f>
        <v>0</v>
      </c>
      <c r="BL192" s="19" t="s">
        <v>263</v>
      </c>
      <c r="BM192" s="225" t="s">
        <v>5304</v>
      </c>
    </row>
    <row r="193" s="2" customFormat="1">
      <c r="A193" s="40"/>
      <c r="B193" s="41"/>
      <c r="C193" s="42"/>
      <c r="D193" s="227" t="s">
        <v>169</v>
      </c>
      <c r="E193" s="42"/>
      <c r="F193" s="228" t="s">
        <v>5305</v>
      </c>
      <c r="G193" s="42"/>
      <c r="H193" s="42"/>
      <c r="I193" s="229"/>
      <c r="J193" s="42"/>
      <c r="K193" s="42"/>
      <c r="L193" s="46"/>
      <c r="M193" s="230"/>
      <c r="N193" s="231"/>
      <c r="O193" s="86"/>
      <c r="P193" s="86"/>
      <c r="Q193" s="86"/>
      <c r="R193" s="86"/>
      <c r="S193" s="86"/>
      <c r="T193" s="87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169</v>
      </c>
      <c r="AU193" s="19" t="s">
        <v>83</v>
      </c>
    </row>
    <row r="194" s="2" customFormat="1" ht="16.5" customHeight="1">
      <c r="A194" s="40"/>
      <c r="B194" s="41"/>
      <c r="C194" s="255" t="s">
        <v>695</v>
      </c>
      <c r="D194" s="255" t="s">
        <v>242</v>
      </c>
      <c r="E194" s="256" t="s">
        <v>4264</v>
      </c>
      <c r="F194" s="257" t="s">
        <v>5306</v>
      </c>
      <c r="G194" s="258" t="s">
        <v>287</v>
      </c>
      <c r="H194" s="259">
        <v>6</v>
      </c>
      <c r="I194" s="260"/>
      <c r="J194" s="261">
        <f>ROUND(I194*H194,2)</f>
        <v>0</v>
      </c>
      <c r="K194" s="257" t="s">
        <v>19</v>
      </c>
      <c r="L194" s="262"/>
      <c r="M194" s="263" t="s">
        <v>19</v>
      </c>
      <c r="N194" s="264" t="s">
        <v>44</v>
      </c>
      <c r="O194" s="86"/>
      <c r="P194" s="223">
        <f>O194*H194</f>
        <v>0</v>
      </c>
      <c r="Q194" s="223">
        <v>0</v>
      </c>
      <c r="R194" s="223">
        <f>Q194*H194</f>
        <v>0</v>
      </c>
      <c r="S194" s="223">
        <v>0</v>
      </c>
      <c r="T194" s="224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5" t="s">
        <v>368</v>
      </c>
      <c r="AT194" s="225" t="s">
        <v>242</v>
      </c>
      <c r="AU194" s="225" t="s">
        <v>83</v>
      </c>
      <c r="AY194" s="19" t="s">
        <v>160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9" t="s">
        <v>81</v>
      </c>
      <c r="BK194" s="226">
        <f>ROUND(I194*H194,2)</f>
        <v>0</v>
      </c>
      <c r="BL194" s="19" t="s">
        <v>263</v>
      </c>
      <c r="BM194" s="225" t="s">
        <v>5307</v>
      </c>
    </row>
    <row r="195" s="2" customFormat="1" ht="21.75" customHeight="1">
      <c r="A195" s="40"/>
      <c r="B195" s="41"/>
      <c r="C195" s="214" t="s">
        <v>701</v>
      </c>
      <c r="D195" s="214" t="s">
        <v>162</v>
      </c>
      <c r="E195" s="215" t="s">
        <v>5308</v>
      </c>
      <c r="F195" s="216" t="s">
        <v>5309</v>
      </c>
      <c r="G195" s="217" t="s">
        <v>287</v>
      </c>
      <c r="H195" s="218">
        <v>13</v>
      </c>
      <c r="I195" s="219"/>
      <c r="J195" s="220">
        <f>ROUND(I195*H195,2)</f>
        <v>0</v>
      </c>
      <c r="K195" s="216" t="s">
        <v>166</v>
      </c>
      <c r="L195" s="46"/>
      <c r="M195" s="221" t="s">
        <v>19</v>
      </c>
      <c r="N195" s="222" t="s">
        <v>44</v>
      </c>
      <c r="O195" s="86"/>
      <c r="P195" s="223">
        <f>O195*H195</f>
        <v>0</v>
      </c>
      <c r="Q195" s="223">
        <v>0</v>
      </c>
      <c r="R195" s="223">
        <f>Q195*H195</f>
        <v>0</v>
      </c>
      <c r="S195" s="223">
        <v>0</v>
      </c>
      <c r="T195" s="224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5" t="s">
        <v>263</v>
      </c>
      <c r="AT195" s="225" t="s">
        <v>162</v>
      </c>
      <c r="AU195" s="225" t="s">
        <v>83</v>
      </c>
      <c r="AY195" s="19" t="s">
        <v>160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9" t="s">
        <v>81</v>
      </c>
      <c r="BK195" s="226">
        <f>ROUND(I195*H195,2)</f>
        <v>0</v>
      </c>
      <c r="BL195" s="19" t="s">
        <v>263</v>
      </c>
      <c r="BM195" s="225" t="s">
        <v>5310</v>
      </c>
    </row>
    <row r="196" s="2" customFormat="1">
      <c r="A196" s="40"/>
      <c r="B196" s="41"/>
      <c r="C196" s="42"/>
      <c r="D196" s="227" t="s">
        <v>169</v>
      </c>
      <c r="E196" s="42"/>
      <c r="F196" s="228" t="s">
        <v>5311</v>
      </c>
      <c r="G196" s="42"/>
      <c r="H196" s="42"/>
      <c r="I196" s="229"/>
      <c r="J196" s="42"/>
      <c r="K196" s="42"/>
      <c r="L196" s="46"/>
      <c r="M196" s="230"/>
      <c r="N196" s="231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169</v>
      </c>
      <c r="AU196" s="19" t="s">
        <v>83</v>
      </c>
    </row>
    <row r="197" s="2" customFormat="1" ht="16.5" customHeight="1">
      <c r="A197" s="40"/>
      <c r="B197" s="41"/>
      <c r="C197" s="255" t="s">
        <v>705</v>
      </c>
      <c r="D197" s="255" t="s">
        <v>242</v>
      </c>
      <c r="E197" s="256" t="s">
        <v>5312</v>
      </c>
      <c r="F197" s="257" t="s">
        <v>5313</v>
      </c>
      <c r="G197" s="258" t="s">
        <v>287</v>
      </c>
      <c r="H197" s="259">
        <v>13</v>
      </c>
      <c r="I197" s="260"/>
      <c r="J197" s="261">
        <f>ROUND(I197*H197,2)</f>
        <v>0</v>
      </c>
      <c r="K197" s="257" t="s">
        <v>166</v>
      </c>
      <c r="L197" s="262"/>
      <c r="M197" s="263" t="s">
        <v>19</v>
      </c>
      <c r="N197" s="264" t="s">
        <v>44</v>
      </c>
      <c r="O197" s="86"/>
      <c r="P197" s="223">
        <f>O197*H197</f>
        <v>0</v>
      </c>
      <c r="Q197" s="223">
        <v>0.00011</v>
      </c>
      <c r="R197" s="223">
        <f>Q197*H197</f>
        <v>0.0014300000000000001</v>
      </c>
      <c r="S197" s="223">
        <v>0</v>
      </c>
      <c r="T197" s="224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5" t="s">
        <v>368</v>
      </c>
      <c r="AT197" s="225" t="s">
        <v>242</v>
      </c>
      <c r="AU197" s="225" t="s">
        <v>83</v>
      </c>
      <c r="AY197" s="19" t="s">
        <v>160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9" t="s">
        <v>81</v>
      </c>
      <c r="BK197" s="226">
        <f>ROUND(I197*H197,2)</f>
        <v>0</v>
      </c>
      <c r="BL197" s="19" t="s">
        <v>263</v>
      </c>
      <c r="BM197" s="225" t="s">
        <v>5314</v>
      </c>
    </row>
    <row r="198" s="2" customFormat="1" ht="33" customHeight="1">
      <c r="A198" s="40"/>
      <c r="B198" s="41"/>
      <c r="C198" s="214" t="s">
        <v>710</v>
      </c>
      <c r="D198" s="214" t="s">
        <v>162</v>
      </c>
      <c r="E198" s="215" t="s">
        <v>5315</v>
      </c>
      <c r="F198" s="216" t="s">
        <v>5316</v>
      </c>
      <c r="G198" s="217" t="s">
        <v>287</v>
      </c>
      <c r="H198" s="218">
        <v>59</v>
      </c>
      <c r="I198" s="219"/>
      <c r="J198" s="220">
        <f>ROUND(I198*H198,2)</f>
        <v>0</v>
      </c>
      <c r="K198" s="216" t="s">
        <v>166</v>
      </c>
      <c r="L198" s="46"/>
      <c r="M198" s="221" t="s">
        <v>19</v>
      </c>
      <c r="N198" s="222" t="s">
        <v>44</v>
      </c>
      <c r="O198" s="86"/>
      <c r="P198" s="223">
        <f>O198*H198</f>
        <v>0</v>
      </c>
      <c r="Q198" s="223">
        <v>0</v>
      </c>
      <c r="R198" s="223">
        <f>Q198*H198</f>
        <v>0</v>
      </c>
      <c r="S198" s="223">
        <v>0</v>
      </c>
      <c r="T198" s="224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5" t="s">
        <v>263</v>
      </c>
      <c r="AT198" s="225" t="s">
        <v>162</v>
      </c>
      <c r="AU198" s="225" t="s">
        <v>83</v>
      </c>
      <c r="AY198" s="19" t="s">
        <v>160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9" t="s">
        <v>81</v>
      </c>
      <c r="BK198" s="226">
        <f>ROUND(I198*H198,2)</f>
        <v>0</v>
      </c>
      <c r="BL198" s="19" t="s">
        <v>263</v>
      </c>
      <c r="BM198" s="225" t="s">
        <v>5317</v>
      </c>
    </row>
    <row r="199" s="2" customFormat="1">
      <c r="A199" s="40"/>
      <c r="B199" s="41"/>
      <c r="C199" s="42"/>
      <c r="D199" s="227" t="s">
        <v>169</v>
      </c>
      <c r="E199" s="42"/>
      <c r="F199" s="228" t="s">
        <v>5318</v>
      </c>
      <c r="G199" s="42"/>
      <c r="H199" s="42"/>
      <c r="I199" s="229"/>
      <c r="J199" s="42"/>
      <c r="K199" s="42"/>
      <c r="L199" s="46"/>
      <c r="M199" s="230"/>
      <c r="N199" s="231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169</v>
      </c>
      <c r="AU199" s="19" t="s">
        <v>83</v>
      </c>
    </row>
    <row r="200" s="13" customFormat="1">
      <c r="A200" s="13"/>
      <c r="B200" s="232"/>
      <c r="C200" s="233"/>
      <c r="D200" s="234" t="s">
        <v>171</v>
      </c>
      <c r="E200" s="235" t="s">
        <v>19</v>
      </c>
      <c r="F200" s="236" t="s">
        <v>5319</v>
      </c>
      <c r="G200" s="233"/>
      <c r="H200" s="237">
        <v>59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171</v>
      </c>
      <c r="AU200" s="243" t="s">
        <v>83</v>
      </c>
      <c r="AV200" s="13" t="s">
        <v>83</v>
      </c>
      <c r="AW200" s="13" t="s">
        <v>35</v>
      </c>
      <c r="AX200" s="13" t="s">
        <v>81</v>
      </c>
      <c r="AY200" s="243" t="s">
        <v>160</v>
      </c>
    </row>
    <row r="201" s="2" customFormat="1" ht="16.5" customHeight="1">
      <c r="A201" s="40"/>
      <c r="B201" s="41"/>
      <c r="C201" s="255" t="s">
        <v>713</v>
      </c>
      <c r="D201" s="255" t="s">
        <v>242</v>
      </c>
      <c r="E201" s="256" t="s">
        <v>3236</v>
      </c>
      <c r="F201" s="257" t="s">
        <v>5320</v>
      </c>
      <c r="G201" s="258" t="s">
        <v>287</v>
      </c>
      <c r="H201" s="259">
        <v>7</v>
      </c>
      <c r="I201" s="260"/>
      <c r="J201" s="261">
        <f>ROUND(I201*H201,2)</f>
        <v>0</v>
      </c>
      <c r="K201" s="257" t="s">
        <v>19</v>
      </c>
      <c r="L201" s="262"/>
      <c r="M201" s="263" t="s">
        <v>19</v>
      </c>
      <c r="N201" s="264" t="s">
        <v>44</v>
      </c>
      <c r="O201" s="86"/>
      <c r="P201" s="223">
        <f>O201*H201</f>
        <v>0</v>
      </c>
      <c r="Q201" s="223">
        <v>0</v>
      </c>
      <c r="R201" s="223">
        <f>Q201*H201</f>
        <v>0</v>
      </c>
      <c r="S201" s="223">
        <v>0</v>
      </c>
      <c r="T201" s="224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5" t="s">
        <v>368</v>
      </c>
      <c r="AT201" s="225" t="s">
        <v>242</v>
      </c>
      <c r="AU201" s="225" t="s">
        <v>83</v>
      </c>
      <c r="AY201" s="19" t="s">
        <v>160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9" t="s">
        <v>81</v>
      </c>
      <c r="BK201" s="226">
        <f>ROUND(I201*H201,2)</f>
        <v>0</v>
      </c>
      <c r="BL201" s="19" t="s">
        <v>263</v>
      </c>
      <c r="BM201" s="225" t="s">
        <v>5321</v>
      </c>
    </row>
    <row r="202" s="2" customFormat="1" ht="16.5" customHeight="1">
      <c r="A202" s="40"/>
      <c r="B202" s="41"/>
      <c r="C202" s="255" t="s">
        <v>718</v>
      </c>
      <c r="D202" s="255" t="s">
        <v>242</v>
      </c>
      <c r="E202" s="256" t="s">
        <v>555</v>
      </c>
      <c r="F202" s="257" t="s">
        <v>5322</v>
      </c>
      <c r="G202" s="258" t="s">
        <v>287</v>
      </c>
      <c r="H202" s="259">
        <v>13</v>
      </c>
      <c r="I202" s="260"/>
      <c r="J202" s="261">
        <f>ROUND(I202*H202,2)</f>
        <v>0</v>
      </c>
      <c r="K202" s="257" t="s">
        <v>19</v>
      </c>
      <c r="L202" s="262"/>
      <c r="M202" s="263" t="s">
        <v>19</v>
      </c>
      <c r="N202" s="264" t="s">
        <v>44</v>
      </c>
      <c r="O202" s="86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5" t="s">
        <v>368</v>
      </c>
      <c r="AT202" s="225" t="s">
        <v>242</v>
      </c>
      <c r="AU202" s="225" t="s">
        <v>83</v>
      </c>
      <c r="AY202" s="19" t="s">
        <v>160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9" t="s">
        <v>81</v>
      </c>
      <c r="BK202" s="226">
        <f>ROUND(I202*H202,2)</f>
        <v>0</v>
      </c>
      <c r="BL202" s="19" t="s">
        <v>263</v>
      </c>
      <c r="BM202" s="225" t="s">
        <v>5323</v>
      </c>
    </row>
    <row r="203" s="2" customFormat="1" ht="16.5" customHeight="1">
      <c r="A203" s="40"/>
      <c r="B203" s="41"/>
      <c r="C203" s="255" t="s">
        <v>722</v>
      </c>
      <c r="D203" s="255" t="s">
        <v>242</v>
      </c>
      <c r="E203" s="256" t="s">
        <v>558</v>
      </c>
      <c r="F203" s="257" t="s">
        <v>5324</v>
      </c>
      <c r="G203" s="258" t="s">
        <v>287</v>
      </c>
      <c r="H203" s="259">
        <v>9</v>
      </c>
      <c r="I203" s="260"/>
      <c r="J203" s="261">
        <f>ROUND(I203*H203,2)</f>
        <v>0</v>
      </c>
      <c r="K203" s="257" t="s">
        <v>19</v>
      </c>
      <c r="L203" s="262"/>
      <c r="M203" s="263" t="s">
        <v>19</v>
      </c>
      <c r="N203" s="264" t="s">
        <v>44</v>
      </c>
      <c r="O203" s="86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5" t="s">
        <v>368</v>
      </c>
      <c r="AT203" s="225" t="s">
        <v>242</v>
      </c>
      <c r="AU203" s="225" t="s">
        <v>83</v>
      </c>
      <c r="AY203" s="19" t="s">
        <v>160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9" t="s">
        <v>81</v>
      </c>
      <c r="BK203" s="226">
        <f>ROUND(I203*H203,2)</f>
        <v>0</v>
      </c>
      <c r="BL203" s="19" t="s">
        <v>263</v>
      </c>
      <c r="BM203" s="225" t="s">
        <v>5325</v>
      </c>
    </row>
    <row r="204" s="2" customFormat="1" ht="16.5" customHeight="1">
      <c r="A204" s="40"/>
      <c r="B204" s="41"/>
      <c r="C204" s="255" t="s">
        <v>728</v>
      </c>
      <c r="D204" s="255" t="s">
        <v>242</v>
      </c>
      <c r="E204" s="256" t="s">
        <v>561</v>
      </c>
      <c r="F204" s="257" t="s">
        <v>5326</v>
      </c>
      <c r="G204" s="258" t="s">
        <v>287</v>
      </c>
      <c r="H204" s="259">
        <v>1</v>
      </c>
      <c r="I204" s="260"/>
      <c r="J204" s="261">
        <f>ROUND(I204*H204,2)</f>
        <v>0</v>
      </c>
      <c r="K204" s="257" t="s">
        <v>19</v>
      </c>
      <c r="L204" s="262"/>
      <c r="M204" s="263" t="s">
        <v>19</v>
      </c>
      <c r="N204" s="264" t="s">
        <v>44</v>
      </c>
      <c r="O204" s="86"/>
      <c r="P204" s="223">
        <f>O204*H204</f>
        <v>0</v>
      </c>
      <c r="Q204" s="223">
        <v>0</v>
      </c>
      <c r="R204" s="223">
        <f>Q204*H204</f>
        <v>0</v>
      </c>
      <c r="S204" s="223">
        <v>0</v>
      </c>
      <c r="T204" s="224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5" t="s">
        <v>368</v>
      </c>
      <c r="AT204" s="225" t="s">
        <v>242</v>
      </c>
      <c r="AU204" s="225" t="s">
        <v>83</v>
      </c>
      <c r="AY204" s="19" t="s">
        <v>160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9" t="s">
        <v>81</v>
      </c>
      <c r="BK204" s="226">
        <f>ROUND(I204*H204,2)</f>
        <v>0</v>
      </c>
      <c r="BL204" s="19" t="s">
        <v>263</v>
      </c>
      <c r="BM204" s="225" t="s">
        <v>5327</v>
      </c>
    </row>
    <row r="205" s="2" customFormat="1" ht="33" customHeight="1">
      <c r="A205" s="40"/>
      <c r="B205" s="41"/>
      <c r="C205" s="214" t="s">
        <v>732</v>
      </c>
      <c r="D205" s="214" t="s">
        <v>162</v>
      </c>
      <c r="E205" s="215" t="s">
        <v>5328</v>
      </c>
      <c r="F205" s="216" t="s">
        <v>5329</v>
      </c>
      <c r="G205" s="217" t="s">
        <v>287</v>
      </c>
      <c r="H205" s="218">
        <v>30</v>
      </c>
      <c r="I205" s="219"/>
      <c r="J205" s="220">
        <f>ROUND(I205*H205,2)</f>
        <v>0</v>
      </c>
      <c r="K205" s="216" t="s">
        <v>166</v>
      </c>
      <c r="L205" s="46"/>
      <c r="M205" s="221" t="s">
        <v>19</v>
      </c>
      <c r="N205" s="222" t="s">
        <v>44</v>
      </c>
      <c r="O205" s="86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5" t="s">
        <v>263</v>
      </c>
      <c r="AT205" s="225" t="s">
        <v>162</v>
      </c>
      <c r="AU205" s="225" t="s">
        <v>83</v>
      </c>
      <c r="AY205" s="19" t="s">
        <v>160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9" t="s">
        <v>81</v>
      </c>
      <c r="BK205" s="226">
        <f>ROUND(I205*H205,2)</f>
        <v>0</v>
      </c>
      <c r="BL205" s="19" t="s">
        <v>263</v>
      </c>
      <c r="BM205" s="225" t="s">
        <v>5330</v>
      </c>
    </row>
    <row r="206" s="2" customFormat="1">
      <c r="A206" s="40"/>
      <c r="B206" s="41"/>
      <c r="C206" s="42"/>
      <c r="D206" s="227" t="s">
        <v>169</v>
      </c>
      <c r="E206" s="42"/>
      <c r="F206" s="228" t="s">
        <v>5331</v>
      </c>
      <c r="G206" s="42"/>
      <c r="H206" s="42"/>
      <c r="I206" s="229"/>
      <c r="J206" s="42"/>
      <c r="K206" s="42"/>
      <c r="L206" s="46"/>
      <c r="M206" s="230"/>
      <c r="N206" s="231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169</v>
      </c>
      <c r="AU206" s="19" t="s">
        <v>83</v>
      </c>
    </row>
    <row r="207" s="2" customFormat="1" ht="16.5" customHeight="1">
      <c r="A207" s="40"/>
      <c r="B207" s="41"/>
      <c r="C207" s="255" t="s">
        <v>740</v>
      </c>
      <c r="D207" s="255" t="s">
        <v>242</v>
      </c>
      <c r="E207" s="256" t="s">
        <v>3231</v>
      </c>
      <c r="F207" s="257" t="s">
        <v>5332</v>
      </c>
      <c r="G207" s="258" t="s">
        <v>287</v>
      </c>
      <c r="H207" s="259">
        <v>30</v>
      </c>
      <c r="I207" s="260"/>
      <c r="J207" s="261">
        <f>ROUND(I207*H207,2)</f>
        <v>0</v>
      </c>
      <c r="K207" s="257" t="s">
        <v>19</v>
      </c>
      <c r="L207" s="262"/>
      <c r="M207" s="263" t="s">
        <v>19</v>
      </c>
      <c r="N207" s="264" t="s">
        <v>44</v>
      </c>
      <c r="O207" s="86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5" t="s">
        <v>368</v>
      </c>
      <c r="AT207" s="225" t="s">
        <v>242</v>
      </c>
      <c r="AU207" s="225" t="s">
        <v>83</v>
      </c>
      <c r="AY207" s="19" t="s">
        <v>160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9" t="s">
        <v>81</v>
      </c>
      <c r="BK207" s="226">
        <f>ROUND(I207*H207,2)</f>
        <v>0</v>
      </c>
      <c r="BL207" s="19" t="s">
        <v>263</v>
      </c>
      <c r="BM207" s="225" t="s">
        <v>5333</v>
      </c>
    </row>
    <row r="208" s="2" customFormat="1" ht="33" customHeight="1">
      <c r="A208" s="40"/>
      <c r="B208" s="41"/>
      <c r="C208" s="214" t="s">
        <v>746</v>
      </c>
      <c r="D208" s="214" t="s">
        <v>162</v>
      </c>
      <c r="E208" s="215" t="s">
        <v>5334</v>
      </c>
      <c r="F208" s="216" t="s">
        <v>5335</v>
      </c>
      <c r="G208" s="217" t="s">
        <v>287</v>
      </c>
      <c r="H208" s="218">
        <v>5</v>
      </c>
      <c r="I208" s="219"/>
      <c r="J208" s="220">
        <f>ROUND(I208*H208,2)</f>
        <v>0</v>
      </c>
      <c r="K208" s="216" t="s">
        <v>166</v>
      </c>
      <c r="L208" s="46"/>
      <c r="M208" s="221" t="s">
        <v>19</v>
      </c>
      <c r="N208" s="222" t="s">
        <v>44</v>
      </c>
      <c r="O208" s="86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5" t="s">
        <v>263</v>
      </c>
      <c r="AT208" s="225" t="s">
        <v>162</v>
      </c>
      <c r="AU208" s="225" t="s">
        <v>83</v>
      </c>
      <c r="AY208" s="19" t="s">
        <v>160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9" t="s">
        <v>81</v>
      </c>
      <c r="BK208" s="226">
        <f>ROUND(I208*H208,2)</f>
        <v>0</v>
      </c>
      <c r="BL208" s="19" t="s">
        <v>263</v>
      </c>
      <c r="BM208" s="225" t="s">
        <v>5336</v>
      </c>
    </row>
    <row r="209" s="2" customFormat="1">
      <c r="A209" s="40"/>
      <c r="B209" s="41"/>
      <c r="C209" s="42"/>
      <c r="D209" s="227" t="s">
        <v>169</v>
      </c>
      <c r="E209" s="42"/>
      <c r="F209" s="228" t="s">
        <v>5337</v>
      </c>
      <c r="G209" s="42"/>
      <c r="H209" s="42"/>
      <c r="I209" s="229"/>
      <c r="J209" s="42"/>
      <c r="K209" s="42"/>
      <c r="L209" s="46"/>
      <c r="M209" s="230"/>
      <c r="N209" s="231"/>
      <c r="O209" s="86"/>
      <c r="P209" s="86"/>
      <c r="Q209" s="86"/>
      <c r="R209" s="86"/>
      <c r="S209" s="86"/>
      <c r="T209" s="87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169</v>
      </c>
      <c r="AU209" s="19" t="s">
        <v>83</v>
      </c>
    </row>
    <row r="210" s="2" customFormat="1" ht="21.75" customHeight="1">
      <c r="A210" s="40"/>
      <c r="B210" s="41"/>
      <c r="C210" s="255" t="s">
        <v>751</v>
      </c>
      <c r="D210" s="255" t="s">
        <v>242</v>
      </c>
      <c r="E210" s="256" t="s">
        <v>4272</v>
      </c>
      <c r="F210" s="257" t="s">
        <v>5338</v>
      </c>
      <c r="G210" s="258" t="s">
        <v>287</v>
      </c>
      <c r="H210" s="259">
        <v>5</v>
      </c>
      <c r="I210" s="260"/>
      <c r="J210" s="261">
        <f>ROUND(I210*H210,2)</f>
        <v>0</v>
      </c>
      <c r="K210" s="257" t="s">
        <v>19</v>
      </c>
      <c r="L210" s="262"/>
      <c r="M210" s="263" t="s">
        <v>19</v>
      </c>
      <c r="N210" s="264" t="s">
        <v>44</v>
      </c>
      <c r="O210" s="86"/>
      <c r="P210" s="223">
        <f>O210*H210</f>
        <v>0</v>
      </c>
      <c r="Q210" s="223">
        <v>0</v>
      </c>
      <c r="R210" s="223">
        <f>Q210*H210</f>
        <v>0</v>
      </c>
      <c r="S210" s="223">
        <v>0</v>
      </c>
      <c r="T210" s="224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5" t="s">
        <v>368</v>
      </c>
      <c r="AT210" s="225" t="s">
        <v>242</v>
      </c>
      <c r="AU210" s="225" t="s">
        <v>83</v>
      </c>
      <c r="AY210" s="19" t="s">
        <v>160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9" t="s">
        <v>81</v>
      </c>
      <c r="BK210" s="226">
        <f>ROUND(I210*H210,2)</f>
        <v>0</v>
      </c>
      <c r="BL210" s="19" t="s">
        <v>263</v>
      </c>
      <c r="BM210" s="225" t="s">
        <v>5339</v>
      </c>
    </row>
    <row r="211" s="2" customFormat="1" ht="33" customHeight="1">
      <c r="A211" s="40"/>
      <c r="B211" s="41"/>
      <c r="C211" s="214" t="s">
        <v>757</v>
      </c>
      <c r="D211" s="214" t="s">
        <v>162</v>
      </c>
      <c r="E211" s="215" t="s">
        <v>5340</v>
      </c>
      <c r="F211" s="216" t="s">
        <v>5341</v>
      </c>
      <c r="G211" s="217" t="s">
        <v>287</v>
      </c>
      <c r="H211" s="218">
        <v>34</v>
      </c>
      <c r="I211" s="219"/>
      <c r="J211" s="220">
        <f>ROUND(I211*H211,2)</f>
        <v>0</v>
      </c>
      <c r="K211" s="216" t="s">
        <v>166</v>
      </c>
      <c r="L211" s="46"/>
      <c r="M211" s="221" t="s">
        <v>19</v>
      </c>
      <c r="N211" s="222" t="s">
        <v>44</v>
      </c>
      <c r="O211" s="86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5" t="s">
        <v>263</v>
      </c>
      <c r="AT211" s="225" t="s">
        <v>162</v>
      </c>
      <c r="AU211" s="225" t="s">
        <v>83</v>
      </c>
      <c r="AY211" s="19" t="s">
        <v>160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9" t="s">
        <v>81</v>
      </c>
      <c r="BK211" s="226">
        <f>ROUND(I211*H211,2)</f>
        <v>0</v>
      </c>
      <c r="BL211" s="19" t="s">
        <v>263</v>
      </c>
      <c r="BM211" s="225" t="s">
        <v>5342</v>
      </c>
    </row>
    <row r="212" s="2" customFormat="1">
      <c r="A212" s="40"/>
      <c r="B212" s="41"/>
      <c r="C212" s="42"/>
      <c r="D212" s="227" t="s">
        <v>169</v>
      </c>
      <c r="E212" s="42"/>
      <c r="F212" s="228" t="s">
        <v>5343</v>
      </c>
      <c r="G212" s="42"/>
      <c r="H212" s="42"/>
      <c r="I212" s="229"/>
      <c r="J212" s="42"/>
      <c r="K212" s="42"/>
      <c r="L212" s="46"/>
      <c r="M212" s="230"/>
      <c r="N212" s="231"/>
      <c r="O212" s="86"/>
      <c r="P212" s="86"/>
      <c r="Q212" s="86"/>
      <c r="R212" s="86"/>
      <c r="S212" s="86"/>
      <c r="T212" s="87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169</v>
      </c>
      <c r="AU212" s="19" t="s">
        <v>83</v>
      </c>
    </row>
    <row r="213" s="13" customFormat="1">
      <c r="A213" s="13"/>
      <c r="B213" s="232"/>
      <c r="C213" s="233"/>
      <c r="D213" s="234" t="s">
        <v>171</v>
      </c>
      <c r="E213" s="235" t="s">
        <v>19</v>
      </c>
      <c r="F213" s="236" t="s">
        <v>5344</v>
      </c>
      <c r="G213" s="233"/>
      <c r="H213" s="237">
        <v>34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171</v>
      </c>
      <c r="AU213" s="243" t="s">
        <v>83</v>
      </c>
      <c r="AV213" s="13" t="s">
        <v>83</v>
      </c>
      <c r="AW213" s="13" t="s">
        <v>35</v>
      </c>
      <c r="AX213" s="13" t="s">
        <v>81</v>
      </c>
      <c r="AY213" s="243" t="s">
        <v>160</v>
      </c>
    </row>
    <row r="214" s="2" customFormat="1" ht="24.15" customHeight="1">
      <c r="A214" s="40"/>
      <c r="B214" s="41"/>
      <c r="C214" s="255" t="s">
        <v>762</v>
      </c>
      <c r="D214" s="255" t="s">
        <v>242</v>
      </c>
      <c r="E214" s="256" t="s">
        <v>445</v>
      </c>
      <c r="F214" s="257" t="s">
        <v>5345</v>
      </c>
      <c r="G214" s="258" t="s">
        <v>287</v>
      </c>
      <c r="H214" s="259">
        <v>13</v>
      </c>
      <c r="I214" s="260"/>
      <c r="J214" s="261">
        <f>ROUND(I214*H214,2)</f>
        <v>0</v>
      </c>
      <c r="K214" s="257" t="s">
        <v>19</v>
      </c>
      <c r="L214" s="262"/>
      <c r="M214" s="263" t="s">
        <v>19</v>
      </c>
      <c r="N214" s="264" t="s">
        <v>44</v>
      </c>
      <c r="O214" s="86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5" t="s">
        <v>368</v>
      </c>
      <c r="AT214" s="225" t="s">
        <v>242</v>
      </c>
      <c r="AU214" s="225" t="s">
        <v>83</v>
      </c>
      <c r="AY214" s="19" t="s">
        <v>160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9" t="s">
        <v>81</v>
      </c>
      <c r="BK214" s="226">
        <f>ROUND(I214*H214,2)</f>
        <v>0</v>
      </c>
      <c r="BL214" s="19" t="s">
        <v>263</v>
      </c>
      <c r="BM214" s="225" t="s">
        <v>5346</v>
      </c>
    </row>
    <row r="215" s="2" customFormat="1" ht="24.15" customHeight="1">
      <c r="A215" s="40"/>
      <c r="B215" s="41"/>
      <c r="C215" s="255" t="s">
        <v>767</v>
      </c>
      <c r="D215" s="255" t="s">
        <v>242</v>
      </c>
      <c r="E215" s="256" t="s">
        <v>880</v>
      </c>
      <c r="F215" s="257" t="s">
        <v>5347</v>
      </c>
      <c r="G215" s="258" t="s">
        <v>287</v>
      </c>
      <c r="H215" s="259">
        <v>8</v>
      </c>
      <c r="I215" s="260"/>
      <c r="J215" s="261">
        <f>ROUND(I215*H215,2)</f>
        <v>0</v>
      </c>
      <c r="K215" s="257" t="s">
        <v>19</v>
      </c>
      <c r="L215" s="262"/>
      <c r="M215" s="263" t="s">
        <v>19</v>
      </c>
      <c r="N215" s="264" t="s">
        <v>44</v>
      </c>
      <c r="O215" s="86"/>
      <c r="P215" s="223">
        <f>O215*H215</f>
        <v>0</v>
      </c>
      <c r="Q215" s="223">
        <v>0</v>
      </c>
      <c r="R215" s="223">
        <f>Q215*H215</f>
        <v>0</v>
      </c>
      <c r="S215" s="223">
        <v>0</v>
      </c>
      <c r="T215" s="224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5" t="s">
        <v>368</v>
      </c>
      <c r="AT215" s="225" t="s">
        <v>242</v>
      </c>
      <c r="AU215" s="225" t="s">
        <v>83</v>
      </c>
      <c r="AY215" s="19" t="s">
        <v>160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9" t="s">
        <v>81</v>
      </c>
      <c r="BK215" s="226">
        <f>ROUND(I215*H215,2)</f>
        <v>0</v>
      </c>
      <c r="BL215" s="19" t="s">
        <v>263</v>
      </c>
      <c r="BM215" s="225" t="s">
        <v>5348</v>
      </c>
    </row>
    <row r="216" s="2" customFormat="1" ht="16.5" customHeight="1">
      <c r="A216" s="40"/>
      <c r="B216" s="41"/>
      <c r="C216" s="255" t="s">
        <v>772</v>
      </c>
      <c r="D216" s="255" t="s">
        <v>242</v>
      </c>
      <c r="E216" s="256" t="s">
        <v>729</v>
      </c>
      <c r="F216" s="257" t="s">
        <v>5349</v>
      </c>
      <c r="G216" s="258" t="s">
        <v>287</v>
      </c>
      <c r="H216" s="259">
        <v>13</v>
      </c>
      <c r="I216" s="260"/>
      <c r="J216" s="261">
        <f>ROUND(I216*H216,2)</f>
        <v>0</v>
      </c>
      <c r="K216" s="257" t="s">
        <v>19</v>
      </c>
      <c r="L216" s="262"/>
      <c r="M216" s="263" t="s">
        <v>19</v>
      </c>
      <c r="N216" s="264" t="s">
        <v>44</v>
      </c>
      <c r="O216" s="86"/>
      <c r="P216" s="223">
        <f>O216*H216</f>
        <v>0</v>
      </c>
      <c r="Q216" s="223">
        <v>0</v>
      </c>
      <c r="R216" s="223">
        <f>Q216*H216</f>
        <v>0</v>
      </c>
      <c r="S216" s="223">
        <v>0</v>
      </c>
      <c r="T216" s="224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5" t="s">
        <v>368</v>
      </c>
      <c r="AT216" s="225" t="s">
        <v>242</v>
      </c>
      <c r="AU216" s="225" t="s">
        <v>83</v>
      </c>
      <c r="AY216" s="19" t="s">
        <v>160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9" t="s">
        <v>81</v>
      </c>
      <c r="BK216" s="226">
        <f>ROUND(I216*H216,2)</f>
        <v>0</v>
      </c>
      <c r="BL216" s="19" t="s">
        <v>263</v>
      </c>
      <c r="BM216" s="225" t="s">
        <v>5350</v>
      </c>
    </row>
    <row r="217" s="2" customFormat="1" ht="33" customHeight="1">
      <c r="A217" s="40"/>
      <c r="B217" s="41"/>
      <c r="C217" s="214" t="s">
        <v>777</v>
      </c>
      <c r="D217" s="214" t="s">
        <v>162</v>
      </c>
      <c r="E217" s="215" t="s">
        <v>5351</v>
      </c>
      <c r="F217" s="216" t="s">
        <v>5352</v>
      </c>
      <c r="G217" s="217" t="s">
        <v>287</v>
      </c>
      <c r="H217" s="218">
        <v>88</v>
      </c>
      <c r="I217" s="219"/>
      <c r="J217" s="220">
        <f>ROUND(I217*H217,2)</f>
        <v>0</v>
      </c>
      <c r="K217" s="216" t="s">
        <v>166</v>
      </c>
      <c r="L217" s="46"/>
      <c r="M217" s="221" t="s">
        <v>19</v>
      </c>
      <c r="N217" s="222" t="s">
        <v>44</v>
      </c>
      <c r="O217" s="86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5" t="s">
        <v>263</v>
      </c>
      <c r="AT217" s="225" t="s">
        <v>162</v>
      </c>
      <c r="AU217" s="225" t="s">
        <v>83</v>
      </c>
      <c r="AY217" s="19" t="s">
        <v>160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9" t="s">
        <v>81</v>
      </c>
      <c r="BK217" s="226">
        <f>ROUND(I217*H217,2)</f>
        <v>0</v>
      </c>
      <c r="BL217" s="19" t="s">
        <v>263</v>
      </c>
      <c r="BM217" s="225" t="s">
        <v>5353</v>
      </c>
    </row>
    <row r="218" s="2" customFormat="1">
      <c r="A218" s="40"/>
      <c r="B218" s="41"/>
      <c r="C218" s="42"/>
      <c r="D218" s="227" t="s">
        <v>169</v>
      </c>
      <c r="E218" s="42"/>
      <c r="F218" s="228" t="s">
        <v>5354</v>
      </c>
      <c r="G218" s="42"/>
      <c r="H218" s="42"/>
      <c r="I218" s="229"/>
      <c r="J218" s="42"/>
      <c r="K218" s="42"/>
      <c r="L218" s="46"/>
      <c r="M218" s="230"/>
      <c r="N218" s="231"/>
      <c r="O218" s="86"/>
      <c r="P218" s="86"/>
      <c r="Q218" s="86"/>
      <c r="R218" s="86"/>
      <c r="S218" s="86"/>
      <c r="T218" s="87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169</v>
      </c>
      <c r="AU218" s="19" t="s">
        <v>83</v>
      </c>
    </row>
    <row r="219" s="2" customFormat="1" ht="16.5" customHeight="1">
      <c r="A219" s="40"/>
      <c r="B219" s="41"/>
      <c r="C219" s="255" t="s">
        <v>783</v>
      </c>
      <c r="D219" s="255" t="s">
        <v>242</v>
      </c>
      <c r="E219" s="256" t="s">
        <v>719</v>
      </c>
      <c r="F219" s="257" t="s">
        <v>5355</v>
      </c>
      <c r="G219" s="258" t="s">
        <v>287</v>
      </c>
      <c r="H219" s="259">
        <v>88</v>
      </c>
      <c r="I219" s="260"/>
      <c r="J219" s="261">
        <f>ROUND(I219*H219,2)</f>
        <v>0</v>
      </c>
      <c r="K219" s="257" t="s">
        <v>19</v>
      </c>
      <c r="L219" s="262"/>
      <c r="M219" s="263" t="s">
        <v>19</v>
      </c>
      <c r="N219" s="264" t="s">
        <v>44</v>
      </c>
      <c r="O219" s="86"/>
      <c r="P219" s="223">
        <f>O219*H219</f>
        <v>0</v>
      </c>
      <c r="Q219" s="223">
        <v>0</v>
      </c>
      <c r="R219" s="223">
        <f>Q219*H219</f>
        <v>0</v>
      </c>
      <c r="S219" s="223">
        <v>0</v>
      </c>
      <c r="T219" s="224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5" t="s">
        <v>368</v>
      </c>
      <c r="AT219" s="225" t="s">
        <v>242</v>
      </c>
      <c r="AU219" s="225" t="s">
        <v>83</v>
      </c>
      <c r="AY219" s="19" t="s">
        <v>160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9" t="s">
        <v>81</v>
      </c>
      <c r="BK219" s="226">
        <f>ROUND(I219*H219,2)</f>
        <v>0</v>
      </c>
      <c r="BL219" s="19" t="s">
        <v>263</v>
      </c>
      <c r="BM219" s="225" t="s">
        <v>5356</v>
      </c>
    </row>
    <row r="220" s="2" customFormat="1" ht="24.15" customHeight="1">
      <c r="A220" s="40"/>
      <c r="B220" s="41"/>
      <c r="C220" s="214" t="s">
        <v>788</v>
      </c>
      <c r="D220" s="214" t="s">
        <v>162</v>
      </c>
      <c r="E220" s="215" t="s">
        <v>5357</v>
      </c>
      <c r="F220" s="216" t="s">
        <v>5358</v>
      </c>
      <c r="G220" s="217" t="s">
        <v>287</v>
      </c>
      <c r="H220" s="218">
        <v>34</v>
      </c>
      <c r="I220" s="219"/>
      <c r="J220" s="220">
        <f>ROUND(I220*H220,2)</f>
        <v>0</v>
      </c>
      <c r="K220" s="216" t="s">
        <v>166</v>
      </c>
      <c r="L220" s="46"/>
      <c r="M220" s="221" t="s">
        <v>19</v>
      </c>
      <c r="N220" s="222" t="s">
        <v>44</v>
      </c>
      <c r="O220" s="86"/>
      <c r="P220" s="223">
        <f>O220*H220</f>
        <v>0</v>
      </c>
      <c r="Q220" s="223">
        <v>0</v>
      </c>
      <c r="R220" s="223">
        <f>Q220*H220</f>
        <v>0</v>
      </c>
      <c r="S220" s="223">
        <v>0</v>
      </c>
      <c r="T220" s="224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5" t="s">
        <v>263</v>
      </c>
      <c r="AT220" s="225" t="s">
        <v>162</v>
      </c>
      <c r="AU220" s="225" t="s">
        <v>83</v>
      </c>
      <c r="AY220" s="19" t="s">
        <v>160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9" t="s">
        <v>81</v>
      </c>
      <c r="BK220" s="226">
        <f>ROUND(I220*H220,2)</f>
        <v>0</v>
      </c>
      <c r="BL220" s="19" t="s">
        <v>263</v>
      </c>
      <c r="BM220" s="225" t="s">
        <v>5359</v>
      </c>
    </row>
    <row r="221" s="2" customFormat="1">
      <c r="A221" s="40"/>
      <c r="B221" s="41"/>
      <c r="C221" s="42"/>
      <c r="D221" s="227" t="s">
        <v>169</v>
      </c>
      <c r="E221" s="42"/>
      <c r="F221" s="228" t="s">
        <v>5360</v>
      </c>
      <c r="G221" s="42"/>
      <c r="H221" s="42"/>
      <c r="I221" s="229"/>
      <c r="J221" s="42"/>
      <c r="K221" s="42"/>
      <c r="L221" s="46"/>
      <c r="M221" s="230"/>
      <c r="N221" s="231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169</v>
      </c>
      <c r="AU221" s="19" t="s">
        <v>83</v>
      </c>
    </row>
    <row r="222" s="13" customFormat="1">
      <c r="A222" s="13"/>
      <c r="B222" s="232"/>
      <c r="C222" s="233"/>
      <c r="D222" s="234" t="s">
        <v>171</v>
      </c>
      <c r="E222" s="235" t="s">
        <v>19</v>
      </c>
      <c r="F222" s="236" t="s">
        <v>5361</v>
      </c>
      <c r="G222" s="233"/>
      <c r="H222" s="237">
        <v>34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171</v>
      </c>
      <c r="AU222" s="243" t="s">
        <v>83</v>
      </c>
      <c r="AV222" s="13" t="s">
        <v>83</v>
      </c>
      <c r="AW222" s="13" t="s">
        <v>35</v>
      </c>
      <c r="AX222" s="13" t="s">
        <v>81</v>
      </c>
      <c r="AY222" s="243" t="s">
        <v>160</v>
      </c>
    </row>
    <row r="223" s="2" customFormat="1" ht="21.75" customHeight="1">
      <c r="A223" s="40"/>
      <c r="B223" s="41"/>
      <c r="C223" s="255" t="s">
        <v>793</v>
      </c>
      <c r="D223" s="255" t="s">
        <v>242</v>
      </c>
      <c r="E223" s="256" t="s">
        <v>628</v>
      </c>
      <c r="F223" s="257" t="s">
        <v>5362</v>
      </c>
      <c r="G223" s="258" t="s">
        <v>287</v>
      </c>
      <c r="H223" s="259">
        <v>21</v>
      </c>
      <c r="I223" s="260"/>
      <c r="J223" s="261">
        <f>ROUND(I223*H223,2)</f>
        <v>0</v>
      </c>
      <c r="K223" s="257" t="s">
        <v>19</v>
      </c>
      <c r="L223" s="262"/>
      <c r="M223" s="263" t="s">
        <v>19</v>
      </c>
      <c r="N223" s="264" t="s">
        <v>44</v>
      </c>
      <c r="O223" s="86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5" t="s">
        <v>368</v>
      </c>
      <c r="AT223" s="225" t="s">
        <v>242</v>
      </c>
      <c r="AU223" s="225" t="s">
        <v>83</v>
      </c>
      <c r="AY223" s="19" t="s">
        <v>160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9" t="s">
        <v>81</v>
      </c>
      <c r="BK223" s="226">
        <f>ROUND(I223*H223,2)</f>
        <v>0</v>
      </c>
      <c r="BL223" s="19" t="s">
        <v>263</v>
      </c>
      <c r="BM223" s="225" t="s">
        <v>5363</v>
      </c>
    </row>
    <row r="224" s="2" customFormat="1" ht="16.5" customHeight="1">
      <c r="A224" s="40"/>
      <c r="B224" s="41"/>
      <c r="C224" s="255" t="s">
        <v>800</v>
      </c>
      <c r="D224" s="255" t="s">
        <v>242</v>
      </c>
      <c r="E224" s="256" t="s">
        <v>522</v>
      </c>
      <c r="F224" s="257" t="s">
        <v>5364</v>
      </c>
      <c r="G224" s="258" t="s">
        <v>287</v>
      </c>
      <c r="H224" s="259">
        <v>13</v>
      </c>
      <c r="I224" s="260"/>
      <c r="J224" s="261">
        <f>ROUND(I224*H224,2)</f>
        <v>0</v>
      </c>
      <c r="K224" s="257" t="s">
        <v>19</v>
      </c>
      <c r="L224" s="262"/>
      <c r="M224" s="263" t="s">
        <v>19</v>
      </c>
      <c r="N224" s="264" t="s">
        <v>44</v>
      </c>
      <c r="O224" s="86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5" t="s">
        <v>368</v>
      </c>
      <c r="AT224" s="225" t="s">
        <v>242</v>
      </c>
      <c r="AU224" s="225" t="s">
        <v>83</v>
      </c>
      <c r="AY224" s="19" t="s">
        <v>160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9" t="s">
        <v>81</v>
      </c>
      <c r="BK224" s="226">
        <f>ROUND(I224*H224,2)</f>
        <v>0</v>
      </c>
      <c r="BL224" s="19" t="s">
        <v>263</v>
      </c>
      <c r="BM224" s="225" t="s">
        <v>5365</v>
      </c>
    </row>
    <row r="225" s="2" customFormat="1" ht="24.15" customHeight="1">
      <c r="A225" s="40"/>
      <c r="B225" s="41"/>
      <c r="C225" s="214" t="s">
        <v>805</v>
      </c>
      <c r="D225" s="214" t="s">
        <v>162</v>
      </c>
      <c r="E225" s="215" t="s">
        <v>5366</v>
      </c>
      <c r="F225" s="216" t="s">
        <v>5367</v>
      </c>
      <c r="G225" s="217" t="s">
        <v>287</v>
      </c>
      <c r="H225" s="218">
        <v>30</v>
      </c>
      <c r="I225" s="219"/>
      <c r="J225" s="220">
        <f>ROUND(I225*H225,2)</f>
        <v>0</v>
      </c>
      <c r="K225" s="216" t="s">
        <v>166</v>
      </c>
      <c r="L225" s="46"/>
      <c r="M225" s="221" t="s">
        <v>19</v>
      </c>
      <c r="N225" s="222" t="s">
        <v>44</v>
      </c>
      <c r="O225" s="86"/>
      <c r="P225" s="223">
        <f>O225*H225</f>
        <v>0</v>
      </c>
      <c r="Q225" s="223">
        <v>0</v>
      </c>
      <c r="R225" s="223">
        <f>Q225*H225</f>
        <v>0</v>
      </c>
      <c r="S225" s="223">
        <v>0</v>
      </c>
      <c r="T225" s="224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5" t="s">
        <v>263</v>
      </c>
      <c r="AT225" s="225" t="s">
        <v>162</v>
      </c>
      <c r="AU225" s="225" t="s">
        <v>83</v>
      </c>
      <c r="AY225" s="19" t="s">
        <v>160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9" t="s">
        <v>81</v>
      </c>
      <c r="BK225" s="226">
        <f>ROUND(I225*H225,2)</f>
        <v>0</v>
      </c>
      <c r="BL225" s="19" t="s">
        <v>263</v>
      </c>
      <c r="BM225" s="225" t="s">
        <v>5368</v>
      </c>
    </row>
    <row r="226" s="2" customFormat="1">
      <c r="A226" s="40"/>
      <c r="B226" s="41"/>
      <c r="C226" s="42"/>
      <c r="D226" s="227" t="s">
        <v>169</v>
      </c>
      <c r="E226" s="42"/>
      <c r="F226" s="228" t="s">
        <v>5369</v>
      </c>
      <c r="G226" s="42"/>
      <c r="H226" s="42"/>
      <c r="I226" s="229"/>
      <c r="J226" s="42"/>
      <c r="K226" s="42"/>
      <c r="L226" s="46"/>
      <c r="M226" s="230"/>
      <c r="N226" s="231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169</v>
      </c>
      <c r="AU226" s="19" t="s">
        <v>83</v>
      </c>
    </row>
    <row r="227" s="2" customFormat="1" ht="21.75" customHeight="1">
      <c r="A227" s="40"/>
      <c r="B227" s="41"/>
      <c r="C227" s="255" t="s">
        <v>810</v>
      </c>
      <c r="D227" s="255" t="s">
        <v>242</v>
      </c>
      <c r="E227" s="256" t="s">
        <v>4230</v>
      </c>
      <c r="F227" s="257" t="s">
        <v>5370</v>
      </c>
      <c r="G227" s="258" t="s">
        <v>287</v>
      </c>
      <c r="H227" s="259">
        <v>30</v>
      </c>
      <c r="I227" s="260"/>
      <c r="J227" s="261">
        <f>ROUND(I227*H227,2)</f>
        <v>0</v>
      </c>
      <c r="K227" s="257" t="s">
        <v>19</v>
      </c>
      <c r="L227" s="262"/>
      <c r="M227" s="263" t="s">
        <v>19</v>
      </c>
      <c r="N227" s="264" t="s">
        <v>44</v>
      </c>
      <c r="O227" s="86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5" t="s">
        <v>368</v>
      </c>
      <c r="AT227" s="225" t="s">
        <v>242</v>
      </c>
      <c r="AU227" s="225" t="s">
        <v>83</v>
      </c>
      <c r="AY227" s="19" t="s">
        <v>160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9" t="s">
        <v>81</v>
      </c>
      <c r="BK227" s="226">
        <f>ROUND(I227*H227,2)</f>
        <v>0</v>
      </c>
      <c r="BL227" s="19" t="s">
        <v>263</v>
      </c>
      <c r="BM227" s="225" t="s">
        <v>5371</v>
      </c>
    </row>
    <row r="228" s="2" customFormat="1" ht="24.15" customHeight="1">
      <c r="A228" s="40"/>
      <c r="B228" s="41"/>
      <c r="C228" s="214" t="s">
        <v>815</v>
      </c>
      <c r="D228" s="214" t="s">
        <v>162</v>
      </c>
      <c r="E228" s="215" t="s">
        <v>5372</v>
      </c>
      <c r="F228" s="216" t="s">
        <v>5373</v>
      </c>
      <c r="G228" s="217" t="s">
        <v>287</v>
      </c>
      <c r="H228" s="218">
        <v>7</v>
      </c>
      <c r="I228" s="219"/>
      <c r="J228" s="220">
        <f>ROUND(I228*H228,2)</f>
        <v>0</v>
      </c>
      <c r="K228" s="216" t="s">
        <v>166</v>
      </c>
      <c r="L228" s="46"/>
      <c r="M228" s="221" t="s">
        <v>19</v>
      </c>
      <c r="N228" s="222" t="s">
        <v>44</v>
      </c>
      <c r="O228" s="86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5" t="s">
        <v>263</v>
      </c>
      <c r="AT228" s="225" t="s">
        <v>162</v>
      </c>
      <c r="AU228" s="225" t="s">
        <v>83</v>
      </c>
      <c r="AY228" s="19" t="s">
        <v>160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9" t="s">
        <v>81</v>
      </c>
      <c r="BK228" s="226">
        <f>ROUND(I228*H228,2)</f>
        <v>0</v>
      </c>
      <c r="BL228" s="19" t="s">
        <v>263</v>
      </c>
      <c r="BM228" s="225" t="s">
        <v>5374</v>
      </c>
    </row>
    <row r="229" s="2" customFormat="1">
      <c r="A229" s="40"/>
      <c r="B229" s="41"/>
      <c r="C229" s="42"/>
      <c r="D229" s="227" t="s">
        <v>169</v>
      </c>
      <c r="E229" s="42"/>
      <c r="F229" s="228" t="s">
        <v>5375</v>
      </c>
      <c r="G229" s="42"/>
      <c r="H229" s="42"/>
      <c r="I229" s="229"/>
      <c r="J229" s="42"/>
      <c r="K229" s="42"/>
      <c r="L229" s="46"/>
      <c r="M229" s="230"/>
      <c r="N229" s="231"/>
      <c r="O229" s="86"/>
      <c r="P229" s="86"/>
      <c r="Q229" s="86"/>
      <c r="R229" s="86"/>
      <c r="S229" s="86"/>
      <c r="T229" s="87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169</v>
      </c>
      <c r="AU229" s="19" t="s">
        <v>83</v>
      </c>
    </row>
    <row r="230" s="2" customFormat="1" ht="24.15" customHeight="1">
      <c r="A230" s="40"/>
      <c r="B230" s="41"/>
      <c r="C230" s="255" t="s">
        <v>820</v>
      </c>
      <c r="D230" s="255" t="s">
        <v>242</v>
      </c>
      <c r="E230" s="256" t="s">
        <v>888</v>
      </c>
      <c r="F230" s="257" t="s">
        <v>5376</v>
      </c>
      <c r="G230" s="258" t="s">
        <v>287</v>
      </c>
      <c r="H230" s="259">
        <v>7</v>
      </c>
      <c r="I230" s="260"/>
      <c r="J230" s="261">
        <f>ROUND(I230*H230,2)</f>
        <v>0</v>
      </c>
      <c r="K230" s="257" t="s">
        <v>19</v>
      </c>
      <c r="L230" s="262"/>
      <c r="M230" s="263" t="s">
        <v>19</v>
      </c>
      <c r="N230" s="264" t="s">
        <v>44</v>
      </c>
      <c r="O230" s="86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4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5" t="s">
        <v>368</v>
      </c>
      <c r="AT230" s="225" t="s">
        <v>242</v>
      </c>
      <c r="AU230" s="225" t="s">
        <v>83</v>
      </c>
      <c r="AY230" s="19" t="s">
        <v>160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9" t="s">
        <v>81</v>
      </c>
      <c r="BK230" s="226">
        <f>ROUND(I230*H230,2)</f>
        <v>0</v>
      </c>
      <c r="BL230" s="19" t="s">
        <v>263</v>
      </c>
      <c r="BM230" s="225" t="s">
        <v>5377</v>
      </c>
    </row>
    <row r="231" s="2" customFormat="1" ht="24.15" customHeight="1">
      <c r="A231" s="40"/>
      <c r="B231" s="41"/>
      <c r="C231" s="255" t="s">
        <v>823</v>
      </c>
      <c r="D231" s="255" t="s">
        <v>242</v>
      </c>
      <c r="E231" s="256" t="s">
        <v>857</v>
      </c>
      <c r="F231" s="257" t="s">
        <v>5378</v>
      </c>
      <c r="G231" s="258" t="s">
        <v>287</v>
      </c>
      <c r="H231" s="259">
        <v>186</v>
      </c>
      <c r="I231" s="260"/>
      <c r="J231" s="261">
        <f>ROUND(I231*H231,2)</f>
        <v>0</v>
      </c>
      <c r="K231" s="257" t="s">
        <v>19</v>
      </c>
      <c r="L231" s="262"/>
      <c r="M231" s="263" t="s">
        <v>19</v>
      </c>
      <c r="N231" s="264" t="s">
        <v>44</v>
      </c>
      <c r="O231" s="86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5" t="s">
        <v>368</v>
      </c>
      <c r="AT231" s="225" t="s">
        <v>242</v>
      </c>
      <c r="AU231" s="225" t="s">
        <v>83</v>
      </c>
      <c r="AY231" s="19" t="s">
        <v>160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9" t="s">
        <v>81</v>
      </c>
      <c r="BK231" s="226">
        <f>ROUND(I231*H231,2)</f>
        <v>0</v>
      </c>
      <c r="BL231" s="19" t="s">
        <v>263</v>
      </c>
      <c r="BM231" s="225" t="s">
        <v>5379</v>
      </c>
    </row>
    <row r="232" s="2" customFormat="1" ht="24.15" customHeight="1">
      <c r="A232" s="40"/>
      <c r="B232" s="41"/>
      <c r="C232" s="214" t="s">
        <v>828</v>
      </c>
      <c r="D232" s="214" t="s">
        <v>162</v>
      </c>
      <c r="E232" s="215" t="s">
        <v>5380</v>
      </c>
      <c r="F232" s="216" t="s">
        <v>5381</v>
      </c>
      <c r="G232" s="217" t="s">
        <v>287</v>
      </c>
      <c r="H232" s="218">
        <v>6</v>
      </c>
      <c r="I232" s="219"/>
      <c r="J232" s="220">
        <f>ROUND(I232*H232,2)</f>
        <v>0</v>
      </c>
      <c r="K232" s="216" t="s">
        <v>166</v>
      </c>
      <c r="L232" s="46"/>
      <c r="M232" s="221" t="s">
        <v>19</v>
      </c>
      <c r="N232" s="222" t="s">
        <v>44</v>
      </c>
      <c r="O232" s="86"/>
      <c r="P232" s="223">
        <f>O232*H232</f>
        <v>0</v>
      </c>
      <c r="Q232" s="223">
        <v>0</v>
      </c>
      <c r="R232" s="223">
        <f>Q232*H232</f>
        <v>0</v>
      </c>
      <c r="S232" s="223">
        <v>0</v>
      </c>
      <c r="T232" s="224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5" t="s">
        <v>263</v>
      </c>
      <c r="AT232" s="225" t="s">
        <v>162</v>
      </c>
      <c r="AU232" s="225" t="s">
        <v>83</v>
      </c>
      <c r="AY232" s="19" t="s">
        <v>160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9" t="s">
        <v>81</v>
      </c>
      <c r="BK232" s="226">
        <f>ROUND(I232*H232,2)</f>
        <v>0</v>
      </c>
      <c r="BL232" s="19" t="s">
        <v>263</v>
      </c>
      <c r="BM232" s="225" t="s">
        <v>5382</v>
      </c>
    </row>
    <row r="233" s="2" customFormat="1">
      <c r="A233" s="40"/>
      <c r="B233" s="41"/>
      <c r="C233" s="42"/>
      <c r="D233" s="227" t="s">
        <v>169</v>
      </c>
      <c r="E233" s="42"/>
      <c r="F233" s="228" t="s">
        <v>5383</v>
      </c>
      <c r="G233" s="42"/>
      <c r="H233" s="42"/>
      <c r="I233" s="229"/>
      <c r="J233" s="42"/>
      <c r="K233" s="42"/>
      <c r="L233" s="46"/>
      <c r="M233" s="230"/>
      <c r="N233" s="231"/>
      <c r="O233" s="86"/>
      <c r="P233" s="86"/>
      <c r="Q233" s="86"/>
      <c r="R233" s="86"/>
      <c r="S233" s="86"/>
      <c r="T233" s="87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169</v>
      </c>
      <c r="AU233" s="19" t="s">
        <v>83</v>
      </c>
    </row>
    <row r="234" s="2" customFormat="1" ht="16.5" customHeight="1">
      <c r="A234" s="40"/>
      <c r="B234" s="41"/>
      <c r="C234" s="255" t="s">
        <v>833</v>
      </c>
      <c r="D234" s="255" t="s">
        <v>242</v>
      </c>
      <c r="E234" s="256" t="s">
        <v>4236</v>
      </c>
      <c r="F234" s="257" t="s">
        <v>5384</v>
      </c>
      <c r="G234" s="258" t="s">
        <v>287</v>
      </c>
      <c r="H234" s="259">
        <v>6</v>
      </c>
      <c r="I234" s="260"/>
      <c r="J234" s="261">
        <f>ROUND(I234*H234,2)</f>
        <v>0</v>
      </c>
      <c r="K234" s="257" t="s">
        <v>19</v>
      </c>
      <c r="L234" s="262"/>
      <c r="M234" s="263" t="s">
        <v>19</v>
      </c>
      <c r="N234" s="264" t="s">
        <v>44</v>
      </c>
      <c r="O234" s="86"/>
      <c r="P234" s="223">
        <f>O234*H234</f>
        <v>0</v>
      </c>
      <c r="Q234" s="223">
        <v>0</v>
      </c>
      <c r="R234" s="223">
        <f>Q234*H234</f>
        <v>0</v>
      </c>
      <c r="S234" s="223">
        <v>0</v>
      </c>
      <c r="T234" s="224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5" t="s">
        <v>368</v>
      </c>
      <c r="AT234" s="225" t="s">
        <v>242</v>
      </c>
      <c r="AU234" s="225" t="s">
        <v>83</v>
      </c>
      <c r="AY234" s="19" t="s">
        <v>160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9" t="s">
        <v>81</v>
      </c>
      <c r="BK234" s="226">
        <f>ROUND(I234*H234,2)</f>
        <v>0</v>
      </c>
      <c r="BL234" s="19" t="s">
        <v>263</v>
      </c>
      <c r="BM234" s="225" t="s">
        <v>5385</v>
      </c>
    </row>
    <row r="235" s="2" customFormat="1" ht="16.5" customHeight="1">
      <c r="A235" s="40"/>
      <c r="B235" s="41"/>
      <c r="C235" s="214" t="s">
        <v>838</v>
      </c>
      <c r="D235" s="214" t="s">
        <v>162</v>
      </c>
      <c r="E235" s="215" t="s">
        <v>5386</v>
      </c>
      <c r="F235" s="216" t="s">
        <v>5387</v>
      </c>
      <c r="G235" s="217" t="s">
        <v>287</v>
      </c>
      <c r="H235" s="218">
        <v>7</v>
      </c>
      <c r="I235" s="219"/>
      <c r="J235" s="220">
        <f>ROUND(I235*H235,2)</f>
        <v>0</v>
      </c>
      <c r="K235" s="216" t="s">
        <v>19</v>
      </c>
      <c r="L235" s="46"/>
      <c r="M235" s="221" t="s">
        <v>19</v>
      </c>
      <c r="N235" s="222" t="s">
        <v>44</v>
      </c>
      <c r="O235" s="86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5" t="s">
        <v>263</v>
      </c>
      <c r="AT235" s="225" t="s">
        <v>162</v>
      </c>
      <c r="AU235" s="225" t="s">
        <v>83</v>
      </c>
      <c r="AY235" s="19" t="s">
        <v>160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9" t="s">
        <v>81</v>
      </c>
      <c r="BK235" s="226">
        <f>ROUND(I235*H235,2)</f>
        <v>0</v>
      </c>
      <c r="BL235" s="19" t="s">
        <v>263</v>
      </c>
      <c r="BM235" s="225" t="s">
        <v>5388</v>
      </c>
    </row>
    <row r="236" s="2" customFormat="1">
      <c r="A236" s="40"/>
      <c r="B236" s="41"/>
      <c r="C236" s="42"/>
      <c r="D236" s="234" t="s">
        <v>449</v>
      </c>
      <c r="E236" s="42"/>
      <c r="F236" s="276" t="s">
        <v>5389</v>
      </c>
      <c r="G236" s="42"/>
      <c r="H236" s="42"/>
      <c r="I236" s="229"/>
      <c r="J236" s="42"/>
      <c r="K236" s="42"/>
      <c r="L236" s="46"/>
      <c r="M236" s="230"/>
      <c r="N236" s="231"/>
      <c r="O236" s="86"/>
      <c r="P236" s="86"/>
      <c r="Q236" s="86"/>
      <c r="R236" s="86"/>
      <c r="S236" s="86"/>
      <c r="T236" s="87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449</v>
      </c>
      <c r="AU236" s="19" t="s">
        <v>83</v>
      </c>
    </row>
    <row r="237" s="2" customFormat="1" ht="24.15" customHeight="1">
      <c r="A237" s="40"/>
      <c r="B237" s="41"/>
      <c r="C237" s="214" t="s">
        <v>843</v>
      </c>
      <c r="D237" s="214" t="s">
        <v>162</v>
      </c>
      <c r="E237" s="215" t="s">
        <v>5390</v>
      </c>
      <c r="F237" s="216" t="s">
        <v>5391</v>
      </c>
      <c r="G237" s="217" t="s">
        <v>287</v>
      </c>
      <c r="H237" s="218">
        <v>1</v>
      </c>
      <c r="I237" s="219"/>
      <c r="J237" s="220">
        <f>ROUND(I237*H237,2)</f>
        <v>0</v>
      </c>
      <c r="K237" s="216" t="s">
        <v>19</v>
      </c>
      <c r="L237" s="46"/>
      <c r="M237" s="221" t="s">
        <v>19</v>
      </c>
      <c r="N237" s="222" t="s">
        <v>44</v>
      </c>
      <c r="O237" s="86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5" t="s">
        <v>263</v>
      </c>
      <c r="AT237" s="225" t="s">
        <v>162</v>
      </c>
      <c r="AU237" s="225" t="s">
        <v>83</v>
      </c>
      <c r="AY237" s="19" t="s">
        <v>160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9" t="s">
        <v>81</v>
      </c>
      <c r="BK237" s="226">
        <f>ROUND(I237*H237,2)</f>
        <v>0</v>
      </c>
      <c r="BL237" s="19" t="s">
        <v>263</v>
      </c>
      <c r="BM237" s="225" t="s">
        <v>5392</v>
      </c>
    </row>
    <row r="238" s="2" customFormat="1">
      <c r="A238" s="40"/>
      <c r="B238" s="41"/>
      <c r="C238" s="42"/>
      <c r="D238" s="234" t="s">
        <v>449</v>
      </c>
      <c r="E238" s="42"/>
      <c r="F238" s="276" t="s">
        <v>5389</v>
      </c>
      <c r="G238" s="42"/>
      <c r="H238" s="42"/>
      <c r="I238" s="229"/>
      <c r="J238" s="42"/>
      <c r="K238" s="42"/>
      <c r="L238" s="46"/>
      <c r="M238" s="230"/>
      <c r="N238" s="231"/>
      <c r="O238" s="86"/>
      <c r="P238" s="86"/>
      <c r="Q238" s="86"/>
      <c r="R238" s="86"/>
      <c r="S238" s="86"/>
      <c r="T238" s="87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449</v>
      </c>
      <c r="AU238" s="19" t="s">
        <v>83</v>
      </c>
    </row>
    <row r="239" s="2" customFormat="1" ht="21.75" customHeight="1">
      <c r="A239" s="40"/>
      <c r="B239" s="41"/>
      <c r="C239" s="214" t="s">
        <v>847</v>
      </c>
      <c r="D239" s="214" t="s">
        <v>162</v>
      </c>
      <c r="E239" s="215" t="s">
        <v>5393</v>
      </c>
      <c r="F239" s="216" t="s">
        <v>5394</v>
      </c>
      <c r="G239" s="217" t="s">
        <v>287</v>
      </c>
      <c r="H239" s="218">
        <v>1</v>
      </c>
      <c r="I239" s="219"/>
      <c r="J239" s="220">
        <f>ROUND(I239*H239,2)</f>
        <v>0</v>
      </c>
      <c r="K239" s="216" t="s">
        <v>19</v>
      </c>
      <c r="L239" s="46"/>
      <c r="M239" s="221" t="s">
        <v>19</v>
      </c>
      <c r="N239" s="222" t="s">
        <v>44</v>
      </c>
      <c r="O239" s="86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5" t="s">
        <v>263</v>
      </c>
      <c r="AT239" s="225" t="s">
        <v>162</v>
      </c>
      <c r="AU239" s="225" t="s">
        <v>83</v>
      </c>
      <c r="AY239" s="19" t="s">
        <v>160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9" t="s">
        <v>81</v>
      </c>
      <c r="BK239" s="226">
        <f>ROUND(I239*H239,2)</f>
        <v>0</v>
      </c>
      <c r="BL239" s="19" t="s">
        <v>263</v>
      </c>
      <c r="BM239" s="225" t="s">
        <v>5395</v>
      </c>
    </row>
    <row r="240" s="2" customFormat="1">
      <c r="A240" s="40"/>
      <c r="B240" s="41"/>
      <c r="C240" s="42"/>
      <c r="D240" s="234" t="s">
        <v>449</v>
      </c>
      <c r="E240" s="42"/>
      <c r="F240" s="276" t="s">
        <v>5389</v>
      </c>
      <c r="G240" s="42"/>
      <c r="H240" s="42"/>
      <c r="I240" s="229"/>
      <c r="J240" s="42"/>
      <c r="K240" s="42"/>
      <c r="L240" s="46"/>
      <c r="M240" s="230"/>
      <c r="N240" s="231"/>
      <c r="O240" s="86"/>
      <c r="P240" s="86"/>
      <c r="Q240" s="86"/>
      <c r="R240" s="86"/>
      <c r="S240" s="86"/>
      <c r="T240" s="87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449</v>
      </c>
      <c r="AU240" s="19" t="s">
        <v>83</v>
      </c>
    </row>
    <row r="241" s="2" customFormat="1" ht="16.5" customHeight="1">
      <c r="A241" s="40"/>
      <c r="B241" s="41"/>
      <c r="C241" s="214" t="s">
        <v>851</v>
      </c>
      <c r="D241" s="214" t="s">
        <v>162</v>
      </c>
      <c r="E241" s="215" t="s">
        <v>5396</v>
      </c>
      <c r="F241" s="216" t="s">
        <v>5397</v>
      </c>
      <c r="G241" s="217" t="s">
        <v>287</v>
      </c>
      <c r="H241" s="218">
        <v>11</v>
      </c>
      <c r="I241" s="219"/>
      <c r="J241" s="220">
        <f>ROUND(I241*H241,2)</f>
        <v>0</v>
      </c>
      <c r="K241" s="216" t="s">
        <v>19</v>
      </c>
      <c r="L241" s="46"/>
      <c r="M241" s="221" t="s">
        <v>19</v>
      </c>
      <c r="N241" s="222" t="s">
        <v>44</v>
      </c>
      <c r="O241" s="86"/>
      <c r="P241" s="223">
        <f>O241*H241</f>
        <v>0</v>
      </c>
      <c r="Q241" s="223">
        <v>0</v>
      </c>
      <c r="R241" s="223">
        <f>Q241*H241</f>
        <v>0</v>
      </c>
      <c r="S241" s="223">
        <v>0</v>
      </c>
      <c r="T241" s="224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5" t="s">
        <v>263</v>
      </c>
      <c r="AT241" s="225" t="s">
        <v>162</v>
      </c>
      <c r="AU241" s="225" t="s">
        <v>83</v>
      </c>
      <c r="AY241" s="19" t="s">
        <v>160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9" t="s">
        <v>81</v>
      </c>
      <c r="BK241" s="226">
        <f>ROUND(I241*H241,2)</f>
        <v>0</v>
      </c>
      <c r="BL241" s="19" t="s">
        <v>263</v>
      </c>
      <c r="BM241" s="225" t="s">
        <v>5398</v>
      </c>
    </row>
    <row r="242" s="2" customFormat="1">
      <c r="A242" s="40"/>
      <c r="B242" s="41"/>
      <c r="C242" s="42"/>
      <c r="D242" s="234" t="s">
        <v>449</v>
      </c>
      <c r="E242" s="42"/>
      <c r="F242" s="276" t="s">
        <v>5389</v>
      </c>
      <c r="G242" s="42"/>
      <c r="H242" s="42"/>
      <c r="I242" s="229"/>
      <c r="J242" s="42"/>
      <c r="K242" s="42"/>
      <c r="L242" s="46"/>
      <c r="M242" s="230"/>
      <c r="N242" s="231"/>
      <c r="O242" s="86"/>
      <c r="P242" s="86"/>
      <c r="Q242" s="86"/>
      <c r="R242" s="86"/>
      <c r="S242" s="86"/>
      <c r="T242" s="87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449</v>
      </c>
      <c r="AU242" s="19" t="s">
        <v>83</v>
      </c>
    </row>
    <row r="243" s="2" customFormat="1" ht="16.5" customHeight="1">
      <c r="A243" s="40"/>
      <c r="B243" s="41"/>
      <c r="C243" s="214" t="s">
        <v>856</v>
      </c>
      <c r="D243" s="214" t="s">
        <v>162</v>
      </c>
      <c r="E243" s="215" t="s">
        <v>5399</v>
      </c>
      <c r="F243" s="216" t="s">
        <v>5400</v>
      </c>
      <c r="G243" s="217" t="s">
        <v>287</v>
      </c>
      <c r="H243" s="218">
        <v>6</v>
      </c>
      <c r="I243" s="219"/>
      <c r="J243" s="220">
        <f>ROUND(I243*H243,2)</f>
        <v>0</v>
      </c>
      <c r="K243" s="216" t="s">
        <v>19</v>
      </c>
      <c r="L243" s="46"/>
      <c r="M243" s="221" t="s">
        <v>19</v>
      </c>
      <c r="N243" s="222" t="s">
        <v>44</v>
      </c>
      <c r="O243" s="86"/>
      <c r="P243" s="223">
        <f>O243*H243</f>
        <v>0</v>
      </c>
      <c r="Q243" s="223">
        <v>0</v>
      </c>
      <c r="R243" s="223">
        <f>Q243*H243</f>
        <v>0</v>
      </c>
      <c r="S243" s="223">
        <v>0</v>
      </c>
      <c r="T243" s="224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5" t="s">
        <v>263</v>
      </c>
      <c r="AT243" s="225" t="s">
        <v>162</v>
      </c>
      <c r="AU243" s="225" t="s">
        <v>83</v>
      </c>
      <c r="AY243" s="19" t="s">
        <v>160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9" t="s">
        <v>81</v>
      </c>
      <c r="BK243" s="226">
        <f>ROUND(I243*H243,2)</f>
        <v>0</v>
      </c>
      <c r="BL243" s="19" t="s">
        <v>263</v>
      </c>
      <c r="BM243" s="225" t="s">
        <v>5401</v>
      </c>
    </row>
    <row r="244" s="2" customFormat="1">
      <c r="A244" s="40"/>
      <c r="B244" s="41"/>
      <c r="C244" s="42"/>
      <c r="D244" s="234" t="s">
        <v>449</v>
      </c>
      <c r="E244" s="42"/>
      <c r="F244" s="276" t="s">
        <v>5389</v>
      </c>
      <c r="G244" s="42"/>
      <c r="H244" s="42"/>
      <c r="I244" s="229"/>
      <c r="J244" s="42"/>
      <c r="K244" s="42"/>
      <c r="L244" s="46"/>
      <c r="M244" s="230"/>
      <c r="N244" s="231"/>
      <c r="O244" s="86"/>
      <c r="P244" s="86"/>
      <c r="Q244" s="86"/>
      <c r="R244" s="86"/>
      <c r="S244" s="86"/>
      <c r="T244" s="87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449</v>
      </c>
      <c r="AU244" s="19" t="s">
        <v>83</v>
      </c>
    </row>
    <row r="245" s="2" customFormat="1" ht="24.15" customHeight="1">
      <c r="A245" s="40"/>
      <c r="B245" s="41"/>
      <c r="C245" s="214" t="s">
        <v>860</v>
      </c>
      <c r="D245" s="214" t="s">
        <v>162</v>
      </c>
      <c r="E245" s="215" t="s">
        <v>5402</v>
      </c>
      <c r="F245" s="216" t="s">
        <v>5403</v>
      </c>
      <c r="G245" s="217" t="s">
        <v>250</v>
      </c>
      <c r="H245" s="218">
        <v>400</v>
      </c>
      <c r="I245" s="219"/>
      <c r="J245" s="220">
        <f>ROUND(I245*H245,2)</f>
        <v>0</v>
      </c>
      <c r="K245" s="216" t="s">
        <v>166</v>
      </c>
      <c r="L245" s="46"/>
      <c r="M245" s="221" t="s">
        <v>19</v>
      </c>
      <c r="N245" s="222" t="s">
        <v>44</v>
      </c>
      <c r="O245" s="86"/>
      <c r="P245" s="223">
        <f>O245*H245</f>
        <v>0</v>
      </c>
      <c r="Q245" s="223">
        <v>0</v>
      </c>
      <c r="R245" s="223">
        <f>Q245*H245</f>
        <v>0</v>
      </c>
      <c r="S245" s="223">
        <v>0</v>
      </c>
      <c r="T245" s="224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5" t="s">
        <v>263</v>
      </c>
      <c r="AT245" s="225" t="s">
        <v>162</v>
      </c>
      <c r="AU245" s="225" t="s">
        <v>83</v>
      </c>
      <c r="AY245" s="19" t="s">
        <v>160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9" t="s">
        <v>81</v>
      </c>
      <c r="BK245" s="226">
        <f>ROUND(I245*H245,2)</f>
        <v>0</v>
      </c>
      <c r="BL245" s="19" t="s">
        <v>263</v>
      </c>
      <c r="BM245" s="225" t="s">
        <v>5404</v>
      </c>
    </row>
    <row r="246" s="2" customFormat="1">
      <c r="A246" s="40"/>
      <c r="B246" s="41"/>
      <c r="C246" s="42"/>
      <c r="D246" s="227" t="s">
        <v>169</v>
      </c>
      <c r="E246" s="42"/>
      <c r="F246" s="228" t="s">
        <v>5405</v>
      </c>
      <c r="G246" s="42"/>
      <c r="H246" s="42"/>
      <c r="I246" s="229"/>
      <c r="J246" s="42"/>
      <c r="K246" s="42"/>
      <c r="L246" s="46"/>
      <c r="M246" s="230"/>
      <c r="N246" s="231"/>
      <c r="O246" s="86"/>
      <c r="P246" s="86"/>
      <c r="Q246" s="86"/>
      <c r="R246" s="86"/>
      <c r="S246" s="86"/>
      <c r="T246" s="87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169</v>
      </c>
      <c r="AU246" s="19" t="s">
        <v>83</v>
      </c>
    </row>
    <row r="247" s="2" customFormat="1" ht="16.5" customHeight="1">
      <c r="A247" s="40"/>
      <c r="B247" s="41"/>
      <c r="C247" s="255" t="s">
        <v>865</v>
      </c>
      <c r="D247" s="255" t="s">
        <v>242</v>
      </c>
      <c r="E247" s="256" t="s">
        <v>5406</v>
      </c>
      <c r="F247" s="257" t="s">
        <v>5407</v>
      </c>
      <c r="G247" s="258" t="s">
        <v>447</v>
      </c>
      <c r="H247" s="259">
        <v>419.048</v>
      </c>
      <c r="I247" s="260"/>
      <c r="J247" s="261">
        <f>ROUND(I247*H247,2)</f>
        <v>0</v>
      </c>
      <c r="K247" s="257" t="s">
        <v>166</v>
      </c>
      <c r="L247" s="262"/>
      <c r="M247" s="263" t="s">
        <v>19</v>
      </c>
      <c r="N247" s="264" t="s">
        <v>44</v>
      </c>
      <c r="O247" s="86"/>
      <c r="P247" s="223">
        <f>O247*H247</f>
        <v>0</v>
      </c>
      <c r="Q247" s="223">
        <v>0.001</v>
      </c>
      <c r="R247" s="223">
        <f>Q247*H247</f>
        <v>0.41904800000000003</v>
      </c>
      <c r="S247" s="223">
        <v>0</v>
      </c>
      <c r="T247" s="224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5" t="s">
        <v>368</v>
      </c>
      <c r="AT247" s="225" t="s">
        <v>242</v>
      </c>
      <c r="AU247" s="225" t="s">
        <v>83</v>
      </c>
      <c r="AY247" s="19" t="s">
        <v>160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9" t="s">
        <v>81</v>
      </c>
      <c r="BK247" s="226">
        <f>ROUND(I247*H247,2)</f>
        <v>0</v>
      </c>
      <c r="BL247" s="19" t="s">
        <v>263</v>
      </c>
      <c r="BM247" s="225" t="s">
        <v>5408</v>
      </c>
    </row>
    <row r="248" s="13" customFormat="1">
      <c r="A248" s="13"/>
      <c r="B248" s="232"/>
      <c r="C248" s="233"/>
      <c r="D248" s="234" t="s">
        <v>171</v>
      </c>
      <c r="E248" s="235" t="s">
        <v>19</v>
      </c>
      <c r="F248" s="236" t="s">
        <v>5409</v>
      </c>
      <c r="G248" s="233"/>
      <c r="H248" s="237">
        <v>419.048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171</v>
      </c>
      <c r="AU248" s="243" t="s">
        <v>83</v>
      </c>
      <c r="AV248" s="13" t="s">
        <v>83</v>
      </c>
      <c r="AW248" s="13" t="s">
        <v>35</v>
      </c>
      <c r="AX248" s="13" t="s">
        <v>81</v>
      </c>
      <c r="AY248" s="243" t="s">
        <v>160</v>
      </c>
    </row>
    <row r="249" s="2" customFormat="1" ht="16.5" customHeight="1">
      <c r="A249" s="40"/>
      <c r="B249" s="41"/>
      <c r="C249" s="214" t="s">
        <v>869</v>
      </c>
      <c r="D249" s="214" t="s">
        <v>162</v>
      </c>
      <c r="E249" s="215" t="s">
        <v>5410</v>
      </c>
      <c r="F249" s="216" t="s">
        <v>5411</v>
      </c>
      <c r="G249" s="217" t="s">
        <v>287</v>
      </c>
      <c r="H249" s="218">
        <v>5</v>
      </c>
      <c r="I249" s="219"/>
      <c r="J249" s="220">
        <f>ROUND(I249*H249,2)</f>
        <v>0</v>
      </c>
      <c r="K249" s="216" t="s">
        <v>19</v>
      </c>
      <c r="L249" s="46"/>
      <c r="M249" s="221" t="s">
        <v>19</v>
      </c>
      <c r="N249" s="222" t="s">
        <v>44</v>
      </c>
      <c r="O249" s="86"/>
      <c r="P249" s="223">
        <f>O249*H249</f>
        <v>0</v>
      </c>
      <c r="Q249" s="223">
        <v>0</v>
      </c>
      <c r="R249" s="223">
        <f>Q249*H249</f>
        <v>0</v>
      </c>
      <c r="S249" s="223">
        <v>0</v>
      </c>
      <c r="T249" s="224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5" t="s">
        <v>263</v>
      </c>
      <c r="AT249" s="225" t="s">
        <v>162</v>
      </c>
      <c r="AU249" s="225" t="s">
        <v>83</v>
      </c>
      <c r="AY249" s="19" t="s">
        <v>160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9" t="s">
        <v>81</v>
      </c>
      <c r="BK249" s="226">
        <f>ROUND(I249*H249,2)</f>
        <v>0</v>
      </c>
      <c r="BL249" s="19" t="s">
        <v>263</v>
      </c>
      <c r="BM249" s="225" t="s">
        <v>5412</v>
      </c>
    </row>
    <row r="250" s="2" customFormat="1" ht="16.5" customHeight="1">
      <c r="A250" s="40"/>
      <c r="B250" s="41"/>
      <c r="C250" s="214" t="s">
        <v>875</v>
      </c>
      <c r="D250" s="214" t="s">
        <v>162</v>
      </c>
      <c r="E250" s="215" t="s">
        <v>5413</v>
      </c>
      <c r="F250" s="216" t="s">
        <v>5414</v>
      </c>
      <c r="G250" s="217" t="s">
        <v>287</v>
      </c>
      <c r="H250" s="218">
        <v>1</v>
      </c>
      <c r="I250" s="219"/>
      <c r="J250" s="220">
        <f>ROUND(I250*H250,2)</f>
        <v>0</v>
      </c>
      <c r="K250" s="216" t="s">
        <v>19</v>
      </c>
      <c r="L250" s="46"/>
      <c r="M250" s="221" t="s">
        <v>19</v>
      </c>
      <c r="N250" s="222" t="s">
        <v>44</v>
      </c>
      <c r="O250" s="86"/>
      <c r="P250" s="223">
        <f>O250*H250</f>
        <v>0</v>
      </c>
      <c r="Q250" s="223">
        <v>0</v>
      </c>
      <c r="R250" s="223">
        <f>Q250*H250</f>
        <v>0</v>
      </c>
      <c r="S250" s="223">
        <v>0</v>
      </c>
      <c r="T250" s="224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5" t="s">
        <v>263</v>
      </c>
      <c r="AT250" s="225" t="s">
        <v>162</v>
      </c>
      <c r="AU250" s="225" t="s">
        <v>83</v>
      </c>
      <c r="AY250" s="19" t="s">
        <v>160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9" t="s">
        <v>81</v>
      </c>
      <c r="BK250" s="226">
        <f>ROUND(I250*H250,2)</f>
        <v>0</v>
      </c>
      <c r="BL250" s="19" t="s">
        <v>263</v>
      </c>
      <c r="BM250" s="225" t="s">
        <v>5415</v>
      </c>
    </row>
    <row r="251" s="2" customFormat="1" ht="24.15" customHeight="1">
      <c r="A251" s="40"/>
      <c r="B251" s="41"/>
      <c r="C251" s="214" t="s">
        <v>879</v>
      </c>
      <c r="D251" s="214" t="s">
        <v>162</v>
      </c>
      <c r="E251" s="215" t="s">
        <v>5416</v>
      </c>
      <c r="F251" s="216" t="s">
        <v>5417</v>
      </c>
      <c r="G251" s="217" t="s">
        <v>287</v>
      </c>
      <c r="H251" s="218">
        <v>1</v>
      </c>
      <c r="I251" s="219"/>
      <c r="J251" s="220">
        <f>ROUND(I251*H251,2)</f>
        <v>0</v>
      </c>
      <c r="K251" s="216" t="s">
        <v>166</v>
      </c>
      <c r="L251" s="46"/>
      <c r="M251" s="221" t="s">
        <v>19</v>
      </c>
      <c r="N251" s="222" t="s">
        <v>44</v>
      </c>
      <c r="O251" s="86"/>
      <c r="P251" s="223">
        <f>O251*H251</f>
        <v>0</v>
      </c>
      <c r="Q251" s="223">
        <v>0</v>
      </c>
      <c r="R251" s="223">
        <f>Q251*H251</f>
        <v>0</v>
      </c>
      <c r="S251" s="223">
        <v>0</v>
      </c>
      <c r="T251" s="224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5" t="s">
        <v>263</v>
      </c>
      <c r="AT251" s="225" t="s">
        <v>162</v>
      </c>
      <c r="AU251" s="225" t="s">
        <v>83</v>
      </c>
      <c r="AY251" s="19" t="s">
        <v>160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9" t="s">
        <v>81</v>
      </c>
      <c r="BK251" s="226">
        <f>ROUND(I251*H251,2)</f>
        <v>0</v>
      </c>
      <c r="BL251" s="19" t="s">
        <v>263</v>
      </c>
      <c r="BM251" s="225" t="s">
        <v>5418</v>
      </c>
    </row>
    <row r="252" s="2" customFormat="1">
      <c r="A252" s="40"/>
      <c r="B252" s="41"/>
      <c r="C252" s="42"/>
      <c r="D252" s="227" t="s">
        <v>169</v>
      </c>
      <c r="E252" s="42"/>
      <c r="F252" s="228" t="s">
        <v>5419</v>
      </c>
      <c r="G252" s="42"/>
      <c r="H252" s="42"/>
      <c r="I252" s="229"/>
      <c r="J252" s="42"/>
      <c r="K252" s="42"/>
      <c r="L252" s="46"/>
      <c r="M252" s="230"/>
      <c r="N252" s="231"/>
      <c r="O252" s="86"/>
      <c r="P252" s="86"/>
      <c r="Q252" s="86"/>
      <c r="R252" s="86"/>
      <c r="S252" s="86"/>
      <c r="T252" s="87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169</v>
      </c>
      <c r="AU252" s="19" t="s">
        <v>83</v>
      </c>
    </row>
    <row r="253" s="2" customFormat="1" ht="24.15" customHeight="1">
      <c r="A253" s="40"/>
      <c r="B253" s="41"/>
      <c r="C253" s="214" t="s">
        <v>883</v>
      </c>
      <c r="D253" s="214" t="s">
        <v>162</v>
      </c>
      <c r="E253" s="215" t="s">
        <v>5420</v>
      </c>
      <c r="F253" s="216" t="s">
        <v>5421</v>
      </c>
      <c r="G253" s="217" t="s">
        <v>287</v>
      </c>
      <c r="H253" s="218">
        <v>10</v>
      </c>
      <c r="I253" s="219"/>
      <c r="J253" s="220">
        <f>ROUND(I253*H253,2)</f>
        <v>0</v>
      </c>
      <c r="K253" s="216" t="s">
        <v>166</v>
      </c>
      <c r="L253" s="46"/>
      <c r="M253" s="221" t="s">
        <v>19</v>
      </c>
      <c r="N253" s="222" t="s">
        <v>44</v>
      </c>
      <c r="O253" s="86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5" t="s">
        <v>263</v>
      </c>
      <c r="AT253" s="225" t="s">
        <v>162</v>
      </c>
      <c r="AU253" s="225" t="s">
        <v>83</v>
      </c>
      <c r="AY253" s="19" t="s">
        <v>160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9" t="s">
        <v>81</v>
      </c>
      <c r="BK253" s="226">
        <f>ROUND(I253*H253,2)</f>
        <v>0</v>
      </c>
      <c r="BL253" s="19" t="s">
        <v>263</v>
      </c>
      <c r="BM253" s="225" t="s">
        <v>5422</v>
      </c>
    </row>
    <row r="254" s="2" customFormat="1">
      <c r="A254" s="40"/>
      <c r="B254" s="41"/>
      <c r="C254" s="42"/>
      <c r="D254" s="227" t="s">
        <v>169</v>
      </c>
      <c r="E254" s="42"/>
      <c r="F254" s="228" t="s">
        <v>5423</v>
      </c>
      <c r="G254" s="42"/>
      <c r="H254" s="42"/>
      <c r="I254" s="229"/>
      <c r="J254" s="42"/>
      <c r="K254" s="42"/>
      <c r="L254" s="46"/>
      <c r="M254" s="230"/>
      <c r="N254" s="231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169</v>
      </c>
      <c r="AU254" s="19" t="s">
        <v>83</v>
      </c>
    </row>
    <row r="255" s="2" customFormat="1" ht="16.5" customHeight="1">
      <c r="A255" s="40"/>
      <c r="B255" s="41"/>
      <c r="C255" s="214" t="s">
        <v>887</v>
      </c>
      <c r="D255" s="214" t="s">
        <v>162</v>
      </c>
      <c r="E255" s="215" t="s">
        <v>5424</v>
      </c>
      <c r="F255" s="216" t="s">
        <v>5425</v>
      </c>
      <c r="G255" s="217" t="s">
        <v>250</v>
      </c>
      <c r="H255" s="218">
        <v>90</v>
      </c>
      <c r="I255" s="219"/>
      <c r="J255" s="220">
        <f>ROUND(I255*H255,2)</f>
        <v>0</v>
      </c>
      <c r="K255" s="216" t="s">
        <v>166</v>
      </c>
      <c r="L255" s="46"/>
      <c r="M255" s="221" t="s">
        <v>19</v>
      </c>
      <c r="N255" s="222" t="s">
        <v>44</v>
      </c>
      <c r="O255" s="86"/>
      <c r="P255" s="223">
        <f>O255*H255</f>
        <v>0</v>
      </c>
      <c r="Q255" s="223">
        <v>0</v>
      </c>
      <c r="R255" s="223">
        <f>Q255*H255</f>
        <v>0</v>
      </c>
      <c r="S255" s="223">
        <v>0</v>
      </c>
      <c r="T255" s="224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5" t="s">
        <v>263</v>
      </c>
      <c r="AT255" s="225" t="s">
        <v>162</v>
      </c>
      <c r="AU255" s="225" t="s">
        <v>83</v>
      </c>
      <c r="AY255" s="19" t="s">
        <v>160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9" t="s">
        <v>81</v>
      </c>
      <c r="BK255" s="226">
        <f>ROUND(I255*H255,2)</f>
        <v>0</v>
      </c>
      <c r="BL255" s="19" t="s">
        <v>263</v>
      </c>
      <c r="BM255" s="225" t="s">
        <v>5426</v>
      </c>
    </row>
    <row r="256" s="2" customFormat="1">
      <c r="A256" s="40"/>
      <c r="B256" s="41"/>
      <c r="C256" s="42"/>
      <c r="D256" s="227" t="s">
        <v>169</v>
      </c>
      <c r="E256" s="42"/>
      <c r="F256" s="228" t="s">
        <v>5427</v>
      </c>
      <c r="G256" s="42"/>
      <c r="H256" s="42"/>
      <c r="I256" s="229"/>
      <c r="J256" s="42"/>
      <c r="K256" s="42"/>
      <c r="L256" s="46"/>
      <c r="M256" s="230"/>
      <c r="N256" s="231"/>
      <c r="O256" s="86"/>
      <c r="P256" s="86"/>
      <c r="Q256" s="86"/>
      <c r="R256" s="86"/>
      <c r="S256" s="86"/>
      <c r="T256" s="87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169</v>
      </c>
      <c r="AU256" s="19" t="s">
        <v>83</v>
      </c>
    </row>
    <row r="257" s="2" customFormat="1" ht="24.15" customHeight="1">
      <c r="A257" s="40"/>
      <c r="B257" s="41"/>
      <c r="C257" s="255" t="s">
        <v>893</v>
      </c>
      <c r="D257" s="255" t="s">
        <v>242</v>
      </c>
      <c r="E257" s="256" t="s">
        <v>5428</v>
      </c>
      <c r="F257" s="257" t="s">
        <v>5429</v>
      </c>
      <c r="G257" s="258" t="s">
        <v>250</v>
      </c>
      <c r="H257" s="259">
        <v>94.5</v>
      </c>
      <c r="I257" s="260"/>
      <c r="J257" s="261">
        <f>ROUND(I257*H257,2)</f>
        <v>0</v>
      </c>
      <c r="K257" s="257" t="s">
        <v>19</v>
      </c>
      <c r="L257" s="262"/>
      <c r="M257" s="263" t="s">
        <v>19</v>
      </c>
      <c r="N257" s="264" t="s">
        <v>44</v>
      </c>
      <c r="O257" s="86"/>
      <c r="P257" s="223">
        <f>O257*H257</f>
        <v>0</v>
      </c>
      <c r="Q257" s="223">
        <v>0</v>
      </c>
      <c r="R257" s="223">
        <f>Q257*H257</f>
        <v>0</v>
      </c>
      <c r="S257" s="223">
        <v>0</v>
      </c>
      <c r="T257" s="224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5" t="s">
        <v>368</v>
      </c>
      <c r="AT257" s="225" t="s">
        <v>242</v>
      </c>
      <c r="AU257" s="225" t="s">
        <v>83</v>
      </c>
      <c r="AY257" s="19" t="s">
        <v>160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9" t="s">
        <v>81</v>
      </c>
      <c r="BK257" s="226">
        <f>ROUND(I257*H257,2)</f>
        <v>0</v>
      </c>
      <c r="BL257" s="19" t="s">
        <v>263</v>
      </c>
      <c r="BM257" s="225" t="s">
        <v>5430</v>
      </c>
    </row>
    <row r="258" s="13" customFormat="1">
      <c r="A258" s="13"/>
      <c r="B258" s="232"/>
      <c r="C258" s="233"/>
      <c r="D258" s="234" t="s">
        <v>171</v>
      </c>
      <c r="E258" s="233"/>
      <c r="F258" s="236" t="s">
        <v>5431</v>
      </c>
      <c r="G258" s="233"/>
      <c r="H258" s="237">
        <v>94.5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171</v>
      </c>
      <c r="AU258" s="243" t="s">
        <v>83</v>
      </c>
      <c r="AV258" s="13" t="s">
        <v>83</v>
      </c>
      <c r="AW258" s="13" t="s">
        <v>4</v>
      </c>
      <c r="AX258" s="13" t="s">
        <v>81</v>
      </c>
      <c r="AY258" s="243" t="s">
        <v>160</v>
      </c>
    </row>
    <row r="259" s="2" customFormat="1" ht="24.15" customHeight="1">
      <c r="A259" s="40"/>
      <c r="B259" s="41"/>
      <c r="C259" s="214" t="s">
        <v>898</v>
      </c>
      <c r="D259" s="214" t="s">
        <v>162</v>
      </c>
      <c r="E259" s="215" t="s">
        <v>5432</v>
      </c>
      <c r="F259" s="216" t="s">
        <v>5433</v>
      </c>
      <c r="G259" s="217" t="s">
        <v>213</v>
      </c>
      <c r="H259" s="218">
        <v>4.6909999999999998</v>
      </c>
      <c r="I259" s="219"/>
      <c r="J259" s="220">
        <f>ROUND(I259*H259,2)</f>
        <v>0</v>
      </c>
      <c r="K259" s="216" t="s">
        <v>166</v>
      </c>
      <c r="L259" s="46"/>
      <c r="M259" s="221" t="s">
        <v>19</v>
      </c>
      <c r="N259" s="222" t="s">
        <v>44</v>
      </c>
      <c r="O259" s="86"/>
      <c r="P259" s="223">
        <f>O259*H259</f>
        <v>0</v>
      </c>
      <c r="Q259" s="223">
        <v>0</v>
      </c>
      <c r="R259" s="223">
        <f>Q259*H259</f>
        <v>0</v>
      </c>
      <c r="S259" s="223">
        <v>0</v>
      </c>
      <c r="T259" s="224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5" t="s">
        <v>263</v>
      </c>
      <c r="AT259" s="225" t="s">
        <v>162</v>
      </c>
      <c r="AU259" s="225" t="s">
        <v>83</v>
      </c>
      <c r="AY259" s="19" t="s">
        <v>160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9" t="s">
        <v>81</v>
      </c>
      <c r="BK259" s="226">
        <f>ROUND(I259*H259,2)</f>
        <v>0</v>
      </c>
      <c r="BL259" s="19" t="s">
        <v>263</v>
      </c>
      <c r="BM259" s="225" t="s">
        <v>5434</v>
      </c>
    </row>
    <row r="260" s="2" customFormat="1">
      <c r="A260" s="40"/>
      <c r="B260" s="41"/>
      <c r="C260" s="42"/>
      <c r="D260" s="227" t="s">
        <v>169</v>
      </c>
      <c r="E260" s="42"/>
      <c r="F260" s="228" t="s">
        <v>5435</v>
      </c>
      <c r="G260" s="42"/>
      <c r="H260" s="42"/>
      <c r="I260" s="229"/>
      <c r="J260" s="42"/>
      <c r="K260" s="42"/>
      <c r="L260" s="46"/>
      <c r="M260" s="230"/>
      <c r="N260" s="231"/>
      <c r="O260" s="86"/>
      <c r="P260" s="86"/>
      <c r="Q260" s="86"/>
      <c r="R260" s="86"/>
      <c r="S260" s="86"/>
      <c r="T260" s="87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169</v>
      </c>
      <c r="AU260" s="19" t="s">
        <v>83</v>
      </c>
    </row>
    <row r="261" s="12" customFormat="1" ht="25.92" customHeight="1">
      <c r="A261" s="12"/>
      <c r="B261" s="198"/>
      <c r="C261" s="199"/>
      <c r="D261" s="200" t="s">
        <v>72</v>
      </c>
      <c r="E261" s="201" t="s">
        <v>5436</v>
      </c>
      <c r="F261" s="201" t="s">
        <v>5437</v>
      </c>
      <c r="G261" s="199"/>
      <c r="H261" s="199"/>
      <c r="I261" s="202"/>
      <c r="J261" s="203">
        <f>BK261</f>
        <v>0</v>
      </c>
      <c r="K261" s="199"/>
      <c r="L261" s="204"/>
      <c r="M261" s="205"/>
      <c r="N261" s="206"/>
      <c r="O261" s="206"/>
      <c r="P261" s="207">
        <f>SUM(P262:P275)</f>
        <v>0</v>
      </c>
      <c r="Q261" s="206"/>
      <c r="R261" s="207">
        <f>SUM(R262:R275)</f>
        <v>0</v>
      </c>
      <c r="S261" s="206"/>
      <c r="T261" s="208">
        <f>SUM(T262:T275)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209" t="s">
        <v>167</v>
      </c>
      <c r="AT261" s="210" t="s">
        <v>72</v>
      </c>
      <c r="AU261" s="210" t="s">
        <v>73</v>
      </c>
      <c r="AY261" s="209" t="s">
        <v>160</v>
      </c>
      <c r="BK261" s="211">
        <f>SUM(BK262:BK275)</f>
        <v>0</v>
      </c>
    </row>
    <row r="262" s="2" customFormat="1" ht="16.5" customHeight="1">
      <c r="A262" s="40"/>
      <c r="B262" s="41"/>
      <c r="C262" s="214" t="s">
        <v>904</v>
      </c>
      <c r="D262" s="214" t="s">
        <v>162</v>
      </c>
      <c r="E262" s="215" t="s">
        <v>4254</v>
      </c>
      <c r="F262" s="216" t="s">
        <v>4255</v>
      </c>
      <c r="G262" s="217" t="s">
        <v>3721</v>
      </c>
      <c r="H262" s="218">
        <v>32</v>
      </c>
      <c r="I262" s="219"/>
      <c r="J262" s="220">
        <f>ROUND(I262*H262,2)</f>
        <v>0</v>
      </c>
      <c r="K262" s="216" t="s">
        <v>166</v>
      </c>
      <c r="L262" s="46"/>
      <c r="M262" s="221" t="s">
        <v>19</v>
      </c>
      <c r="N262" s="222" t="s">
        <v>44</v>
      </c>
      <c r="O262" s="86"/>
      <c r="P262" s="223">
        <f>O262*H262</f>
        <v>0</v>
      </c>
      <c r="Q262" s="223">
        <v>0</v>
      </c>
      <c r="R262" s="223">
        <f>Q262*H262</f>
        <v>0</v>
      </c>
      <c r="S262" s="223">
        <v>0</v>
      </c>
      <c r="T262" s="224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5" t="s">
        <v>263</v>
      </c>
      <c r="AT262" s="225" t="s">
        <v>162</v>
      </c>
      <c r="AU262" s="225" t="s">
        <v>81</v>
      </c>
      <c r="AY262" s="19" t="s">
        <v>160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9" t="s">
        <v>81</v>
      </c>
      <c r="BK262" s="226">
        <f>ROUND(I262*H262,2)</f>
        <v>0</v>
      </c>
      <c r="BL262" s="19" t="s">
        <v>263</v>
      </c>
      <c r="BM262" s="225" t="s">
        <v>5438</v>
      </c>
    </row>
    <row r="263" s="2" customFormat="1">
      <c r="A263" s="40"/>
      <c r="B263" s="41"/>
      <c r="C263" s="42"/>
      <c r="D263" s="227" t="s">
        <v>169</v>
      </c>
      <c r="E263" s="42"/>
      <c r="F263" s="228" t="s">
        <v>4257</v>
      </c>
      <c r="G263" s="42"/>
      <c r="H263" s="42"/>
      <c r="I263" s="229"/>
      <c r="J263" s="42"/>
      <c r="K263" s="42"/>
      <c r="L263" s="46"/>
      <c r="M263" s="230"/>
      <c r="N263" s="231"/>
      <c r="O263" s="86"/>
      <c r="P263" s="86"/>
      <c r="Q263" s="86"/>
      <c r="R263" s="86"/>
      <c r="S263" s="86"/>
      <c r="T263" s="87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169</v>
      </c>
      <c r="AU263" s="19" t="s">
        <v>81</v>
      </c>
    </row>
    <row r="264" s="13" customFormat="1">
      <c r="A264" s="13"/>
      <c r="B264" s="232"/>
      <c r="C264" s="233"/>
      <c r="D264" s="234" t="s">
        <v>171</v>
      </c>
      <c r="E264" s="235" t="s">
        <v>19</v>
      </c>
      <c r="F264" s="236" t="s">
        <v>5439</v>
      </c>
      <c r="G264" s="233"/>
      <c r="H264" s="237">
        <v>32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171</v>
      </c>
      <c r="AU264" s="243" t="s">
        <v>81</v>
      </c>
      <c r="AV264" s="13" t="s">
        <v>83</v>
      </c>
      <c r="AW264" s="13" t="s">
        <v>35</v>
      </c>
      <c r="AX264" s="13" t="s">
        <v>81</v>
      </c>
      <c r="AY264" s="243" t="s">
        <v>160</v>
      </c>
    </row>
    <row r="265" s="2" customFormat="1" ht="16.5" customHeight="1">
      <c r="A265" s="40"/>
      <c r="B265" s="41"/>
      <c r="C265" s="255" t="s">
        <v>909</v>
      </c>
      <c r="D265" s="255" t="s">
        <v>242</v>
      </c>
      <c r="E265" s="256" t="s">
        <v>585</v>
      </c>
      <c r="F265" s="257" t="s">
        <v>5440</v>
      </c>
      <c r="G265" s="258" t="s">
        <v>287</v>
      </c>
      <c r="H265" s="259">
        <v>1</v>
      </c>
      <c r="I265" s="260"/>
      <c r="J265" s="261">
        <f>ROUND(I265*H265,2)</f>
        <v>0</v>
      </c>
      <c r="K265" s="257" t="s">
        <v>19</v>
      </c>
      <c r="L265" s="262"/>
      <c r="M265" s="263" t="s">
        <v>19</v>
      </c>
      <c r="N265" s="264" t="s">
        <v>44</v>
      </c>
      <c r="O265" s="86"/>
      <c r="P265" s="223">
        <f>O265*H265</f>
        <v>0</v>
      </c>
      <c r="Q265" s="223">
        <v>0</v>
      </c>
      <c r="R265" s="223">
        <f>Q265*H265</f>
        <v>0</v>
      </c>
      <c r="S265" s="223">
        <v>0</v>
      </c>
      <c r="T265" s="224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25" t="s">
        <v>368</v>
      </c>
      <c r="AT265" s="225" t="s">
        <v>242</v>
      </c>
      <c r="AU265" s="225" t="s">
        <v>81</v>
      </c>
      <c r="AY265" s="19" t="s">
        <v>160</v>
      </c>
      <c r="BE265" s="226">
        <f>IF(N265="základní",J265,0)</f>
        <v>0</v>
      </c>
      <c r="BF265" s="226">
        <f>IF(N265="snížená",J265,0)</f>
        <v>0</v>
      </c>
      <c r="BG265" s="226">
        <f>IF(N265="zákl. přenesená",J265,0)</f>
        <v>0</v>
      </c>
      <c r="BH265" s="226">
        <f>IF(N265="sníž. přenesená",J265,0)</f>
        <v>0</v>
      </c>
      <c r="BI265" s="226">
        <f>IF(N265="nulová",J265,0)</f>
        <v>0</v>
      </c>
      <c r="BJ265" s="19" t="s">
        <v>81</v>
      </c>
      <c r="BK265" s="226">
        <f>ROUND(I265*H265,2)</f>
        <v>0</v>
      </c>
      <c r="BL265" s="19" t="s">
        <v>263</v>
      </c>
      <c r="BM265" s="225" t="s">
        <v>5441</v>
      </c>
    </row>
    <row r="266" s="2" customFormat="1" ht="16.5" customHeight="1">
      <c r="A266" s="40"/>
      <c r="B266" s="41"/>
      <c r="C266" s="214" t="s">
        <v>914</v>
      </c>
      <c r="D266" s="214" t="s">
        <v>162</v>
      </c>
      <c r="E266" s="215" t="s">
        <v>5442</v>
      </c>
      <c r="F266" s="216" t="s">
        <v>5443</v>
      </c>
      <c r="G266" s="217" t="s">
        <v>3721</v>
      </c>
      <c r="H266" s="218">
        <v>8</v>
      </c>
      <c r="I266" s="219"/>
      <c r="J266" s="220">
        <f>ROUND(I266*H266,2)</f>
        <v>0</v>
      </c>
      <c r="K266" s="216" t="s">
        <v>166</v>
      </c>
      <c r="L266" s="46"/>
      <c r="M266" s="221" t="s">
        <v>19</v>
      </c>
      <c r="N266" s="222" t="s">
        <v>44</v>
      </c>
      <c r="O266" s="86"/>
      <c r="P266" s="223">
        <f>O266*H266</f>
        <v>0</v>
      </c>
      <c r="Q266" s="223">
        <v>0</v>
      </c>
      <c r="R266" s="223">
        <f>Q266*H266</f>
        <v>0</v>
      </c>
      <c r="S266" s="223">
        <v>0</v>
      </c>
      <c r="T266" s="224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5" t="s">
        <v>5444</v>
      </c>
      <c r="AT266" s="225" t="s">
        <v>162</v>
      </c>
      <c r="AU266" s="225" t="s">
        <v>81</v>
      </c>
      <c r="AY266" s="19" t="s">
        <v>160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9" t="s">
        <v>81</v>
      </c>
      <c r="BK266" s="226">
        <f>ROUND(I266*H266,2)</f>
        <v>0</v>
      </c>
      <c r="BL266" s="19" t="s">
        <v>5444</v>
      </c>
      <c r="BM266" s="225" t="s">
        <v>5445</v>
      </c>
    </row>
    <row r="267" s="2" customFormat="1">
      <c r="A267" s="40"/>
      <c r="B267" s="41"/>
      <c r="C267" s="42"/>
      <c r="D267" s="227" t="s">
        <v>169</v>
      </c>
      <c r="E267" s="42"/>
      <c r="F267" s="228" t="s">
        <v>5446</v>
      </c>
      <c r="G267" s="42"/>
      <c r="H267" s="42"/>
      <c r="I267" s="229"/>
      <c r="J267" s="42"/>
      <c r="K267" s="42"/>
      <c r="L267" s="46"/>
      <c r="M267" s="230"/>
      <c r="N267" s="231"/>
      <c r="O267" s="86"/>
      <c r="P267" s="86"/>
      <c r="Q267" s="86"/>
      <c r="R267" s="86"/>
      <c r="S267" s="86"/>
      <c r="T267" s="87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169</v>
      </c>
      <c r="AU267" s="19" t="s">
        <v>81</v>
      </c>
    </row>
    <row r="268" s="13" customFormat="1">
      <c r="A268" s="13"/>
      <c r="B268" s="232"/>
      <c r="C268" s="233"/>
      <c r="D268" s="234" t="s">
        <v>171</v>
      </c>
      <c r="E268" s="235" t="s">
        <v>19</v>
      </c>
      <c r="F268" s="236" t="s">
        <v>5447</v>
      </c>
      <c r="G268" s="233"/>
      <c r="H268" s="237">
        <v>8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171</v>
      </c>
      <c r="AU268" s="243" t="s">
        <v>81</v>
      </c>
      <c r="AV268" s="13" t="s">
        <v>83</v>
      </c>
      <c r="AW268" s="13" t="s">
        <v>35</v>
      </c>
      <c r="AX268" s="13" t="s">
        <v>81</v>
      </c>
      <c r="AY268" s="243" t="s">
        <v>160</v>
      </c>
    </row>
    <row r="269" s="2" customFormat="1" ht="16.5" customHeight="1">
      <c r="A269" s="40"/>
      <c r="B269" s="41"/>
      <c r="C269" s="214" t="s">
        <v>919</v>
      </c>
      <c r="D269" s="214" t="s">
        <v>162</v>
      </c>
      <c r="E269" s="215" t="s">
        <v>5448</v>
      </c>
      <c r="F269" s="216" t="s">
        <v>5449</v>
      </c>
      <c r="G269" s="217" t="s">
        <v>3721</v>
      </c>
      <c r="H269" s="218">
        <v>16</v>
      </c>
      <c r="I269" s="219"/>
      <c r="J269" s="220">
        <f>ROUND(I269*H269,2)</f>
        <v>0</v>
      </c>
      <c r="K269" s="216" t="s">
        <v>166</v>
      </c>
      <c r="L269" s="46"/>
      <c r="M269" s="221" t="s">
        <v>19</v>
      </c>
      <c r="N269" s="222" t="s">
        <v>44</v>
      </c>
      <c r="O269" s="86"/>
      <c r="P269" s="223">
        <f>O269*H269</f>
        <v>0</v>
      </c>
      <c r="Q269" s="223">
        <v>0</v>
      </c>
      <c r="R269" s="223">
        <f>Q269*H269</f>
        <v>0</v>
      </c>
      <c r="S269" s="223">
        <v>0</v>
      </c>
      <c r="T269" s="224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5" t="s">
        <v>5444</v>
      </c>
      <c r="AT269" s="225" t="s">
        <v>162</v>
      </c>
      <c r="AU269" s="225" t="s">
        <v>81</v>
      </c>
      <c r="AY269" s="19" t="s">
        <v>160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9" t="s">
        <v>81</v>
      </c>
      <c r="BK269" s="226">
        <f>ROUND(I269*H269,2)</f>
        <v>0</v>
      </c>
      <c r="BL269" s="19" t="s">
        <v>5444</v>
      </c>
      <c r="BM269" s="225" t="s">
        <v>5450</v>
      </c>
    </row>
    <row r="270" s="2" customFormat="1">
      <c r="A270" s="40"/>
      <c r="B270" s="41"/>
      <c r="C270" s="42"/>
      <c r="D270" s="227" t="s">
        <v>169</v>
      </c>
      <c r="E270" s="42"/>
      <c r="F270" s="228" t="s">
        <v>5451</v>
      </c>
      <c r="G270" s="42"/>
      <c r="H270" s="42"/>
      <c r="I270" s="229"/>
      <c r="J270" s="42"/>
      <c r="K270" s="42"/>
      <c r="L270" s="46"/>
      <c r="M270" s="230"/>
      <c r="N270" s="231"/>
      <c r="O270" s="86"/>
      <c r="P270" s="86"/>
      <c r="Q270" s="86"/>
      <c r="R270" s="86"/>
      <c r="S270" s="86"/>
      <c r="T270" s="87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169</v>
      </c>
      <c r="AU270" s="19" t="s">
        <v>81</v>
      </c>
    </row>
    <row r="271" s="13" customFormat="1">
      <c r="A271" s="13"/>
      <c r="B271" s="232"/>
      <c r="C271" s="233"/>
      <c r="D271" s="234" t="s">
        <v>171</v>
      </c>
      <c r="E271" s="235" t="s">
        <v>19</v>
      </c>
      <c r="F271" s="236" t="s">
        <v>5452</v>
      </c>
      <c r="G271" s="233"/>
      <c r="H271" s="237">
        <v>16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171</v>
      </c>
      <c r="AU271" s="243" t="s">
        <v>81</v>
      </c>
      <c r="AV271" s="13" t="s">
        <v>83</v>
      </c>
      <c r="AW271" s="13" t="s">
        <v>35</v>
      </c>
      <c r="AX271" s="13" t="s">
        <v>81</v>
      </c>
      <c r="AY271" s="243" t="s">
        <v>160</v>
      </c>
    </row>
    <row r="272" s="2" customFormat="1" ht="16.5" customHeight="1">
      <c r="A272" s="40"/>
      <c r="B272" s="41"/>
      <c r="C272" s="214" t="s">
        <v>1680</v>
      </c>
      <c r="D272" s="214" t="s">
        <v>162</v>
      </c>
      <c r="E272" s="215" t="s">
        <v>5453</v>
      </c>
      <c r="F272" s="216" t="s">
        <v>5454</v>
      </c>
      <c r="G272" s="217" t="s">
        <v>3721</v>
      </c>
      <c r="H272" s="218">
        <v>16</v>
      </c>
      <c r="I272" s="219"/>
      <c r="J272" s="220">
        <f>ROUND(I272*H272,2)</f>
        <v>0</v>
      </c>
      <c r="K272" s="216" t="s">
        <v>166</v>
      </c>
      <c r="L272" s="46"/>
      <c r="M272" s="221" t="s">
        <v>19</v>
      </c>
      <c r="N272" s="222" t="s">
        <v>44</v>
      </c>
      <c r="O272" s="86"/>
      <c r="P272" s="223">
        <f>O272*H272</f>
        <v>0</v>
      </c>
      <c r="Q272" s="223">
        <v>0</v>
      </c>
      <c r="R272" s="223">
        <f>Q272*H272</f>
        <v>0</v>
      </c>
      <c r="S272" s="223">
        <v>0</v>
      </c>
      <c r="T272" s="224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5" t="s">
        <v>5444</v>
      </c>
      <c r="AT272" s="225" t="s">
        <v>162</v>
      </c>
      <c r="AU272" s="225" t="s">
        <v>81</v>
      </c>
      <c r="AY272" s="19" t="s">
        <v>160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9" t="s">
        <v>81</v>
      </c>
      <c r="BK272" s="226">
        <f>ROUND(I272*H272,2)</f>
        <v>0</v>
      </c>
      <c r="BL272" s="19" t="s">
        <v>5444</v>
      </c>
      <c r="BM272" s="225" t="s">
        <v>5455</v>
      </c>
    </row>
    <row r="273" s="2" customFormat="1">
      <c r="A273" s="40"/>
      <c r="B273" s="41"/>
      <c r="C273" s="42"/>
      <c r="D273" s="227" t="s">
        <v>169</v>
      </c>
      <c r="E273" s="42"/>
      <c r="F273" s="228" t="s">
        <v>5456</v>
      </c>
      <c r="G273" s="42"/>
      <c r="H273" s="42"/>
      <c r="I273" s="229"/>
      <c r="J273" s="42"/>
      <c r="K273" s="42"/>
      <c r="L273" s="46"/>
      <c r="M273" s="230"/>
      <c r="N273" s="231"/>
      <c r="O273" s="86"/>
      <c r="P273" s="86"/>
      <c r="Q273" s="86"/>
      <c r="R273" s="86"/>
      <c r="S273" s="86"/>
      <c r="T273" s="87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169</v>
      </c>
      <c r="AU273" s="19" t="s">
        <v>81</v>
      </c>
    </row>
    <row r="274" s="13" customFormat="1">
      <c r="A274" s="13"/>
      <c r="B274" s="232"/>
      <c r="C274" s="233"/>
      <c r="D274" s="234" t="s">
        <v>171</v>
      </c>
      <c r="E274" s="235" t="s">
        <v>19</v>
      </c>
      <c r="F274" s="236" t="s">
        <v>5457</v>
      </c>
      <c r="G274" s="233"/>
      <c r="H274" s="237">
        <v>16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171</v>
      </c>
      <c r="AU274" s="243" t="s">
        <v>81</v>
      </c>
      <c r="AV274" s="13" t="s">
        <v>83</v>
      </c>
      <c r="AW274" s="13" t="s">
        <v>35</v>
      </c>
      <c r="AX274" s="13" t="s">
        <v>73</v>
      </c>
      <c r="AY274" s="243" t="s">
        <v>160</v>
      </c>
    </row>
    <row r="275" s="14" customFormat="1">
      <c r="A275" s="14"/>
      <c r="B275" s="244"/>
      <c r="C275" s="245"/>
      <c r="D275" s="234" t="s">
        <v>171</v>
      </c>
      <c r="E275" s="246" t="s">
        <v>19</v>
      </c>
      <c r="F275" s="247" t="s">
        <v>180</v>
      </c>
      <c r="G275" s="245"/>
      <c r="H275" s="248">
        <v>16</v>
      </c>
      <c r="I275" s="249"/>
      <c r="J275" s="245"/>
      <c r="K275" s="245"/>
      <c r="L275" s="250"/>
      <c r="M275" s="281"/>
      <c r="N275" s="282"/>
      <c r="O275" s="282"/>
      <c r="P275" s="282"/>
      <c r="Q275" s="282"/>
      <c r="R275" s="282"/>
      <c r="S275" s="282"/>
      <c r="T275" s="283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4" t="s">
        <v>171</v>
      </c>
      <c r="AU275" s="254" t="s">
        <v>81</v>
      </c>
      <c r="AV275" s="14" t="s">
        <v>167</v>
      </c>
      <c r="AW275" s="14" t="s">
        <v>35</v>
      </c>
      <c r="AX275" s="14" t="s">
        <v>81</v>
      </c>
      <c r="AY275" s="254" t="s">
        <v>160</v>
      </c>
    </row>
    <row r="276" s="2" customFormat="1" ht="6.96" customHeight="1">
      <c r="A276" s="40"/>
      <c r="B276" s="61"/>
      <c r="C276" s="62"/>
      <c r="D276" s="62"/>
      <c r="E276" s="62"/>
      <c r="F276" s="62"/>
      <c r="G276" s="62"/>
      <c r="H276" s="62"/>
      <c r="I276" s="62"/>
      <c r="J276" s="62"/>
      <c r="K276" s="62"/>
      <c r="L276" s="46"/>
      <c r="M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</sheetData>
  <sheetProtection sheet="1" autoFilter="0" formatColumns="0" formatRows="0" objects="1" scenarios="1" spinCount="100000" saltValue="bL5mQE7bfKiDrcqBmDWRffMv0PErPc0hu/n3Nn5x6gI67SMiJArEInusuFhWU5qYd/K2mNsmPtuOMboY5eAbzA==" hashValue="1PHJ4IBSi8UfqDSq8pUm3LSz+qusQuIkZuXbX0x6r6pl0paLy+55QyK5ssAOiFOY++9NtiQVhIFCcDXTup01/g==" algorithmName="SHA-512" password="CC35"/>
  <autoFilter ref="C87:K27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hyperlinks>
    <hyperlink ref="F92" r:id="rId1" display="https://podminky.urs.cz/item/CS_URS_2025_01/741110012"/>
    <hyperlink ref="F96" r:id="rId2" display="https://podminky.urs.cz/item/CS_URS_2025_01/741110003"/>
    <hyperlink ref="F100" r:id="rId3" display="https://podminky.urs.cz/item/CS_URS_2025_01/741112002"/>
    <hyperlink ref="F106" r:id="rId4" display="https://podminky.urs.cz/item/CS_URS_2025_01/741112067"/>
    <hyperlink ref="F109" r:id="rId5" display="https://podminky.urs.cz/item/CS_URS_2025_01/741120401"/>
    <hyperlink ref="F113" r:id="rId6" display="https://podminky.urs.cz/item/CS_URS_2025_01/741120403"/>
    <hyperlink ref="F117" r:id="rId7" display="https://podminky.urs.cz/item/CS_URS_2025_01/741120501"/>
    <hyperlink ref="F126" r:id="rId8" display="https://podminky.urs.cz/item/CS_URS_2025_01/741122122"/>
    <hyperlink ref="F135" r:id="rId9" display="https://podminky.urs.cz/item/CS_URS_2025_01/741122142"/>
    <hyperlink ref="F142" r:id="rId10" display="https://podminky.urs.cz/item/CS_URS_2025_01/741122143"/>
    <hyperlink ref="F146" r:id="rId11" display="https://podminky.urs.cz/item/CS_URS_2025_01/741124731"/>
    <hyperlink ref="F150" r:id="rId12" display="https://podminky.urs.cz/item/CS_URS_2025_01/741210103"/>
    <hyperlink ref="F160" r:id="rId13" display="https://podminky.urs.cz/item/CS_URS_2025_01/741310011"/>
    <hyperlink ref="F163" r:id="rId14" display="https://podminky.urs.cz/item/CS_URS_2025_01/741310021"/>
    <hyperlink ref="F166" r:id="rId15" display="https://podminky.urs.cz/item/CS_URS_2025_01/741310041"/>
    <hyperlink ref="F169" r:id="rId16" display="https://podminky.urs.cz/item/CS_URS_2025_01/741310101"/>
    <hyperlink ref="F172" r:id="rId17" display="https://podminky.urs.cz/item/CS_URS_2025_01/741310221"/>
    <hyperlink ref="F175" r:id="rId18" display="https://podminky.urs.cz/item/CS_URS_2025_01/741310222"/>
    <hyperlink ref="F178" r:id="rId19" display="https://podminky.urs.cz/item/CS_URS_2025_01/741310235"/>
    <hyperlink ref="F181" r:id="rId20" display="https://podminky.urs.cz/item/CS_URS_2025_01/741310238"/>
    <hyperlink ref="F184" r:id="rId21" display="https://podminky.urs.cz/item/CS_URS_2025_01/741310239"/>
    <hyperlink ref="F187" r:id="rId22" display="https://podminky.urs.cz/item/CS_URS_2025_01/741310251"/>
    <hyperlink ref="F190" r:id="rId23" display="https://podminky.urs.cz/item/CS_URS_2025_01/741310269"/>
    <hyperlink ref="F193" r:id="rId24" display="https://podminky.urs.cz/item/CS_URS_2025_01/741310411"/>
    <hyperlink ref="F196" r:id="rId25" display="https://podminky.urs.cz/item/CS_URS_2025_01/741311003"/>
    <hyperlink ref="F199" r:id="rId26" display="https://podminky.urs.cz/item/CS_URS_2025_01/741313002"/>
    <hyperlink ref="F206" r:id="rId27" display="https://podminky.urs.cz/item/CS_URS_2025_01/741313003"/>
    <hyperlink ref="F209" r:id="rId28" display="https://podminky.urs.cz/item/CS_URS_2025_01/741313084"/>
    <hyperlink ref="F212" r:id="rId29" display="https://podminky.urs.cz/item/CS_URS_2025_01/741372063"/>
    <hyperlink ref="F218" r:id="rId30" display="https://podminky.urs.cz/item/CS_URS_2025_01/741372073"/>
    <hyperlink ref="F221" r:id="rId31" display="https://podminky.urs.cz/item/CS_URS_2025_01/741372078"/>
    <hyperlink ref="F226" r:id="rId32" display="https://podminky.urs.cz/item/CS_URS_2025_01/741372079"/>
    <hyperlink ref="F229" r:id="rId33" display="https://podminky.urs.cz/item/CS_URS_2025_01/741372101"/>
    <hyperlink ref="F233" r:id="rId34" display="https://podminky.urs.cz/item/CS_URS_2025_01/741372154"/>
    <hyperlink ref="F246" r:id="rId35" display="https://podminky.urs.cz/item/CS_URS_2025_01/741410001"/>
    <hyperlink ref="F252" r:id="rId36" display="https://podminky.urs.cz/item/CS_URS_2025_01/741810003"/>
    <hyperlink ref="F254" r:id="rId37" display="https://podminky.urs.cz/item/CS_URS_2025_01/741810011"/>
    <hyperlink ref="F256" r:id="rId38" display="https://podminky.urs.cz/item/CS_URS_2025_01/741910414"/>
    <hyperlink ref="F260" r:id="rId39" display="https://podminky.urs.cz/item/CS_URS_2025_01/998741102"/>
    <hyperlink ref="F263" r:id="rId40" display="https://podminky.urs.cz/item/CS_URS_2025_01/HZS2231"/>
    <hyperlink ref="F267" r:id="rId41" display="https://podminky.urs.cz/item/CS_URS_2025_01/HZS2232"/>
    <hyperlink ref="F270" r:id="rId42" display="https://podminky.urs.cz/item/CS_URS_2025_01/HZS2492"/>
    <hyperlink ref="F273" r:id="rId43" display="https://podminky.urs.cz/item/CS_URS_2025_01/HZS423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44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102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83</v>
      </c>
    </row>
    <row r="4" s="1" customFormat="1" ht="24.96" customHeight="1">
      <c r="B4" s="22"/>
      <c r="D4" s="142" t="s">
        <v>128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a MŠ Zelené město</v>
      </c>
      <c r="F7" s="144"/>
      <c r="G7" s="144"/>
      <c r="H7" s="144"/>
      <c r="L7" s="22"/>
    </row>
    <row r="8" s="1" customFormat="1" ht="12" customHeight="1">
      <c r="B8" s="22"/>
      <c r="D8" s="144" t="s">
        <v>129</v>
      </c>
      <c r="L8" s="22"/>
    </row>
    <row r="9" s="2" customFormat="1" ht="16.5" customHeight="1">
      <c r="A9" s="40"/>
      <c r="B9" s="46"/>
      <c r="C9" s="40"/>
      <c r="D9" s="40"/>
      <c r="E9" s="145" t="s">
        <v>924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925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5458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9. 2. 2025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30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31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33</v>
      </c>
      <c r="E22" s="40"/>
      <c r="F22" s="40"/>
      <c r="G22" s="40"/>
      <c r="H22" s="40"/>
      <c r="I22" s="144" t="s">
        <v>26</v>
      </c>
      <c r="J22" s="135" t="str">
        <f>IF('Rekapitulace stavby'!AN16="","",'Rekapitulace stavby'!AN16)</f>
        <v/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tr">
        <f>IF('Rekapitulace stavby'!E17="","",'Rekapitulace stavby'!E17)</f>
        <v xml:space="preserve"> </v>
      </c>
      <c r="F23" s="40"/>
      <c r="G23" s="40"/>
      <c r="H23" s="40"/>
      <c r="I23" s="144" t="s">
        <v>29</v>
      </c>
      <c r="J23" s="135" t="str">
        <f>IF('Rekapitulace stavby'!AN17="","",'Rekapitulace stavby'!AN17)</f>
        <v/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tr">
        <f>IF('Rekapitulace stavby'!AN19="","",'Rekapitulace stavby'!AN19)</f>
        <v/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4" t="s">
        <v>29</v>
      </c>
      <c r="J26" s="135" t="str">
        <f>IF('Rekapitulace stavby'!AN20="","",'Rekapitulace stavby'!AN20)</f>
        <v/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ROUND(J92,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ROUND((SUM(BE92:BE181)),  2)</f>
        <v>0</v>
      </c>
      <c r="G35" s="40"/>
      <c r="H35" s="40"/>
      <c r="I35" s="159">
        <v>0.20999999999999999</v>
      </c>
      <c r="J35" s="158">
        <f>ROUND(((SUM(BE92:BE181))*I35),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ROUND((SUM(BF92:BF181)),  2)</f>
        <v>0</v>
      </c>
      <c r="G36" s="40"/>
      <c r="H36" s="40"/>
      <c r="I36" s="159">
        <v>0.12</v>
      </c>
      <c r="J36" s="158">
        <f>ROUND(((SUM(BF92:BF181))*I36),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ROUND((SUM(BG92:BG181)),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ROUND((SUM(BH92:BH181)),  2)</f>
        <v>0</v>
      </c>
      <c r="G38" s="40"/>
      <c r="H38" s="40"/>
      <c r="I38" s="159">
        <v>0.12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ROUND((SUM(BI92:BI181)),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131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a MŠ Zelené město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129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924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925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SO12-D.1.4.3 - Vzduchotechnika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Ul. V třešňovce 190 00 Praha 9</v>
      </c>
      <c r="G56" s="42"/>
      <c r="H56" s="42"/>
      <c r="I56" s="34" t="s">
        <v>23</v>
      </c>
      <c r="J56" s="74" t="str">
        <f>IF(J14="","",J14)</f>
        <v>9. 2. 2025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Městská část Praha 9, Sokolovská 14/324, Praha 9</v>
      </c>
      <c r="G58" s="42"/>
      <c r="H58" s="42"/>
      <c r="I58" s="34" t="s">
        <v>33</v>
      </c>
      <c r="J58" s="38" t="str">
        <f>E23</f>
        <v xml:space="preserve"> 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31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132</v>
      </c>
      <c r="D61" s="173"/>
      <c r="E61" s="173"/>
      <c r="F61" s="173"/>
      <c r="G61" s="173"/>
      <c r="H61" s="173"/>
      <c r="I61" s="173"/>
      <c r="J61" s="174" t="s">
        <v>133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J92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134</v>
      </c>
    </row>
    <row r="64" s="9" customFormat="1" ht="24.96" customHeight="1">
      <c r="A64" s="9"/>
      <c r="B64" s="176"/>
      <c r="C64" s="177"/>
      <c r="D64" s="178" t="s">
        <v>143</v>
      </c>
      <c r="E64" s="179"/>
      <c r="F64" s="179"/>
      <c r="G64" s="179"/>
      <c r="H64" s="179"/>
      <c r="I64" s="179"/>
      <c r="J64" s="180">
        <f>J93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2"/>
      <c r="C65" s="127"/>
      <c r="D65" s="183" t="s">
        <v>5459</v>
      </c>
      <c r="E65" s="184"/>
      <c r="F65" s="184"/>
      <c r="G65" s="184"/>
      <c r="H65" s="184"/>
      <c r="I65" s="184"/>
      <c r="J65" s="185">
        <f>J94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4.88" customHeight="1">
      <c r="A66" s="10"/>
      <c r="B66" s="182"/>
      <c r="C66" s="127"/>
      <c r="D66" s="183" t="s">
        <v>5460</v>
      </c>
      <c r="E66" s="184"/>
      <c r="F66" s="184"/>
      <c r="G66" s="184"/>
      <c r="H66" s="184"/>
      <c r="I66" s="184"/>
      <c r="J66" s="185">
        <f>J95</f>
        <v>0</v>
      </c>
      <c r="K66" s="127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2"/>
      <c r="C67" s="127"/>
      <c r="D67" s="183" t="s">
        <v>5461</v>
      </c>
      <c r="E67" s="184"/>
      <c r="F67" s="184"/>
      <c r="G67" s="184"/>
      <c r="H67" s="184"/>
      <c r="I67" s="184"/>
      <c r="J67" s="185">
        <f>J158</f>
        <v>0</v>
      </c>
      <c r="K67" s="127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2"/>
      <c r="C68" s="127"/>
      <c r="D68" s="183" t="s">
        <v>5462</v>
      </c>
      <c r="E68" s="184"/>
      <c r="F68" s="184"/>
      <c r="G68" s="184"/>
      <c r="H68" s="184"/>
      <c r="I68" s="184"/>
      <c r="J68" s="185">
        <f>J165</f>
        <v>0</v>
      </c>
      <c r="K68" s="127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2"/>
      <c r="C69" s="127"/>
      <c r="D69" s="183" t="s">
        <v>5463</v>
      </c>
      <c r="E69" s="184"/>
      <c r="F69" s="184"/>
      <c r="G69" s="184"/>
      <c r="H69" s="184"/>
      <c r="I69" s="184"/>
      <c r="J69" s="185">
        <f>J169</f>
        <v>0</v>
      </c>
      <c r="K69" s="127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2"/>
      <c r="C70" s="127"/>
      <c r="D70" s="183" t="s">
        <v>5464</v>
      </c>
      <c r="E70" s="184"/>
      <c r="F70" s="184"/>
      <c r="G70" s="184"/>
      <c r="H70" s="184"/>
      <c r="I70" s="184"/>
      <c r="J70" s="185">
        <f>J174</f>
        <v>0</v>
      </c>
      <c r="K70" s="127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4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4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145</v>
      </c>
      <c r="D77" s="42"/>
      <c r="E77" s="42"/>
      <c r="F77" s="42"/>
      <c r="G77" s="42"/>
      <c r="H77" s="42"/>
      <c r="I77" s="42"/>
      <c r="J77" s="42"/>
      <c r="K77" s="42"/>
      <c r="L77" s="14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4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171" t="str">
        <f>E7</f>
        <v>ZŠ a MŠ Zelené město</v>
      </c>
      <c r="F80" s="34"/>
      <c r="G80" s="34"/>
      <c r="H80" s="34"/>
      <c r="I80" s="42"/>
      <c r="J80" s="42"/>
      <c r="K80" s="42"/>
      <c r="L80" s="14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" customFormat="1" ht="12" customHeight="1">
      <c r="B81" s="23"/>
      <c r="C81" s="34" t="s">
        <v>129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2" customFormat="1" ht="16.5" customHeight="1">
      <c r="A82" s="40"/>
      <c r="B82" s="41"/>
      <c r="C82" s="42"/>
      <c r="D82" s="42"/>
      <c r="E82" s="171" t="s">
        <v>924</v>
      </c>
      <c r="F82" s="42"/>
      <c r="G82" s="42"/>
      <c r="H82" s="42"/>
      <c r="I82" s="42"/>
      <c r="J82" s="42"/>
      <c r="K82" s="42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925</v>
      </c>
      <c r="D83" s="42"/>
      <c r="E83" s="42"/>
      <c r="F83" s="42"/>
      <c r="G83" s="42"/>
      <c r="H83" s="42"/>
      <c r="I83" s="42"/>
      <c r="J83" s="42"/>
      <c r="K83" s="42"/>
      <c r="L83" s="14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71" t="str">
        <f>E11</f>
        <v>SO12-D.1.4.3 - Vzduchotechnika</v>
      </c>
      <c r="F84" s="42"/>
      <c r="G84" s="42"/>
      <c r="H84" s="42"/>
      <c r="I84" s="42"/>
      <c r="J84" s="42"/>
      <c r="K84" s="42"/>
      <c r="L84" s="14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21</v>
      </c>
      <c r="D86" s="42"/>
      <c r="E86" s="42"/>
      <c r="F86" s="29" t="str">
        <f>F14</f>
        <v>Ul. V třešňovce 190 00 Praha 9</v>
      </c>
      <c r="G86" s="42"/>
      <c r="H86" s="42"/>
      <c r="I86" s="34" t="s">
        <v>23</v>
      </c>
      <c r="J86" s="74" t="str">
        <f>IF(J14="","",J14)</f>
        <v>9. 2. 2025</v>
      </c>
      <c r="K86" s="42"/>
      <c r="L86" s="14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5.15" customHeight="1">
      <c r="A88" s="40"/>
      <c r="B88" s="41"/>
      <c r="C88" s="34" t="s">
        <v>25</v>
      </c>
      <c r="D88" s="42"/>
      <c r="E88" s="42"/>
      <c r="F88" s="29" t="str">
        <f>E17</f>
        <v>Městská část Praha 9, Sokolovská 14/324, Praha 9</v>
      </c>
      <c r="G88" s="42"/>
      <c r="H88" s="42"/>
      <c r="I88" s="34" t="s">
        <v>33</v>
      </c>
      <c r="J88" s="38" t="str">
        <f>E23</f>
        <v xml:space="preserve"> </v>
      </c>
      <c r="K88" s="42"/>
      <c r="L88" s="14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5.15" customHeight="1">
      <c r="A89" s="40"/>
      <c r="B89" s="41"/>
      <c r="C89" s="34" t="s">
        <v>31</v>
      </c>
      <c r="D89" s="42"/>
      <c r="E89" s="42"/>
      <c r="F89" s="29" t="str">
        <f>IF(E20="","",E20)</f>
        <v>Vyplň údaj</v>
      </c>
      <c r="G89" s="42"/>
      <c r="H89" s="42"/>
      <c r="I89" s="34" t="s">
        <v>36</v>
      </c>
      <c r="J89" s="38" t="str">
        <f>E26</f>
        <v xml:space="preserve"> </v>
      </c>
      <c r="K89" s="42"/>
      <c r="L89" s="14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0.32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11" customFormat="1" ht="29.28" customHeight="1">
      <c r="A91" s="187"/>
      <c r="B91" s="188"/>
      <c r="C91" s="189" t="s">
        <v>146</v>
      </c>
      <c r="D91" s="190" t="s">
        <v>58</v>
      </c>
      <c r="E91" s="190" t="s">
        <v>54</v>
      </c>
      <c r="F91" s="190" t="s">
        <v>55</v>
      </c>
      <c r="G91" s="190" t="s">
        <v>147</v>
      </c>
      <c r="H91" s="190" t="s">
        <v>148</v>
      </c>
      <c r="I91" s="190" t="s">
        <v>149</v>
      </c>
      <c r="J91" s="190" t="s">
        <v>133</v>
      </c>
      <c r="K91" s="191" t="s">
        <v>150</v>
      </c>
      <c r="L91" s="192"/>
      <c r="M91" s="94" t="s">
        <v>19</v>
      </c>
      <c r="N91" s="95" t="s">
        <v>43</v>
      </c>
      <c r="O91" s="95" t="s">
        <v>151</v>
      </c>
      <c r="P91" s="95" t="s">
        <v>152</v>
      </c>
      <c r="Q91" s="95" t="s">
        <v>153</v>
      </c>
      <c r="R91" s="95" t="s">
        <v>154</v>
      </c>
      <c r="S91" s="95" t="s">
        <v>155</v>
      </c>
      <c r="T91" s="96" t="s">
        <v>156</v>
      </c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</row>
    <row r="92" s="2" customFormat="1" ht="22.8" customHeight="1">
      <c r="A92" s="40"/>
      <c r="B92" s="41"/>
      <c r="C92" s="101" t="s">
        <v>157</v>
      </c>
      <c r="D92" s="42"/>
      <c r="E92" s="42"/>
      <c r="F92" s="42"/>
      <c r="G92" s="42"/>
      <c r="H92" s="42"/>
      <c r="I92" s="42"/>
      <c r="J92" s="193">
        <f>BK92</f>
        <v>0</v>
      </c>
      <c r="K92" s="42"/>
      <c r="L92" s="46"/>
      <c r="M92" s="97"/>
      <c r="N92" s="194"/>
      <c r="O92" s="98"/>
      <c r="P92" s="195">
        <f>P93</f>
        <v>0</v>
      </c>
      <c r="Q92" s="98"/>
      <c r="R92" s="195">
        <f>R93</f>
        <v>0.0127</v>
      </c>
      <c r="S92" s="98"/>
      <c r="T92" s="196">
        <f>T93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72</v>
      </c>
      <c r="AU92" s="19" t="s">
        <v>134</v>
      </c>
      <c r="BK92" s="197">
        <f>BK93</f>
        <v>0</v>
      </c>
    </row>
    <row r="93" s="12" customFormat="1" ht="25.92" customHeight="1">
      <c r="A93" s="12"/>
      <c r="B93" s="198"/>
      <c r="C93" s="199"/>
      <c r="D93" s="200" t="s">
        <v>72</v>
      </c>
      <c r="E93" s="201" t="s">
        <v>432</v>
      </c>
      <c r="F93" s="201" t="s">
        <v>433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P94+P158+P165+P169+P174</f>
        <v>0</v>
      </c>
      <c r="Q93" s="206"/>
      <c r="R93" s="207">
        <f>R94+R158+R165+R169+R174</f>
        <v>0.0127</v>
      </c>
      <c r="S93" s="206"/>
      <c r="T93" s="208">
        <f>T94+T158+T165+T169+T174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72</v>
      </c>
      <c r="AU93" s="210" t="s">
        <v>73</v>
      </c>
      <c r="AY93" s="209" t="s">
        <v>160</v>
      </c>
      <c r="BK93" s="211">
        <f>BK94+BK158+BK165+BK169+BK174</f>
        <v>0</v>
      </c>
    </row>
    <row r="94" s="12" customFormat="1" ht="22.8" customHeight="1">
      <c r="A94" s="12"/>
      <c r="B94" s="198"/>
      <c r="C94" s="199"/>
      <c r="D94" s="200" t="s">
        <v>72</v>
      </c>
      <c r="E94" s="212" t="s">
        <v>5465</v>
      </c>
      <c r="F94" s="212" t="s">
        <v>101</v>
      </c>
      <c r="G94" s="199"/>
      <c r="H94" s="199"/>
      <c r="I94" s="202"/>
      <c r="J94" s="213">
        <f>BK94</f>
        <v>0</v>
      </c>
      <c r="K94" s="199"/>
      <c r="L94" s="204"/>
      <c r="M94" s="205"/>
      <c r="N94" s="206"/>
      <c r="O94" s="206"/>
      <c r="P94" s="207">
        <f>P95</f>
        <v>0</v>
      </c>
      <c r="Q94" s="206"/>
      <c r="R94" s="207">
        <f>R95</f>
        <v>0.0127</v>
      </c>
      <c r="S94" s="206"/>
      <c r="T94" s="208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72</v>
      </c>
      <c r="AU94" s="210" t="s">
        <v>81</v>
      </c>
      <c r="AY94" s="209" t="s">
        <v>160</v>
      </c>
      <c r="BK94" s="211">
        <f>BK95</f>
        <v>0</v>
      </c>
    </row>
    <row r="95" s="12" customFormat="1" ht="20.88" customHeight="1">
      <c r="A95" s="12"/>
      <c r="B95" s="198"/>
      <c r="C95" s="199"/>
      <c r="D95" s="200" t="s">
        <v>72</v>
      </c>
      <c r="E95" s="212" t="s">
        <v>5466</v>
      </c>
      <c r="F95" s="212" t="s">
        <v>5467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SUM(P96:P157)</f>
        <v>0</v>
      </c>
      <c r="Q95" s="206"/>
      <c r="R95" s="207">
        <f>SUM(R96:R157)</f>
        <v>0.0127</v>
      </c>
      <c r="S95" s="206"/>
      <c r="T95" s="208">
        <f>SUM(T96:T157)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72</v>
      </c>
      <c r="AU95" s="210" t="s">
        <v>83</v>
      </c>
      <c r="AY95" s="209" t="s">
        <v>160</v>
      </c>
      <c r="BK95" s="211">
        <f>SUM(BK96:BK157)</f>
        <v>0</v>
      </c>
    </row>
    <row r="96" s="2" customFormat="1" ht="37.8" customHeight="1">
      <c r="A96" s="40"/>
      <c r="B96" s="41"/>
      <c r="C96" s="214" t="s">
        <v>81</v>
      </c>
      <c r="D96" s="214" t="s">
        <v>162</v>
      </c>
      <c r="E96" s="215" t="s">
        <v>5468</v>
      </c>
      <c r="F96" s="216" t="s">
        <v>5469</v>
      </c>
      <c r="G96" s="217" t="s">
        <v>5470</v>
      </c>
      <c r="H96" s="218">
        <v>1</v>
      </c>
      <c r="I96" s="219"/>
      <c r="J96" s="220">
        <f>ROUND(I96*H96,2)</f>
        <v>0</v>
      </c>
      <c r="K96" s="216" t="s">
        <v>19</v>
      </c>
      <c r="L96" s="46"/>
      <c r="M96" s="221" t="s">
        <v>19</v>
      </c>
      <c r="N96" s="222" t="s">
        <v>44</v>
      </c>
      <c r="O96" s="86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5" t="s">
        <v>263</v>
      </c>
      <c r="AT96" s="225" t="s">
        <v>162</v>
      </c>
      <c r="AU96" s="225" t="s">
        <v>181</v>
      </c>
      <c r="AY96" s="19" t="s">
        <v>160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9" t="s">
        <v>81</v>
      </c>
      <c r="BK96" s="226">
        <f>ROUND(I96*H96,2)</f>
        <v>0</v>
      </c>
      <c r="BL96" s="19" t="s">
        <v>263</v>
      </c>
      <c r="BM96" s="225" t="s">
        <v>5471</v>
      </c>
    </row>
    <row r="97" s="2" customFormat="1">
      <c r="A97" s="40"/>
      <c r="B97" s="41"/>
      <c r="C97" s="42"/>
      <c r="D97" s="234" t="s">
        <v>449</v>
      </c>
      <c r="E97" s="42"/>
      <c r="F97" s="276" t="s">
        <v>5472</v>
      </c>
      <c r="G97" s="42"/>
      <c r="H97" s="42"/>
      <c r="I97" s="229"/>
      <c r="J97" s="42"/>
      <c r="K97" s="42"/>
      <c r="L97" s="46"/>
      <c r="M97" s="230"/>
      <c r="N97" s="231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449</v>
      </c>
      <c r="AU97" s="19" t="s">
        <v>181</v>
      </c>
    </row>
    <row r="98" s="2" customFormat="1" ht="24.15" customHeight="1">
      <c r="A98" s="40"/>
      <c r="B98" s="41"/>
      <c r="C98" s="214" t="s">
        <v>83</v>
      </c>
      <c r="D98" s="214" t="s">
        <v>162</v>
      </c>
      <c r="E98" s="215" t="s">
        <v>5473</v>
      </c>
      <c r="F98" s="216" t="s">
        <v>5474</v>
      </c>
      <c r="G98" s="217" t="s">
        <v>5470</v>
      </c>
      <c r="H98" s="218">
        <v>1</v>
      </c>
      <c r="I98" s="219"/>
      <c r="J98" s="220">
        <f>ROUND(I98*H98,2)</f>
        <v>0</v>
      </c>
      <c r="K98" s="216" t="s">
        <v>19</v>
      </c>
      <c r="L98" s="46"/>
      <c r="M98" s="221" t="s">
        <v>19</v>
      </c>
      <c r="N98" s="222" t="s">
        <v>44</v>
      </c>
      <c r="O98" s="86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5" t="s">
        <v>263</v>
      </c>
      <c r="AT98" s="225" t="s">
        <v>162</v>
      </c>
      <c r="AU98" s="225" t="s">
        <v>181</v>
      </c>
      <c r="AY98" s="19" t="s">
        <v>160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9" t="s">
        <v>81</v>
      </c>
      <c r="BK98" s="226">
        <f>ROUND(I98*H98,2)</f>
        <v>0</v>
      </c>
      <c r="BL98" s="19" t="s">
        <v>263</v>
      </c>
      <c r="BM98" s="225" t="s">
        <v>5475</v>
      </c>
    </row>
    <row r="99" s="2" customFormat="1" ht="16.5" customHeight="1">
      <c r="A99" s="40"/>
      <c r="B99" s="41"/>
      <c r="C99" s="214" t="s">
        <v>181</v>
      </c>
      <c r="D99" s="214" t="s">
        <v>162</v>
      </c>
      <c r="E99" s="215" t="s">
        <v>5476</v>
      </c>
      <c r="F99" s="216" t="s">
        <v>5477</v>
      </c>
      <c r="G99" s="217" t="s">
        <v>5470</v>
      </c>
      <c r="H99" s="218">
        <v>1</v>
      </c>
      <c r="I99" s="219"/>
      <c r="J99" s="220">
        <f>ROUND(I99*H99,2)</f>
        <v>0</v>
      </c>
      <c r="K99" s="216" t="s">
        <v>19</v>
      </c>
      <c r="L99" s="46"/>
      <c r="M99" s="221" t="s">
        <v>19</v>
      </c>
      <c r="N99" s="222" t="s">
        <v>44</v>
      </c>
      <c r="O99" s="86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263</v>
      </c>
      <c r="AT99" s="225" t="s">
        <v>162</v>
      </c>
      <c r="AU99" s="225" t="s">
        <v>181</v>
      </c>
      <c r="AY99" s="19" t="s">
        <v>160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81</v>
      </c>
      <c r="BK99" s="226">
        <f>ROUND(I99*H99,2)</f>
        <v>0</v>
      </c>
      <c r="BL99" s="19" t="s">
        <v>263</v>
      </c>
      <c r="BM99" s="225" t="s">
        <v>5478</v>
      </c>
    </row>
    <row r="100" s="2" customFormat="1" ht="16.5" customHeight="1">
      <c r="A100" s="40"/>
      <c r="B100" s="41"/>
      <c r="C100" s="214" t="s">
        <v>167</v>
      </c>
      <c r="D100" s="214" t="s">
        <v>162</v>
      </c>
      <c r="E100" s="215" t="s">
        <v>5479</v>
      </c>
      <c r="F100" s="216" t="s">
        <v>5480</v>
      </c>
      <c r="G100" s="217" t="s">
        <v>5470</v>
      </c>
      <c r="H100" s="218">
        <v>1</v>
      </c>
      <c r="I100" s="219"/>
      <c r="J100" s="220">
        <f>ROUND(I100*H100,2)</f>
        <v>0</v>
      </c>
      <c r="K100" s="216" t="s">
        <v>19</v>
      </c>
      <c r="L100" s="46"/>
      <c r="M100" s="221" t="s">
        <v>19</v>
      </c>
      <c r="N100" s="222" t="s">
        <v>44</v>
      </c>
      <c r="O100" s="86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5" t="s">
        <v>263</v>
      </c>
      <c r="AT100" s="225" t="s">
        <v>162</v>
      </c>
      <c r="AU100" s="225" t="s">
        <v>181</v>
      </c>
      <c r="AY100" s="19" t="s">
        <v>160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9" t="s">
        <v>81</v>
      </c>
      <c r="BK100" s="226">
        <f>ROUND(I100*H100,2)</f>
        <v>0</v>
      </c>
      <c r="BL100" s="19" t="s">
        <v>263</v>
      </c>
      <c r="BM100" s="225" t="s">
        <v>5481</v>
      </c>
    </row>
    <row r="101" s="2" customFormat="1" ht="16.5" customHeight="1">
      <c r="A101" s="40"/>
      <c r="B101" s="41"/>
      <c r="C101" s="214" t="s">
        <v>192</v>
      </c>
      <c r="D101" s="214" t="s">
        <v>162</v>
      </c>
      <c r="E101" s="215" t="s">
        <v>5482</v>
      </c>
      <c r="F101" s="216" t="s">
        <v>5483</v>
      </c>
      <c r="G101" s="217" t="s">
        <v>5470</v>
      </c>
      <c r="H101" s="218">
        <v>1</v>
      </c>
      <c r="I101" s="219"/>
      <c r="J101" s="220">
        <f>ROUND(I101*H101,2)</f>
        <v>0</v>
      </c>
      <c r="K101" s="216" t="s">
        <v>19</v>
      </c>
      <c r="L101" s="46"/>
      <c r="M101" s="221" t="s">
        <v>19</v>
      </c>
      <c r="N101" s="222" t="s">
        <v>44</v>
      </c>
      <c r="O101" s="86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5" t="s">
        <v>263</v>
      </c>
      <c r="AT101" s="225" t="s">
        <v>162</v>
      </c>
      <c r="AU101" s="225" t="s">
        <v>181</v>
      </c>
      <c r="AY101" s="19" t="s">
        <v>160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9" t="s">
        <v>81</v>
      </c>
      <c r="BK101" s="226">
        <f>ROUND(I101*H101,2)</f>
        <v>0</v>
      </c>
      <c r="BL101" s="19" t="s">
        <v>263</v>
      </c>
      <c r="BM101" s="225" t="s">
        <v>5484</v>
      </c>
    </row>
    <row r="102" s="2" customFormat="1" ht="16.5" customHeight="1">
      <c r="A102" s="40"/>
      <c r="B102" s="41"/>
      <c r="C102" s="214" t="s">
        <v>198</v>
      </c>
      <c r="D102" s="214" t="s">
        <v>162</v>
      </c>
      <c r="E102" s="215" t="s">
        <v>5485</v>
      </c>
      <c r="F102" s="216" t="s">
        <v>5486</v>
      </c>
      <c r="G102" s="217" t="s">
        <v>5470</v>
      </c>
      <c r="H102" s="218">
        <v>1</v>
      </c>
      <c r="I102" s="219"/>
      <c r="J102" s="220">
        <f>ROUND(I102*H102,2)</f>
        <v>0</v>
      </c>
      <c r="K102" s="216" t="s">
        <v>19</v>
      </c>
      <c r="L102" s="46"/>
      <c r="M102" s="221" t="s">
        <v>19</v>
      </c>
      <c r="N102" s="222" t="s">
        <v>44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263</v>
      </c>
      <c r="AT102" s="225" t="s">
        <v>162</v>
      </c>
      <c r="AU102" s="225" t="s">
        <v>181</v>
      </c>
      <c r="AY102" s="19" t="s">
        <v>160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81</v>
      </c>
      <c r="BK102" s="226">
        <f>ROUND(I102*H102,2)</f>
        <v>0</v>
      </c>
      <c r="BL102" s="19" t="s">
        <v>263</v>
      </c>
      <c r="BM102" s="225" t="s">
        <v>5487</v>
      </c>
    </row>
    <row r="103" s="2" customFormat="1" ht="16.5" customHeight="1">
      <c r="A103" s="40"/>
      <c r="B103" s="41"/>
      <c r="C103" s="214" t="s">
        <v>204</v>
      </c>
      <c r="D103" s="214" t="s">
        <v>162</v>
      </c>
      <c r="E103" s="215" t="s">
        <v>5488</v>
      </c>
      <c r="F103" s="216" t="s">
        <v>5489</v>
      </c>
      <c r="G103" s="217" t="s">
        <v>5470</v>
      </c>
      <c r="H103" s="218">
        <v>1</v>
      </c>
      <c r="I103" s="219"/>
      <c r="J103" s="220">
        <f>ROUND(I103*H103,2)</f>
        <v>0</v>
      </c>
      <c r="K103" s="216" t="s">
        <v>19</v>
      </c>
      <c r="L103" s="46"/>
      <c r="M103" s="221" t="s">
        <v>19</v>
      </c>
      <c r="N103" s="222" t="s">
        <v>44</v>
      </c>
      <c r="O103" s="86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263</v>
      </c>
      <c r="AT103" s="225" t="s">
        <v>162</v>
      </c>
      <c r="AU103" s="225" t="s">
        <v>181</v>
      </c>
      <c r="AY103" s="19" t="s">
        <v>160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81</v>
      </c>
      <c r="BK103" s="226">
        <f>ROUND(I103*H103,2)</f>
        <v>0</v>
      </c>
      <c r="BL103" s="19" t="s">
        <v>263</v>
      </c>
      <c r="BM103" s="225" t="s">
        <v>5490</v>
      </c>
    </row>
    <row r="104" s="2" customFormat="1" ht="16.5" customHeight="1">
      <c r="A104" s="40"/>
      <c r="B104" s="41"/>
      <c r="C104" s="214" t="s">
        <v>210</v>
      </c>
      <c r="D104" s="214" t="s">
        <v>162</v>
      </c>
      <c r="E104" s="215" t="s">
        <v>5491</v>
      </c>
      <c r="F104" s="216" t="s">
        <v>5492</v>
      </c>
      <c r="G104" s="217" t="s">
        <v>5470</v>
      </c>
      <c r="H104" s="218">
        <v>1</v>
      </c>
      <c r="I104" s="219"/>
      <c r="J104" s="220">
        <f>ROUND(I104*H104,2)</f>
        <v>0</v>
      </c>
      <c r="K104" s="216" t="s">
        <v>19</v>
      </c>
      <c r="L104" s="46"/>
      <c r="M104" s="221" t="s">
        <v>19</v>
      </c>
      <c r="N104" s="222" t="s">
        <v>44</v>
      </c>
      <c r="O104" s="86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5" t="s">
        <v>263</v>
      </c>
      <c r="AT104" s="225" t="s">
        <v>162</v>
      </c>
      <c r="AU104" s="225" t="s">
        <v>181</v>
      </c>
      <c r="AY104" s="19" t="s">
        <v>160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9" t="s">
        <v>81</v>
      </c>
      <c r="BK104" s="226">
        <f>ROUND(I104*H104,2)</f>
        <v>0</v>
      </c>
      <c r="BL104" s="19" t="s">
        <v>263</v>
      </c>
      <c r="BM104" s="225" t="s">
        <v>5493</v>
      </c>
    </row>
    <row r="105" s="2" customFormat="1" ht="24.15" customHeight="1">
      <c r="A105" s="40"/>
      <c r="B105" s="41"/>
      <c r="C105" s="214" t="s">
        <v>217</v>
      </c>
      <c r="D105" s="214" t="s">
        <v>162</v>
      </c>
      <c r="E105" s="215" t="s">
        <v>5494</v>
      </c>
      <c r="F105" s="216" t="s">
        <v>5495</v>
      </c>
      <c r="G105" s="217" t="s">
        <v>165</v>
      </c>
      <c r="H105" s="218">
        <v>130</v>
      </c>
      <c r="I105" s="219"/>
      <c r="J105" s="220">
        <f>ROUND(I105*H105,2)</f>
        <v>0</v>
      </c>
      <c r="K105" s="216" t="s">
        <v>19</v>
      </c>
      <c r="L105" s="46"/>
      <c r="M105" s="221" t="s">
        <v>19</v>
      </c>
      <c r="N105" s="222" t="s">
        <v>44</v>
      </c>
      <c r="O105" s="86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263</v>
      </c>
      <c r="AT105" s="225" t="s">
        <v>162</v>
      </c>
      <c r="AU105" s="225" t="s">
        <v>181</v>
      </c>
      <c r="AY105" s="19" t="s">
        <v>160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81</v>
      </c>
      <c r="BK105" s="226">
        <f>ROUND(I105*H105,2)</f>
        <v>0</v>
      </c>
      <c r="BL105" s="19" t="s">
        <v>263</v>
      </c>
      <c r="BM105" s="225" t="s">
        <v>5496</v>
      </c>
    </row>
    <row r="106" s="2" customFormat="1" ht="24.15" customHeight="1">
      <c r="A106" s="40"/>
      <c r="B106" s="41"/>
      <c r="C106" s="214" t="s">
        <v>223</v>
      </c>
      <c r="D106" s="214" t="s">
        <v>162</v>
      </c>
      <c r="E106" s="215" t="s">
        <v>5497</v>
      </c>
      <c r="F106" s="216" t="s">
        <v>5498</v>
      </c>
      <c r="G106" s="217" t="s">
        <v>5499</v>
      </c>
      <c r="H106" s="218">
        <v>8</v>
      </c>
      <c r="I106" s="219"/>
      <c r="J106" s="220">
        <f>ROUND(I106*H106,2)</f>
        <v>0</v>
      </c>
      <c r="K106" s="216" t="s">
        <v>19</v>
      </c>
      <c r="L106" s="46"/>
      <c r="M106" s="221" t="s">
        <v>19</v>
      </c>
      <c r="N106" s="222" t="s">
        <v>44</v>
      </c>
      <c r="O106" s="86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263</v>
      </c>
      <c r="AT106" s="225" t="s">
        <v>162</v>
      </c>
      <c r="AU106" s="225" t="s">
        <v>181</v>
      </c>
      <c r="AY106" s="19" t="s">
        <v>160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81</v>
      </c>
      <c r="BK106" s="226">
        <f>ROUND(I106*H106,2)</f>
        <v>0</v>
      </c>
      <c r="BL106" s="19" t="s">
        <v>263</v>
      </c>
      <c r="BM106" s="225" t="s">
        <v>5500</v>
      </c>
    </row>
    <row r="107" s="2" customFormat="1" ht="24.15" customHeight="1">
      <c r="A107" s="40"/>
      <c r="B107" s="41"/>
      <c r="C107" s="214" t="s">
        <v>229</v>
      </c>
      <c r="D107" s="214" t="s">
        <v>162</v>
      </c>
      <c r="E107" s="215" t="s">
        <v>5501</v>
      </c>
      <c r="F107" s="216" t="s">
        <v>5502</v>
      </c>
      <c r="G107" s="217" t="s">
        <v>5499</v>
      </c>
      <c r="H107" s="218">
        <v>120</v>
      </c>
      <c r="I107" s="219"/>
      <c r="J107" s="220">
        <f>ROUND(I107*H107,2)</f>
        <v>0</v>
      </c>
      <c r="K107" s="216" t="s">
        <v>19</v>
      </c>
      <c r="L107" s="46"/>
      <c r="M107" s="221" t="s">
        <v>19</v>
      </c>
      <c r="N107" s="222" t="s">
        <v>44</v>
      </c>
      <c r="O107" s="86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263</v>
      </c>
      <c r="AT107" s="225" t="s">
        <v>162</v>
      </c>
      <c r="AU107" s="225" t="s">
        <v>181</v>
      </c>
      <c r="AY107" s="19" t="s">
        <v>160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81</v>
      </c>
      <c r="BK107" s="226">
        <f>ROUND(I107*H107,2)</f>
        <v>0</v>
      </c>
      <c r="BL107" s="19" t="s">
        <v>263</v>
      </c>
      <c r="BM107" s="225" t="s">
        <v>5503</v>
      </c>
    </row>
    <row r="108" s="2" customFormat="1" ht="24.15" customHeight="1">
      <c r="A108" s="40"/>
      <c r="B108" s="41"/>
      <c r="C108" s="214" t="s">
        <v>8</v>
      </c>
      <c r="D108" s="214" t="s">
        <v>162</v>
      </c>
      <c r="E108" s="215" t="s">
        <v>5504</v>
      </c>
      <c r="F108" s="216" t="s">
        <v>5505</v>
      </c>
      <c r="G108" s="217" t="s">
        <v>5499</v>
      </c>
      <c r="H108" s="218">
        <v>110</v>
      </c>
      <c r="I108" s="219"/>
      <c r="J108" s="220">
        <f>ROUND(I108*H108,2)</f>
        <v>0</v>
      </c>
      <c r="K108" s="216" t="s">
        <v>19</v>
      </c>
      <c r="L108" s="46"/>
      <c r="M108" s="221" t="s">
        <v>19</v>
      </c>
      <c r="N108" s="222" t="s">
        <v>44</v>
      </c>
      <c r="O108" s="86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263</v>
      </c>
      <c r="AT108" s="225" t="s">
        <v>162</v>
      </c>
      <c r="AU108" s="225" t="s">
        <v>181</v>
      </c>
      <c r="AY108" s="19" t="s">
        <v>160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81</v>
      </c>
      <c r="BK108" s="226">
        <f>ROUND(I108*H108,2)</f>
        <v>0</v>
      </c>
      <c r="BL108" s="19" t="s">
        <v>263</v>
      </c>
      <c r="BM108" s="225" t="s">
        <v>5506</v>
      </c>
    </row>
    <row r="109" s="2" customFormat="1" ht="24.15" customHeight="1">
      <c r="A109" s="40"/>
      <c r="B109" s="41"/>
      <c r="C109" s="214" t="s">
        <v>241</v>
      </c>
      <c r="D109" s="214" t="s">
        <v>162</v>
      </c>
      <c r="E109" s="215" t="s">
        <v>5507</v>
      </c>
      <c r="F109" s="216" t="s">
        <v>5508</v>
      </c>
      <c r="G109" s="217" t="s">
        <v>5499</v>
      </c>
      <c r="H109" s="218">
        <v>6</v>
      </c>
      <c r="I109" s="219"/>
      <c r="J109" s="220">
        <f>ROUND(I109*H109,2)</f>
        <v>0</v>
      </c>
      <c r="K109" s="216" t="s">
        <v>19</v>
      </c>
      <c r="L109" s="46"/>
      <c r="M109" s="221" t="s">
        <v>19</v>
      </c>
      <c r="N109" s="222" t="s">
        <v>44</v>
      </c>
      <c r="O109" s="86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5" t="s">
        <v>263</v>
      </c>
      <c r="AT109" s="225" t="s">
        <v>162</v>
      </c>
      <c r="AU109" s="225" t="s">
        <v>181</v>
      </c>
      <c r="AY109" s="19" t="s">
        <v>160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9" t="s">
        <v>81</v>
      </c>
      <c r="BK109" s="226">
        <f>ROUND(I109*H109,2)</f>
        <v>0</v>
      </c>
      <c r="BL109" s="19" t="s">
        <v>263</v>
      </c>
      <c r="BM109" s="225" t="s">
        <v>5509</v>
      </c>
    </row>
    <row r="110" s="2" customFormat="1" ht="24.15" customHeight="1">
      <c r="A110" s="40"/>
      <c r="B110" s="41"/>
      <c r="C110" s="214" t="s">
        <v>247</v>
      </c>
      <c r="D110" s="214" t="s">
        <v>162</v>
      </c>
      <c r="E110" s="215" t="s">
        <v>5510</v>
      </c>
      <c r="F110" s="216" t="s">
        <v>5511</v>
      </c>
      <c r="G110" s="217" t="s">
        <v>5499</v>
      </c>
      <c r="H110" s="218">
        <v>270</v>
      </c>
      <c r="I110" s="219"/>
      <c r="J110" s="220">
        <f>ROUND(I110*H110,2)</f>
        <v>0</v>
      </c>
      <c r="K110" s="216" t="s">
        <v>19</v>
      </c>
      <c r="L110" s="46"/>
      <c r="M110" s="221" t="s">
        <v>19</v>
      </c>
      <c r="N110" s="222" t="s">
        <v>44</v>
      </c>
      <c r="O110" s="86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5" t="s">
        <v>263</v>
      </c>
      <c r="AT110" s="225" t="s">
        <v>162</v>
      </c>
      <c r="AU110" s="225" t="s">
        <v>181</v>
      </c>
      <c r="AY110" s="19" t="s">
        <v>160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9" t="s">
        <v>81</v>
      </c>
      <c r="BK110" s="226">
        <f>ROUND(I110*H110,2)</f>
        <v>0</v>
      </c>
      <c r="BL110" s="19" t="s">
        <v>263</v>
      </c>
      <c r="BM110" s="225" t="s">
        <v>5512</v>
      </c>
    </row>
    <row r="111" s="2" customFormat="1" ht="24.15" customHeight="1">
      <c r="A111" s="40"/>
      <c r="B111" s="41"/>
      <c r="C111" s="214" t="s">
        <v>254</v>
      </c>
      <c r="D111" s="214" t="s">
        <v>162</v>
      </c>
      <c r="E111" s="215" t="s">
        <v>5513</v>
      </c>
      <c r="F111" s="216" t="s">
        <v>5514</v>
      </c>
      <c r="G111" s="217" t="s">
        <v>5499</v>
      </c>
      <c r="H111" s="218">
        <v>10</v>
      </c>
      <c r="I111" s="219"/>
      <c r="J111" s="220">
        <f>ROUND(I111*H111,2)</f>
        <v>0</v>
      </c>
      <c r="K111" s="216" t="s">
        <v>19</v>
      </c>
      <c r="L111" s="46"/>
      <c r="M111" s="221" t="s">
        <v>19</v>
      </c>
      <c r="N111" s="222" t="s">
        <v>44</v>
      </c>
      <c r="O111" s="86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263</v>
      </c>
      <c r="AT111" s="225" t="s">
        <v>162</v>
      </c>
      <c r="AU111" s="225" t="s">
        <v>181</v>
      </c>
      <c r="AY111" s="19" t="s">
        <v>160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81</v>
      </c>
      <c r="BK111" s="226">
        <f>ROUND(I111*H111,2)</f>
        <v>0</v>
      </c>
      <c r="BL111" s="19" t="s">
        <v>263</v>
      </c>
      <c r="BM111" s="225" t="s">
        <v>5515</v>
      </c>
    </row>
    <row r="112" s="2" customFormat="1" ht="24.15" customHeight="1">
      <c r="A112" s="40"/>
      <c r="B112" s="41"/>
      <c r="C112" s="214" t="s">
        <v>263</v>
      </c>
      <c r="D112" s="214" t="s">
        <v>162</v>
      </c>
      <c r="E112" s="215" t="s">
        <v>5516</v>
      </c>
      <c r="F112" s="216" t="s">
        <v>5517</v>
      </c>
      <c r="G112" s="217" t="s">
        <v>5499</v>
      </c>
      <c r="H112" s="218">
        <v>24</v>
      </c>
      <c r="I112" s="219"/>
      <c r="J112" s="220">
        <f>ROUND(I112*H112,2)</f>
        <v>0</v>
      </c>
      <c r="K112" s="216" t="s">
        <v>19</v>
      </c>
      <c r="L112" s="46"/>
      <c r="M112" s="221" t="s">
        <v>19</v>
      </c>
      <c r="N112" s="222" t="s">
        <v>44</v>
      </c>
      <c r="O112" s="86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5" t="s">
        <v>263</v>
      </c>
      <c r="AT112" s="225" t="s">
        <v>162</v>
      </c>
      <c r="AU112" s="225" t="s">
        <v>181</v>
      </c>
      <c r="AY112" s="19" t="s">
        <v>160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9" t="s">
        <v>81</v>
      </c>
      <c r="BK112" s="226">
        <f>ROUND(I112*H112,2)</f>
        <v>0</v>
      </c>
      <c r="BL112" s="19" t="s">
        <v>263</v>
      </c>
      <c r="BM112" s="225" t="s">
        <v>5518</v>
      </c>
    </row>
    <row r="113" s="2" customFormat="1" ht="33" customHeight="1">
      <c r="A113" s="40"/>
      <c r="B113" s="41"/>
      <c r="C113" s="214" t="s">
        <v>272</v>
      </c>
      <c r="D113" s="214" t="s">
        <v>162</v>
      </c>
      <c r="E113" s="215" t="s">
        <v>5519</v>
      </c>
      <c r="F113" s="216" t="s">
        <v>5520</v>
      </c>
      <c r="G113" s="217" t="s">
        <v>5499</v>
      </c>
      <c r="H113" s="218">
        <v>10</v>
      </c>
      <c r="I113" s="219"/>
      <c r="J113" s="220">
        <f>ROUND(I113*H113,2)</f>
        <v>0</v>
      </c>
      <c r="K113" s="216" t="s">
        <v>19</v>
      </c>
      <c r="L113" s="46"/>
      <c r="M113" s="221" t="s">
        <v>19</v>
      </c>
      <c r="N113" s="222" t="s">
        <v>44</v>
      </c>
      <c r="O113" s="86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5" t="s">
        <v>263</v>
      </c>
      <c r="AT113" s="225" t="s">
        <v>162</v>
      </c>
      <c r="AU113" s="225" t="s">
        <v>181</v>
      </c>
      <c r="AY113" s="19" t="s">
        <v>160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9" t="s">
        <v>81</v>
      </c>
      <c r="BK113" s="226">
        <f>ROUND(I113*H113,2)</f>
        <v>0</v>
      </c>
      <c r="BL113" s="19" t="s">
        <v>263</v>
      </c>
      <c r="BM113" s="225" t="s">
        <v>5521</v>
      </c>
    </row>
    <row r="114" s="2" customFormat="1" ht="33" customHeight="1">
      <c r="A114" s="40"/>
      <c r="B114" s="41"/>
      <c r="C114" s="214" t="s">
        <v>277</v>
      </c>
      <c r="D114" s="214" t="s">
        <v>162</v>
      </c>
      <c r="E114" s="215" t="s">
        <v>5522</v>
      </c>
      <c r="F114" s="216" t="s">
        <v>5523</v>
      </c>
      <c r="G114" s="217" t="s">
        <v>5499</v>
      </c>
      <c r="H114" s="218">
        <v>25</v>
      </c>
      <c r="I114" s="219"/>
      <c r="J114" s="220">
        <f>ROUND(I114*H114,2)</f>
        <v>0</v>
      </c>
      <c r="K114" s="216" t="s">
        <v>19</v>
      </c>
      <c r="L114" s="46"/>
      <c r="M114" s="221" t="s">
        <v>19</v>
      </c>
      <c r="N114" s="222" t="s">
        <v>44</v>
      </c>
      <c r="O114" s="86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5" t="s">
        <v>263</v>
      </c>
      <c r="AT114" s="225" t="s">
        <v>162</v>
      </c>
      <c r="AU114" s="225" t="s">
        <v>181</v>
      </c>
      <c r="AY114" s="19" t="s">
        <v>160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9" t="s">
        <v>81</v>
      </c>
      <c r="BK114" s="226">
        <f>ROUND(I114*H114,2)</f>
        <v>0</v>
      </c>
      <c r="BL114" s="19" t="s">
        <v>263</v>
      </c>
      <c r="BM114" s="225" t="s">
        <v>5524</v>
      </c>
    </row>
    <row r="115" s="2" customFormat="1" ht="33" customHeight="1">
      <c r="A115" s="40"/>
      <c r="B115" s="41"/>
      <c r="C115" s="214" t="s">
        <v>284</v>
      </c>
      <c r="D115" s="214" t="s">
        <v>162</v>
      </c>
      <c r="E115" s="215" t="s">
        <v>5525</v>
      </c>
      <c r="F115" s="216" t="s">
        <v>5526</v>
      </c>
      <c r="G115" s="217" t="s">
        <v>5499</v>
      </c>
      <c r="H115" s="218">
        <v>5</v>
      </c>
      <c r="I115" s="219"/>
      <c r="J115" s="220">
        <f>ROUND(I115*H115,2)</f>
        <v>0</v>
      </c>
      <c r="K115" s="216" t="s">
        <v>19</v>
      </c>
      <c r="L115" s="46"/>
      <c r="M115" s="221" t="s">
        <v>19</v>
      </c>
      <c r="N115" s="222" t="s">
        <v>44</v>
      </c>
      <c r="O115" s="86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5" t="s">
        <v>263</v>
      </c>
      <c r="AT115" s="225" t="s">
        <v>162</v>
      </c>
      <c r="AU115" s="225" t="s">
        <v>181</v>
      </c>
      <c r="AY115" s="19" t="s">
        <v>160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9" t="s">
        <v>81</v>
      </c>
      <c r="BK115" s="226">
        <f>ROUND(I115*H115,2)</f>
        <v>0</v>
      </c>
      <c r="BL115" s="19" t="s">
        <v>263</v>
      </c>
      <c r="BM115" s="225" t="s">
        <v>5527</v>
      </c>
    </row>
    <row r="116" s="2" customFormat="1" ht="16.5" customHeight="1">
      <c r="A116" s="40"/>
      <c r="B116" s="41"/>
      <c r="C116" s="214" t="s">
        <v>291</v>
      </c>
      <c r="D116" s="214" t="s">
        <v>162</v>
      </c>
      <c r="E116" s="215" t="s">
        <v>5528</v>
      </c>
      <c r="F116" s="216" t="s">
        <v>5529</v>
      </c>
      <c r="G116" s="217" t="s">
        <v>5470</v>
      </c>
      <c r="H116" s="218">
        <v>12</v>
      </c>
      <c r="I116" s="219"/>
      <c r="J116" s="220">
        <f>ROUND(I116*H116,2)</f>
        <v>0</v>
      </c>
      <c r="K116" s="216" t="s">
        <v>19</v>
      </c>
      <c r="L116" s="46"/>
      <c r="M116" s="221" t="s">
        <v>19</v>
      </c>
      <c r="N116" s="222" t="s">
        <v>44</v>
      </c>
      <c r="O116" s="86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263</v>
      </c>
      <c r="AT116" s="225" t="s">
        <v>162</v>
      </c>
      <c r="AU116" s="225" t="s">
        <v>181</v>
      </c>
      <c r="AY116" s="19" t="s">
        <v>160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81</v>
      </c>
      <c r="BK116" s="226">
        <f>ROUND(I116*H116,2)</f>
        <v>0</v>
      </c>
      <c r="BL116" s="19" t="s">
        <v>263</v>
      </c>
      <c r="BM116" s="225" t="s">
        <v>5530</v>
      </c>
    </row>
    <row r="117" s="2" customFormat="1" ht="16.5" customHeight="1">
      <c r="A117" s="40"/>
      <c r="B117" s="41"/>
      <c r="C117" s="214" t="s">
        <v>7</v>
      </c>
      <c r="D117" s="214" t="s">
        <v>162</v>
      </c>
      <c r="E117" s="215" t="s">
        <v>5531</v>
      </c>
      <c r="F117" s="216" t="s">
        <v>5532</v>
      </c>
      <c r="G117" s="217" t="s">
        <v>5470</v>
      </c>
      <c r="H117" s="218">
        <v>5</v>
      </c>
      <c r="I117" s="219"/>
      <c r="J117" s="220">
        <f>ROUND(I117*H117,2)</f>
        <v>0</v>
      </c>
      <c r="K117" s="216" t="s">
        <v>19</v>
      </c>
      <c r="L117" s="46"/>
      <c r="M117" s="221" t="s">
        <v>19</v>
      </c>
      <c r="N117" s="222" t="s">
        <v>44</v>
      </c>
      <c r="O117" s="86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5" t="s">
        <v>263</v>
      </c>
      <c r="AT117" s="225" t="s">
        <v>162</v>
      </c>
      <c r="AU117" s="225" t="s">
        <v>181</v>
      </c>
      <c r="AY117" s="19" t="s">
        <v>160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9" t="s">
        <v>81</v>
      </c>
      <c r="BK117" s="226">
        <f>ROUND(I117*H117,2)</f>
        <v>0</v>
      </c>
      <c r="BL117" s="19" t="s">
        <v>263</v>
      </c>
      <c r="BM117" s="225" t="s">
        <v>5533</v>
      </c>
    </row>
    <row r="118" s="2" customFormat="1" ht="16.5" customHeight="1">
      <c r="A118" s="40"/>
      <c r="B118" s="41"/>
      <c r="C118" s="214" t="s">
        <v>302</v>
      </c>
      <c r="D118" s="214" t="s">
        <v>162</v>
      </c>
      <c r="E118" s="215" t="s">
        <v>5534</v>
      </c>
      <c r="F118" s="216" t="s">
        <v>5535</v>
      </c>
      <c r="G118" s="217" t="s">
        <v>5470</v>
      </c>
      <c r="H118" s="218">
        <v>4</v>
      </c>
      <c r="I118" s="219"/>
      <c r="J118" s="220">
        <f>ROUND(I118*H118,2)</f>
        <v>0</v>
      </c>
      <c r="K118" s="216" t="s">
        <v>19</v>
      </c>
      <c r="L118" s="46"/>
      <c r="M118" s="221" t="s">
        <v>19</v>
      </c>
      <c r="N118" s="222" t="s">
        <v>44</v>
      </c>
      <c r="O118" s="86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263</v>
      </c>
      <c r="AT118" s="225" t="s">
        <v>162</v>
      </c>
      <c r="AU118" s="225" t="s">
        <v>181</v>
      </c>
      <c r="AY118" s="19" t="s">
        <v>160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81</v>
      </c>
      <c r="BK118" s="226">
        <f>ROUND(I118*H118,2)</f>
        <v>0</v>
      </c>
      <c r="BL118" s="19" t="s">
        <v>263</v>
      </c>
      <c r="BM118" s="225" t="s">
        <v>5536</v>
      </c>
    </row>
    <row r="119" s="2" customFormat="1" ht="16.5" customHeight="1">
      <c r="A119" s="40"/>
      <c r="B119" s="41"/>
      <c r="C119" s="214" t="s">
        <v>316</v>
      </c>
      <c r="D119" s="214" t="s">
        <v>162</v>
      </c>
      <c r="E119" s="215" t="s">
        <v>5537</v>
      </c>
      <c r="F119" s="216" t="s">
        <v>5538</v>
      </c>
      <c r="G119" s="217" t="s">
        <v>5470</v>
      </c>
      <c r="H119" s="218">
        <v>6</v>
      </c>
      <c r="I119" s="219"/>
      <c r="J119" s="220">
        <f>ROUND(I119*H119,2)</f>
        <v>0</v>
      </c>
      <c r="K119" s="216" t="s">
        <v>19</v>
      </c>
      <c r="L119" s="46"/>
      <c r="M119" s="221" t="s">
        <v>19</v>
      </c>
      <c r="N119" s="222" t="s">
        <v>44</v>
      </c>
      <c r="O119" s="86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5" t="s">
        <v>263</v>
      </c>
      <c r="AT119" s="225" t="s">
        <v>162</v>
      </c>
      <c r="AU119" s="225" t="s">
        <v>181</v>
      </c>
      <c r="AY119" s="19" t="s">
        <v>160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9" t="s">
        <v>81</v>
      </c>
      <c r="BK119" s="226">
        <f>ROUND(I119*H119,2)</f>
        <v>0</v>
      </c>
      <c r="BL119" s="19" t="s">
        <v>263</v>
      </c>
      <c r="BM119" s="225" t="s">
        <v>5539</v>
      </c>
    </row>
    <row r="120" s="2" customFormat="1" ht="16.5" customHeight="1">
      <c r="A120" s="40"/>
      <c r="B120" s="41"/>
      <c r="C120" s="214" t="s">
        <v>321</v>
      </c>
      <c r="D120" s="214" t="s">
        <v>162</v>
      </c>
      <c r="E120" s="215" t="s">
        <v>5540</v>
      </c>
      <c r="F120" s="216" t="s">
        <v>5541</v>
      </c>
      <c r="G120" s="217" t="s">
        <v>5470</v>
      </c>
      <c r="H120" s="218">
        <v>5</v>
      </c>
      <c r="I120" s="219"/>
      <c r="J120" s="220">
        <f>ROUND(I120*H120,2)</f>
        <v>0</v>
      </c>
      <c r="K120" s="216" t="s">
        <v>19</v>
      </c>
      <c r="L120" s="46"/>
      <c r="M120" s="221" t="s">
        <v>19</v>
      </c>
      <c r="N120" s="222" t="s">
        <v>44</v>
      </c>
      <c r="O120" s="86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5" t="s">
        <v>263</v>
      </c>
      <c r="AT120" s="225" t="s">
        <v>162</v>
      </c>
      <c r="AU120" s="225" t="s">
        <v>181</v>
      </c>
      <c r="AY120" s="19" t="s">
        <v>160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9" t="s">
        <v>81</v>
      </c>
      <c r="BK120" s="226">
        <f>ROUND(I120*H120,2)</f>
        <v>0</v>
      </c>
      <c r="BL120" s="19" t="s">
        <v>263</v>
      </c>
      <c r="BM120" s="225" t="s">
        <v>5542</v>
      </c>
    </row>
    <row r="121" s="2" customFormat="1" ht="16.5" customHeight="1">
      <c r="A121" s="40"/>
      <c r="B121" s="41"/>
      <c r="C121" s="214" t="s">
        <v>327</v>
      </c>
      <c r="D121" s="214" t="s">
        <v>162</v>
      </c>
      <c r="E121" s="215" t="s">
        <v>5543</v>
      </c>
      <c r="F121" s="216" t="s">
        <v>5544</v>
      </c>
      <c r="G121" s="217" t="s">
        <v>287</v>
      </c>
      <c r="H121" s="218">
        <v>10</v>
      </c>
      <c r="I121" s="219"/>
      <c r="J121" s="220">
        <f>ROUND(I121*H121,2)</f>
        <v>0</v>
      </c>
      <c r="K121" s="216" t="s">
        <v>166</v>
      </c>
      <c r="L121" s="46"/>
      <c r="M121" s="221" t="s">
        <v>19</v>
      </c>
      <c r="N121" s="222" t="s">
        <v>44</v>
      </c>
      <c r="O121" s="86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5" t="s">
        <v>263</v>
      </c>
      <c r="AT121" s="225" t="s">
        <v>162</v>
      </c>
      <c r="AU121" s="225" t="s">
        <v>181</v>
      </c>
      <c r="AY121" s="19" t="s">
        <v>160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9" t="s">
        <v>81</v>
      </c>
      <c r="BK121" s="226">
        <f>ROUND(I121*H121,2)</f>
        <v>0</v>
      </c>
      <c r="BL121" s="19" t="s">
        <v>263</v>
      </c>
      <c r="BM121" s="225" t="s">
        <v>5545</v>
      </c>
    </row>
    <row r="122" s="2" customFormat="1">
      <c r="A122" s="40"/>
      <c r="B122" s="41"/>
      <c r="C122" s="42"/>
      <c r="D122" s="227" t="s">
        <v>169</v>
      </c>
      <c r="E122" s="42"/>
      <c r="F122" s="228" t="s">
        <v>5546</v>
      </c>
      <c r="G122" s="42"/>
      <c r="H122" s="42"/>
      <c r="I122" s="229"/>
      <c r="J122" s="42"/>
      <c r="K122" s="42"/>
      <c r="L122" s="46"/>
      <c r="M122" s="230"/>
      <c r="N122" s="231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169</v>
      </c>
      <c r="AU122" s="19" t="s">
        <v>181</v>
      </c>
    </row>
    <row r="123" s="13" customFormat="1">
      <c r="A123" s="13"/>
      <c r="B123" s="232"/>
      <c r="C123" s="233"/>
      <c r="D123" s="234" t="s">
        <v>171</v>
      </c>
      <c r="E123" s="235" t="s">
        <v>19</v>
      </c>
      <c r="F123" s="236" t="s">
        <v>5547</v>
      </c>
      <c r="G123" s="233"/>
      <c r="H123" s="237">
        <v>10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171</v>
      </c>
      <c r="AU123" s="243" t="s">
        <v>181</v>
      </c>
      <c r="AV123" s="13" t="s">
        <v>83</v>
      </c>
      <c r="AW123" s="13" t="s">
        <v>35</v>
      </c>
      <c r="AX123" s="13" t="s">
        <v>81</v>
      </c>
      <c r="AY123" s="243" t="s">
        <v>160</v>
      </c>
    </row>
    <row r="124" s="2" customFormat="1" ht="24.15" customHeight="1">
      <c r="A124" s="40"/>
      <c r="B124" s="41"/>
      <c r="C124" s="255" t="s">
        <v>332</v>
      </c>
      <c r="D124" s="255" t="s">
        <v>242</v>
      </c>
      <c r="E124" s="256" t="s">
        <v>5548</v>
      </c>
      <c r="F124" s="257" t="s">
        <v>5549</v>
      </c>
      <c r="G124" s="258" t="s">
        <v>287</v>
      </c>
      <c r="H124" s="259">
        <v>10</v>
      </c>
      <c r="I124" s="260"/>
      <c r="J124" s="261">
        <f>ROUND(I124*H124,2)</f>
        <v>0</v>
      </c>
      <c r="K124" s="257" t="s">
        <v>166</v>
      </c>
      <c r="L124" s="262"/>
      <c r="M124" s="263" t="s">
        <v>19</v>
      </c>
      <c r="N124" s="264" t="s">
        <v>44</v>
      </c>
      <c r="O124" s="86"/>
      <c r="P124" s="223">
        <f>O124*H124</f>
        <v>0</v>
      </c>
      <c r="Q124" s="223">
        <v>0.00020000000000000001</v>
      </c>
      <c r="R124" s="223">
        <f>Q124*H124</f>
        <v>0.002</v>
      </c>
      <c r="S124" s="223">
        <v>0</v>
      </c>
      <c r="T124" s="224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5" t="s">
        <v>368</v>
      </c>
      <c r="AT124" s="225" t="s">
        <v>242</v>
      </c>
      <c r="AU124" s="225" t="s">
        <v>181</v>
      </c>
      <c r="AY124" s="19" t="s">
        <v>160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9" t="s">
        <v>81</v>
      </c>
      <c r="BK124" s="226">
        <f>ROUND(I124*H124,2)</f>
        <v>0</v>
      </c>
      <c r="BL124" s="19" t="s">
        <v>263</v>
      </c>
      <c r="BM124" s="225" t="s">
        <v>5550</v>
      </c>
    </row>
    <row r="125" s="2" customFormat="1" ht="21.75" customHeight="1">
      <c r="A125" s="40"/>
      <c r="B125" s="41"/>
      <c r="C125" s="214" t="s">
        <v>337</v>
      </c>
      <c r="D125" s="214" t="s">
        <v>162</v>
      </c>
      <c r="E125" s="215" t="s">
        <v>5551</v>
      </c>
      <c r="F125" s="216" t="s">
        <v>5552</v>
      </c>
      <c r="G125" s="217" t="s">
        <v>287</v>
      </c>
      <c r="H125" s="218">
        <v>51</v>
      </c>
      <c r="I125" s="219"/>
      <c r="J125" s="220">
        <f>ROUND(I125*H125,2)</f>
        <v>0</v>
      </c>
      <c r="K125" s="216" t="s">
        <v>166</v>
      </c>
      <c r="L125" s="46"/>
      <c r="M125" s="221" t="s">
        <v>19</v>
      </c>
      <c r="N125" s="222" t="s">
        <v>44</v>
      </c>
      <c r="O125" s="86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5" t="s">
        <v>263</v>
      </c>
      <c r="AT125" s="225" t="s">
        <v>162</v>
      </c>
      <c r="AU125" s="225" t="s">
        <v>181</v>
      </c>
      <c r="AY125" s="19" t="s">
        <v>160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9" t="s">
        <v>81</v>
      </c>
      <c r="BK125" s="226">
        <f>ROUND(I125*H125,2)</f>
        <v>0</v>
      </c>
      <c r="BL125" s="19" t="s">
        <v>263</v>
      </c>
      <c r="BM125" s="225" t="s">
        <v>5553</v>
      </c>
    </row>
    <row r="126" s="2" customFormat="1">
      <c r="A126" s="40"/>
      <c r="B126" s="41"/>
      <c r="C126" s="42"/>
      <c r="D126" s="227" t="s">
        <v>169</v>
      </c>
      <c r="E126" s="42"/>
      <c r="F126" s="228" t="s">
        <v>5554</v>
      </c>
      <c r="G126" s="42"/>
      <c r="H126" s="42"/>
      <c r="I126" s="229"/>
      <c r="J126" s="42"/>
      <c r="K126" s="42"/>
      <c r="L126" s="46"/>
      <c r="M126" s="230"/>
      <c r="N126" s="231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169</v>
      </c>
      <c r="AU126" s="19" t="s">
        <v>181</v>
      </c>
    </row>
    <row r="127" s="13" customFormat="1">
      <c r="A127" s="13"/>
      <c r="B127" s="232"/>
      <c r="C127" s="233"/>
      <c r="D127" s="234" t="s">
        <v>171</v>
      </c>
      <c r="E127" s="235" t="s">
        <v>19</v>
      </c>
      <c r="F127" s="236" t="s">
        <v>5555</v>
      </c>
      <c r="G127" s="233"/>
      <c r="H127" s="237">
        <v>51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171</v>
      </c>
      <c r="AU127" s="243" t="s">
        <v>181</v>
      </c>
      <c r="AV127" s="13" t="s">
        <v>83</v>
      </c>
      <c r="AW127" s="13" t="s">
        <v>35</v>
      </c>
      <c r="AX127" s="13" t="s">
        <v>81</v>
      </c>
      <c r="AY127" s="243" t="s">
        <v>160</v>
      </c>
    </row>
    <row r="128" s="2" customFormat="1" ht="24.15" customHeight="1">
      <c r="A128" s="40"/>
      <c r="B128" s="41"/>
      <c r="C128" s="255" t="s">
        <v>344</v>
      </c>
      <c r="D128" s="255" t="s">
        <v>242</v>
      </c>
      <c r="E128" s="256" t="s">
        <v>5556</v>
      </c>
      <c r="F128" s="257" t="s">
        <v>5557</v>
      </c>
      <c r="G128" s="258" t="s">
        <v>287</v>
      </c>
      <c r="H128" s="259">
        <v>46</v>
      </c>
      <c r="I128" s="260"/>
      <c r="J128" s="261">
        <f>ROUND(I128*H128,2)</f>
        <v>0</v>
      </c>
      <c r="K128" s="257" t="s">
        <v>166</v>
      </c>
      <c r="L128" s="262"/>
      <c r="M128" s="263" t="s">
        <v>19</v>
      </c>
      <c r="N128" s="264" t="s">
        <v>44</v>
      </c>
      <c r="O128" s="86"/>
      <c r="P128" s="223">
        <f>O128*H128</f>
        <v>0</v>
      </c>
      <c r="Q128" s="223">
        <v>0.00020000000000000001</v>
      </c>
      <c r="R128" s="223">
        <f>Q128*H128</f>
        <v>0.0091999999999999998</v>
      </c>
      <c r="S128" s="223">
        <v>0</v>
      </c>
      <c r="T128" s="224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5" t="s">
        <v>368</v>
      </c>
      <c r="AT128" s="225" t="s">
        <v>242</v>
      </c>
      <c r="AU128" s="225" t="s">
        <v>181</v>
      </c>
      <c r="AY128" s="19" t="s">
        <v>160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9" t="s">
        <v>81</v>
      </c>
      <c r="BK128" s="226">
        <f>ROUND(I128*H128,2)</f>
        <v>0</v>
      </c>
      <c r="BL128" s="19" t="s">
        <v>263</v>
      </c>
      <c r="BM128" s="225" t="s">
        <v>5558</v>
      </c>
    </row>
    <row r="129" s="2" customFormat="1" ht="24.15" customHeight="1">
      <c r="A129" s="40"/>
      <c r="B129" s="41"/>
      <c r="C129" s="255" t="s">
        <v>350</v>
      </c>
      <c r="D129" s="255" t="s">
        <v>242</v>
      </c>
      <c r="E129" s="256" t="s">
        <v>5559</v>
      </c>
      <c r="F129" s="257" t="s">
        <v>5560</v>
      </c>
      <c r="G129" s="258" t="s">
        <v>287</v>
      </c>
      <c r="H129" s="259">
        <v>5</v>
      </c>
      <c r="I129" s="260"/>
      <c r="J129" s="261">
        <f>ROUND(I129*H129,2)</f>
        <v>0</v>
      </c>
      <c r="K129" s="257" t="s">
        <v>166</v>
      </c>
      <c r="L129" s="262"/>
      <c r="M129" s="263" t="s">
        <v>19</v>
      </c>
      <c r="N129" s="264" t="s">
        <v>44</v>
      </c>
      <c r="O129" s="86"/>
      <c r="P129" s="223">
        <f>O129*H129</f>
        <v>0</v>
      </c>
      <c r="Q129" s="223">
        <v>0.00029999999999999997</v>
      </c>
      <c r="R129" s="223">
        <f>Q129*H129</f>
        <v>0.0014999999999999998</v>
      </c>
      <c r="S129" s="223">
        <v>0</v>
      </c>
      <c r="T129" s="224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5" t="s">
        <v>368</v>
      </c>
      <c r="AT129" s="225" t="s">
        <v>242</v>
      </c>
      <c r="AU129" s="225" t="s">
        <v>181</v>
      </c>
      <c r="AY129" s="19" t="s">
        <v>160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9" t="s">
        <v>81</v>
      </c>
      <c r="BK129" s="226">
        <f>ROUND(I129*H129,2)</f>
        <v>0</v>
      </c>
      <c r="BL129" s="19" t="s">
        <v>263</v>
      </c>
      <c r="BM129" s="225" t="s">
        <v>5561</v>
      </c>
    </row>
    <row r="130" s="2" customFormat="1" ht="24.15" customHeight="1">
      <c r="A130" s="40"/>
      <c r="B130" s="41"/>
      <c r="C130" s="214" t="s">
        <v>356</v>
      </c>
      <c r="D130" s="214" t="s">
        <v>162</v>
      </c>
      <c r="E130" s="215" t="s">
        <v>5562</v>
      </c>
      <c r="F130" s="216" t="s">
        <v>5563</v>
      </c>
      <c r="G130" s="217" t="s">
        <v>5470</v>
      </c>
      <c r="H130" s="218">
        <v>5</v>
      </c>
      <c r="I130" s="219"/>
      <c r="J130" s="220">
        <f>ROUND(I130*H130,2)</f>
        <v>0</v>
      </c>
      <c r="K130" s="216" t="s">
        <v>19</v>
      </c>
      <c r="L130" s="46"/>
      <c r="M130" s="221" t="s">
        <v>19</v>
      </c>
      <c r="N130" s="222" t="s">
        <v>44</v>
      </c>
      <c r="O130" s="86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5" t="s">
        <v>263</v>
      </c>
      <c r="AT130" s="225" t="s">
        <v>162</v>
      </c>
      <c r="AU130" s="225" t="s">
        <v>181</v>
      </c>
      <c r="AY130" s="19" t="s">
        <v>160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9" t="s">
        <v>81</v>
      </c>
      <c r="BK130" s="226">
        <f>ROUND(I130*H130,2)</f>
        <v>0</v>
      </c>
      <c r="BL130" s="19" t="s">
        <v>263</v>
      </c>
      <c r="BM130" s="225" t="s">
        <v>5564</v>
      </c>
    </row>
    <row r="131" s="2" customFormat="1" ht="24.15" customHeight="1">
      <c r="A131" s="40"/>
      <c r="B131" s="41"/>
      <c r="C131" s="214" t="s">
        <v>362</v>
      </c>
      <c r="D131" s="214" t="s">
        <v>162</v>
      </c>
      <c r="E131" s="215" t="s">
        <v>5565</v>
      </c>
      <c r="F131" s="216" t="s">
        <v>5566</v>
      </c>
      <c r="G131" s="217" t="s">
        <v>5470</v>
      </c>
      <c r="H131" s="218">
        <v>1</v>
      </c>
      <c r="I131" s="219"/>
      <c r="J131" s="220">
        <f>ROUND(I131*H131,2)</f>
        <v>0</v>
      </c>
      <c r="K131" s="216" t="s">
        <v>19</v>
      </c>
      <c r="L131" s="46"/>
      <c r="M131" s="221" t="s">
        <v>19</v>
      </c>
      <c r="N131" s="222" t="s">
        <v>44</v>
      </c>
      <c r="O131" s="86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5" t="s">
        <v>263</v>
      </c>
      <c r="AT131" s="225" t="s">
        <v>162</v>
      </c>
      <c r="AU131" s="225" t="s">
        <v>181</v>
      </c>
      <c r="AY131" s="19" t="s">
        <v>160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9" t="s">
        <v>81</v>
      </c>
      <c r="BK131" s="226">
        <f>ROUND(I131*H131,2)</f>
        <v>0</v>
      </c>
      <c r="BL131" s="19" t="s">
        <v>263</v>
      </c>
      <c r="BM131" s="225" t="s">
        <v>5567</v>
      </c>
    </row>
    <row r="132" s="2" customFormat="1" ht="24.15" customHeight="1">
      <c r="A132" s="40"/>
      <c r="B132" s="41"/>
      <c r="C132" s="214" t="s">
        <v>368</v>
      </c>
      <c r="D132" s="214" t="s">
        <v>162</v>
      </c>
      <c r="E132" s="215" t="s">
        <v>5568</v>
      </c>
      <c r="F132" s="216" t="s">
        <v>5569</v>
      </c>
      <c r="G132" s="217" t="s">
        <v>5470</v>
      </c>
      <c r="H132" s="218">
        <v>5</v>
      </c>
      <c r="I132" s="219"/>
      <c r="J132" s="220">
        <f>ROUND(I132*H132,2)</f>
        <v>0</v>
      </c>
      <c r="K132" s="216" t="s">
        <v>19</v>
      </c>
      <c r="L132" s="46"/>
      <c r="M132" s="221" t="s">
        <v>19</v>
      </c>
      <c r="N132" s="222" t="s">
        <v>44</v>
      </c>
      <c r="O132" s="86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5" t="s">
        <v>263</v>
      </c>
      <c r="AT132" s="225" t="s">
        <v>162</v>
      </c>
      <c r="AU132" s="225" t="s">
        <v>181</v>
      </c>
      <c r="AY132" s="19" t="s">
        <v>160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9" t="s">
        <v>81</v>
      </c>
      <c r="BK132" s="226">
        <f>ROUND(I132*H132,2)</f>
        <v>0</v>
      </c>
      <c r="BL132" s="19" t="s">
        <v>263</v>
      </c>
      <c r="BM132" s="225" t="s">
        <v>5570</v>
      </c>
    </row>
    <row r="133" s="2" customFormat="1" ht="24.15" customHeight="1">
      <c r="A133" s="40"/>
      <c r="B133" s="41"/>
      <c r="C133" s="214" t="s">
        <v>377</v>
      </c>
      <c r="D133" s="214" t="s">
        <v>162</v>
      </c>
      <c r="E133" s="215" t="s">
        <v>5571</v>
      </c>
      <c r="F133" s="216" t="s">
        <v>5572</v>
      </c>
      <c r="G133" s="217" t="s">
        <v>5499</v>
      </c>
      <c r="H133" s="218">
        <v>35</v>
      </c>
      <c r="I133" s="219"/>
      <c r="J133" s="220">
        <f>ROUND(I133*H133,2)</f>
        <v>0</v>
      </c>
      <c r="K133" s="216" t="s">
        <v>19</v>
      </c>
      <c r="L133" s="46"/>
      <c r="M133" s="221" t="s">
        <v>19</v>
      </c>
      <c r="N133" s="222" t="s">
        <v>44</v>
      </c>
      <c r="O133" s="86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5" t="s">
        <v>263</v>
      </c>
      <c r="AT133" s="225" t="s">
        <v>162</v>
      </c>
      <c r="AU133" s="225" t="s">
        <v>181</v>
      </c>
      <c r="AY133" s="19" t="s">
        <v>160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9" t="s">
        <v>81</v>
      </c>
      <c r="BK133" s="226">
        <f>ROUND(I133*H133,2)</f>
        <v>0</v>
      </c>
      <c r="BL133" s="19" t="s">
        <v>263</v>
      </c>
      <c r="BM133" s="225" t="s">
        <v>5573</v>
      </c>
    </row>
    <row r="134" s="2" customFormat="1" ht="24.15" customHeight="1">
      <c r="A134" s="40"/>
      <c r="B134" s="41"/>
      <c r="C134" s="214" t="s">
        <v>386</v>
      </c>
      <c r="D134" s="214" t="s">
        <v>162</v>
      </c>
      <c r="E134" s="215" t="s">
        <v>5574</v>
      </c>
      <c r="F134" s="216" t="s">
        <v>5575</v>
      </c>
      <c r="G134" s="217" t="s">
        <v>5499</v>
      </c>
      <c r="H134" s="218">
        <v>85</v>
      </c>
      <c r="I134" s="219"/>
      <c r="J134" s="220">
        <f>ROUND(I134*H134,2)</f>
        <v>0</v>
      </c>
      <c r="K134" s="216" t="s">
        <v>19</v>
      </c>
      <c r="L134" s="46"/>
      <c r="M134" s="221" t="s">
        <v>19</v>
      </c>
      <c r="N134" s="222" t="s">
        <v>44</v>
      </c>
      <c r="O134" s="86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5" t="s">
        <v>263</v>
      </c>
      <c r="AT134" s="225" t="s">
        <v>162</v>
      </c>
      <c r="AU134" s="225" t="s">
        <v>181</v>
      </c>
      <c r="AY134" s="19" t="s">
        <v>160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9" t="s">
        <v>81</v>
      </c>
      <c r="BK134" s="226">
        <f>ROUND(I134*H134,2)</f>
        <v>0</v>
      </c>
      <c r="BL134" s="19" t="s">
        <v>263</v>
      </c>
      <c r="BM134" s="225" t="s">
        <v>5576</v>
      </c>
    </row>
    <row r="135" s="2" customFormat="1" ht="16.5" customHeight="1">
      <c r="A135" s="40"/>
      <c r="B135" s="41"/>
      <c r="C135" s="214" t="s">
        <v>391</v>
      </c>
      <c r="D135" s="214" t="s">
        <v>162</v>
      </c>
      <c r="E135" s="215" t="s">
        <v>5577</v>
      </c>
      <c r="F135" s="216" t="s">
        <v>5578</v>
      </c>
      <c r="G135" s="217" t="s">
        <v>5470</v>
      </c>
      <c r="H135" s="218">
        <v>2</v>
      </c>
      <c r="I135" s="219"/>
      <c r="J135" s="220">
        <f>ROUND(I135*H135,2)</f>
        <v>0</v>
      </c>
      <c r="K135" s="216" t="s">
        <v>19</v>
      </c>
      <c r="L135" s="46"/>
      <c r="M135" s="221" t="s">
        <v>19</v>
      </c>
      <c r="N135" s="222" t="s">
        <v>44</v>
      </c>
      <c r="O135" s="86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5" t="s">
        <v>263</v>
      </c>
      <c r="AT135" s="225" t="s">
        <v>162</v>
      </c>
      <c r="AU135" s="225" t="s">
        <v>181</v>
      </c>
      <c r="AY135" s="19" t="s">
        <v>160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9" t="s">
        <v>81</v>
      </c>
      <c r="BK135" s="226">
        <f>ROUND(I135*H135,2)</f>
        <v>0</v>
      </c>
      <c r="BL135" s="19" t="s">
        <v>263</v>
      </c>
      <c r="BM135" s="225" t="s">
        <v>5579</v>
      </c>
    </row>
    <row r="136" s="2" customFormat="1" ht="16.5" customHeight="1">
      <c r="A136" s="40"/>
      <c r="B136" s="41"/>
      <c r="C136" s="214" t="s">
        <v>397</v>
      </c>
      <c r="D136" s="214" t="s">
        <v>162</v>
      </c>
      <c r="E136" s="215" t="s">
        <v>5580</v>
      </c>
      <c r="F136" s="216" t="s">
        <v>5581</v>
      </c>
      <c r="G136" s="217" t="s">
        <v>5470</v>
      </c>
      <c r="H136" s="218">
        <v>3</v>
      </c>
      <c r="I136" s="219"/>
      <c r="J136" s="220">
        <f>ROUND(I136*H136,2)</f>
        <v>0</v>
      </c>
      <c r="K136" s="216" t="s">
        <v>19</v>
      </c>
      <c r="L136" s="46"/>
      <c r="M136" s="221" t="s">
        <v>19</v>
      </c>
      <c r="N136" s="222" t="s">
        <v>44</v>
      </c>
      <c r="O136" s="86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5" t="s">
        <v>263</v>
      </c>
      <c r="AT136" s="225" t="s">
        <v>162</v>
      </c>
      <c r="AU136" s="225" t="s">
        <v>181</v>
      </c>
      <c r="AY136" s="19" t="s">
        <v>160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9" t="s">
        <v>81</v>
      </c>
      <c r="BK136" s="226">
        <f>ROUND(I136*H136,2)</f>
        <v>0</v>
      </c>
      <c r="BL136" s="19" t="s">
        <v>263</v>
      </c>
      <c r="BM136" s="225" t="s">
        <v>5582</v>
      </c>
    </row>
    <row r="137" s="2" customFormat="1" ht="16.5" customHeight="1">
      <c r="A137" s="40"/>
      <c r="B137" s="41"/>
      <c r="C137" s="214" t="s">
        <v>402</v>
      </c>
      <c r="D137" s="214" t="s">
        <v>162</v>
      </c>
      <c r="E137" s="215" t="s">
        <v>5583</v>
      </c>
      <c r="F137" s="216" t="s">
        <v>5584</v>
      </c>
      <c r="G137" s="217" t="s">
        <v>5470</v>
      </c>
      <c r="H137" s="218">
        <v>8</v>
      </c>
      <c r="I137" s="219"/>
      <c r="J137" s="220">
        <f>ROUND(I137*H137,2)</f>
        <v>0</v>
      </c>
      <c r="K137" s="216" t="s">
        <v>19</v>
      </c>
      <c r="L137" s="46"/>
      <c r="M137" s="221" t="s">
        <v>19</v>
      </c>
      <c r="N137" s="222" t="s">
        <v>44</v>
      </c>
      <c r="O137" s="86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5" t="s">
        <v>263</v>
      </c>
      <c r="AT137" s="225" t="s">
        <v>162</v>
      </c>
      <c r="AU137" s="225" t="s">
        <v>181</v>
      </c>
      <c r="AY137" s="19" t="s">
        <v>160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9" t="s">
        <v>81</v>
      </c>
      <c r="BK137" s="226">
        <f>ROUND(I137*H137,2)</f>
        <v>0</v>
      </c>
      <c r="BL137" s="19" t="s">
        <v>263</v>
      </c>
      <c r="BM137" s="225" t="s">
        <v>5585</v>
      </c>
    </row>
    <row r="138" s="2" customFormat="1" ht="16.5" customHeight="1">
      <c r="A138" s="40"/>
      <c r="B138" s="41"/>
      <c r="C138" s="214" t="s">
        <v>408</v>
      </c>
      <c r="D138" s="214" t="s">
        <v>162</v>
      </c>
      <c r="E138" s="215" t="s">
        <v>5586</v>
      </c>
      <c r="F138" s="216" t="s">
        <v>5587</v>
      </c>
      <c r="G138" s="217" t="s">
        <v>5470</v>
      </c>
      <c r="H138" s="218">
        <v>1</v>
      </c>
      <c r="I138" s="219"/>
      <c r="J138" s="220">
        <f>ROUND(I138*H138,2)</f>
        <v>0</v>
      </c>
      <c r="K138" s="216" t="s">
        <v>19</v>
      </c>
      <c r="L138" s="46"/>
      <c r="M138" s="221" t="s">
        <v>19</v>
      </c>
      <c r="N138" s="222" t="s">
        <v>44</v>
      </c>
      <c r="O138" s="86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5" t="s">
        <v>263</v>
      </c>
      <c r="AT138" s="225" t="s">
        <v>162</v>
      </c>
      <c r="AU138" s="225" t="s">
        <v>181</v>
      </c>
      <c r="AY138" s="19" t="s">
        <v>160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9" t="s">
        <v>81</v>
      </c>
      <c r="BK138" s="226">
        <f>ROUND(I138*H138,2)</f>
        <v>0</v>
      </c>
      <c r="BL138" s="19" t="s">
        <v>263</v>
      </c>
      <c r="BM138" s="225" t="s">
        <v>5588</v>
      </c>
    </row>
    <row r="139" s="2" customFormat="1" ht="24.15" customHeight="1">
      <c r="A139" s="40"/>
      <c r="B139" s="41"/>
      <c r="C139" s="214" t="s">
        <v>413</v>
      </c>
      <c r="D139" s="214" t="s">
        <v>162</v>
      </c>
      <c r="E139" s="215" t="s">
        <v>5589</v>
      </c>
      <c r="F139" s="216" t="s">
        <v>5590</v>
      </c>
      <c r="G139" s="217" t="s">
        <v>5470</v>
      </c>
      <c r="H139" s="218">
        <v>11</v>
      </c>
      <c r="I139" s="219"/>
      <c r="J139" s="220">
        <f>ROUND(I139*H139,2)</f>
        <v>0</v>
      </c>
      <c r="K139" s="216" t="s">
        <v>19</v>
      </c>
      <c r="L139" s="46"/>
      <c r="M139" s="221" t="s">
        <v>19</v>
      </c>
      <c r="N139" s="222" t="s">
        <v>44</v>
      </c>
      <c r="O139" s="86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5" t="s">
        <v>263</v>
      </c>
      <c r="AT139" s="225" t="s">
        <v>162</v>
      </c>
      <c r="AU139" s="225" t="s">
        <v>181</v>
      </c>
      <c r="AY139" s="19" t="s">
        <v>160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9" t="s">
        <v>81</v>
      </c>
      <c r="BK139" s="226">
        <f>ROUND(I139*H139,2)</f>
        <v>0</v>
      </c>
      <c r="BL139" s="19" t="s">
        <v>263</v>
      </c>
      <c r="BM139" s="225" t="s">
        <v>5591</v>
      </c>
    </row>
    <row r="140" s="2" customFormat="1" ht="16.5" customHeight="1">
      <c r="A140" s="40"/>
      <c r="B140" s="41"/>
      <c r="C140" s="214" t="s">
        <v>417</v>
      </c>
      <c r="D140" s="214" t="s">
        <v>162</v>
      </c>
      <c r="E140" s="215" t="s">
        <v>5592</v>
      </c>
      <c r="F140" s="216" t="s">
        <v>5593</v>
      </c>
      <c r="G140" s="217" t="s">
        <v>5470</v>
      </c>
      <c r="H140" s="218">
        <v>2</v>
      </c>
      <c r="I140" s="219"/>
      <c r="J140" s="220">
        <f>ROUND(I140*H140,2)</f>
        <v>0</v>
      </c>
      <c r="K140" s="216" t="s">
        <v>19</v>
      </c>
      <c r="L140" s="46"/>
      <c r="M140" s="221" t="s">
        <v>19</v>
      </c>
      <c r="N140" s="222" t="s">
        <v>44</v>
      </c>
      <c r="O140" s="86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5" t="s">
        <v>263</v>
      </c>
      <c r="AT140" s="225" t="s">
        <v>162</v>
      </c>
      <c r="AU140" s="225" t="s">
        <v>181</v>
      </c>
      <c r="AY140" s="19" t="s">
        <v>160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9" t="s">
        <v>81</v>
      </c>
      <c r="BK140" s="226">
        <f>ROUND(I140*H140,2)</f>
        <v>0</v>
      </c>
      <c r="BL140" s="19" t="s">
        <v>263</v>
      </c>
      <c r="BM140" s="225" t="s">
        <v>5594</v>
      </c>
    </row>
    <row r="141" s="2" customFormat="1" ht="16.5" customHeight="1">
      <c r="A141" s="40"/>
      <c r="B141" s="41"/>
      <c r="C141" s="214" t="s">
        <v>427</v>
      </c>
      <c r="D141" s="214" t="s">
        <v>162</v>
      </c>
      <c r="E141" s="215" t="s">
        <v>5595</v>
      </c>
      <c r="F141" s="216" t="s">
        <v>5596</v>
      </c>
      <c r="G141" s="217" t="s">
        <v>5470</v>
      </c>
      <c r="H141" s="218">
        <v>5</v>
      </c>
      <c r="I141" s="219"/>
      <c r="J141" s="220">
        <f>ROUND(I141*H141,2)</f>
        <v>0</v>
      </c>
      <c r="K141" s="216" t="s">
        <v>19</v>
      </c>
      <c r="L141" s="46"/>
      <c r="M141" s="221" t="s">
        <v>19</v>
      </c>
      <c r="N141" s="222" t="s">
        <v>44</v>
      </c>
      <c r="O141" s="86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5" t="s">
        <v>263</v>
      </c>
      <c r="AT141" s="225" t="s">
        <v>162</v>
      </c>
      <c r="AU141" s="225" t="s">
        <v>181</v>
      </c>
      <c r="AY141" s="19" t="s">
        <v>160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9" t="s">
        <v>81</v>
      </c>
      <c r="BK141" s="226">
        <f>ROUND(I141*H141,2)</f>
        <v>0</v>
      </c>
      <c r="BL141" s="19" t="s">
        <v>263</v>
      </c>
      <c r="BM141" s="225" t="s">
        <v>5597</v>
      </c>
    </row>
    <row r="142" s="2" customFormat="1" ht="16.5" customHeight="1">
      <c r="A142" s="40"/>
      <c r="B142" s="41"/>
      <c r="C142" s="214" t="s">
        <v>436</v>
      </c>
      <c r="D142" s="214" t="s">
        <v>162</v>
      </c>
      <c r="E142" s="215" t="s">
        <v>5598</v>
      </c>
      <c r="F142" s="216" t="s">
        <v>5599</v>
      </c>
      <c r="G142" s="217" t="s">
        <v>5470</v>
      </c>
      <c r="H142" s="218">
        <v>1</v>
      </c>
      <c r="I142" s="219"/>
      <c r="J142" s="220">
        <f>ROUND(I142*H142,2)</f>
        <v>0</v>
      </c>
      <c r="K142" s="216" t="s">
        <v>19</v>
      </c>
      <c r="L142" s="46"/>
      <c r="M142" s="221" t="s">
        <v>19</v>
      </c>
      <c r="N142" s="222" t="s">
        <v>44</v>
      </c>
      <c r="O142" s="86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5" t="s">
        <v>263</v>
      </c>
      <c r="AT142" s="225" t="s">
        <v>162</v>
      </c>
      <c r="AU142" s="225" t="s">
        <v>181</v>
      </c>
      <c r="AY142" s="19" t="s">
        <v>160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9" t="s">
        <v>81</v>
      </c>
      <c r="BK142" s="226">
        <f>ROUND(I142*H142,2)</f>
        <v>0</v>
      </c>
      <c r="BL142" s="19" t="s">
        <v>263</v>
      </c>
      <c r="BM142" s="225" t="s">
        <v>5600</v>
      </c>
    </row>
    <row r="143" s="2" customFormat="1" ht="16.5" customHeight="1">
      <c r="A143" s="40"/>
      <c r="B143" s="41"/>
      <c r="C143" s="214" t="s">
        <v>444</v>
      </c>
      <c r="D143" s="214" t="s">
        <v>162</v>
      </c>
      <c r="E143" s="215" t="s">
        <v>5601</v>
      </c>
      <c r="F143" s="216" t="s">
        <v>5602</v>
      </c>
      <c r="G143" s="217" t="s">
        <v>5470</v>
      </c>
      <c r="H143" s="218">
        <v>4</v>
      </c>
      <c r="I143" s="219"/>
      <c r="J143" s="220">
        <f>ROUND(I143*H143,2)</f>
        <v>0</v>
      </c>
      <c r="K143" s="216" t="s">
        <v>19</v>
      </c>
      <c r="L143" s="46"/>
      <c r="M143" s="221" t="s">
        <v>19</v>
      </c>
      <c r="N143" s="222" t="s">
        <v>44</v>
      </c>
      <c r="O143" s="86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263</v>
      </c>
      <c r="AT143" s="225" t="s">
        <v>162</v>
      </c>
      <c r="AU143" s="225" t="s">
        <v>181</v>
      </c>
      <c r="AY143" s="19" t="s">
        <v>160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81</v>
      </c>
      <c r="BK143" s="226">
        <f>ROUND(I143*H143,2)</f>
        <v>0</v>
      </c>
      <c r="BL143" s="19" t="s">
        <v>263</v>
      </c>
      <c r="BM143" s="225" t="s">
        <v>5603</v>
      </c>
    </row>
    <row r="144" s="2" customFormat="1" ht="16.5" customHeight="1">
      <c r="A144" s="40"/>
      <c r="B144" s="41"/>
      <c r="C144" s="214" t="s">
        <v>461</v>
      </c>
      <c r="D144" s="214" t="s">
        <v>162</v>
      </c>
      <c r="E144" s="215" t="s">
        <v>5604</v>
      </c>
      <c r="F144" s="216" t="s">
        <v>5605</v>
      </c>
      <c r="G144" s="217" t="s">
        <v>5470</v>
      </c>
      <c r="H144" s="218">
        <v>1</v>
      </c>
      <c r="I144" s="219"/>
      <c r="J144" s="220">
        <f>ROUND(I144*H144,2)</f>
        <v>0</v>
      </c>
      <c r="K144" s="216" t="s">
        <v>19</v>
      </c>
      <c r="L144" s="46"/>
      <c r="M144" s="221" t="s">
        <v>19</v>
      </c>
      <c r="N144" s="222" t="s">
        <v>44</v>
      </c>
      <c r="O144" s="86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5" t="s">
        <v>263</v>
      </c>
      <c r="AT144" s="225" t="s">
        <v>162</v>
      </c>
      <c r="AU144" s="225" t="s">
        <v>181</v>
      </c>
      <c r="AY144" s="19" t="s">
        <v>160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9" t="s">
        <v>81</v>
      </c>
      <c r="BK144" s="226">
        <f>ROUND(I144*H144,2)</f>
        <v>0</v>
      </c>
      <c r="BL144" s="19" t="s">
        <v>263</v>
      </c>
      <c r="BM144" s="225" t="s">
        <v>5606</v>
      </c>
    </row>
    <row r="145" s="2" customFormat="1" ht="16.5" customHeight="1">
      <c r="A145" s="40"/>
      <c r="B145" s="41"/>
      <c r="C145" s="214" t="s">
        <v>631</v>
      </c>
      <c r="D145" s="214" t="s">
        <v>162</v>
      </c>
      <c r="E145" s="215" t="s">
        <v>5607</v>
      </c>
      <c r="F145" s="216" t="s">
        <v>5608</v>
      </c>
      <c r="G145" s="217" t="s">
        <v>165</v>
      </c>
      <c r="H145" s="218">
        <v>22</v>
      </c>
      <c r="I145" s="219"/>
      <c r="J145" s="220">
        <f>ROUND(I145*H145,2)</f>
        <v>0</v>
      </c>
      <c r="K145" s="216" t="s">
        <v>19</v>
      </c>
      <c r="L145" s="46"/>
      <c r="M145" s="221" t="s">
        <v>19</v>
      </c>
      <c r="N145" s="222" t="s">
        <v>44</v>
      </c>
      <c r="O145" s="86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5" t="s">
        <v>263</v>
      </c>
      <c r="AT145" s="225" t="s">
        <v>162</v>
      </c>
      <c r="AU145" s="225" t="s">
        <v>181</v>
      </c>
      <c r="AY145" s="19" t="s">
        <v>160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9" t="s">
        <v>81</v>
      </c>
      <c r="BK145" s="226">
        <f>ROUND(I145*H145,2)</f>
        <v>0</v>
      </c>
      <c r="BL145" s="19" t="s">
        <v>263</v>
      </c>
      <c r="BM145" s="225" t="s">
        <v>5609</v>
      </c>
    </row>
    <row r="146" s="2" customFormat="1" ht="16.5" customHeight="1">
      <c r="A146" s="40"/>
      <c r="B146" s="41"/>
      <c r="C146" s="214" t="s">
        <v>636</v>
      </c>
      <c r="D146" s="214" t="s">
        <v>162</v>
      </c>
      <c r="E146" s="215" t="s">
        <v>5610</v>
      </c>
      <c r="F146" s="216" t="s">
        <v>5611</v>
      </c>
      <c r="G146" s="217" t="s">
        <v>5470</v>
      </c>
      <c r="H146" s="218">
        <v>2</v>
      </c>
      <c r="I146" s="219"/>
      <c r="J146" s="220">
        <f>ROUND(I146*H146,2)</f>
        <v>0</v>
      </c>
      <c r="K146" s="216" t="s">
        <v>19</v>
      </c>
      <c r="L146" s="46"/>
      <c r="M146" s="221" t="s">
        <v>19</v>
      </c>
      <c r="N146" s="222" t="s">
        <v>44</v>
      </c>
      <c r="O146" s="86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5" t="s">
        <v>263</v>
      </c>
      <c r="AT146" s="225" t="s">
        <v>162</v>
      </c>
      <c r="AU146" s="225" t="s">
        <v>181</v>
      </c>
      <c r="AY146" s="19" t="s">
        <v>160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9" t="s">
        <v>81</v>
      </c>
      <c r="BK146" s="226">
        <f>ROUND(I146*H146,2)</f>
        <v>0</v>
      </c>
      <c r="BL146" s="19" t="s">
        <v>263</v>
      </c>
      <c r="BM146" s="225" t="s">
        <v>5612</v>
      </c>
    </row>
    <row r="147" s="2" customFormat="1" ht="16.5" customHeight="1">
      <c r="A147" s="40"/>
      <c r="B147" s="41"/>
      <c r="C147" s="214" t="s">
        <v>642</v>
      </c>
      <c r="D147" s="214" t="s">
        <v>162</v>
      </c>
      <c r="E147" s="215" t="s">
        <v>5613</v>
      </c>
      <c r="F147" s="216" t="s">
        <v>5614</v>
      </c>
      <c r="G147" s="217" t="s">
        <v>5470</v>
      </c>
      <c r="H147" s="218">
        <v>2</v>
      </c>
      <c r="I147" s="219"/>
      <c r="J147" s="220">
        <f>ROUND(I147*H147,2)</f>
        <v>0</v>
      </c>
      <c r="K147" s="216" t="s">
        <v>19</v>
      </c>
      <c r="L147" s="46"/>
      <c r="M147" s="221" t="s">
        <v>19</v>
      </c>
      <c r="N147" s="222" t="s">
        <v>44</v>
      </c>
      <c r="O147" s="86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5" t="s">
        <v>263</v>
      </c>
      <c r="AT147" s="225" t="s">
        <v>162</v>
      </c>
      <c r="AU147" s="225" t="s">
        <v>181</v>
      </c>
      <c r="AY147" s="19" t="s">
        <v>160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9" t="s">
        <v>81</v>
      </c>
      <c r="BK147" s="226">
        <f>ROUND(I147*H147,2)</f>
        <v>0</v>
      </c>
      <c r="BL147" s="19" t="s">
        <v>263</v>
      </c>
      <c r="BM147" s="225" t="s">
        <v>5615</v>
      </c>
    </row>
    <row r="148" s="2" customFormat="1" ht="16.5" customHeight="1">
      <c r="A148" s="40"/>
      <c r="B148" s="41"/>
      <c r="C148" s="214" t="s">
        <v>647</v>
      </c>
      <c r="D148" s="214" t="s">
        <v>162</v>
      </c>
      <c r="E148" s="215" t="s">
        <v>5616</v>
      </c>
      <c r="F148" s="216" t="s">
        <v>5617</v>
      </c>
      <c r="G148" s="217" t="s">
        <v>5470</v>
      </c>
      <c r="H148" s="218">
        <v>4</v>
      </c>
      <c r="I148" s="219"/>
      <c r="J148" s="220">
        <f>ROUND(I148*H148,2)</f>
        <v>0</v>
      </c>
      <c r="K148" s="216" t="s">
        <v>19</v>
      </c>
      <c r="L148" s="46"/>
      <c r="M148" s="221" t="s">
        <v>19</v>
      </c>
      <c r="N148" s="222" t="s">
        <v>44</v>
      </c>
      <c r="O148" s="86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5" t="s">
        <v>263</v>
      </c>
      <c r="AT148" s="225" t="s">
        <v>162</v>
      </c>
      <c r="AU148" s="225" t="s">
        <v>181</v>
      </c>
      <c r="AY148" s="19" t="s">
        <v>160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9" t="s">
        <v>81</v>
      </c>
      <c r="BK148" s="226">
        <f>ROUND(I148*H148,2)</f>
        <v>0</v>
      </c>
      <c r="BL148" s="19" t="s">
        <v>263</v>
      </c>
      <c r="BM148" s="225" t="s">
        <v>5618</v>
      </c>
    </row>
    <row r="149" s="2" customFormat="1" ht="16.5" customHeight="1">
      <c r="A149" s="40"/>
      <c r="B149" s="41"/>
      <c r="C149" s="214" t="s">
        <v>651</v>
      </c>
      <c r="D149" s="214" t="s">
        <v>162</v>
      </c>
      <c r="E149" s="215" t="s">
        <v>5619</v>
      </c>
      <c r="F149" s="216" t="s">
        <v>5620</v>
      </c>
      <c r="G149" s="217" t="s">
        <v>5470</v>
      </c>
      <c r="H149" s="218">
        <v>2</v>
      </c>
      <c r="I149" s="219"/>
      <c r="J149" s="220">
        <f>ROUND(I149*H149,2)</f>
        <v>0</v>
      </c>
      <c r="K149" s="216" t="s">
        <v>19</v>
      </c>
      <c r="L149" s="46"/>
      <c r="M149" s="221" t="s">
        <v>19</v>
      </c>
      <c r="N149" s="222" t="s">
        <v>44</v>
      </c>
      <c r="O149" s="86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5" t="s">
        <v>263</v>
      </c>
      <c r="AT149" s="225" t="s">
        <v>162</v>
      </c>
      <c r="AU149" s="225" t="s">
        <v>181</v>
      </c>
      <c r="AY149" s="19" t="s">
        <v>160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9" t="s">
        <v>81</v>
      </c>
      <c r="BK149" s="226">
        <f>ROUND(I149*H149,2)</f>
        <v>0</v>
      </c>
      <c r="BL149" s="19" t="s">
        <v>263</v>
      </c>
      <c r="BM149" s="225" t="s">
        <v>5621</v>
      </c>
    </row>
    <row r="150" s="2" customFormat="1" ht="16.5" customHeight="1">
      <c r="A150" s="40"/>
      <c r="B150" s="41"/>
      <c r="C150" s="214" t="s">
        <v>657</v>
      </c>
      <c r="D150" s="214" t="s">
        <v>162</v>
      </c>
      <c r="E150" s="215" t="s">
        <v>5622</v>
      </c>
      <c r="F150" s="216" t="s">
        <v>5623</v>
      </c>
      <c r="G150" s="217" t="s">
        <v>5470</v>
      </c>
      <c r="H150" s="218">
        <v>3</v>
      </c>
      <c r="I150" s="219"/>
      <c r="J150" s="220">
        <f>ROUND(I150*H150,2)</f>
        <v>0</v>
      </c>
      <c r="K150" s="216" t="s">
        <v>19</v>
      </c>
      <c r="L150" s="46"/>
      <c r="M150" s="221" t="s">
        <v>19</v>
      </c>
      <c r="N150" s="222" t="s">
        <v>44</v>
      </c>
      <c r="O150" s="86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5" t="s">
        <v>263</v>
      </c>
      <c r="AT150" s="225" t="s">
        <v>162</v>
      </c>
      <c r="AU150" s="225" t="s">
        <v>181</v>
      </c>
      <c r="AY150" s="19" t="s">
        <v>160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9" t="s">
        <v>81</v>
      </c>
      <c r="BK150" s="226">
        <f>ROUND(I150*H150,2)</f>
        <v>0</v>
      </c>
      <c r="BL150" s="19" t="s">
        <v>263</v>
      </c>
      <c r="BM150" s="225" t="s">
        <v>5624</v>
      </c>
    </row>
    <row r="151" s="2" customFormat="1" ht="16.5" customHeight="1">
      <c r="A151" s="40"/>
      <c r="B151" s="41"/>
      <c r="C151" s="214" t="s">
        <v>661</v>
      </c>
      <c r="D151" s="214" t="s">
        <v>162</v>
      </c>
      <c r="E151" s="215" t="s">
        <v>5625</v>
      </c>
      <c r="F151" s="216" t="s">
        <v>5626</v>
      </c>
      <c r="G151" s="217" t="s">
        <v>5470</v>
      </c>
      <c r="H151" s="218">
        <v>1</v>
      </c>
      <c r="I151" s="219"/>
      <c r="J151" s="220">
        <f>ROUND(I151*H151,2)</f>
        <v>0</v>
      </c>
      <c r="K151" s="216" t="s">
        <v>19</v>
      </c>
      <c r="L151" s="46"/>
      <c r="M151" s="221" t="s">
        <v>19</v>
      </c>
      <c r="N151" s="222" t="s">
        <v>44</v>
      </c>
      <c r="O151" s="86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5" t="s">
        <v>263</v>
      </c>
      <c r="AT151" s="225" t="s">
        <v>162</v>
      </c>
      <c r="AU151" s="225" t="s">
        <v>181</v>
      </c>
      <c r="AY151" s="19" t="s">
        <v>160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9" t="s">
        <v>81</v>
      </c>
      <c r="BK151" s="226">
        <f>ROUND(I151*H151,2)</f>
        <v>0</v>
      </c>
      <c r="BL151" s="19" t="s">
        <v>263</v>
      </c>
      <c r="BM151" s="225" t="s">
        <v>5627</v>
      </c>
    </row>
    <row r="152" s="2" customFormat="1" ht="16.5" customHeight="1">
      <c r="A152" s="40"/>
      <c r="B152" s="41"/>
      <c r="C152" s="214" t="s">
        <v>668</v>
      </c>
      <c r="D152" s="214" t="s">
        <v>162</v>
      </c>
      <c r="E152" s="215" t="s">
        <v>5628</v>
      </c>
      <c r="F152" s="216" t="s">
        <v>5629</v>
      </c>
      <c r="G152" s="217" t="s">
        <v>5470</v>
      </c>
      <c r="H152" s="218">
        <v>1</v>
      </c>
      <c r="I152" s="219"/>
      <c r="J152" s="220">
        <f>ROUND(I152*H152,2)</f>
        <v>0</v>
      </c>
      <c r="K152" s="216" t="s">
        <v>19</v>
      </c>
      <c r="L152" s="46"/>
      <c r="M152" s="221" t="s">
        <v>19</v>
      </c>
      <c r="N152" s="222" t="s">
        <v>44</v>
      </c>
      <c r="O152" s="86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5" t="s">
        <v>263</v>
      </c>
      <c r="AT152" s="225" t="s">
        <v>162</v>
      </c>
      <c r="AU152" s="225" t="s">
        <v>181</v>
      </c>
      <c r="AY152" s="19" t="s">
        <v>160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9" t="s">
        <v>81</v>
      </c>
      <c r="BK152" s="226">
        <f>ROUND(I152*H152,2)</f>
        <v>0</v>
      </c>
      <c r="BL152" s="19" t="s">
        <v>263</v>
      </c>
      <c r="BM152" s="225" t="s">
        <v>5630</v>
      </c>
    </row>
    <row r="153" s="2" customFormat="1" ht="16.5" customHeight="1">
      <c r="A153" s="40"/>
      <c r="B153" s="41"/>
      <c r="C153" s="214" t="s">
        <v>672</v>
      </c>
      <c r="D153" s="214" t="s">
        <v>162</v>
      </c>
      <c r="E153" s="215" t="s">
        <v>5631</v>
      </c>
      <c r="F153" s="216" t="s">
        <v>5632</v>
      </c>
      <c r="G153" s="217" t="s">
        <v>5470</v>
      </c>
      <c r="H153" s="218">
        <v>1</v>
      </c>
      <c r="I153" s="219"/>
      <c r="J153" s="220">
        <f>ROUND(I153*H153,2)</f>
        <v>0</v>
      </c>
      <c r="K153" s="216" t="s">
        <v>19</v>
      </c>
      <c r="L153" s="46"/>
      <c r="M153" s="221" t="s">
        <v>19</v>
      </c>
      <c r="N153" s="222" t="s">
        <v>44</v>
      </c>
      <c r="O153" s="86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5" t="s">
        <v>263</v>
      </c>
      <c r="AT153" s="225" t="s">
        <v>162</v>
      </c>
      <c r="AU153" s="225" t="s">
        <v>181</v>
      </c>
      <c r="AY153" s="19" t="s">
        <v>160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9" t="s">
        <v>81</v>
      </c>
      <c r="BK153" s="226">
        <f>ROUND(I153*H153,2)</f>
        <v>0</v>
      </c>
      <c r="BL153" s="19" t="s">
        <v>263</v>
      </c>
      <c r="BM153" s="225" t="s">
        <v>5633</v>
      </c>
    </row>
    <row r="154" s="2" customFormat="1" ht="16.5" customHeight="1">
      <c r="A154" s="40"/>
      <c r="B154" s="41"/>
      <c r="C154" s="214" t="s">
        <v>676</v>
      </c>
      <c r="D154" s="214" t="s">
        <v>162</v>
      </c>
      <c r="E154" s="215" t="s">
        <v>5634</v>
      </c>
      <c r="F154" s="216" t="s">
        <v>5635</v>
      </c>
      <c r="G154" s="217" t="s">
        <v>5470</v>
      </c>
      <c r="H154" s="218">
        <v>1</v>
      </c>
      <c r="I154" s="219"/>
      <c r="J154" s="220">
        <f>ROUND(I154*H154,2)</f>
        <v>0</v>
      </c>
      <c r="K154" s="216" t="s">
        <v>19</v>
      </c>
      <c r="L154" s="46"/>
      <c r="M154" s="221" t="s">
        <v>19</v>
      </c>
      <c r="N154" s="222" t="s">
        <v>44</v>
      </c>
      <c r="O154" s="86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5" t="s">
        <v>263</v>
      </c>
      <c r="AT154" s="225" t="s">
        <v>162</v>
      </c>
      <c r="AU154" s="225" t="s">
        <v>181</v>
      </c>
      <c r="AY154" s="19" t="s">
        <v>160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9" t="s">
        <v>81</v>
      </c>
      <c r="BK154" s="226">
        <f>ROUND(I154*H154,2)</f>
        <v>0</v>
      </c>
      <c r="BL154" s="19" t="s">
        <v>263</v>
      </c>
      <c r="BM154" s="225" t="s">
        <v>5636</v>
      </c>
    </row>
    <row r="155" s="2" customFormat="1" ht="16.5" customHeight="1">
      <c r="A155" s="40"/>
      <c r="B155" s="41"/>
      <c r="C155" s="214" t="s">
        <v>682</v>
      </c>
      <c r="D155" s="214" t="s">
        <v>162</v>
      </c>
      <c r="E155" s="215" t="s">
        <v>5637</v>
      </c>
      <c r="F155" s="216" t="s">
        <v>5638</v>
      </c>
      <c r="G155" s="217" t="s">
        <v>165</v>
      </c>
      <c r="H155" s="218">
        <v>20</v>
      </c>
      <c r="I155" s="219"/>
      <c r="J155" s="220">
        <f>ROUND(I155*H155,2)</f>
        <v>0</v>
      </c>
      <c r="K155" s="216" t="s">
        <v>19</v>
      </c>
      <c r="L155" s="46"/>
      <c r="M155" s="221" t="s">
        <v>19</v>
      </c>
      <c r="N155" s="222" t="s">
        <v>44</v>
      </c>
      <c r="O155" s="86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5" t="s">
        <v>263</v>
      </c>
      <c r="AT155" s="225" t="s">
        <v>162</v>
      </c>
      <c r="AU155" s="225" t="s">
        <v>181</v>
      </c>
      <c r="AY155" s="19" t="s">
        <v>160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9" t="s">
        <v>81</v>
      </c>
      <c r="BK155" s="226">
        <f>ROUND(I155*H155,2)</f>
        <v>0</v>
      </c>
      <c r="BL155" s="19" t="s">
        <v>263</v>
      </c>
      <c r="BM155" s="225" t="s">
        <v>5639</v>
      </c>
    </row>
    <row r="156" s="2" customFormat="1" ht="24.15" customHeight="1">
      <c r="A156" s="40"/>
      <c r="B156" s="41"/>
      <c r="C156" s="214" t="s">
        <v>686</v>
      </c>
      <c r="D156" s="214" t="s">
        <v>162</v>
      </c>
      <c r="E156" s="215" t="s">
        <v>5640</v>
      </c>
      <c r="F156" s="216" t="s">
        <v>5641</v>
      </c>
      <c r="G156" s="217" t="s">
        <v>5470</v>
      </c>
      <c r="H156" s="218">
        <v>2</v>
      </c>
      <c r="I156" s="219"/>
      <c r="J156" s="220">
        <f>ROUND(I156*H156,2)</f>
        <v>0</v>
      </c>
      <c r="K156" s="216" t="s">
        <v>19</v>
      </c>
      <c r="L156" s="46"/>
      <c r="M156" s="221" t="s">
        <v>19</v>
      </c>
      <c r="N156" s="222" t="s">
        <v>44</v>
      </c>
      <c r="O156" s="86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5" t="s">
        <v>263</v>
      </c>
      <c r="AT156" s="225" t="s">
        <v>162</v>
      </c>
      <c r="AU156" s="225" t="s">
        <v>181</v>
      </c>
      <c r="AY156" s="19" t="s">
        <v>160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9" t="s">
        <v>81</v>
      </c>
      <c r="BK156" s="226">
        <f>ROUND(I156*H156,2)</f>
        <v>0</v>
      </c>
      <c r="BL156" s="19" t="s">
        <v>263</v>
      </c>
      <c r="BM156" s="225" t="s">
        <v>5642</v>
      </c>
    </row>
    <row r="157" s="2" customFormat="1" ht="16.5" customHeight="1">
      <c r="A157" s="40"/>
      <c r="B157" s="41"/>
      <c r="C157" s="214" t="s">
        <v>691</v>
      </c>
      <c r="D157" s="214" t="s">
        <v>162</v>
      </c>
      <c r="E157" s="215" t="s">
        <v>5643</v>
      </c>
      <c r="F157" s="216" t="s">
        <v>5644</v>
      </c>
      <c r="G157" s="217" t="s">
        <v>5470</v>
      </c>
      <c r="H157" s="218">
        <v>1</v>
      </c>
      <c r="I157" s="219"/>
      <c r="J157" s="220">
        <f>ROUND(I157*H157,2)</f>
        <v>0</v>
      </c>
      <c r="K157" s="216" t="s">
        <v>19</v>
      </c>
      <c r="L157" s="46"/>
      <c r="M157" s="221" t="s">
        <v>19</v>
      </c>
      <c r="N157" s="222" t="s">
        <v>44</v>
      </c>
      <c r="O157" s="86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5" t="s">
        <v>263</v>
      </c>
      <c r="AT157" s="225" t="s">
        <v>162</v>
      </c>
      <c r="AU157" s="225" t="s">
        <v>181</v>
      </c>
      <c r="AY157" s="19" t="s">
        <v>160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9" t="s">
        <v>81</v>
      </c>
      <c r="BK157" s="226">
        <f>ROUND(I157*H157,2)</f>
        <v>0</v>
      </c>
      <c r="BL157" s="19" t="s">
        <v>263</v>
      </c>
      <c r="BM157" s="225" t="s">
        <v>5645</v>
      </c>
    </row>
    <row r="158" s="12" customFormat="1" ht="22.8" customHeight="1">
      <c r="A158" s="12"/>
      <c r="B158" s="198"/>
      <c r="C158" s="199"/>
      <c r="D158" s="200" t="s">
        <v>72</v>
      </c>
      <c r="E158" s="212" t="s">
        <v>5646</v>
      </c>
      <c r="F158" s="212" t="s">
        <v>5647</v>
      </c>
      <c r="G158" s="199"/>
      <c r="H158" s="199"/>
      <c r="I158" s="202"/>
      <c r="J158" s="213">
        <f>BK158</f>
        <v>0</v>
      </c>
      <c r="K158" s="199"/>
      <c r="L158" s="204"/>
      <c r="M158" s="205"/>
      <c r="N158" s="206"/>
      <c r="O158" s="206"/>
      <c r="P158" s="207">
        <f>SUM(P159:P164)</f>
        <v>0</v>
      </c>
      <c r="Q158" s="206"/>
      <c r="R158" s="207">
        <f>SUM(R159:R164)</f>
        <v>0</v>
      </c>
      <c r="S158" s="206"/>
      <c r="T158" s="208">
        <f>SUM(T159:T164)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09" t="s">
        <v>83</v>
      </c>
      <c r="AT158" s="210" t="s">
        <v>72</v>
      </c>
      <c r="AU158" s="210" t="s">
        <v>81</v>
      </c>
      <c r="AY158" s="209" t="s">
        <v>160</v>
      </c>
      <c r="BK158" s="211">
        <f>SUM(BK159:BK164)</f>
        <v>0</v>
      </c>
    </row>
    <row r="159" s="2" customFormat="1" ht="24.15" customHeight="1">
      <c r="A159" s="40"/>
      <c r="B159" s="41"/>
      <c r="C159" s="214" t="s">
        <v>695</v>
      </c>
      <c r="D159" s="214" t="s">
        <v>162</v>
      </c>
      <c r="E159" s="215" t="s">
        <v>5648</v>
      </c>
      <c r="F159" s="216" t="s">
        <v>5649</v>
      </c>
      <c r="G159" s="217" t="s">
        <v>5470</v>
      </c>
      <c r="H159" s="218">
        <v>1</v>
      </c>
      <c r="I159" s="219"/>
      <c r="J159" s="220">
        <f>ROUND(I159*H159,2)</f>
        <v>0</v>
      </c>
      <c r="K159" s="216" t="s">
        <v>19</v>
      </c>
      <c r="L159" s="46"/>
      <c r="M159" s="221" t="s">
        <v>19</v>
      </c>
      <c r="N159" s="222" t="s">
        <v>44</v>
      </c>
      <c r="O159" s="86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5" t="s">
        <v>263</v>
      </c>
      <c r="AT159" s="225" t="s">
        <v>162</v>
      </c>
      <c r="AU159" s="225" t="s">
        <v>83</v>
      </c>
      <c r="AY159" s="19" t="s">
        <v>160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9" t="s">
        <v>81</v>
      </c>
      <c r="BK159" s="226">
        <f>ROUND(I159*H159,2)</f>
        <v>0</v>
      </c>
      <c r="BL159" s="19" t="s">
        <v>263</v>
      </c>
      <c r="BM159" s="225" t="s">
        <v>5650</v>
      </c>
    </row>
    <row r="160" s="2" customFormat="1" ht="16.5" customHeight="1">
      <c r="A160" s="40"/>
      <c r="B160" s="41"/>
      <c r="C160" s="214" t="s">
        <v>701</v>
      </c>
      <c r="D160" s="214" t="s">
        <v>162</v>
      </c>
      <c r="E160" s="215" t="s">
        <v>5651</v>
      </c>
      <c r="F160" s="216" t="s">
        <v>5652</v>
      </c>
      <c r="G160" s="217" t="s">
        <v>5470</v>
      </c>
      <c r="H160" s="218">
        <v>2</v>
      </c>
      <c r="I160" s="219"/>
      <c r="J160" s="220">
        <f>ROUND(I160*H160,2)</f>
        <v>0</v>
      </c>
      <c r="K160" s="216" t="s">
        <v>19</v>
      </c>
      <c r="L160" s="46"/>
      <c r="M160" s="221" t="s">
        <v>19</v>
      </c>
      <c r="N160" s="222" t="s">
        <v>44</v>
      </c>
      <c r="O160" s="86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5" t="s">
        <v>263</v>
      </c>
      <c r="AT160" s="225" t="s">
        <v>162</v>
      </c>
      <c r="AU160" s="225" t="s">
        <v>83</v>
      </c>
      <c r="AY160" s="19" t="s">
        <v>160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9" t="s">
        <v>81</v>
      </c>
      <c r="BK160" s="226">
        <f>ROUND(I160*H160,2)</f>
        <v>0</v>
      </c>
      <c r="BL160" s="19" t="s">
        <v>263</v>
      </c>
      <c r="BM160" s="225" t="s">
        <v>5653</v>
      </c>
    </row>
    <row r="161" s="2" customFormat="1" ht="24.15" customHeight="1">
      <c r="A161" s="40"/>
      <c r="B161" s="41"/>
      <c r="C161" s="214" t="s">
        <v>705</v>
      </c>
      <c r="D161" s="214" t="s">
        <v>162</v>
      </c>
      <c r="E161" s="215" t="s">
        <v>5654</v>
      </c>
      <c r="F161" s="216" t="s">
        <v>5502</v>
      </c>
      <c r="G161" s="217" t="s">
        <v>5499</v>
      </c>
      <c r="H161" s="218">
        <v>3</v>
      </c>
      <c r="I161" s="219"/>
      <c r="J161" s="220">
        <f>ROUND(I161*H161,2)</f>
        <v>0</v>
      </c>
      <c r="K161" s="216" t="s">
        <v>19</v>
      </c>
      <c r="L161" s="46"/>
      <c r="M161" s="221" t="s">
        <v>19</v>
      </c>
      <c r="N161" s="222" t="s">
        <v>44</v>
      </c>
      <c r="O161" s="86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5" t="s">
        <v>263</v>
      </c>
      <c r="AT161" s="225" t="s">
        <v>162</v>
      </c>
      <c r="AU161" s="225" t="s">
        <v>83</v>
      </c>
      <c r="AY161" s="19" t="s">
        <v>160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9" t="s">
        <v>81</v>
      </c>
      <c r="BK161" s="226">
        <f>ROUND(I161*H161,2)</f>
        <v>0</v>
      </c>
      <c r="BL161" s="19" t="s">
        <v>263</v>
      </c>
      <c r="BM161" s="225" t="s">
        <v>5655</v>
      </c>
    </row>
    <row r="162" s="2" customFormat="1" ht="16.5" customHeight="1">
      <c r="A162" s="40"/>
      <c r="B162" s="41"/>
      <c r="C162" s="214" t="s">
        <v>710</v>
      </c>
      <c r="D162" s="214" t="s">
        <v>162</v>
      </c>
      <c r="E162" s="215" t="s">
        <v>5656</v>
      </c>
      <c r="F162" s="216" t="s">
        <v>5657</v>
      </c>
      <c r="G162" s="217" t="s">
        <v>5470</v>
      </c>
      <c r="H162" s="218">
        <v>1</v>
      </c>
      <c r="I162" s="219"/>
      <c r="J162" s="220">
        <f>ROUND(I162*H162,2)</f>
        <v>0</v>
      </c>
      <c r="K162" s="216" t="s">
        <v>19</v>
      </c>
      <c r="L162" s="46"/>
      <c r="M162" s="221" t="s">
        <v>19</v>
      </c>
      <c r="N162" s="222" t="s">
        <v>44</v>
      </c>
      <c r="O162" s="86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5" t="s">
        <v>263</v>
      </c>
      <c r="AT162" s="225" t="s">
        <v>162</v>
      </c>
      <c r="AU162" s="225" t="s">
        <v>83</v>
      </c>
      <c r="AY162" s="19" t="s">
        <v>160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9" t="s">
        <v>81</v>
      </c>
      <c r="BK162" s="226">
        <f>ROUND(I162*H162,2)</f>
        <v>0</v>
      </c>
      <c r="BL162" s="19" t="s">
        <v>263</v>
      </c>
      <c r="BM162" s="225" t="s">
        <v>5658</v>
      </c>
    </row>
    <row r="163" s="2" customFormat="1" ht="16.5" customHeight="1">
      <c r="A163" s="40"/>
      <c r="B163" s="41"/>
      <c r="C163" s="214" t="s">
        <v>713</v>
      </c>
      <c r="D163" s="214" t="s">
        <v>162</v>
      </c>
      <c r="E163" s="215" t="s">
        <v>5659</v>
      </c>
      <c r="F163" s="216" t="s">
        <v>5660</v>
      </c>
      <c r="G163" s="217" t="s">
        <v>5470</v>
      </c>
      <c r="H163" s="218">
        <v>1</v>
      </c>
      <c r="I163" s="219"/>
      <c r="J163" s="220">
        <f>ROUND(I163*H163,2)</f>
        <v>0</v>
      </c>
      <c r="K163" s="216" t="s">
        <v>19</v>
      </c>
      <c r="L163" s="46"/>
      <c r="M163" s="221" t="s">
        <v>19</v>
      </c>
      <c r="N163" s="222" t="s">
        <v>44</v>
      </c>
      <c r="O163" s="86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5" t="s">
        <v>263</v>
      </c>
      <c r="AT163" s="225" t="s">
        <v>162</v>
      </c>
      <c r="AU163" s="225" t="s">
        <v>83</v>
      </c>
      <c r="AY163" s="19" t="s">
        <v>160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9" t="s">
        <v>81</v>
      </c>
      <c r="BK163" s="226">
        <f>ROUND(I163*H163,2)</f>
        <v>0</v>
      </c>
      <c r="BL163" s="19" t="s">
        <v>263</v>
      </c>
      <c r="BM163" s="225" t="s">
        <v>5661</v>
      </c>
    </row>
    <row r="164" s="2" customFormat="1" ht="16.5" customHeight="1">
      <c r="A164" s="40"/>
      <c r="B164" s="41"/>
      <c r="C164" s="214" t="s">
        <v>718</v>
      </c>
      <c r="D164" s="214" t="s">
        <v>162</v>
      </c>
      <c r="E164" s="215" t="s">
        <v>5662</v>
      </c>
      <c r="F164" s="216" t="s">
        <v>5663</v>
      </c>
      <c r="G164" s="217" t="s">
        <v>5470</v>
      </c>
      <c r="H164" s="218">
        <v>1</v>
      </c>
      <c r="I164" s="219"/>
      <c r="J164" s="220">
        <f>ROUND(I164*H164,2)</f>
        <v>0</v>
      </c>
      <c r="K164" s="216" t="s">
        <v>19</v>
      </c>
      <c r="L164" s="46"/>
      <c r="M164" s="221" t="s">
        <v>19</v>
      </c>
      <c r="N164" s="222" t="s">
        <v>44</v>
      </c>
      <c r="O164" s="86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5" t="s">
        <v>263</v>
      </c>
      <c r="AT164" s="225" t="s">
        <v>162</v>
      </c>
      <c r="AU164" s="225" t="s">
        <v>83</v>
      </c>
      <c r="AY164" s="19" t="s">
        <v>160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9" t="s">
        <v>81</v>
      </c>
      <c r="BK164" s="226">
        <f>ROUND(I164*H164,2)</f>
        <v>0</v>
      </c>
      <c r="BL164" s="19" t="s">
        <v>263</v>
      </c>
      <c r="BM164" s="225" t="s">
        <v>5664</v>
      </c>
    </row>
    <row r="165" s="12" customFormat="1" ht="22.8" customHeight="1">
      <c r="A165" s="12"/>
      <c r="B165" s="198"/>
      <c r="C165" s="199"/>
      <c r="D165" s="200" t="s">
        <v>72</v>
      </c>
      <c r="E165" s="212" t="s">
        <v>5665</v>
      </c>
      <c r="F165" s="212" t="s">
        <v>5666</v>
      </c>
      <c r="G165" s="199"/>
      <c r="H165" s="199"/>
      <c r="I165" s="202"/>
      <c r="J165" s="213">
        <f>BK165</f>
        <v>0</v>
      </c>
      <c r="K165" s="199"/>
      <c r="L165" s="204"/>
      <c r="M165" s="205"/>
      <c r="N165" s="206"/>
      <c r="O165" s="206"/>
      <c r="P165" s="207">
        <f>SUM(P166:P168)</f>
        <v>0</v>
      </c>
      <c r="Q165" s="206"/>
      <c r="R165" s="207">
        <f>SUM(R166:R168)</f>
        <v>0</v>
      </c>
      <c r="S165" s="206"/>
      <c r="T165" s="208">
        <f>SUM(T166:T168)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09" t="s">
        <v>83</v>
      </c>
      <c r="AT165" s="210" t="s">
        <v>72</v>
      </c>
      <c r="AU165" s="210" t="s">
        <v>81</v>
      </c>
      <c r="AY165" s="209" t="s">
        <v>160</v>
      </c>
      <c r="BK165" s="211">
        <f>SUM(BK166:BK168)</f>
        <v>0</v>
      </c>
    </row>
    <row r="166" s="2" customFormat="1" ht="24.15" customHeight="1">
      <c r="A166" s="40"/>
      <c r="B166" s="41"/>
      <c r="C166" s="214" t="s">
        <v>722</v>
      </c>
      <c r="D166" s="214" t="s">
        <v>162</v>
      </c>
      <c r="E166" s="215" t="s">
        <v>5667</v>
      </c>
      <c r="F166" s="216" t="s">
        <v>5668</v>
      </c>
      <c r="G166" s="217" t="s">
        <v>5470</v>
      </c>
      <c r="H166" s="218">
        <v>1</v>
      </c>
      <c r="I166" s="219"/>
      <c r="J166" s="220">
        <f>ROUND(I166*H166,2)</f>
        <v>0</v>
      </c>
      <c r="K166" s="216" t="s">
        <v>19</v>
      </c>
      <c r="L166" s="46"/>
      <c r="M166" s="221" t="s">
        <v>19</v>
      </c>
      <c r="N166" s="222" t="s">
        <v>44</v>
      </c>
      <c r="O166" s="86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5" t="s">
        <v>263</v>
      </c>
      <c r="AT166" s="225" t="s">
        <v>162</v>
      </c>
      <c r="AU166" s="225" t="s">
        <v>83</v>
      </c>
      <c r="AY166" s="19" t="s">
        <v>160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9" t="s">
        <v>81</v>
      </c>
      <c r="BK166" s="226">
        <f>ROUND(I166*H166,2)</f>
        <v>0</v>
      </c>
      <c r="BL166" s="19" t="s">
        <v>263</v>
      </c>
      <c r="BM166" s="225" t="s">
        <v>5669</v>
      </c>
    </row>
    <row r="167" s="2" customFormat="1" ht="24.15" customHeight="1">
      <c r="A167" s="40"/>
      <c r="B167" s="41"/>
      <c r="C167" s="214" t="s">
        <v>728</v>
      </c>
      <c r="D167" s="214" t="s">
        <v>162</v>
      </c>
      <c r="E167" s="215" t="s">
        <v>5670</v>
      </c>
      <c r="F167" s="216" t="s">
        <v>5671</v>
      </c>
      <c r="G167" s="217" t="s">
        <v>5499</v>
      </c>
      <c r="H167" s="218">
        <v>3</v>
      </c>
      <c r="I167" s="219"/>
      <c r="J167" s="220">
        <f>ROUND(I167*H167,2)</f>
        <v>0</v>
      </c>
      <c r="K167" s="216" t="s">
        <v>19</v>
      </c>
      <c r="L167" s="46"/>
      <c r="M167" s="221" t="s">
        <v>19</v>
      </c>
      <c r="N167" s="222" t="s">
        <v>44</v>
      </c>
      <c r="O167" s="86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5" t="s">
        <v>263</v>
      </c>
      <c r="AT167" s="225" t="s">
        <v>162</v>
      </c>
      <c r="AU167" s="225" t="s">
        <v>83</v>
      </c>
      <c r="AY167" s="19" t="s">
        <v>160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9" t="s">
        <v>81</v>
      </c>
      <c r="BK167" s="226">
        <f>ROUND(I167*H167,2)</f>
        <v>0</v>
      </c>
      <c r="BL167" s="19" t="s">
        <v>263</v>
      </c>
      <c r="BM167" s="225" t="s">
        <v>5672</v>
      </c>
    </row>
    <row r="168" s="2" customFormat="1" ht="16.5" customHeight="1">
      <c r="A168" s="40"/>
      <c r="B168" s="41"/>
      <c r="C168" s="214" t="s">
        <v>732</v>
      </c>
      <c r="D168" s="214" t="s">
        <v>162</v>
      </c>
      <c r="E168" s="215" t="s">
        <v>5673</v>
      </c>
      <c r="F168" s="216" t="s">
        <v>5674</v>
      </c>
      <c r="G168" s="217" t="s">
        <v>5499</v>
      </c>
      <c r="H168" s="218">
        <v>1</v>
      </c>
      <c r="I168" s="219"/>
      <c r="J168" s="220">
        <f>ROUND(I168*H168,2)</f>
        <v>0</v>
      </c>
      <c r="K168" s="216" t="s">
        <v>19</v>
      </c>
      <c r="L168" s="46"/>
      <c r="M168" s="221" t="s">
        <v>19</v>
      </c>
      <c r="N168" s="222" t="s">
        <v>44</v>
      </c>
      <c r="O168" s="86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5" t="s">
        <v>263</v>
      </c>
      <c r="AT168" s="225" t="s">
        <v>162</v>
      </c>
      <c r="AU168" s="225" t="s">
        <v>83</v>
      </c>
      <c r="AY168" s="19" t="s">
        <v>160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9" t="s">
        <v>81</v>
      </c>
      <c r="BK168" s="226">
        <f>ROUND(I168*H168,2)</f>
        <v>0</v>
      </c>
      <c r="BL168" s="19" t="s">
        <v>263</v>
      </c>
      <c r="BM168" s="225" t="s">
        <v>5675</v>
      </c>
    </row>
    <row r="169" s="12" customFormat="1" ht="22.8" customHeight="1">
      <c r="A169" s="12"/>
      <c r="B169" s="198"/>
      <c r="C169" s="199"/>
      <c r="D169" s="200" t="s">
        <v>72</v>
      </c>
      <c r="E169" s="212" t="s">
        <v>5676</v>
      </c>
      <c r="F169" s="212" t="s">
        <v>5677</v>
      </c>
      <c r="G169" s="199"/>
      <c r="H169" s="199"/>
      <c r="I169" s="202"/>
      <c r="J169" s="213">
        <f>BK169</f>
        <v>0</v>
      </c>
      <c r="K169" s="199"/>
      <c r="L169" s="204"/>
      <c r="M169" s="205"/>
      <c r="N169" s="206"/>
      <c r="O169" s="206"/>
      <c r="P169" s="207">
        <f>SUM(P170:P173)</f>
        <v>0</v>
      </c>
      <c r="Q169" s="206"/>
      <c r="R169" s="207">
        <f>SUM(R170:R173)</f>
        <v>0</v>
      </c>
      <c r="S169" s="206"/>
      <c r="T169" s="208">
        <f>SUM(T170:T173)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09" t="s">
        <v>83</v>
      </c>
      <c r="AT169" s="210" t="s">
        <v>72</v>
      </c>
      <c r="AU169" s="210" t="s">
        <v>81</v>
      </c>
      <c r="AY169" s="209" t="s">
        <v>160</v>
      </c>
      <c r="BK169" s="211">
        <f>SUM(BK170:BK173)</f>
        <v>0</v>
      </c>
    </row>
    <row r="170" s="2" customFormat="1" ht="16.5" customHeight="1">
      <c r="A170" s="40"/>
      <c r="B170" s="41"/>
      <c r="C170" s="214" t="s">
        <v>740</v>
      </c>
      <c r="D170" s="214" t="s">
        <v>162</v>
      </c>
      <c r="E170" s="215" t="s">
        <v>5678</v>
      </c>
      <c r="F170" s="216" t="s">
        <v>5679</v>
      </c>
      <c r="G170" s="217" t="s">
        <v>5470</v>
      </c>
      <c r="H170" s="218">
        <v>1</v>
      </c>
      <c r="I170" s="219"/>
      <c r="J170" s="220">
        <f>ROUND(I170*H170,2)</f>
        <v>0</v>
      </c>
      <c r="K170" s="216" t="s">
        <v>19</v>
      </c>
      <c r="L170" s="46"/>
      <c r="M170" s="221" t="s">
        <v>19</v>
      </c>
      <c r="N170" s="222" t="s">
        <v>44</v>
      </c>
      <c r="O170" s="86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5" t="s">
        <v>263</v>
      </c>
      <c r="AT170" s="225" t="s">
        <v>162</v>
      </c>
      <c r="AU170" s="225" t="s">
        <v>83</v>
      </c>
      <c r="AY170" s="19" t="s">
        <v>160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9" t="s">
        <v>81</v>
      </c>
      <c r="BK170" s="226">
        <f>ROUND(I170*H170,2)</f>
        <v>0</v>
      </c>
      <c r="BL170" s="19" t="s">
        <v>263</v>
      </c>
      <c r="BM170" s="225" t="s">
        <v>5680</v>
      </c>
    </row>
    <row r="171" s="2" customFormat="1" ht="16.5" customHeight="1">
      <c r="A171" s="40"/>
      <c r="B171" s="41"/>
      <c r="C171" s="214" t="s">
        <v>746</v>
      </c>
      <c r="D171" s="214" t="s">
        <v>162</v>
      </c>
      <c r="E171" s="215" t="s">
        <v>5681</v>
      </c>
      <c r="F171" s="216" t="s">
        <v>5682</v>
      </c>
      <c r="G171" s="217" t="s">
        <v>5470</v>
      </c>
      <c r="H171" s="218">
        <v>1</v>
      </c>
      <c r="I171" s="219"/>
      <c r="J171" s="220">
        <f>ROUND(I171*H171,2)</f>
        <v>0</v>
      </c>
      <c r="K171" s="216" t="s">
        <v>19</v>
      </c>
      <c r="L171" s="46"/>
      <c r="M171" s="221" t="s">
        <v>19</v>
      </c>
      <c r="N171" s="222" t="s">
        <v>44</v>
      </c>
      <c r="O171" s="86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5" t="s">
        <v>263</v>
      </c>
      <c r="AT171" s="225" t="s">
        <v>162</v>
      </c>
      <c r="AU171" s="225" t="s">
        <v>83</v>
      </c>
      <c r="AY171" s="19" t="s">
        <v>160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9" t="s">
        <v>81</v>
      </c>
      <c r="BK171" s="226">
        <f>ROUND(I171*H171,2)</f>
        <v>0</v>
      </c>
      <c r="BL171" s="19" t="s">
        <v>263</v>
      </c>
      <c r="BM171" s="225" t="s">
        <v>5683</v>
      </c>
    </row>
    <row r="172" s="2" customFormat="1" ht="24.15" customHeight="1">
      <c r="A172" s="40"/>
      <c r="B172" s="41"/>
      <c r="C172" s="214" t="s">
        <v>751</v>
      </c>
      <c r="D172" s="214" t="s">
        <v>162</v>
      </c>
      <c r="E172" s="215" t="s">
        <v>5684</v>
      </c>
      <c r="F172" s="216" t="s">
        <v>5685</v>
      </c>
      <c r="G172" s="217" t="s">
        <v>5499</v>
      </c>
      <c r="H172" s="218">
        <v>10</v>
      </c>
      <c r="I172" s="219"/>
      <c r="J172" s="220">
        <f>ROUND(I172*H172,2)</f>
        <v>0</v>
      </c>
      <c r="K172" s="216" t="s">
        <v>19</v>
      </c>
      <c r="L172" s="46"/>
      <c r="M172" s="221" t="s">
        <v>19</v>
      </c>
      <c r="N172" s="222" t="s">
        <v>44</v>
      </c>
      <c r="O172" s="86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5" t="s">
        <v>263</v>
      </c>
      <c r="AT172" s="225" t="s">
        <v>162</v>
      </c>
      <c r="AU172" s="225" t="s">
        <v>83</v>
      </c>
      <c r="AY172" s="19" t="s">
        <v>160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9" t="s">
        <v>81</v>
      </c>
      <c r="BK172" s="226">
        <f>ROUND(I172*H172,2)</f>
        <v>0</v>
      </c>
      <c r="BL172" s="19" t="s">
        <v>263</v>
      </c>
      <c r="BM172" s="225" t="s">
        <v>5686</v>
      </c>
    </row>
    <row r="173" s="2" customFormat="1" ht="16.5" customHeight="1">
      <c r="A173" s="40"/>
      <c r="B173" s="41"/>
      <c r="C173" s="214" t="s">
        <v>757</v>
      </c>
      <c r="D173" s="214" t="s">
        <v>162</v>
      </c>
      <c r="E173" s="215" t="s">
        <v>5687</v>
      </c>
      <c r="F173" s="216" t="s">
        <v>5674</v>
      </c>
      <c r="G173" s="217" t="s">
        <v>5499</v>
      </c>
      <c r="H173" s="218">
        <v>1</v>
      </c>
      <c r="I173" s="219"/>
      <c r="J173" s="220">
        <f>ROUND(I173*H173,2)</f>
        <v>0</v>
      </c>
      <c r="K173" s="216" t="s">
        <v>19</v>
      </c>
      <c r="L173" s="46"/>
      <c r="M173" s="221" t="s">
        <v>19</v>
      </c>
      <c r="N173" s="222" t="s">
        <v>44</v>
      </c>
      <c r="O173" s="86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5" t="s">
        <v>263</v>
      </c>
      <c r="AT173" s="225" t="s">
        <v>162</v>
      </c>
      <c r="AU173" s="225" t="s">
        <v>83</v>
      </c>
      <c r="AY173" s="19" t="s">
        <v>160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9" t="s">
        <v>81</v>
      </c>
      <c r="BK173" s="226">
        <f>ROUND(I173*H173,2)</f>
        <v>0</v>
      </c>
      <c r="BL173" s="19" t="s">
        <v>263</v>
      </c>
      <c r="BM173" s="225" t="s">
        <v>5688</v>
      </c>
    </row>
    <row r="174" s="12" customFormat="1" ht="22.8" customHeight="1">
      <c r="A174" s="12"/>
      <c r="B174" s="198"/>
      <c r="C174" s="199"/>
      <c r="D174" s="200" t="s">
        <v>72</v>
      </c>
      <c r="E174" s="212" t="s">
        <v>5689</v>
      </c>
      <c r="F174" s="212" t="s">
        <v>5690</v>
      </c>
      <c r="G174" s="199"/>
      <c r="H174" s="199"/>
      <c r="I174" s="202"/>
      <c r="J174" s="213">
        <f>BK174</f>
        <v>0</v>
      </c>
      <c r="K174" s="199"/>
      <c r="L174" s="204"/>
      <c r="M174" s="205"/>
      <c r="N174" s="206"/>
      <c r="O174" s="206"/>
      <c r="P174" s="207">
        <f>SUM(P175:P181)</f>
        <v>0</v>
      </c>
      <c r="Q174" s="206"/>
      <c r="R174" s="207">
        <f>SUM(R175:R181)</f>
        <v>0</v>
      </c>
      <c r="S174" s="206"/>
      <c r="T174" s="208">
        <f>SUM(T175:T181)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09" t="s">
        <v>83</v>
      </c>
      <c r="AT174" s="210" t="s">
        <v>72</v>
      </c>
      <c r="AU174" s="210" t="s">
        <v>81</v>
      </c>
      <c r="AY174" s="209" t="s">
        <v>160</v>
      </c>
      <c r="BK174" s="211">
        <f>SUM(BK175:BK181)</f>
        <v>0</v>
      </c>
    </row>
    <row r="175" s="2" customFormat="1" ht="16.5" customHeight="1">
      <c r="A175" s="40"/>
      <c r="B175" s="41"/>
      <c r="C175" s="214" t="s">
        <v>762</v>
      </c>
      <c r="D175" s="214" t="s">
        <v>162</v>
      </c>
      <c r="E175" s="215" t="s">
        <v>5453</v>
      </c>
      <c r="F175" s="216" t="s">
        <v>5454</v>
      </c>
      <c r="G175" s="217" t="s">
        <v>3721</v>
      </c>
      <c r="H175" s="218">
        <v>48</v>
      </c>
      <c r="I175" s="219"/>
      <c r="J175" s="220">
        <f>ROUND(I175*H175,2)</f>
        <v>0</v>
      </c>
      <c r="K175" s="216" t="s">
        <v>166</v>
      </c>
      <c r="L175" s="46"/>
      <c r="M175" s="221" t="s">
        <v>19</v>
      </c>
      <c r="N175" s="222" t="s">
        <v>44</v>
      </c>
      <c r="O175" s="86"/>
      <c r="P175" s="223">
        <f>O175*H175</f>
        <v>0</v>
      </c>
      <c r="Q175" s="223">
        <v>0</v>
      </c>
      <c r="R175" s="223">
        <f>Q175*H175</f>
        <v>0</v>
      </c>
      <c r="S175" s="223">
        <v>0</v>
      </c>
      <c r="T175" s="224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5" t="s">
        <v>263</v>
      </c>
      <c r="AT175" s="225" t="s">
        <v>162</v>
      </c>
      <c r="AU175" s="225" t="s">
        <v>83</v>
      </c>
      <c r="AY175" s="19" t="s">
        <v>160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9" t="s">
        <v>81</v>
      </c>
      <c r="BK175" s="226">
        <f>ROUND(I175*H175,2)</f>
        <v>0</v>
      </c>
      <c r="BL175" s="19" t="s">
        <v>263</v>
      </c>
      <c r="BM175" s="225" t="s">
        <v>5691</v>
      </c>
    </row>
    <row r="176" s="2" customFormat="1">
      <c r="A176" s="40"/>
      <c r="B176" s="41"/>
      <c r="C176" s="42"/>
      <c r="D176" s="227" t="s">
        <v>169</v>
      </c>
      <c r="E176" s="42"/>
      <c r="F176" s="228" t="s">
        <v>5456</v>
      </c>
      <c r="G176" s="42"/>
      <c r="H176" s="42"/>
      <c r="I176" s="229"/>
      <c r="J176" s="42"/>
      <c r="K176" s="42"/>
      <c r="L176" s="46"/>
      <c r="M176" s="230"/>
      <c r="N176" s="231"/>
      <c r="O176" s="86"/>
      <c r="P176" s="86"/>
      <c r="Q176" s="86"/>
      <c r="R176" s="86"/>
      <c r="S176" s="86"/>
      <c r="T176" s="87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169</v>
      </c>
      <c r="AU176" s="19" t="s">
        <v>83</v>
      </c>
    </row>
    <row r="177" s="13" customFormat="1">
      <c r="A177" s="13"/>
      <c r="B177" s="232"/>
      <c r="C177" s="233"/>
      <c r="D177" s="234" t="s">
        <v>171</v>
      </c>
      <c r="E177" s="235" t="s">
        <v>19</v>
      </c>
      <c r="F177" s="236" t="s">
        <v>5692</v>
      </c>
      <c r="G177" s="233"/>
      <c r="H177" s="237">
        <v>48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171</v>
      </c>
      <c r="AU177" s="243" t="s">
        <v>83</v>
      </c>
      <c r="AV177" s="13" t="s">
        <v>83</v>
      </c>
      <c r="AW177" s="13" t="s">
        <v>35</v>
      </c>
      <c r="AX177" s="13" t="s">
        <v>81</v>
      </c>
      <c r="AY177" s="243" t="s">
        <v>160</v>
      </c>
    </row>
    <row r="178" s="2" customFormat="1" ht="16.5" customHeight="1">
      <c r="A178" s="40"/>
      <c r="B178" s="41"/>
      <c r="C178" s="214" t="s">
        <v>767</v>
      </c>
      <c r="D178" s="214" t="s">
        <v>162</v>
      </c>
      <c r="E178" s="215" t="s">
        <v>5693</v>
      </c>
      <c r="F178" s="216" t="s">
        <v>5694</v>
      </c>
      <c r="G178" s="217" t="s">
        <v>3721</v>
      </c>
      <c r="H178" s="218">
        <v>76</v>
      </c>
      <c r="I178" s="219"/>
      <c r="J178" s="220">
        <f>ROUND(I178*H178,2)</f>
        <v>0</v>
      </c>
      <c r="K178" s="216" t="s">
        <v>166</v>
      </c>
      <c r="L178" s="46"/>
      <c r="M178" s="221" t="s">
        <v>19</v>
      </c>
      <c r="N178" s="222" t="s">
        <v>44</v>
      </c>
      <c r="O178" s="86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5" t="s">
        <v>263</v>
      </c>
      <c r="AT178" s="225" t="s">
        <v>162</v>
      </c>
      <c r="AU178" s="225" t="s">
        <v>83</v>
      </c>
      <c r="AY178" s="19" t="s">
        <v>160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9" t="s">
        <v>81</v>
      </c>
      <c r="BK178" s="226">
        <f>ROUND(I178*H178,2)</f>
        <v>0</v>
      </c>
      <c r="BL178" s="19" t="s">
        <v>263</v>
      </c>
      <c r="BM178" s="225" t="s">
        <v>5695</v>
      </c>
    </row>
    <row r="179" s="2" customFormat="1">
      <c r="A179" s="40"/>
      <c r="B179" s="41"/>
      <c r="C179" s="42"/>
      <c r="D179" s="227" t="s">
        <v>169</v>
      </c>
      <c r="E179" s="42"/>
      <c r="F179" s="228" t="s">
        <v>5696</v>
      </c>
      <c r="G179" s="42"/>
      <c r="H179" s="42"/>
      <c r="I179" s="229"/>
      <c r="J179" s="42"/>
      <c r="K179" s="42"/>
      <c r="L179" s="46"/>
      <c r="M179" s="230"/>
      <c r="N179" s="231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169</v>
      </c>
      <c r="AU179" s="19" t="s">
        <v>83</v>
      </c>
    </row>
    <row r="180" s="13" customFormat="1">
      <c r="A180" s="13"/>
      <c r="B180" s="232"/>
      <c r="C180" s="233"/>
      <c r="D180" s="234" t="s">
        <v>171</v>
      </c>
      <c r="E180" s="235" t="s">
        <v>19</v>
      </c>
      <c r="F180" s="236" t="s">
        <v>5697</v>
      </c>
      <c r="G180" s="233"/>
      <c r="H180" s="237">
        <v>76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171</v>
      </c>
      <c r="AU180" s="243" t="s">
        <v>83</v>
      </c>
      <c r="AV180" s="13" t="s">
        <v>83</v>
      </c>
      <c r="AW180" s="13" t="s">
        <v>35</v>
      </c>
      <c r="AX180" s="13" t="s">
        <v>81</v>
      </c>
      <c r="AY180" s="243" t="s">
        <v>160</v>
      </c>
    </row>
    <row r="181" s="2" customFormat="1" ht="16.5" customHeight="1">
      <c r="A181" s="40"/>
      <c r="B181" s="41"/>
      <c r="C181" s="214" t="s">
        <v>772</v>
      </c>
      <c r="D181" s="214" t="s">
        <v>162</v>
      </c>
      <c r="E181" s="215" t="s">
        <v>5698</v>
      </c>
      <c r="F181" s="216" t="s">
        <v>5699</v>
      </c>
      <c r="G181" s="217" t="s">
        <v>4975</v>
      </c>
      <c r="H181" s="218">
        <v>1</v>
      </c>
      <c r="I181" s="219"/>
      <c r="J181" s="220">
        <f>ROUND(I181*H181,2)</f>
        <v>0</v>
      </c>
      <c r="K181" s="216" t="s">
        <v>19</v>
      </c>
      <c r="L181" s="46"/>
      <c r="M181" s="284" t="s">
        <v>19</v>
      </c>
      <c r="N181" s="285" t="s">
        <v>44</v>
      </c>
      <c r="O181" s="279"/>
      <c r="P181" s="286">
        <f>O181*H181</f>
        <v>0</v>
      </c>
      <c r="Q181" s="286">
        <v>0</v>
      </c>
      <c r="R181" s="286">
        <f>Q181*H181</f>
        <v>0</v>
      </c>
      <c r="S181" s="286">
        <v>0</v>
      </c>
      <c r="T181" s="287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5" t="s">
        <v>263</v>
      </c>
      <c r="AT181" s="225" t="s">
        <v>162</v>
      </c>
      <c r="AU181" s="225" t="s">
        <v>83</v>
      </c>
      <c r="AY181" s="19" t="s">
        <v>160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9" t="s">
        <v>81</v>
      </c>
      <c r="BK181" s="226">
        <f>ROUND(I181*H181,2)</f>
        <v>0</v>
      </c>
      <c r="BL181" s="19" t="s">
        <v>263</v>
      </c>
      <c r="BM181" s="225" t="s">
        <v>5700</v>
      </c>
    </row>
    <row r="182" s="2" customFormat="1" ht="6.96" customHeight="1">
      <c r="A182" s="40"/>
      <c r="B182" s="61"/>
      <c r="C182" s="62"/>
      <c r="D182" s="62"/>
      <c r="E182" s="62"/>
      <c r="F182" s="62"/>
      <c r="G182" s="62"/>
      <c r="H182" s="62"/>
      <c r="I182" s="62"/>
      <c r="J182" s="62"/>
      <c r="K182" s="62"/>
      <c r="L182" s="46"/>
      <c r="M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</sheetData>
  <sheetProtection sheet="1" autoFilter="0" formatColumns="0" formatRows="0" objects="1" scenarios="1" spinCount="100000" saltValue="mQKPiDJ+f+mZm5KiDKje5kQp5eo50A9l8cZcMnXl+Dr/SRspp0V88hO8jQ2UdTSRPZGmjbZmLXG4Es0dZK6LWA==" hashValue="HoyYkeCiLEAQ/tw2GW6W1hjnheoLdgPTW1XP7Qrs5w1OG9mRD8R5wsEGWsTZb7h4cX3W//E6RkSbon6Q9xbLLw==" algorithmName="SHA-512" password="CC35"/>
  <autoFilter ref="C91:K18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122" r:id="rId1" display="https://podminky.urs.cz/item/CS_URS_2025_01/751322011"/>
    <hyperlink ref="F126" r:id="rId2" display="https://podminky.urs.cz/item/CS_URS_2025_01/751322012"/>
    <hyperlink ref="F176" r:id="rId3" display="https://podminky.urs.cz/item/CS_URS_2025_01/HZS4231"/>
    <hyperlink ref="F179" r:id="rId4" display="https://podminky.urs.cz/item/CS_URS_2025_01/HZS423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5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105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83</v>
      </c>
    </row>
    <row r="4" s="1" customFormat="1" ht="24.96" customHeight="1">
      <c r="B4" s="22"/>
      <c r="D4" s="142" t="s">
        <v>128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a MŠ Zelené město</v>
      </c>
      <c r="F7" s="144"/>
      <c r="G7" s="144"/>
      <c r="H7" s="144"/>
      <c r="L7" s="22"/>
    </row>
    <row r="8" s="1" customFormat="1" ht="12" customHeight="1">
      <c r="B8" s="22"/>
      <c r="D8" s="144" t="s">
        <v>129</v>
      </c>
      <c r="L8" s="22"/>
    </row>
    <row r="9" s="2" customFormat="1" ht="16.5" customHeight="1">
      <c r="A9" s="40"/>
      <c r="B9" s="46"/>
      <c r="C9" s="40"/>
      <c r="D9" s="40"/>
      <c r="E9" s="145" t="s">
        <v>924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925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5701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9. 2. 2025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30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31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33</v>
      </c>
      <c r="E22" s="40"/>
      <c r="F22" s="40"/>
      <c r="G22" s="40"/>
      <c r="H22" s="40"/>
      <c r="I22" s="144" t="s">
        <v>26</v>
      </c>
      <c r="J22" s="135" t="str">
        <f>IF('Rekapitulace stavby'!AN16="","",'Rekapitulace stavby'!AN16)</f>
        <v/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tr">
        <f>IF('Rekapitulace stavby'!E17="","",'Rekapitulace stavby'!E17)</f>
        <v xml:space="preserve"> </v>
      </c>
      <c r="F23" s="40"/>
      <c r="G23" s="40"/>
      <c r="H23" s="40"/>
      <c r="I23" s="144" t="s">
        <v>29</v>
      </c>
      <c r="J23" s="135" t="str">
        <f>IF('Rekapitulace stavby'!AN17="","",'Rekapitulace stavby'!AN17)</f>
        <v/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tr">
        <f>IF('Rekapitulace stavby'!AN19="","",'Rekapitulace stavby'!AN19)</f>
        <v/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4" t="s">
        <v>29</v>
      </c>
      <c r="J26" s="135" t="str">
        <f>IF('Rekapitulace stavby'!AN20="","",'Rekapitulace stavby'!AN20)</f>
        <v/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ROUND(J92,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ROUND((SUM(BE92:BE218)),  2)</f>
        <v>0</v>
      </c>
      <c r="G35" s="40"/>
      <c r="H35" s="40"/>
      <c r="I35" s="159">
        <v>0.20999999999999999</v>
      </c>
      <c r="J35" s="158">
        <f>ROUND(((SUM(BE92:BE218))*I35),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ROUND((SUM(BF92:BF218)),  2)</f>
        <v>0</v>
      </c>
      <c r="G36" s="40"/>
      <c r="H36" s="40"/>
      <c r="I36" s="159">
        <v>0.12</v>
      </c>
      <c r="J36" s="158">
        <f>ROUND(((SUM(BF92:BF218))*I36),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ROUND((SUM(BG92:BG218)),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ROUND((SUM(BH92:BH218)),  2)</f>
        <v>0</v>
      </c>
      <c r="G38" s="40"/>
      <c r="H38" s="40"/>
      <c r="I38" s="159">
        <v>0.12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ROUND((SUM(BI92:BI218)),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131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a MŠ Zelené město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129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924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925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SO12-D.1.4.4 - Ústřední vytápění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Ul. V třešňovce 190 00 Praha 9</v>
      </c>
      <c r="G56" s="42"/>
      <c r="H56" s="42"/>
      <c r="I56" s="34" t="s">
        <v>23</v>
      </c>
      <c r="J56" s="74" t="str">
        <f>IF(J14="","",J14)</f>
        <v>9. 2. 2025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Městská část Praha 9, Sokolovská 14/324, Praha 9</v>
      </c>
      <c r="G58" s="42"/>
      <c r="H58" s="42"/>
      <c r="I58" s="34" t="s">
        <v>33</v>
      </c>
      <c r="J58" s="38" t="str">
        <f>E23</f>
        <v xml:space="preserve"> 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31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132</v>
      </c>
      <c r="D61" s="173"/>
      <c r="E61" s="173"/>
      <c r="F61" s="173"/>
      <c r="G61" s="173"/>
      <c r="H61" s="173"/>
      <c r="I61" s="173"/>
      <c r="J61" s="174" t="s">
        <v>133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J92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134</v>
      </c>
    </row>
    <row r="64" s="9" customFormat="1" ht="24.96" customHeight="1">
      <c r="A64" s="9"/>
      <c r="B64" s="176"/>
      <c r="C64" s="177"/>
      <c r="D64" s="178" t="s">
        <v>143</v>
      </c>
      <c r="E64" s="179"/>
      <c r="F64" s="179"/>
      <c r="G64" s="179"/>
      <c r="H64" s="179"/>
      <c r="I64" s="179"/>
      <c r="J64" s="180">
        <f>J93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2"/>
      <c r="C65" s="127"/>
      <c r="D65" s="183" t="s">
        <v>5702</v>
      </c>
      <c r="E65" s="184"/>
      <c r="F65" s="184"/>
      <c r="G65" s="184"/>
      <c r="H65" s="184"/>
      <c r="I65" s="184"/>
      <c r="J65" s="185">
        <f>J94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2"/>
      <c r="C66" s="127"/>
      <c r="D66" s="183" t="s">
        <v>5703</v>
      </c>
      <c r="E66" s="184"/>
      <c r="F66" s="184"/>
      <c r="G66" s="184"/>
      <c r="H66" s="184"/>
      <c r="I66" s="184"/>
      <c r="J66" s="185">
        <f>J109</f>
        <v>0</v>
      </c>
      <c r="K66" s="127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2"/>
      <c r="C67" s="127"/>
      <c r="D67" s="183" t="s">
        <v>5704</v>
      </c>
      <c r="E67" s="184"/>
      <c r="F67" s="184"/>
      <c r="G67" s="184"/>
      <c r="H67" s="184"/>
      <c r="I67" s="184"/>
      <c r="J67" s="185">
        <f>J116</f>
        <v>0</v>
      </c>
      <c r="K67" s="127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2"/>
      <c r="C68" s="127"/>
      <c r="D68" s="183" t="s">
        <v>5705</v>
      </c>
      <c r="E68" s="184"/>
      <c r="F68" s="184"/>
      <c r="G68" s="184"/>
      <c r="H68" s="184"/>
      <c r="I68" s="184"/>
      <c r="J68" s="185">
        <f>J161</f>
        <v>0</v>
      </c>
      <c r="K68" s="127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2"/>
      <c r="C69" s="127"/>
      <c r="D69" s="183" t="s">
        <v>5706</v>
      </c>
      <c r="E69" s="184"/>
      <c r="F69" s="184"/>
      <c r="G69" s="184"/>
      <c r="H69" s="184"/>
      <c r="I69" s="184"/>
      <c r="J69" s="185">
        <f>J182</f>
        <v>0</v>
      </c>
      <c r="K69" s="127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6"/>
      <c r="C70" s="177"/>
      <c r="D70" s="178" t="s">
        <v>5102</v>
      </c>
      <c r="E70" s="179"/>
      <c r="F70" s="179"/>
      <c r="G70" s="179"/>
      <c r="H70" s="179"/>
      <c r="I70" s="179"/>
      <c r="J70" s="180">
        <f>J212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4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4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145</v>
      </c>
      <c r="D77" s="42"/>
      <c r="E77" s="42"/>
      <c r="F77" s="42"/>
      <c r="G77" s="42"/>
      <c r="H77" s="42"/>
      <c r="I77" s="42"/>
      <c r="J77" s="42"/>
      <c r="K77" s="42"/>
      <c r="L77" s="14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4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171" t="str">
        <f>E7</f>
        <v>ZŠ a MŠ Zelené město</v>
      </c>
      <c r="F80" s="34"/>
      <c r="G80" s="34"/>
      <c r="H80" s="34"/>
      <c r="I80" s="42"/>
      <c r="J80" s="42"/>
      <c r="K80" s="42"/>
      <c r="L80" s="14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" customFormat="1" ht="12" customHeight="1">
      <c r="B81" s="23"/>
      <c r="C81" s="34" t="s">
        <v>129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2" customFormat="1" ht="16.5" customHeight="1">
      <c r="A82" s="40"/>
      <c r="B82" s="41"/>
      <c r="C82" s="42"/>
      <c r="D82" s="42"/>
      <c r="E82" s="171" t="s">
        <v>924</v>
      </c>
      <c r="F82" s="42"/>
      <c r="G82" s="42"/>
      <c r="H82" s="42"/>
      <c r="I82" s="42"/>
      <c r="J82" s="42"/>
      <c r="K82" s="42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925</v>
      </c>
      <c r="D83" s="42"/>
      <c r="E83" s="42"/>
      <c r="F83" s="42"/>
      <c r="G83" s="42"/>
      <c r="H83" s="42"/>
      <c r="I83" s="42"/>
      <c r="J83" s="42"/>
      <c r="K83" s="42"/>
      <c r="L83" s="14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71" t="str">
        <f>E11</f>
        <v>SO12-D.1.4.4 - Ústřední vytápění</v>
      </c>
      <c r="F84" s="42"/>
      <c r="G84" s="42"/>
      <c r="H84" s="42"/>
      <c r="I84" s="42"/>
      <c r="J84" s="42"/>
      <c r="K84" s="42"/>
      <c r="L84" s="14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21</v>
      </c>
      <c r="D86" s="42"/>
      <c r="E86" s="42"/>
      <c r="F86" s="29" t="str">
        <f>F14</f>
        <v>Ul. V třešňovce 190 00 Praha 9</v>
      </c>
      <c r="G86" s="42"/>
      <c r="H86" s="42"/>
      <c r="I86" s="34" t="s">
        <v>23</v>
      </c>
      <c r="J86" s="74" t="str">
        <f>IF(J14="","",J14)</f>
        <v>9. 2. 2025</v>
      </c>
      <c r="K86" s="42"/>
      <c r="L86" s="14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5.15" customHeight="1">
      <c r="A88" s="40"/>
      <c r="B88" s="41"/>
      <c r="C88" s="34" t="s">
        <v>25</v>
      </c>
      <c r="D88" s="42"/>
      <c r="E88" s="42"/>
      <c r="F88" s="29" t="str">
        <f>E17</f>
        <v>Městská část Praha 9, Sokolovská 14/324, Praha 9</v>
      </c>
      <c r="G88" s="42"/>
      <c r="H88" s="42"/>
      <c r="I88" s="34" t="s">
        <v>33</v>
      </c>
      <c r="J88" s="38" t="str">
        <f>E23</f>
        <v xml:space="preserve"> </v>
      </c>
      <c r="K88" s="42"/>
      <c r="L88" s="14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5.15" customHeight="1">
      <c r="A89" s="40"/>
      <c r="B89" s="41"/>
      <c r="C89" s="34" t="s">
        <v>31</v>
      </c>
      <c r="D89" s="42"/>
      <c r="E89" s="42"/>
      <c r="F89" s="29" t="str">
        <f>IF(E20="","",E20)</f>
        <v>Vyplň údaj</v>
      </c>
      <c r="G89" s="42"/>
      <c r="H89" s="42"/>
      <c r="I89" s="34" t="s">
        <v>36</v>
      </c>
      <c r="J89" s="38" t="str">
        <f>E26</f>
        <v xml:space="preserve"> </v>
      </c>
      <c r="K89" s="42"/>
      <c r="L89" s="14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0.32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11" customFormat="1" ht="29.28" customHeight="1">
      <c r="A91" s="187"/>
      <c r="B91" s="188"/>
      <c r="C91" s="189" t="s">
        <v>146</v>
      </c>
      <c r="D91" s="190" t="s">
        <v>58</v>
      </c>
      <c r="E91" s="190" t="s">
        <v>54</v>
      </c>
      <c r="F91" s="190" t="s">
        <v>55</v>
      </c>
      <c r="G91" s="190" t="s">
        <v>147</v>
      </c>
      <c r="H91" s="190" t="s">
        <v>148</v>
      </c>
      <c r="I91" s="190" t="s">
        <v>149</v>
      </c>
      <c r="J91" s="190" t="s">
        <v>133</v>
      </c>
      <c r="K91" s="191" t="s">
        <v>150</v>
      </c>
      <c r="L91" s="192"/>
      <c r="M91" s="94" t="s">
        <v>19</v>
      </c>
      <c r="N91" s="95" t="s">
        <v>43</v>
      </c>
      <c r="O91" s="95" t="s">
        <v>151</v>
      </c>
      <c r="P91" s="95" t="s">
        <v>152</v>
      </c>
      <c r="Q91" s="95" t="s">
        <v>153</v>
      </c>
      <c r="R91" s="95" t="s">
        <v>154</v>
      </c>
      <c r="S91" s="95" t="s">
        <v>155</v>
      </c>
      <c r="T91" s="96" t="s">
        <v>156</v>
      </c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</row>
    <row r="92" s="2" customFormat="1" ht="22.8" customHeight="1">
      <c r="A92" s="40"/>
      <c r="B92" s="41"/>
      <c r="C92" s="101" t="s">
        <v>157</v>
      </c>
      <c r="D92" s="42"/>
      <c r="E92" s="42"/>
      <c r="F92" s="42"/>
      <c r="G92" s="42"/>
      <c r="H92" s="42"/>
      <c r="I92" s="42"/>
      <c r="J92" s="193">
        <f>BK92</f>
        <v>0</v>
      </c>
      <c r="K92" s="42"/>
      <c r="L92" s="46"/>
      <c r="M92" s="97"/>
      <c r="N92" s="194"/>
      <c r="O92" s="98"/>
      <c r="P92" s="195">
        <f>P93+P212</f>
        <v>0</v>
      </c>
      <c r="Q92" s="98"/>
      <c r="R92" s="195">
        <f>R93+R212</f>
        <v>2.0125000000000002</v>
      </c>
      <c r="S92" s="98"/>
      <c r="T92" s="196">
        <f>T93+T212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72</v>
      </c>
      <c r="AU92" s="19" t="s">
        <v>134</v>
      </c>
      <c r="BK92" s="197">
        <f>BK93+BK212</f>
        <v>0</v>
      </c>
    </row>
    <row r="93" s="12" customFormat="1" ht="25.92" customHeight="1">
      <c r="A93" s="12"/>
      <c r="B93" s="198"/>
      <c r="C93" s="199"/>
      <c r="D93" s="200" t="s">
        <v>72</v>
      </c>
      <c r="E93" s="201" t="s">
        <v>432</v>
      </c>
      <c r="F93" s="201" t="s">
        <v>433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P94+P109+P116+P161+P182</f>
        <v>0</v>
      </c>
      <c r="Q93" s="206"/>
      <c r="R93" s="207">
        <f>R94+R109+R116+R161+R182</f>
        <v>2.0125000000000002</v>
      </c>
      <c r="S93" s="206"/>
      <c r="T93" s="208">
        <f>T94+T109+T116+T161+T182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72</v>
      </c>
      <c r="AU93" s="210" t="s">
        <v>73</v>
      </c>
      <c r="AY93" s="209" t="s">
        <v>160</v>
      </c>
      <c r="BK93" s="211">
        <f>BK94+BK109+BK116+BK161+BK182</f>
        <v>0</v>
      </c>
    </row>
    <row r="94" s="12" customFormat="1" ht="22.8" customHeight="1">
      <c r="A94" s="12"/>
      <c r="B94" s="198"/>
      <c r="C94" s="199"/>
      <c r="D94" s="200" t="s">
        <v>72</v>
      </c>
      <c r="E94" s="212" t="s">
        <v>5707</v>
      </c>
      <c r="F94" s="212" t="s">
        <v>5708</v>
      </c>
      <c r="G94" s="199"/>
      <c r="H94" s="199"/>
      <c r="I94" s="202"/>
      <c r="J94" s="213">
        <f>BK94</f>
        <v>0</v>
      </c>
      <c r="K94" s="199"/>
      <c r="L94" s="204"/>
      <c r="M94" s="205"/>
      <c r="N94" s="206"/>
      <c r="O94" s="206"/>
      <c r="P94" s="207">
        <f>SUM(P95:P108)</f>
        <v>0</v>
      </c>
      <c r="Q94" s="206"/>
      <c r="R94" s="207">
        <f>SUM(R95:R108)</f>
        <v>0.90375000000000005</v>
      </c>
      <c r="S94" s="206"/>
      <c r="T94" s="208">
        <f>SUM(T95:T108)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72</v>
      </c>
      <c r="AU94" s="210" t="s">
        <v>81</v>
      </c>
      <c r="AY94" s="209" t="s">
        <v>160</v>
      </c>
      <c r="BK94" s="211">
        <f>SUM(BK95:BK108)</f>
        <v>0</v>
      </c>
    </row>
    <row r="95" s="2" customFormat="1" ht="24.15" customHeight="1">
      <c r="A95" s="40"/>
      <c r="B95" s="41"/>
      <c r="C95" s="214" t="s">
        <v>81</v>
      </c>
      <c r="D95" s="214" t="s">
        <v>162</v>
      </c>
      <c r="E95" s="215" t="s">
        <v>5709</v>
      </c>
      <c r="F95" s="216" t="s">
        <v>5710</v>
      </c>
      <c r="G95" s="217" t="s">
        <v>3648</v>
      </c>
      <c r="H95" s="218">
        <v>1</v>
      </c>
      <c r="I95" s="219"/>
      <c r="J95" s="220">
        <f>ROUND(I95*H95,2)</f>
        <v>0</v>
      </c>
      <c r="K95" s="216" t="s">
        <v>166</v>
      </c>
      <c r="L95" s="46"/>
      <c r="M95" s="221" t="s">
        <v>19</v>
      </c>
      <c r="N95" s="222" t="s">
        <v>44</v>
      </c>
      <c r="O95" s="86"/>
      <c r="P95" s="223">
        <f>O95*H95</f>
        <v>0</v>
      </c>
      <c r="Q95" s="223">
        <v>0.10743999999999999</v>
      </c>
      <c r="R95" s="223">
        <f>Q95*H95</f>
        <v>0.10743999999999999</v>
      </c>
      <c r="S95" s="223">
        <v>0</v>
      </c>
      <c r="T95" s="224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5" t="s">
        <v>263</v>
      </c>
      <c r="AT95" s="225" t="s">
        <v>162</v>
      </c>
      <c r="AU95" s="225" t="s">
        <v>83</v>
      </c>
      <c r="AY95" s="19" t="s">
        <v>160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9" t="s">
        <v>81</v>
      </c>
      <c r="BK95" s="226">
        <f>ROUND(I95*H95,2)</f>
        <v>0</v>
      </c>
      <c r="BL95" s="19" t="s">
        <v>263</v>
      </c>
      <c r="BM95" s="225" t="s">
        <v>5711</v>
      </c>
    </row>
    <row r="96" s="2" customFormat="1">
      <c r="A96" s="40"/>
      <c r="B96" s="41"/>
      <c r="C96" s="42"/>
      <c r="D96" s="227" t="s">
        <v>169</v>
      </c>
      <c r="E96" s="42"/>
      <c r="F96" s="228" t="s">
        <v>5712</v>
      </c>
      <c r="G96" s="42"/>
      <c r="H96" s="42"/>
      <c r="I96" s="229"/>
      <c r="J96" s="42"/>
      <c r="K96" s="42"/>
      <c r="L96" s="46"/>
      <c r="M96" s="230"/>
      <c r="N96" s="231"/>
      <c r="O96" s="86"/>
      <c r="P96" s="86"/>
      <c r="Q96" s="86"/>
      <c r="R96" s="86"/>
      <c r="S96" s="86"/>
      <c r="T96" s="87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169</v>
      </c>
      <c r="AU96" s="19" t="s">
        <v>83</v>
      </c>
    </row>
    <row r="97" s="2" customFormat="1" ht="24.15" customHeight="1">
      <c r="A97" s="40"/>
      <c r="B97" s="41"/>
      <c r="C97" s="214" t="s">
        <v>83</v>
      </c>
      <c r="D97" s="214" t="s">
        <v>162</v>
      </c>
      <c r="E97" s="215" t="s">
        <v>5713</v>
      </c>
      <c r="F97" s="216" t="s">
        <v>5714</v>
      </c>
      <c r="G97" s="217" t="s">
        <v>3648</v>
      </c>
      <c r="H97" s="218">
        <v>1</v>
      </c>
      <c r="I97" s="219"/>
      <c r="J97" s="220">
        <f>ROUND(I97*H97,2)</f>
        <v>0</v>
      </c>
      <c r="K97" s="216" t="s">
        <v>166</v>
      </c>
      <c r="L97" s="46"/>
      <c r="M97" s="221" t="s">
        <v>19</v>
      </c>
      <c r="N97" s="222" t="s">
        <v>44</v>
      </c>
      <c r="O97" s="86"/>
      <c r="P97" s="223">
        <f>O97*H97</f>
        <v>0</v>
      </c>
      <c r="Q97" s="223">
        <v>0.18809999999999999</v>
      </c>
      <c r="R97" s="223">
        <f>Q97*H97</f>
        <v>0.18809999999999999</v>
      </c>
      <c r="S97" s="223">
        <v>0</v>
      </c>
      <c r="T97" s="224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5" t="s">
        <v>263</v>
      </c>
      <c r="AT97" s="225" t="s">
        <v>162</v>
      </c>
      <c r="AU97" s="225" t="s">
        <v>83</v>
      </c>
      <c r="AY97" s="19" t="s">
        <v>160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9" t="s">
        <v>81</v>
      </c>
      <c r="BK97" s="226">
        <f>ROUND(I97*H97,2)</f>
        <v>0</v>
      </c>
      <c r="BL97" s="19" t="s">
        <v>263</v>
      </c>
      <c r="BM97" s="225" t="s">
        <v>5715</v>
      </c>
    </row>
    <row r="98" s="2" customFormat="1">
      <c r="A98" s="40"/>
      <c r="B98" s="41"/>
      <c r="C98" s="42"/>
      <c r="D98" s="227" t="s">
        <v>169</v>
      </c>
      <c r="E98" s="42"/>
      <c r="F98" s="228" t="s">
        <v>5716</v>
      </c>
      <c r="G98" s="42"/>
      <c r="H98" s="42"/>
      <c r="I98" s="229"/>
      <c r="J98" s="42"/>
      <c r="K98" s="42"/>
      <c r="L98" s="46"/>
      <c r="M98" s="230"/>
      <c r="N98" s="231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169</v>
      </c>
      <c r="AU98" s="19" t="s">
        <v>83</v>
      </c>
    </row>
    <row r="99" s="2" customFormat="1" ht="37.8" customHeight="1">
      <c r="A99" s="40"/>
      <c r="B99" s="41"/>
      <c r="C99" s="214" t="s">
        <v>181</v>
      </c>
      <c r="D99" s="214" t="s">
        <v>162</v>
      </c>
      <c r="E99" s="215" t="s">
        <v>5717</v>
      </c>
      <c r="F99" s="216" t="s">
        <v>5718</v>
      </c>
      <c r="G99" s="217" t="s">
        <v>3648</v>
      </c>
      <c r="H99" s="218">
        <v>1</v>
      </c>
      <c r="I99" s="219"/>
      <c r="J99" s="220">
        <f>ROUND(I99*H99,2)</f>
        <v>0</v>
      </c>
      <c r="K99" s="216" t="s">
        <v>166</v>
      </c>
      <c r="L99" s="46"/>
      <c r="M99" s="221" t="s">
        <v>19</v>
      </c>
      <c r="N99" s="222" t="s">
        <v>44</v>
      </c>
      <c r="O99" s="86"/>
      <c r="P99" s="223">
        <f>O99*H99</f>
        <v>0</v>
      </c>
      <c r="Q99" s="223">
        <v>0.0093299999999999998</v>
      </c>
      <c r="R99" s="223">
        <f>Q99*H99</f>
        <v>0.0093299999999999998</v>
      </c>
      <c r="S99" s="223">
        <v>0</v>
      </c>
      <c r="T99" s="224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263</v>
      </c>
      <c r="AT99" s="225" t="s">
        <v>162</v>
      </c>
      <c r="AU99" s="225" t="s">
        <v>83</v>
      </c>
      <c r="AY99" s="19" t="s">
        <v>160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81</v>
      </c>
      <c r="BK99" s="226">
        <f>ROUND(I99*H99,2)</f>
        <v>0</v>
      </c>
      <c r="BL99" s="19" t="s">
        <v>263</v>
      </c>
      <c r="BM99" s="225" t="s">
        <v>5719</v>
      </c>
    </row>
    <row r="100" s="2" customFormat="1">
      <c r="A100" s="40"/>
      <c r="B100" s="41"/>
      <c r="C100" s="42"/>
      <c r="D100" s="227" t="s">
        <v>169</v>
      </c>
      <c r="E100" s="42"/>
      <c r="F100" s="228" t="s">
        <v>5720</v>
      </c>
      <c r="G100" s="42"/>
      <c r="H100" s="42"/>
      <c r="I100" s="229"/>
      <c r="J100" s="42"/>
      <c r="K100" s="42"/>
      <c r="L100" s="46"/>
      <c r="M100" s="230"/>
      <c r="N100" s="231"/>
      <c r="O100" s="86"/>
      <c r="P100" s="86"/>
      <c r="Q100" s="86"/>
      <c r="R100" s="86"/>
      <c r="S100" s="86"/>
      <c r="T100" s="87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169</v>
      </c>
      <c r="AU100" s="19" t="s">
        <v>83</v>
      </c>
    </row>
    <row r="101" s="2" customFormat="1" ht="33" customHeight="1">
      <c r="A101" s="40"/>
      <c r="B101" s="41"/>
      <c r="C101" s="214" t="s">
        <v>167</v>
      </c>
      <c r="D101" s="214" t="s">
        <v>162</v>
      </c>
      <c r="E101" s="215" t="s">
        <v>5721</v>
      </c>
      <c r="F101" s="216" t="s">
        <v>5722</v>
      </c>
      <c r="G101" s="217" t="s">
        <v>3648</v>
      </c>
      <c r="H101" s="218">
        <v>1</v>
      </c>
      <c r="I101" s="219"/>
      <c r="J101" s="220">
        <f>ROUND(I101*H101,2)</f>
        <v>0</v>
      </c>
      <c r="K101" s="216" t="s">
        <v>166</v>
      </c>
      <c r="L101" s="46"/>
      <c r="M101" s="221" t="s">
        <v>19</v>
      </c>
      <c r="N101" s="222" t="s">
        <v>44</v>
      </c>
      <c r="O101" s="86"/>
      <c r="P101" s="223">
        <f>O101*H101</f>
        <v>0</v>
      </c>
      <c r="Q101" s="223">
        <v>0.02044</v>
      </c>
      <c r="R101" s="223">
        <f>Q101*H101</f>
        <v>0.02044</v>
      </c>
      <c r="S101" s="223">
        <v>0</v>
      </c>
      <c r="T101" s="224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5" t="s">
        <v>263</v>
      </c>
      <c r="AT101" s="225" t="s">
        <v>162</v>
      </c>
      <c r="AU101" s="225" t="s">
        <v>83</v>
      </c>
      <c r="AY101" s="19" t="s">
        <v>160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9" t="s">
        <v>81</v>
      </c>
      <c r="BK101" s="226">
        <f>ROUND(I101*H101,2)</f>
        <v>0</v>
      </c>
      <c r="BL101" s="19" t="s">
        <v>263</v>
      </c>
      <c r="BM101" s="225" t="s">
        <v>5723</v>
      </c>
    </row>
    <row r="102" s="2" customFormat="1">
      <c r="A102" s="40"/>
      <c r="B102" s="41"/>
      <c r="C102" s="42"/>
      <c r="D102" s="227" t="s">
        <v>169</v>
      </c>
      <c r="E102" s="42"/>
      <c r="F102" s="228" t="s">
        <v>5724</v>
      </c>
      <c r="G102" s="42"/>
      <c r="H102" s="42"/>
      <c r="I102" s="229"/>
      <c r="J102" s="42"/>
      <c r="K102" s="42"/>
      <c r="L102" s="46"/>
      <c r="M102" s="230"/>
      <c r="N102" s="231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169</v>
      </c>
      <c r="AU102" s="19" t="s">
        <v>83</v>
      </c>
    </row>
    <row r="103" s="2" customFormat="1" ht="24.15" customHeight="1">
      <c r="A103" s="40"/>
      <c r="B103" s="41"/>
      <c r="C103" s="214" t="s">
        <v>192</v>
      </c>
      <c r="D103" s="214" t="s">
        <v>162</v>
      </c>
      <c r="E103" s="215" t="s">
        <v>5725</v>
      </c>
      <c r="F103" s="216" t="s">
        <v>5726</v>
      </c>
      <c r="G103" s="217" t="s">
        <v>3648</v>
      </c>
      <c r="H103" s="218">
        <v>1</v>
      </c>
      <c r="I103" s="219"/>
      <c r="J103" s="220">
        <f>ROUND(I103*H103,2)</f>
        <v>0</v>
      </c>
      <c r="K103" s="216" t="s">
        <v>166</v>
      </c>
      <c r="L103" s="46"/>
      <c r="M103" s="221" t="s">
        <v>19</v>
      </c>
      <c r="N103" s="222" t="s">
        <v>44</v>
      </c>
      <c r="O103" s="86"/>
      <c r="P103" s="223">
        <f>O103*H103</f>
        <v>0</v>
      </c>
      <c r="Q103" s="223">
        <v>0.39844000000000002</v>
      </c>
      <c r="R103" s="223">
        <f>Q103*H103</f>
        <v>0.39844000000000002</v>
      </c>
      <c r="S103" s="223">
        <v>0</v>
      </c>
      <c r="T103" s="224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5" t="s">
        <v>263</v>
      </c>
      <c r="AT103" s="225" t="s">
        <v>162</v>
      </c>
      <c r="AU103" s="225" t="s">
        <v>83</v>
      </c>
      <c r="AY103" s="19" t="s">
        <v>160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9" t="s">
        <v>81</v>
      </c>
      <c r="BK103" s="226">
        <f>ROUND(I103*H103,2)</f>
        <v>0</v>
      </c>
      <c r="BL103" s="19" t="s">
        <v>263</v>
      </c>
      <c r="BM103" s="225" t="s">
        <v>5727</v>
      </c>
    </row>
    <row r="104" s="2" customFormat="1">
      <c r="A104" s="40"/>
      <c r="B104" s="41"/>
      <c r="C104" s="42"/>
      <c r="D104" s="227" t="s">
        <v>169</v>
      </c>
      <c r="E104" s="42"/>
      <c r="F104" s="228" t="s">
        <v>5728</v>
      </c>
      <c r="G104" s="42"/>
      <c r="H104" s="42"/>
      <c r="I104" s="229"/>
      <c r="J104" s="42"/>
      <c r="K104" s="42"/>
      <c r="L104" s="46"/>
      <c r="M104" s="230"/>
      <c r="N104" s="231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169</v>
      </c>
      <c r="AU104" s="19" t="s">
        <v>83</v>
      </c>
    </row>
    <row r="105" s="2" customFormat="1" ht="24.15" customHeight="1">
      <c r="A105" s="40"/>
      <c r="B105" s="41"/>
      <c r="C105" s="214" t="s">
        <v>198</v>
      </c>
      <c r="D105" s="214" t="s">
        <v>162</v>
      </c>
      <c r="E105" s="215" t="s">
        <v>5729</v>
      </c>
      <c r="F105" s="216" t="s">
        <v>5730</v>
      </c>
      <c r="G105" s="217" t="s">
        <v>3648</v>
      </c>
      <c r="H105" s="218">
        <v>1</v>
      </c>
      <c r="I105" s="219"/>
      <c r="J105" s="220">
        <f>ROUND(I105*H105,2)</f>
        <v>0</v>
      </c>
      <c r="K105" s="216" t="s">
        <v>19</v>
      </c>
      <c r="L105" s="46"/>
      <c r="M105" s="221" t="s">
        <v>19</v>
      </c>
      <c r="N105" s="222" t="s">
        <v>44</v>
      </c>
      <c r="O105" s="86"/>
      <c r="P105" s="223">
        <f>O105*H105</f>
        <v>0</v>
      </c>
      <c r="Q105" s="223">
        <v>0.11500000000000001</v>
      </c>
      <c r="R105" s="223">
        <f>Q105*H105</f>
        <v>0.11500000000000001</v>
      </c>
      <c r="S105" s="223">
        <v>0</v>
      </c>
      <c r="T105" s="224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263</v>
      </c>
      <c r="AT105" s="225" t="s">
        <v>162</v>
      </c>
      <c r="AU105" s="225" t="s">
        <v>83</v>
      </c>
      <c r="AY105" s="19" t="s">
        <v>160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81</v>
      </c>
      <c r="BK105" s="226">
        <f>ROUND(I105*H105,2)</f>
        <v>0</v>
      </c>
      <c r="BL105" s="19" t="s">
        <v>263</v>
      </c>
      <c r="BM105" s="225" t="s">
        <v>5731</v>
      </c>
    </row>
    <row r="106" s="2" customFormat="1" ht="16.5" customHeight="1">
      <c r="A106" s="40"/>
      <c r="B106" s="41"/>
      <c r="C106" s="214" t="s">
        <v>204</v>
      </c>
      <c r="D106" s="214" t="s">
        <v>162</v>
      </c>
      <c r="E106" s="215" t="s">
        <v>5732</v>
      </c>
      <c r="F106" s="216" t="s">
        <v>5733</v>
      </c>
      <c r="G106" s="217" t="s">
        <v>3648</v>
      </c>
      <c r="H106" s="218">
        <v>1</v>
      </c>
      <c r="I106" s="219"/>
      <c r="J106" s="220">
        <f>ROUND(I106*H106,2)</f>
        <v>0</v>
      </c>
      <c r="K106" s="216" t="s">
        <v>19</v>
      </c>
      <c r="L106" s="46"/>
      <c r="M106" s="221" t="s">
        <v>19</v>
      </c>
      <c r="N106" s="222" t="s">
        <v>44</v>
      </c>
      <c r="O106" s="86"/>
      <c r="P106" s="223">
        <f>O106*H106</f>
        <v>0</v>
      </c>
      <c r="Q106" s="223">
        <v>0.065000000000000002</v>
      </c>
      <c r="R106" s="223">
        <f>Q106*H106</f>
        <v>0.065000000000000002</v>
      </c>
      <c r="S106" s="223">
        <v>0</v>
      </c>
      <c r="T106" s="224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263</v>
      </c>
      <c r="AT106" s="225" t="s">
        <v>162</v>
      </c>
      <c r="AU106" s="225" t="s">
        <v>83</v>
      </c>
      <c r="AY106" s="19" t="s">
        <v>160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81</v>
      </c>
      <c r="BK106" s="226">
        <f>ROUND(I106*H106,2)</f>
        <v>0</v>
      </c>
      <c r="BL106" s="19" t="s">
        <v>263</v>
      </c>
      <c r="BM106" s="225" t="s">
        <v>5734</v>
      </c>
    </row>
    <row r="107" s="2" customFormat="1" ht="24.15" customHeight="1">
      <c r="A107" s="40"/>
      <c r="B107" s="41"/>
      <c r="C107" s="214" t="s">
        <v>210</v>
      </c>
      <c r="D107" s="214" t="s">
        <v>162</v>
      </c>
      <c r="E107" s="215" t="s">
        <v>5735</v>
      </c>
      <c r="F107" s="216" t="s">
        <v>5736</v>
      </c>
      <c r="G107" s="217" t="s">
        <v>213</v>
      </c>
      <c r="H107" s="218">
        <v>0.90400000000000003</v>
      </c>
      <c r="I107" s="219"/>
      <c r="J107" s="220">
        <f>ROUND(I107*H107,2)</f>
        <v>0</v>
      </c>
      <c r="K107" s="216" t="s">
        <v>166</v>
      </c>
      <c r="L107" s="46"/>
      <c r="M107" s="221" t="s">
        <v>19</v>
      </c>
      <c r="N107" s="222" t="s">
        <v>44</v>
      </c>
      <c r="O107" s="86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5" t="s">
        <v>263</v>
      </c>
      <c r="AT107" s="225" t="s">
        <v>162</v>
      </c>
      <c r="AU107" s="225" t="s">
        <v>83</v>
      </c>
      <c r="AY107" s="19" t="s">
        <v>160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9" t="s">
        <v>81</v>
      </c>
      <c r="BK107" s="226">
        <f>ROUND(I107*H107,2)</f>
        <v>0</v>
      </c>
      <c r="BL107" s="19" t="s">
        <v>263</v>
      </c>
      <c r="BM107" s="225" t="s">
        <v>5737</v>
      </c>
    </row>
    <row r="108" s="2" customFormat="1">
      <c r="A108" s="40"/>
      <c r="B108" s="41"/>
      <c r="C108" s="42"/>
      <c r="D108" s="227" t="s">
        <v>169</v>
      </c>
      <c r="E108" s="42"/>
      <c r="F108" s="228" t="s">
        <v>5738</v>
      </c>
      <c r="G108" s="42"/>
      <c r="H108" s="42"/>
      <c r="I108" s="229"/>
      <c r="J108" s="42"/>
      <c r="K108" s="42"/>
      <c r="L108" s="46"/>
      <c r="M108" s="230"/>
      <c r="N108" s="231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169</v>
      </c>
      <c r="AU108" s="19" t="s">
        <v>83</v>
      </c>
    </row>
    <row r="109" s="12" customFormat="1" ht="22.8" customHeight="1">
      <c r="A109" s="12"/>
      <c r="B109" s="198"/>
      <c r="C109" s="199"/>
      <c r="D109" s="200" t="s">
        <v>72</v>
      </c>
      <c r="E109" s="212" t="s">
        <v>5739</v>
      </c>
      <c r="F109" s="212" t="s">
        <v>5740</v>
      </c>
      <c r="G109" s="199"/>
      <c r="H109" s="199"/>
      <c r="I109" s="202"/>
      <c r="J109" s="213">
        <f>BK109</f>
        <v>0</v>
      </c>
      <c r="K109" s="199"/>
      <c r="L109" s="204"/>
      <c r="M109" s="205"/>
      <c r="N109" s="206"/>
      <c r="O109" s="206"/>
      <c r="P109" s="207">
        <f>SUM(P110:P115)</f>
        <v>0</v>
      </c>
      <c r="Q109" s="206"/>
      <c r="R109" s="207">
        <f>SUM(R110:R115)</f>
        <v>0</v>
      </c>
      <c r="S109" s="206"/>
      <c r="T109" s="208">
        <f>SUM(T110:T115)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83</v>
      </c>
      <c r="AT109" s="210" t="s">
        <v>72</v>
      </c>
      <c r="AU109" s="210" t="s">
        <v>81</v>
      </c>
      <c r="AY109" s="209" t="s">
        <v>160</v>
      </c>
      <c r="BK109" s="211">
        <f>SUM(BK110:BK115)</f>
        <v>0</v>
      </c>
    </row>
    <row r="110" s="2" customFormat="1" ht="24.15" customHeight="1">
      <c r="A110" s="40"/>
      <c r="B110" s="41"/>
      <c r="C110" s="214" t="s">
        <v>217</v>
      </c>
      <c r="D110" s="214" t="s">
        <v>162</v>
      </c>
      <c r="E110" s="215" t="s">
        <v>5741</v>
      </c>
      <c r="F110" s="216" t="s">
        <v>5671</v>
      </c>
      <c r="G110" s="217" t="s">
        <v>250</v>
      </c>
      <c r="H110" s="218">
        <v>10</v>
      </c>
      <c r="I110" s="219"/>
      <c r="J110" s="220">
        <f>ROUND(I110*H110,2)</f>
        <v>0</v>
      </c>
      <c r="K110" s="216" t="s">
        <v>19</v>
      </c>
      <c r="L110" s="46"/>
      <c r="M110" s="221" t="s">
        <v>19</v>
      </c>
      <c r="N110" s="222" t="s">
        <v>44</v>
      </c>
      <c r="O110" s="86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5" t="s">
        <v>263</v>
      </c>
      <c r="AT110" s="225" t="s">
        <v>162</v>
      </c>
      <c r="AU110" s="225" t="s">
        <v>83</v>
      </c>
      <c r="AY110" s="19" t="s">
        <v>160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9" t="s">
        <v>81</v>
      </c>
      <c r="BK110" s="226">
        <f>ROUND(I110*H110,2)</f>
        <v>0</v>
      </c>
      <c r="BL110" s="19" t="s">
        <v>263</v>
      </c>
      <c r="BM110" s="225" t="s">
        <v>5742</v>
      </c>
    </row>
    <row r="111" s="2" customFormat="1" ht="16.5" customHeight="1">
      <c r="A111" s="40"/>
      <c r="B111" s="41"/>
      <c r="C111" s="214" t="s">
        <v>223</v>
      </c>
      <c r="D111" s="214" t="s">
        <v>162</v>
      </c>
      <c r="E111" s="215" t="s">
        <v>5743</v>
      </c>
      <c r="F111" s="216" t="s">
        <v>5744</v>
      </c>
      <c r="G111" s="217" t="s">
        <v>287</v>
      </c>
      <c r="H111" s="218">
        <v>2</v>
      </c>
      <c r="I111" s="219"/>
      <c r="J111" s="220">
        <f>ROUND(I111*H111,2)</f>
        <v>0</v>
      </c>
      <c r="K111" s="216" t="s">
        <v>19</v>
      </c>
      <c r="L111" s="46"/>
      <c r="M111" s="221" t="s">
        <v>19</v>
      </c>
      <c r="N111" s="222" t="s">
        <v>44</v>
      </c>
      <c r="O111" s="86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5" t="s">
        <v>263</v>
      </c>
      <c r="AT111" s="225" t="s">
        <v>162</v>
      </c>
      <c r="AU111" s="225" t="s">
        <v>83</v>
      </c>
      <c r="AY111" s="19" t="s">
        <v>160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9" t="s">
        <v>81</v>
      </c>
      <c r="BK111" s="226">
        <f>ROUND(I111*H111,2)</f>
        <v>0</v>
      </c>
      <c r="BL111" s="19" t="s">
        <v>263</v>
      </c>
      <c r="BM111" s="225" t="s">
        <v>5745</v>
      </c>
    </row>
    <row r="112" s="2" customFormat="1" ht="16.5" customHeight="1">
      <c r="A112" s="40"/>
      <c r="B112" s="41"/>
      <c r="C112" s="214" t="s">
        <v>229</v>
      </c>
      <c r="D112" s="214" t="s">
        <v>162</v>
      </c>
      <c r="E112" s="215" t="s">
        <v>5746</v>
      </c>
      <c r="F112" s="216" t="s">
        <v>5747</v>
      </c>
      <c r="G112" s="217" t="s">
        <v>287</v>
      </c>
      <c r="H112" s="218">
        <v>1</v>
      </c>
      <c r="I112" s="219"/>
      <c r="J112" s="220">
        <f>ROUND(I112*H112,2)</f>
        <v>0</v>
      </c>
      <c r="K112" s="216" t="s">
        <v>19</v>
      </c>
      <c r="L112" s="46"/>
      <c r="M112" s="221" t="s">
        <v>19</v>
      </c>
      <c r="N112" s="222" t="s">
        <v>44</v>
      </c>
      <c r="O112" s="86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5" t="s">
        <v>263</v>
      </c>
      <c r="AT112" s="225" t="s">
        <v>162</v>
      </c>
      <c r="AU112" s="225" t="s">
        <v>83</v>
      </c>
      <c r="AY112" s="19" t="s">
        <v>160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9" t="s">
        <v>81</v>
      </c>
      <c r="BK112" s="226">
        <f>ROUND(I112*H112,2)</f>
        <v>0</v>
      </c>
      <c r="BL112" s="19" t="s">
        <v>263</v>
      </c>
      <c r="BM112" s="225" t="s">
        <v>5748</v>
      </c>
    </row>
    <row r="113" s="2" customFormat="1" ht="16.5" customHeight="1">
      <c r="A113" s="40"/>
      <c r="B113" s="41"/>
      <c r="C113" s="214" t="s">
        <v>8</v>
      </c>
      <c r="D113" s="214" t="s">
        <v>162</v>
      </c>
      <c r="E113" s="215" t="s">
        <v>5749</v>
      </c>
      <c r="F113" s="216" t="s">
        <v>5750</v>
      </c>
      <c r="G113" s="217" t="s">
        <v>287</v>
      </c>
      <c r="H113" s="218">
        <v>5</v>
      </c>
      <c r="I113" s="219"/>
      <c r="J113" s="220">
        <f>ROUND(I113*H113,2)</f>
        <v>0</v>
      </c>
      <c r="K113" s="216" t="s">
        <v>19</v>
      </c>
      <c r="L113" s="46"/>
      <c r="M113" s="221" t="s">
        <v>19</v>
      </c>
      <c r="N113" s="222" t="s">
        <v>44</v>
      </c>
      <c r="O113" s="86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5" t="s">
        <v>263</v>
      </c>
      <c r="AT113" s="225" t="s">
        <v>162</v>
      </c>
      <c r="AU113" s="225" t="s">
        <v>83</v>
      </c>
      <c r="AY113" s="19" t="s">
        <v>160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9" t="s">
        <v>81</v>
      </c>
      <c r="BK113" s="226">
        <f>ROUND(I113*H113,2)</f>
        <v>0</v>
      </c>
      <c r="BL113" s="19" t="s">
        <v>263</v>
      </c>
      <c r="BM113" s="225" t="s">
        <v>5751</v>
      </c>
    </row>
    <row r="114" s="2" customFormat="1" ht="16.5" customHeight="1">
      <c r="A114" s="40"/>
      <c r="B114" s="41"/>
      <c r="C114" s="214" t="s">
        <v>241</v>
      </c>
      <c r="D114" s="214" t="s">
        <v>162</v>
      </c>
      <c r="E114" s="215" t="s">
        <v>5752</v>
      </c>
      <c r="F114" s="216" t="s">
        <v>5753</v>
      </c>
      <c r="G114" s="217" t="s">
        <v>287</v>
      </c>
      <c r="H114" s="218">
        <v>1</v>
      </c>
      <c r="I114" s="219"/>
      <c r="J114" s="220">
        <f>ROUND(I114*H114,2)</f>
        <v>0</v>
      </c>
      <c r="K114" s="216" t="s">
        <v>19</v>
      </c>
      <c r="L114" s="46"/>
      <c r="M114" s="221" t="s">
        <v>19</v>
      </c>
      <c r="N114" s="222" t="s">
        <v>44</v>
      </c>
      <c r="O114" s="86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5" t="s">
        <v>263</v>
      </c>
      <c r="AT114" s="225" t="s">
        <v>162</v>
      </c>
      <c r="AU114" s="225" t="s">
        <v>83</v>
      </c>
      <c r="AY114" s="19" t="s">
        <v>160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9" t="s">
        <v>81</v>
      </c>
      <c r="BK114" s="226">
        <f>ROUND(I114*H114,2)</f>
        <v>0</v>
      </c>
      <c r="BL114" s="19" t="s">
        <v>263</v>
      </c>
      <c r="BM114" s="225" t="s">
        <v>5754</v>
      </c>
    </row>
    <row r="115" s="2" customFormat="1" ht="16.5" customHeight="1">
      <c r="A115" s="40"/>
      <c r="B115" s="41"/>
      <c r="C115" s="214" t="s">
        <v>247</v>
      </c>
      <c r="D115" s="214" t="s">
        <v>162</v>
      </c>
      <c r="E115" s="215" t="s">
        <v>5755</v>
      </c>
      <c r="F115" s="216" t="s">
        <v>5756</v>
      </c>
      <c r="G115" s="217" t="s">
        <v>287</v>
      </c>
      <c r="H115" s="218">
        <v>1</v>
      </c>
      <c r="I115" s="219"/>
      <c r="J115" s="220">
        <f>ROUND(I115*H115,2)</f>
        <v>0</v>
      </c>
      <c r="K115" s="216" t="s">
        <v>19</v>
      </c>
      <c r="L115" s="46"/>
      <c r="M115" s="221" t="s">
        <v>19</v>
      </c>
      <c r="N115" s="222" t="s">
        <v>44</v>
      </c>
      <c r="O115" s="86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5" t="s">
        <v>263</v>
      </c>
      <c r="AT115" s="225" t="s">
        <v>162</v>
      </c>
      <c r="AU115" s="225" t="s">
        <v>83</v>
      </c>
      <c r="AY115" s="19" t="s">
        <v>160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9" t="s">
        <v>81</v>
      </c>
      <c r="BK115" s="226">
        <f>ROUND(I115*H115,2)</f>
        <v>0</v>
      </c>
      <c r="BL115" s="19" t="s">
        <v>263</v>
      </c>
      <c r="BM115" s="225" t="s">
        <v>5757</v>
      </c>
    </row>
    <row r="116" s="12" customFormat="1" ht="22.8" customHeight="1">
      <c r="A116" s="12"/>
      <c r="B116" s="198"/>
      <c r="C116" s="199"/>
      <c r="D116" s="200" t="s">
        <v>72</v>
      </c>
      <c r="E116" s="212" t="s">
        <v>5758</v>
      </c>
      <c r="F116" s="212" t="s">
        <v>5759</v>
      </c>
      <c r="G116" s="199"/>
      <c r="H116" s="199"/>
      <c r="I116" s="202"/>
      <c r="J116" s="213">
        <f>BK116</f>
        <v>0</v>
      </c>
      <c r="K116" s="199"/>
      <c r="L116" s="204"/>
      <c r="M116" s="205"/>
      <c r="N116" s="206"/>
      <c r="O116" s="206"/>
      <c r="P116" s="207">
        <f>SUM(P117:P160)</f>
        <v>0</v>
      </c>
      <c r="Q116" s="206"/>
      <c r="R116" s="207">
        <f>SUM(R117:R160)</f>
        <v>0.68645</v>
      </c>
      <c r="S116" s="206"/>
      <c r="T116" s="208">
        <f>SUM(T117:T160)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09" t="s">
        <v>83</v>
      </c>
      <c r="AT116" s="210" t="s">
        <v>72</v>
      </c>
      <c r="AU116" s="210" t="s">
        <v>81</v>
      </c>
      <c r="AY116" s="209" t="s">
        <v>160</v>
      </c>
      <c r="BK116" s="211">
        <f>SUM(BK117:BK160)</f>
        <v>0</v>
      </c>
    </row>
    <row r="117" s="2" customFormat="1" ht="24.15" customHeight="1">
      <c r="A117" s="40"/>
      <c r="B117" s="41"/>
      <c r="C117" s="214" t="s">
        <v>254</v>
      </c>
      <c r="D117" s="214" t="s">
        <v>162</v>
      </c>
      <c r="E117" s="215" t="s">
        <v>5760</v>
      </c>
      <c r="F117" s="216" t="s">
        <v>5761</v>
      </c>
      <c r="G117" s="217" t="s">
        <v>250</v>
      </c>
      <c r="H117" s="218">
        <v>35</v>
      </c>
      <c r="I117" s="219"/>
      <c r="J117" s="220">
        <f>ROUND(I117*H117,2)</f>
        <v>0</v>
      </c>
      <c r="K117" s="216" t="s">
        <v>166</v>
      </c>
      <c r="L117" s="46"/>
      <c r="M117" s="221" t="s">
        <v>19</v>
      </c>
      <c r="N117" s="222" t="s">
        <v>44</v>
      </c>
      <c r="O117" s="86"/>
      <c r="P117" s="223">
        <f>O117*H117</f>
        <v>0</v>
      </c>
      <c r="Q117" s="223">
        <v>0.0025500000000000002</v>
      </c>
      <c r="R117" s="223">
        <f>Q117*H117</f>
        <v>0.08925000000000001</v>
      </c>
      <c r="S117" s="223">
        <v>0</v>
      </c>
      <c r="T117" s="224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5" t="s">
        <v>263</v>
      </c>
      <c r="AT117" s="225" t="s">
        <v>162</v>
      </c>
      <c r="AU117" s="225" t="s">
        <v>83</v>
      </c>
      <c r="AY117" s="19" t="s">
        <v>160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9" t="s">
        <v>81</v>
      </c>
      <c r="BK117" s="226">
        <f>ROUND(I117*H117,2)</f>
        <v>0</v>
      </c>
      <c r="BL117" s="19" t="s">
        <v>263</v>
      </c>
      <c r="BM117" s="225" t="s">
        <v>5762</v>
      </c>
    </row>
    <row r="118" s="2" customFormat="1">
      <c r="A118" s="40"/>
      <c r="B118" s="41"/>
      <c r="C118" s="42"/>
      <c r="D118" s="227" t="s">
        <v>169</v>
      </c>
      <c r="E118" s="42"/>
      <c r="F118" s="228" t="s">
        <v>5763</v>
      </c>
      <c r="G118" s="42"/>
      <c r="H118" s="42"/>
      <c r="I118" s="229"/>
      <c r="J118" s="42"/>
      <c r="K118" s="42"/>
      <c r="L118" s="46"/>
      <c r="M118" s="230"/>
      <c r="N118" s="231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169</v>
      </c>
      <c r="AU118" s="19" t="s">
        <v>83</v>
      </c>
    </row>
    <row r="119" s="2" customFormat="1" ht="33" customHeight="1">
      <c r="A119" s="40"/>
      <c r="B119" s="41"/>
      <c r="C119" s="214" t="s">
        <v>263</v>
      </c>
      <c r="D119" s="214" t="s">
        <v>162</v>
      </c>
      <c r="E119" s="215" t="s">
        <v>5764</v>
      </c>
      <c r="F119" s="216" t="s">
        <v>5765</v>
      </c>
      <c r="G119" s="217" t="s">
        <v>250</v>
      </c>
      <c r="H119" s="218">
        <v>400</v>
      </c>
      <c r="I119" s="219"/>
      <c r="J119" s="220">
        <f>ROUND(I119*H119,2)</f>
        <v>0</v>
      </c>
      <c r="K119" s="216" t="s">
        <v>166</v>
      </c>
      <c r="L119" s="46"/>
      <c r="M119" s="221" t="s">
        <v>19</v>
      </c>
      <c r="N119" s="222" t="s">
        <v>44</v>
      </c>
      <c r="O119" s="86"/>
      <c r="P119" s="223">
        <f>O119*H119</f>
        <v>0</v>
      </c>
      <c r="Q119" s="223">
        <v>0.00021000000000000001</v>
      </c>
      <c r="R119" s="223">
        <f>Q119*H119</f>
        <v>0.084000000000000005</v>
      </c>
      <c r="S119" s="223">
        <v>0</v>
      </c>
      <c r="T119" s="224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5" t="s">
        <v>263</v>
      </c>
      <c r="AT119" s="225" t="s">
        <v>162</v>
      </c>
      <c r="AU119" s="225" t="s">
        <v>83</v>
      </c>
      <c r="AY119" s="19" t="s">
        <v>160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9" t="s">
        <v>81</v>
      </c>
      <c r="BK119" s="226">
        <f>ROUND(I119*H119,2)</f>
        <v>0</v>
      </c>
      <c r="BL119" s="19" t="s">
        <v>263</v>
      </c>
      <c r="BM119" s="225" t="s">
        <v>5766</v>
      </c>
    </row>
    <row r="120" s="2" customFormat="1">
      <c r="A120" s="40"/>
      <c r="B120" s="41"/>
      <c r="C120" s="42"/>
      <c r="D120" s="227" t="s">
        <v>169</v>
      </c>
      <c r="E120" s="42"/>
      <c r="F120" s="228" t="s">
        <v>5767</v>
      </c>
      <c r="G120" s="42"/>
      <c r="H120" s="42"/>
      <c r="I120" s="229"/>
      <c r="J120" s="42"/>
      <c r="K120" s="42"/>
      <c r="L120" s="46"/>
      <c r="M120" s="230"/>
      <c r="N120" s="231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169</v>
      </c>
      <c r="AU120" s="19" t="s">
        <v>83</v>
      </c>
    </row>
    <row r="121" s="2" customFormat="1" ht="33" customHeight="1">
      <c r="A121" s="40"/>
      <c r="B121" s="41"/>
      <c r="C121" s="214" t="s">
        <v>272</v>
      </c>
      <c r="D121" s="214" t="s">
        <v>162</v>
      </c>
      <c r="E121" s="215" t="s">
        <v>5768</v>
      </c>
      <c r="F121" s="216" t="s">
        <v>5769</v>
      </c>
      <c r="G121" s="217" t="s">
        <v>250</v>
      </c>
      <c r="H121" s="218">
        <v>35</v>
      </c>
      <c r="I121" s="219"/>
      <c r="J121" s="220">
        <f>ROUND(I121*H121,2)</f>
        <v>0</v>
      </c>
      <c r="K121" s="216" t="s">
        <v>166</v>
      </c>
      <c r="L121" s="46"/>
      <c r="M121" s="221" t="s">
        <v>19</v>
      </c>
      <c r="N121" s="222" t="s">
        <v>44</v>
      </c>
      <c r="O121" s="86"/>
      <c r="P121" s="223">
        <f>O121*H121</f>
        <v>0</v>
      </c>
      <c r="Q121" s="223">
        <v>0.00029999999999999997</v>
      </c>
      <c r="R121" s="223">
        <f>Q121*H121</f>
        <v>0.010499999999999999</v>
      </c>
      <c r="S121" s="223">
        <v>0</v>
      </c>
      <c r="T121" s="224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5" t="s">
        <v>263</v>
      </c>
      <c r="AT121" s="225" t="s">
        <v>162</v>
      </c>
      <c r="AU121" s="225" t="s">
        <v>83</v>
      </c>
      <c r="AY121" s="19" t="s">
        <v>160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9" t="s">
        <v>81</v>
      </c>
      <c r="BK121" s="226">
        <f>ROUND(I121*H121,2)</f>
        <v>0</v>
      </c>
      <c r="BL121" s="19" t="s">
        <v>263</v>
      </c>
      <c r="BM121" s="225" t="s">
        <v>5770</v>
      </c>
    </row>
    <row r="122" s="2" customFormat="1">
      <c r="A122" s="40"/>
      <c r="B122" s="41"/>
      <c r="C122" s="42"/>
      <c r="D122" s="227" t="s">
        <v>169</v>
      </c>
      <c r="E122" s="42"/>
      <c r="F122" s="228" t="s">
        <v>5771</v>
      </c>
      <c r="G122" s="42"/>
      <c r="H122" s="42"/>
      <c r="I122" s="229"/>
      <c r="J122" s="42"/>
      <c r="K122" s="42"/>
      <c r="L122" s="46"/>
      <c r="M122" s="230"/>
      <c r="N122" s="231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169</v>
      </c>
      <c r="AU122" s="19" t="s">
        <v>83</v>
      </c>
    </row>
    <row r="123" s="13" customFormat="1">
      <c r="A123" s="13"/>
      <c r="B123" s="232"/>
      <c r="C123" s="233"/>
      <c r="D123" s="234" t="s">
        <v>171</v>
      </c>
      <c r="E123" s="235" t="s">
        <v>19</v>
      </c>
      <c r="F123" s="236" t="s">
        <v>5772</v>
      </c>
      <c r="G123" s="233"/>
      <c r="H123" s="237">
        <v>35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171</v>
      </c>
      <c r="AU123" s="243" t="s">
        <v>83</v>
      </c>
      <c r="AV123" s="13" t="s">
        <v>83</v>
      </c>
      <c r="AW123" s="13" t="s">
        <v>35</v>
      </c>
      <c r="AX123" s="13" t="s">
        <v>81</v>
      </c>
      <c r="AY123" s="243" t="s">
        <v>160</v>
      </c>
    </row>
    <row r="124" s="2" customFormat="1" ht="33" customHeight="1">
      <c r="A124" s="40"/>
      <c r="B124" s="41"/>
      <c r="C124" s="214" t="s">
        <v>277</v>
      </c>
      <c r="D124" s="214" t="s">
        <v>162</v>
      </c>
      <c r="E124" s="215" t="s">
        <v>5773</v>
      </c>
      <c r="F124" s="216" t="s">
        <v>5774</v>
      </c>
      <c r="G124" s="217" t="s">
        <v>250</v>
      </c>
      <c r="H124" s="218">
        <v>95</v>
      </c>
      <c r="I124" s="219"/>
      <c r="J124" s="220">
        <f>ROUND(I124*H124,2)</f>
        <v>0</v>
      </c>
      <c r="K124" s="216" t="s">
        <v>166</v>
      </c>
      <c r="L124" s="46"/>
      <c r="M124" s="221" t="s">
        <v>19</v>
      </c>
      <c r="N124" s="222" t="s">
        <v>44</v>
      </c>
      <c r="O124" s="86"/>
      <c r="P124" s="223">
        <f>O124*H124</f>
        <v>0</v>
      </c>
      <c r="Q124" s="223">
        <v>0.00042999999999999999</v>
      </c>
      <c r="R124" s="223">
        <f>Q124*H124</f>
        <v>0.040849999999999997</v>
      </c>
      <c r="S124" s="223">
        <v>0</v>
      </c>
      <c r="T124" s="224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5" t="s">
        <v>263</v>
      </c>
      <c r="AT124" s="225" t="s">
        <v>162</v>
      </c>
      <c r="AU124" s="225" t="s">
        <v>83</v>
      </c>
      <c r="AY124" s="19" t="s">
        <v>160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9" t="s">
        <v>81</v>
      </c>
      <c r="BK124" s="226">
        <f>ROUND(I124*H124,2)</f>
        <v>0</v>
      </c>
      <c r="BL124" s="19" t="s">
        <v>263</v>
      </c>
      <c r="BM124" s="225" t="s">
        <v>5775</v>
      </c>
    </row>
    <row r="125" s="2" customFormat="1">
      <c r="A125" s="40"/>
      <c r="B125" s="41"/>
      <c r="C125" s="42"/>
      <c r="D125" s="227" t="s">
        <v>169</v>
      </c>
      <c r="E125" s="42"/>
      <c r="F125" s="228" t="s">
        <v>5776</v>
      </c>
      <c r="G125" s="42"/>
      <c r="H125" s="42"/>
      <c r="I125" s="229"/>
      <c r="J125" s="42"/>
      <c r="K125" s="42"/>
      <c r="L125" s="46"/>
      <c r="M125" s="230"/>
      <c r="N125" s="231"/>
      <c r="O125" s="86"/>
      <c r="P125" s="86"/>
      <c r="Q125" s="86"/>
      <c r="R125" s="86"/>
      <c r="S125" s="86"/>
      <c r="T125" s="87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169</v>
      </c>
      <c r="AU125" s="19" t="s">
        <v>83</v>
      </c>
    </row>
    <row r="126" s="2" customFormat="1" ht="33" customHeight="1">
      <c r="A126" s="40"/>
      <c r="B126" s="41"/>
      <c r="C126" s="214" t="s">
        <v>284</v>
      </c>
      <c r="D126" s="214" t="s">
        <v>162</v>
      </c>
      <c r="E126" s="215" t="s">
        <v>5777</v>
      </c>
      <c r="F126" s="216" t="s">
        <v>5778</v>
      </c>
      <c r="G126" s="217" t="s">
        <v>250</v>
      </c>
      <c r="H126" s="218">
        <v>45</v>
      </c>
      <c r="I126" s="219"/>
      <c r="J126" s="220">
        <f>ROUND(I126*H126,2)</f>
        <v>0</v>
      </c>
      <c r="K126" s="216" t="s">
        <v>166</v>
      </c>
      <c r="L126" s="46"/>
      <c r="M126" s="221" t="s">
        <v>19</v>
      </c>
      <c r="N126" s="222" t="s">
        <v>44</v>
      </c>
      <c r="O126" s="86"/>
      <c r="P126" s="223">
        <f>O126*H126</f>
        <v>0</v>
      </c>
      <c r="Q126" s="223">
        <v>0.00062</v>
      </c>
      <c r="R126" s="223">
        <f>Q126*H126</f>
        <v>0.027900000000000001</v>
      </c>
      <c r="S126" s="223">
        <v>0</v>
      </c>
      <c r="T126" s="224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5" t="s">
        <v>263</v>
      </c>
      <c r="AT126" s="225" t="s">
        <v>162</v>
      </c>
      <c r="AU126" s="225" t="s">
        <v>83</v>
      </c>
      <c r="AY126" s="19" t="s">
        <v>160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9" t="s">
        <v>81</v>
      </c>
      <c r="BK126" s="226">
        <f>ROUND(I126*H126,2)</f>
        <v>0</v>
      </c>
      <c r="BL126" s="19" t="s">
        <v>263</v>
      </c>
      <c r="BM126" s="225" t="s">
        <v>5779</v>
      </c>
    </row>
    <row r="127" s="2" customFormat="1">
      <c r="A127" s="40"/>
      <c r="B127" s="41"/>
      <c r="C127" s="42"/>
      <c r="D127" s="227" t="s">
        <v>169</v>
      </c>
      <c r="E127" s="42"/>
      <c r="F127" s="228" t="s">
        <v>5780</v>
      </c>
      <c r="G127" s="42"/>
      <c r="H127" s="42"/>
      <c r="I127" s="229"/>
      <c r="J127" s="42"/>
      <c r="K127" s="42"/>
      <c r="L127" s="46"/>
      <c r="M127" s="230"/>
      <c r="N127" s="231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169</v>
      </c>
      <c r="AU127" s="19" t="s">
        <v>83</v>
      </c>
    </row>
    <row r="128" s="13" customFormat="1">
      <c r="A128" s="13"/>
      <c r="B128" s="232"/>
      <c r="C128" s="233"/>
      <c r="D128" s="234" t="s">
        <v>171</v>
      </c>
      <c r="E128" s="235" t="s">
        <v>19</v>
      </c>
      <c r="F128" s="236" t="s">
        <v>5781</v>
      </c>
      <c r="G128" s="233"/>
      <c r="H128" s="237">
        <v>45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171</v>
      </c>
      <c r="AU128" s="243" t="s">
        <v>83</v>
      </c>
      <c r="AV128" s="13" t="s">
        <v>83</v>
      </c>
      <c r="AW128" s="13" t="s">
        <v>35</v>
      </c>
      <c r="AX128" s="13" t="s">
        <v>81</v>
      </c>
      <c r="AY128" s="243" t="s">
        <v>160</v>
      </c>
    </row>
    <row r="129" s="2" customFormat="1" ht="33" customHeight="1">
      <c r="A129" s="40"/>
      <c r="B129" s="41"/>
      <c r="C129" s="214" t="s">
        <v>291</v>
      </c>
      <c r="D129" s="214" t="s">
        <v>162</v>
      </c>
      <c r="E129" s="215" t="s">
        <v>5782</v>
      </c>
      <c r="F129" s="216" t="s">
        <v>5783</v>
      </c>
      <c r="G129" s="217" t="s">
        <v>250</v>
      </c>
      <c r="H129" s="218">
        <v>65</v>
      </c>
      <c r="I129" s="219"/>
      <c r="J129" s="220">
        <f>ROUND(I129*H129,2)</f>
        <v>0</v>
      </c>
      <c r="K129" s="216" t="s">
        <v>166</v>
      </c>
      <c r="L129" s="46"/>
      <c r="M129" s="221" t="s">
        <v>19</v>
      </c>
      <c r="N129" s="222" t="s">
        <v>44</v>
      </c>
      <c r="O129" s="86"/>
      <c r="P129" s="223">
        <f>O129*H129</f>
        <v>0</v>
      </c>
      <c r="Q129" s="223">
        <v>0.00106</v>
      </c>
      <c r="R129" s="223">
        <f>Q129*H129</f>
        <v>0.068900000000000003</v>
      </c>
      <c r="S129" s="223">
        <v>0</v>
      </c>
      <c r="T129" s="224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5" t="s">
        <v>263</v>
      </c>
      <c r="AT129" s="225" t="s">
        <v>162</v>
      </c>
      <c r="AU129" s="225" t="s">
        <v>83</v>
      </c>
      <c r="AY129" s="19" t="s">
        <v>160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9" t="s">
        <v>81</v>
      </c>
      <c r="BK129" s="226">
        <f>ROUND(I129*H129,2)</f>
        <v>0</v>
      </c>
      <c r="BL129" s="19" t="s">
        <v>263</v>
      </c>
      <c r="BM129" s="225" t="s">
        <v>5784</v>
      </c>
    </row>
    <row r="130" s="2" customFormat="1">
      <c r="A130" s="40"/>
      <c r="B130" s="41"/>
      <c r="C130" s="42"/>
      <c r="D130" s="227" t="s">
        <v>169</v>
      </c>
      <c r="E130" s="42"/>
      <c r="F130" s="228" t="s">
        <v>5785</v>
      </c>
      <c r="G130" s="42"/>
      <c r="H130" s="42"/>
      <c r="I130" s="229"/>
      <c r="J130" s="42"/>
      <c r="K130" s="42"/>
      <c r="L130" s="46"/>
      <c r="M130" s="230"/>
      <c r="N130" s="231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169</v>
      </c>
      <c r="AU130" s="19" t="s">
        <v>83</v>
      </c>
    </row>
    <row r="131" s="13" customFormat="1">
      <c r="A131" s="13"/>
      <c r="B131" s="232"/>
      <c r="C131" s="233"/>
      <c r="D131" s="234" t="s">
        <v>171</v>
      </c>
      <c r="E131" s="235" t="s">
        <v>19</v>
      </c>
      <c r="F131" s="236" t="s">
        <v>5786</v>
      </c>
      <c r="G131" s="233"/>
      <c r="H131" s="237">
        <v>65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171</v>
      </c>
      <c r="AU131" s="243" t="s">
        <v>83</v>
      </c>
      <c r="AV131" s="13" t="s">
        <v>83</v>
      </c>
      <c r="AW131" s="13" t="s">
        <v>35</v>
      </c>
      <c r="AX131" s="13" t="s">
        <v>81</v>
      </c>
      <c r="AY131" s="243" t="s">
        <v>160</v>
      </c>
    </row>
    <row r="132" s="2" customFormat="1" ht="33" customHeight="1">
      <c r="A132" s="40"/>
      <c r="B132" s="41"/>
      <c r="C132" s="214" t="s">
        <v>7</v>
      </c>
      <c r="D132" s="214" t="s">
        <v>162</v>
      </c>
      <c r="E132" s="215" t="s">
        <v>5787</v>
      </c>
      <c r="F132" s="216" t="s">
        <v>5788</v>
      </c>
      <c r="G132" s="217" t="s">
        <v>250</v>
      </c>
      <c r="H132" s="218">
        <v>35</v>
      </c>
      <c r="I132" s="219"/>
      <c r="J132" s="220">
        <f>ROUND(I132*H132,2)</f>
        <v>0</v>
      </c>
      <c r="K132" s="216" t="s">
        <v>166</v>
      </c>
      <c r="L132" s="46"/>
      <c r="M132" s="221" t="s">
        <v>19</v>
      </c>
      <c r="N132" s="222" t="s">
        <v>44</v>
      </c>
      <c r="O132" s="86"/>
      <c r="P132" s="223">
        <f>O132*H132</f>
        <v>0</v>
      </c>
      <c r="Q132" s="223">
        <v>0.00173</v>
      </c>
      <c r="R132" s="223">
        <f>Q132*H132</f>
        <v>0.06055</v>
      </c>
      <c r="S132" s="223">
        <v>0</v>
      </c>
      <c r="T132" s="224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5" t="s">
        <v>263</v>
      </c>
      <c r="AT132" s="225" t="s">
        <v>162</v>
      </c>
      <c r="AU132" s="225" t="s">
        <v>83</v>
      </c>
      <c r="AY132" s="19" t="s">
        <v>160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9" t="s">
        <v>81</v>
      </c>
      <c r="BK132" s="226">
        <f>ROUND(I132*H132,2)</f>
        <v>0</v>
      </c>
      <c r="BL132" s="19" t="s">
        <v>263</v>
      </c>
      <c r="BM132" s="225" t="s">
        <v>5789</v>
      </c>
    </row>
    <row r="133" s="2" customFormat="1">
      <c r="A133" s="40"/>
      <c r="B133" s="41"/>
      <c r="C133" s="42"/>
      <c r="D133" s="227" t="s">
        <v>169</v>
      </c>
      <c r="E133" s="42"/>
      <c r="F133" s="228" t="s">
        <v>5790</v>
      </c>
      <c r="G133" s="42"/>
      <c r="H133" s="42"/>
      <c r="I133" s="229"/>
      <c r="J133" s="42"/>
      <c r="K133" s="42"/>
      <c r="L133" s="46"/>
      <c r="M133" s="230"/>
      <c r="N133" s="231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169</v>
      </c>
      <c r="AU133" s="19" t="s">
        <v>83</v>
      </c>
    </row>
    <row r="134" s="2" customFormat="1" ht="33" customHeight="1">
      <c r="A134" s="40"/>
      <c r="B134" s="41"/>
      <c r="C134" s="214" t="s">
        <v>302</v>
      </c>
      <c r="D134" s="214" t="s">
        <v>162</v>
      </c>
      <c r="E134" s="215" t="s">
        <v>5791</v>
      </c>
      <c r="F134" s="216" t="s">
        <v>5792</v>
      </c>
      <c r="G134" s="217" t="s">
        <v>250</v>
      </c>
      <c r="H134" s="218">
        <v>50</v>
      </c>
      <c r="I134" s="219"/>
      <c r="J134" s="220">
        <f>ROUND(I134*H134,2)</f>
        <v>0</v>
      </c>
      <c r="K134" s="216" t="s">
        <v>166</v>
      </c>
      <c r="L134" s="46"/>
      <c r="M134" s="221" t="s">
        <v>19</v>
      </c>
      <c r="N134" s="222" t="s">
        <v>44</v>
      </c>
      <c r="O134" s="86"/>
      <c r="P134" s="223">
        <f>O134*H134</f>
        <v>0</v>
      </c>
      <c r="Q134" s="223">
        <v>0.0024499999999999999</v>
      </c>
      <c r="R134" s="223">
        <f>Q134*H134</f>
        <v>0.1225</v>
      </c>
      <c r="S134" s="223">
        <v>0</v>
      </c>
      <c r="T134" s="224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5" t="s">
        <v>263</v>
      </c>
      <c r="AT134" s="225" t="s">
        <v>162</v>
      </c>
      <c r="AU134" s="225" t="s">
        <v>83</v>
      </c>
      <c r="AY134" s="19" t="s">
        <v>160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9" t="s">
        <v>81</v>
      </c>
      <c r="BK134" s="226">
        <f>ROUND(I134*H134,2)</f>
        <v>0</v>
      </c>
      <c r="BL134" s="19" t="s">
        <v>263</v>
      </c>
      <c r="BM134" s="225" t="s">
        <v>5793</v>
      </c>
    </row>
    <row r="135" s="2" customFormat="1">
      <c r="A135" s="40"/>
      <c r="B135" s="41"/>
      <c r="C135" s="42"/>
      <c r="D135" s="227" t="s">
        <v>169</v>
      </c>
      <c r="E135" s="42"/>
      <c r="F135" s="228" t="s">
        <v>5794</v>
      </c>
      <c r="G135" s="42"/>
      <c r="H135" s="42"/>
      <c r="I135" s="229"/>
      <c r="J135" s="42"/>
      <c r="K135" s="42"/>
      <c r="L135" s="46"/>
      <c r="M135" s="230"/>
      <c r="N135" s="231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169</v>
      </c>
      <c r="AU135" s="19" t="s">
        <v>83</v>
      </c>
    </row>
    <row r="136" s="2" customFormat="1" ht="16.5" customHeight="1">
      <c r="A136" s="40"/>
      <c r="B136" s="41"/>
      <c r="C136" s="214" t="s">
        <v>316</v>
      </c>
      <c r="D136" s="214" t="s">
        <v>162</v>
      </c>
      <c r="E136" s="215" t="s">
        <v>5795</v>
      </c>
      <c r="F136" s="216" t="s">
        <v>5796</v>
      </c>
      <c r="G136" s="217" t="s">
        <v>250</v>
      </c>
      <c r="H136" s="218">
        <v>575</v>
      </c>
      <c r="I136" s="219"/>
      <c r="J136" s="220">
        <f>ROUND(I136*H136,2)</f>
        <v>0</v>
      </c>
      <c r="K136" s="216" t="s">
        <v>166</v>
      </c>
      <c r="L136" s="46"/>
      <c r="M136" s="221" t="s">
        <v>19</v>
      </c>
      <c r="N136" s="222" t="s">
        <v>44</v>
      </c>
      <c r="O136" s="86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5" t="s">
        <v>263</v>
      </c>
      <c r="AT136" s="225" t="s">
        <v>162</v>
      </c>
      <c r="AU136" s="225" t="s">
        <v>83</v>
      </c>
      <c r="AY136" s="19" t="s">
        <v>160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9" t="s">
        <v>81</v>
      </c>
      <c r="BK136" s="226">
        <f>ROUND(I136*H136,2)</f>
        <v>0</v>
      </c>
      <c r="BL136" s="19" t="s">
        <v>263</v>
      </c>
      <c r="BM136" s="225" t="s">
        <v>5797</v>
      </c>
    </row>
    <row r="137" s="2" customFormat="1">
      <c r="A137" s="40"/>
      <c r="B137" s="41"/>
      <c r="C137" s="42"/>
      <c r="D137" s="227" t="s">
        <v>169</v>
      </c>
      <c r="E137" s="42"/>
      <c r="F137" s="228" t="s">
        <v>5798</v>
      </c>
      <c r="G137" s="42"/>
      <c r="H137" s="42"/>
      <c r="I137" s="229"/>
      <c r="J137" s="42"/>
      <c r="K137" s="42"/>
      <c r="L137" s="46"/>
      <c r="M137" s="230"/>
      <c r="N137" s="231"/>
      <c r="O137" s="86"/>
      <c r="P137" s="86"/>
      <c r="Q137" s="86"/>
      <c r="R137" s="86"/>
      <c r="S137" s="86"/>
      <c r="T137" s="87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169</v>
      </c>
      <c r="AU137" s="19" t="s">
        <v>83</v>
      </c>
    </row>
    <row r="138" s="13" customFormat="1">
      <c r="A138" s="13"/>
      <c r="B138" s="232"/>
      <c r="C138" s="233"/>
      <c r="D138" s="234" t="s">
        <v>171</v>
      </c>
      <c r="E138" s="235" t="s">
        <v>19</v>
      </c>
      <c r="F138" s="236" t="s">
        <v>5799</v>
      </c>
      <c r="G138" s="233"/>
      <c r="H138" s="237">
        <v>575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171</v>
      </c>
      <c r="AU138" s="243" t="s">
        <v>83</v>
      </c>
      <c r="AV138" s="13" t="s">
        <v>83</v>
      </c>
      <c r="AW138" s="13" t="s">
        <v>35</v>
      </c>
      <c r="AX138" s="13" t="s">
        <v>81</v>
      </c>
      <c r="AY138" s="243" t="s">
        <v>160</v>
      </c>
    </row>
    <row r="139" s="2" customFormat="1" ht="24.15" customHeight="1">
      <c r="A139" s="40"/>
      <c r="B139" s="41"/>
      <c r="C139" s="214" t="s">
        <v>321</v>
      </c>
      <c r="D139" s="214" t="s">
        <v>162</v>
      </c>
      <c r="E139" s="215" t="s">
        <v>5800</v>
      </c>
      <c r="F139" s="216" t="s">
        <v>5801</v>
      </c>
      <c r="G139" s="217" t="s">
        <v>250</v>
      </c>
      <c r="H139" s="218">
        <v>100</v>
      </c>
      <c r="I139" s="219"/>
      <c r="J139" s="220">
        <f>ROUND(I139*H139,2)</f>
        <v>0</v>
      </c>
      <c r="K139" s="216" t="s">
        <v>166</v>
      </c>
      <c r="L139" s="46"/>
      <c r="M139" s="221" t="s">
        <v>19</v>
      </c>
      <c r="N139" s="222" t="s">
        <v>44</v>
      </c>
      <c r="O139" s="86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5" t="s">
        <v>263</v>
      </c>
      <c r="AT139" s="225" t="s">
        <v>162</v>
      </c>
      <c r="AU139" s="225" t="s">
        <v>83</v>
      </c>
      <c r="AY139" s="19" t="s">
        <v>160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9" t="s">
        <v>81</v>
      </c>
      <c r="BK139" s="226">
        <f>ROUND(I139*H139,2)</f>
        <v>0</v>
      </c>
      <c r="BL139" s="19" t="s">
        <v>263</v>
      </c>
      <c r="BM139" s="225" t="s">
        <v>5802</v>
      </c>
    </row>
    <row r="140" s="2" customFormat="1">
      <c r="A140" s="40"/>
      <c r="B140" s="41"/>
      <c r="C140" s="42"/>
      <c r="D140" s="227" t="s">
        <v>169</v>
      </c>
      <c r="E140" s="42"/>
      <c r="F140" s="228" t="s">
        <v>5803</v>
      </c>
      <c r="G140" s="42"/>
      <c r="H140" s="42"/>
      <c r="I140" s="229"/>
      <c r="J140" s="42"/>
      <c r="K140" s="42"/>
      <c r="L140" s="46"/>
      <c r="M140" s="230"/>
      <c r="N140" s="231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169</v>
      </c>
      <c r="AU140" s="19" t="s">
        <v>83</v>
      </c>
    </row>
    <row r="141" s="13" customFormat="1">
      <c r="A141" s="13"/>
      <c r="B141" s="232"/>
      <c r="C141" s="233"/>
      <c r="D141" s="234" t="s">
        <v>171</v>
      </c>
      <c r="E141" s="235" t="s">
        <v>19</v>
      </c>
      <c r="F141" s="236" t="s">
        <v>5804</v>
      </c>
      <c r="G141" s="233"/>
      <c r="H141" s="237">
        <v>100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171</v>
      </c>
      <c r="AU141" s="243" t="s">
        <v>83</v>
      </c>
      <c r="AV141" s="13" t="s">
        <v>83</v>
      </c>
      <c r="AW141" s="13" t="s">
        <v>35</v>
      </c>
      <c r="AX141" s="13" t="s">
        <v>81</v>
      </c>
      <c r="AY141" s="243" t="s">
        <v>160</v>
      </c>
    </row>
    <row r="142" s="2" customFormat="1" ht="24.15" customHeight="1">
      <c r="A142" s="40"/>
      <c r="B142" s="41"/>
      <c r="C142" s="214" t="s">
        <v>327</v>
      </c>
      <c r="D142" s="214" t="s">
        <v>162</v>
      </c>
      <c r="E142" s="215" t="s">
        <v>5805</v>
      </c>
      <c r="F142" s="216" t="s">
        <v>5806</v>
      </c>
      <c r="G142" s="217" t="s">
        <v>250</v>
      </c>
      <c r="H142" s="218">
        <v>85</v>
      </c>
      <c r="I142" s="219"/>
      <c r="J142" s="220">
        <f>ROUND(I142*H142,2)</f>
        <v>0</v>
      </c>
      <c r="K142" s="216" t="s">
        <v>166</v>
      </c>
      <c r="L142" s="46"/>
      <c r="M142" s="221" t="s">
        <v>19</v>
      </c>
      <c r="N142" s="222" t="s">
        <v>44</v>
      </c>
      <c r="O142" s="86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5" t="s">
        <v>263</v>
      </c>
      <c r="AT142" s="225" t="s">
        <v>162</v>
      </c>
      <c r="AU142" s="225" t="s">
        <v>83</v>
      </c>
      <c r="AY142" s="19" t="s">
        <v>160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9" t="s">
        <v>81</v>
      </c>
      <c r="BK142" s="226">
        <f>ROUND(I142*H142,2)</f>
        <v>0</v>
      </c>
      <c r="BL142" s="19" t="s">
        <v>263</v>
      </c>
      <c r="BM142" s="225" t="s">
        <v>5807</v>
      </c>
    </row>
    <row r="143" s="2" customFormat="1">
      <c r="A143" s="40"/>
      <c r="B143" s="41"/>
      <c r="C143" s="42"/>
      <c r="D143" s="227" t="s">
        <v>169</v>
      </c>
      <c r="E143" s="42"/>
      <c r="F143" s="228" t="s">
        <v>5808</v>
      </c>
      <c r="G143" s="42"/>
      <c r="H143" s="42"/>
      <c r="I143" s="229"/>
      <c r="J143" s="42"/>
      <c r="K143" s="42"/>
      <c r="L143" s="46"/>
      <c r="M143" s="230"/>
      <c r="N143" s="231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169</v>
      </c>
      <c r="AU143" s="19" t="s">
        <v>83</v>
      </c>
    </row>
    <row r="144" s="13" customFormat="1">
      <c r="A144" s="13"/>
      <c r="B144" s="232"/>
      <c r="C144" s="233"/>
      <c r="D144" s="234" t="s">
        <v>171</v>
      </c>
      <c r="E144" s="235" t="s">
        <v>19</v>
      </c>
      <c r="F144" s="236" t="s">
        <v>5809</v>
      </c>
      <c r="G144" s="233"/>
      <c r="H144" s="237">
        <v>85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171</v>
      </c>
      <c r="AU144" s="243" t="s">
        <v>83</v>
      </c>
      <c r="AV144" s="13" t="s">
        <v>83</v>
      </c>
      <c r="AW144" s="13" t="s">
        <v>35</v>
      </c>
      <c r="AX144" s="13" t="s">
        <v>81</v>
      </c>
      <c r="AY144" s="243" t="s">
        <v>160</v>
      </c>
    </row>
    <row r="145" s="2" customFormat="1" ht="37.8" customHeight="1">
      <c r="A145" s="40"/>
      <c r="B145" s="41"/>
      <c r="C145" s="214" t="s">
        <v>332</v>
      </c>
      <c r="D145" s="214" t="s">
        <v>162</v>
      </c>
      <c r="E145" s="215" t="s">
        <v>5810</v>
      </c>
      <c r="F145" s="216" t="s">
        <v>5811</v>
      </c>
      <c r="G145" s="217" t="s">
        <v>250</v>
      </c>
      <c r="H145" s="218">
        <v>65</v>
      </c>
      <c r="I145" s="219"/>
      <c r="J145" s="220">
        <f>ROUND(I145*H145,2)</f>
        <v>0</v>
      </c>
      <c r="K145" s="216" t="s">
        <v>166</v>
      </c>
      <c r="L145" s="46"/>
      <c r="M145" s="221" t="s">
        <v>19</v>
      </c>
      <c r="N145" s="222" t="s">
        <v>44</v>
      </c>
      <c r="O145" s="86"/>
      <c r="P145" s="223">
        <f>O145*H145</f>
        <v>0</v>
      </c>
      <c r="Q145" s="223">
        <v>8.0000000000000007E-05</v>
      </c>
      <c r="R145" s="223">
        <f>Q145*H145</f>
        <v>0.0052000000000000006</v>
      </c>
      <c r="S145" s="223">
        <v>0</v>
      </c>
      <c r="T145" s="224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5" t="s">
        <v>263</v>
      </c>
      <c r="AT145" s="225" t="s">
        <v>162</v>
      </c>
      <c r="AU145" s="225" t="s">
        <v>83</v>
      </c>
      <c r="AY145" s="19" t="s">
        <v>160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9" t="s">
        <v>81</v>
      </c>
      <c r="BK145" s="226">
        <f>ROUND(I145*H145,2)</f>
        <v>0</v>
      </c>
      <c r="BL145" s="19" t="s">
        <v>263</v>
      </c>
      <c r="BM145" s="225" t="s">
        <v>5812</v>
      </c>
    </row>
    <row r="146" s="2" customFormat="1">
      <c r="A146" s="40"/>
      <c r="B146" s="41"/>
      <c r="C146" s="42"/>
      <c r="D146" s="227" t="s">
        <v>169</v>
      </c>
      <c r="E146" s="42"/>
      <c r="F146" s="228" t="s">
        <v>5813</v>
      </c>
      <c r="G146" s="42"/>
      <c r="H146" s="42"/>
      <c r="I146" s="229"/>
      <c r="J146" s="42"/>
      <c r="K146" s="42"/>
      <c r="L146" s="46"/>
      <c r="M146" s="230"/>
      <c r="N146" s="231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169</v>
      </c>
      <c r="AU146" s="19" t="s">
        <v>83</v>
      </c>
    </row>
    <row r="147" s="13" customFormat="1">
      <c r="A147" s="13"/>
      <c r="B147" s="232"/>
      <c r="C147" s="233"/>
      <c r="D147" s="234" t="s">
        <v>171</v>
      </c>
      <c r="E147" s="235" t="s">
        <v>19</v>
      </c>
      <c r="F147" s="236" t="s">
        <v>5786</v>
      </c>
      <c r="G147" s="233"/>
      <c r="H147" s="237">
        <v>65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171</v>
      </c>
      <c r="AU147" s="243" t="s">
        <v>83</v>
      </c>
      <c r="AV147" s="13" t="s">
        <v>83</v>
      </c>
      <c r="AW147" s="13" t="s">
        <v>35</v>
      </c>
      <c r="AX147" s="13" t="s">
        <v>81</v>
      </c>
      <c r="AY147" s="243" t="s">
        <v>160</v>
      </c>
    </row>
    <row r="148" s="2" customFormat="1" ht="37.8" customHeight="1">
      <c r="A148" s="40"/>
      <c r="B148" s="41"/>
      <c r="C148" s="214" t="s">
        <v>337</v>
      </c>
      <c r="D148" s="214" t="s">
        <v>162</v>
      </c>
      <c r="E148" s="215" t="s">
        <v>5814</v>
      </c>
      <c r="F148" s="216" t="s">
        <v>5815</v>
      </c>
      <c r="G148" s="217" t="s">
        <v>250</v>
      </c>
      <c r="H148" s="218">
        <v>35</v>
      </c>
      <c r="I148" s="219"/>
      <c r="J148" s="220">
        <f>ROUND(I148*H148,2)</f>
        <v>0</v>
      </c>
      <c r="K148" s="216" t="s">
        <v>166</v>
      </c>
      <c r="L148" s="46"/>
      <c r="M148" s="221" t="s">
        <v>19</v>
      </c>
      <c r="N148" s="222" t="s">
        <v>44</v>
      </c>
      <c r="O148" s="86"/>
      <c r="P148" s="223">
        <f>O148*H148</f>
        <v>0</v>
      </c>
      <c r="Q148" s="223">
        <v>0.00011</v>
      </c>
      <c r="R148" s="223">
        <f>Q148*H148</f>
        <v>0.0038500000000000001</v>
      </c>
      <c r="S148" s="223">
        <v>0</v>
      </c>
      <c r="T148" s="224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5" t="s">
        <v>263</v>
      </c>
      <c r="AT148" s="225" t="s">
        <v>162</v>
      </c>
      <c r="AU148" s="225" t="s">
        <v>83</v>
      </c>
      <c r="AY148" s="19" t="s">
        <v>160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9" t="s">
        <v>81</v>
      </c>
      <c r="BK148" s="226">
        <f>ROUND(I148*H148,2)</f>
        <v>0</v>
      </c>
      <c r="BL148" s="19" t="s">
        <v>263</v>
      </c>
      <c r="BM148" s="225" t="s">
        <v>5816</v>
      </c>
    </row>
    <row r="149" s="2" customFormat="1">
      <c r="A149" s="40"/>
      <c r="B149" s="41"/>
      <c r="C149" s="42"/>
      <c r="D149" s="227" t="s">
        <v>169</v>
      </c>
      <c r="E149" s="42"/>
      <c r="F149" s="228" t="s">
        <v>5817</v>
      </c>
      <c r="G149" s="42"/>
      <c r="H149" s="42"/>
      <c r="I149" s="229"/>
      <c r="J149" s="42"/>
      <c r="K149" s="42"/>
      <c r="L149" s="46"/>
      <c r="M149" s="230"/>
      <c r="N149" s="231"/>
      <c r="O149" s="86"/>
      <c r="P149" s="86"/>
      <c r="Q149" s="86"/>
      <c r="R149" s="86"/>
      <c r="S149" s="86"/>
      <c r="T149" s="87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169</v>
      </c>
      <c r="AU149" s="19" t="s">
        <v>83</v>
      </c>
    </row>
    <row r="150" s="2" customFormat="1" ht="33" customHeight="1">
      <c r="A150" s="40"/>
      <c r="B150" s="41"/>
      <c r="C150" s="214" t="s">
        <v>344</v>
      </c>
      <c r="D150" s="214" t="s">
        <v>162</v>
      </c>
      <c r="E150" s="215" t="s">
        <v>5818</v>
      </c>
      <c r="F150" s="216" t="s">
        <v>5819</v>
      </c>
      <c r="G150" s="217" t="s">
        <v>250</v>
      </c>
      <c r="H150" s="218">
        <v>85</v>
      </c>
      <c r="I150" s="219"/>
      <c r="J150" s="220">
        <f>ROUND(I150*H150,2)</f>
        <v>0</v>
      </c>
      <c r="K150" s="216" t="s">
        <v>166</v>
      </c>
      <c r="L150" s="46"/>
      <c r="M150" s="221" t="s">
        <v>19</v>
      </c>
      <c r="N150" s="222" t="s">
        <v>44</v>
      </c>
      <c r="O150" s="86"/>
      <c r="P150" s="223">
        <f>O150*H150</f>
        <v>0</v>
      </c>
      <c r="Q150" s="223">
        <v>0.00012999999999999999</v>
      </c>
      <c r="R150" s="223">
        <f>Q150*H150</f>
        <v>0.011049999999999999</v>
      </c>
      <c r="S150" s="223">
        <v>0</v>
      </c>
      <c r="T150" s="224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5" t="s">
        <v>263</v>
      </c>
      <c r="AT150" s="225" t="s">
        <v>162</v>
      </c>
      <c r="AU150" s="225" t="s">
        <v>83</v>
      </c>
      <c r="AY150" s="19" t="s">
        <v>160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9" t="s">
        <v>81</v>
      </c>
      <c r="BK150" s="226">
        <f>ROUND(I150*H150,2)</f>
        <v>0</v>
      </c>
      <c r="BL150" s="19" t="s">
        <v>263</v>
      </c>
      <c r="BM150" s="225" t="s">
        <v>5820</v>
      </c>
    </row>
    <row r="151" s="2" customFormat="1">
      <c r="A151" s="40"/>
      <c r="B151" s="41"/>
      <c r="C151" s="42"/>
      <c r="D151" s="227" t="s">
        <v>169</v>
      </c>
      <c r="E151" s="42"/>
      <c r="F151" s="228" t="s">
        <v>5821</v>
      </c>
      <c r="G151" s="42"/>
      <c r="H151" s="42"/>
      <c r="I151" s="229"/>
      <c r="J151" s="42"/>
      <c r="K151" s="42"/>
      <c r="L151" s="46"/>
      <c r="M151" s="230"/>
      <c r="N151" s="231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169</v>
      </c>
      <c r="AU151" s="19" t="s">
        <v>83</v>
      </c>
    </row>
    <row r="152" s="13" customFormat="1">
      <c r="A152" s="13"/>
      <c r="B152" s="232"/>
      <c r="C152" s="233"/>
      <c r="D152" s="234" t="s">
        <v>171</v>
      </c>
      <c r="E152" s="235" t="s">
        <v>19</v>
      </c>
      <c r="F152" s="236" t="s">
        <v>5809</v>
      </c>
      <c r="G152" s="233"/>
      <c r="H152" s="237">
        <v>85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171</v>
      </c>
      <c r="AU152" s="243" t="s">
        <v>83</v>
      </c>
      <c r="AV152" s="13" t="s">
        <v>83</v>
      </c>
      <c r="AW152" s="13" t="s">
        <v>35</v>
      </c>
      <c r="AX152" s="13" t="s">
        <v>81</v>
      </c>
      <c r="AY152" s="243" t="s">
        <v>160</v>
      </c>
    </row>
    <row r="153" s="2" customFormat="1" ht="33" customHeight="1">
      <c r="A153" s="40"/>
      <c r="B153" s="41"/>
      <c r="C153" s="214" t="s">
        <v>350</v>
      </c>
      <c r="D153" s="214" t="s">
        <v>162</v>
      </c>
      <c r="E153" s="215" t="s">
        <v>5822</v>
      </c>
      <c r="F153" s="216" t="s">
        <v>5823</v>
      </c>
      <c r="G153" s="217" t="s">
        <v>250</v>
      </c>
      <c r="H153" s="218">
        <v>435</v>
      </c>
      <c r="I153" s="219"/>
      <c r="J153" s="220">
        <f>ROUND(I153*H153,2)</f>
        <v>0</v>
      </c>
      <c r="K153" s="216" t="s">
        <v>166</v>
      </c>
      <c r="L153" s="46"/>
      <c r="M153" s="221" t="s">
        <v>19</v>
      </c>
      <c r="N153" s="222" t="s">
        <v>44</v>
      </c>
      <c r="O153" s="86"/>
      <c r="P153" s="223">
        <f>O153*H153</f>
        <v>0</v>
      </c>
      <c r="Q153" s="223">
        <v>0.00034000000000000002</v>
      </c>
      <c r="R153" s="223">
        <f>Q153*H153</f>
        <v>0.1479</v>
      </c>
      <c r="S153" s="223">
        <v>0</v>
      </c>
      <c r="T153" s="224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5" t="s">
        <v>263</v>
      </c>
      <c r="AT153" s="225" t="s">
        <v>162</v>
      </c>
      <c r="AU153" s="225" t="s">
        <v>83</v>
      </c>
      <c r="AY153" s="19" t="s">
        <v>160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9" t="s">
        <v>81</v>
      </c>
      <c r="BK153" s="226">
        <f>ROUND(I153*H153,2)</f>
        <v>0</v>
      </c>
      <c r="BL153" s="19" t="s">
        <v>263</v>
      </c>
      <c r="BM153" s="225" t="s">
        <v>5824</v>
      </c>
    </row>
    <row r="154" s="2" customFormat="1">
      <c r="A154" s="40"/>
      <c r="B154" s="41"/>
      <c r="C154" s="42"/>
      <c r="D154" s="227" t="s">
        <v>169</v>
      </c>
      <c r="E154" s="42"/>
      <c r="F154" s="228" t="s">
        <v>5825</v>
      </c>
      <c r="G154" s="42"/>
      <c r="H154" s="42"/>
      <c r="I154" s="229"/>
      <c r="J154" s="42"/>
      <c r="K154" s="42"/>
      <c r="L154" s="46"/>
      <c r="M154" s="230"/>
      <c r="N154" s="231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169</v>
      </c>
      <c r="AU154" s="19" t="s">
        <v>83</v>
      </c>
    </row>
    <row r="155" s="13" customFormat="1">
      <c r="A155" s="13"/>
      <c r="B155" s="232"/>
      <c r="C155" s="233"/>
      <c r="D155" s="234" t="s">
        <v>171</v>
      </c>
      <c r="E155" s="235" t="s">
        <v>19</v>
      </c>
      <c r="F155" s="236" t="s">
        <v>5826</v>
      </c>
      <c r="G155" s="233"/>
      <c r="H155" s="237">
        <v>435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171</v>
      </c>
      <c r="AU155" s="243" t="s">
        <v>83</v>
      </c>
      <c r="AV155" s="13" t="s">
        <v>83</v>
      </c>
      <c r="AW155" s="13" t="s">
        <v>35</v>
      </c>
      <c r="AX155" s="13" t="s">
        <v>81</v>
      </c>
      <c r="AY155" s="243" t="s">
        <v>160</v>
      </c>
    </row>
    <row r="156" s="2" customFormat="1" ht="37.8" customHeight="1">
      <c r="A156" s="40"/>
      <c r="B156" s="41"/>
      <c r="C156" s="214" t="s">
        <v>356</v>
      </c>
      <c r="D156" s="214" t="s">
        <v>162</v>
      </c>
      <c r="E156" s="215" t="s">
        <v>5827</v>
      </c>
      <c r="F156" s="216" t="s">
        <v>5828</v>
      </c>
      <c r="G156" s="217" t="s">
        <v>250</v>
      </c>
      <c r="H156" s="218">
        <v>140</v>
      </c>
      <c r="I156" s="219"/>
      <c r="J156" s="220">
        <f>ROUND(I156*H156,2)</f>
        <v>0</v>
      </c>
      <c r="K156" s="216" t="s">
        <v>166</v>
      </c>
      <c r="L156" s="46"/>
      <c r="M156" s="221" t="s">
        <v>19</v>
      </c>
      <c r="N156" s="222" t="s">
        <v>44</v>
      </c>
      <c r="O156" s="86"/>
      <c r="P156" s="223">
        <f>O156*H156</f>
        <v>0</v>
      </c>
      <c r="Q156" s="223">
        <v>0.00010000000000000001</v>
      </c>
      <c r="R156" s="223">
        <f>Q156*H156</f>
        <v>0.014</v>
      </c>
      <c r="S156" s="223">
        <v>0</v>
      </c>
      <c r="T156" s="224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5" t="s">
        <v>263</v>
      </c>
      <c r="AT156" s="225" t="s">
        <v>162</v>
      </c>
      <c r="AU156" s="225" t="s">
        <v>83</v>
      </c>
      <c r="AY156" s="19" t="s">
        <v>160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9" t="s">
        <v>81</v>
      </c>
      <c r="BK156" s="226">
        <f>ROUND(I156*H156,2)</f>
        <v>0</v>
      </c>
      <c r="BL156" s="19" t="s">
        <v>263</v>
      </c>
      <c r="BM156" s="225" t="s">
        <v>5829</v>
      </c>
    </row>
    <row r="157" s="2" customFormat="1">
      <c r="A157" s="40"/>
      <c r="B157" s="41"/>
      <c r="C157" s="42"/>
      <c r="D157" s="227" t="s">
        <v>169</v>
      </c>
      <c r="E157" s="42"/>
      <c r="F157" s="228" t="s">
        <v>5830</v>
      </c>
      <c r="G157" s="42"/>
      <c r="H157" s="42"/>
      <c r="I157" s="229"/>
      <c r="J157" s="42"/>
      <c r="K157" s="42"/>
      <c r="L157" s="46"/>
      <c r="M157" s="230"/>
      <c r="N157" s="231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169</v>
      </c>
      <c r="AU157" s="19" t="s">
        <v>83</v>
      </c>
    </row>
    <row r="158" s="13" customFormat="1">
      <c r="A158" s="13"/>
      <c r="B158" s="232"/>
      <c r="C158" s="233"/>
      <c r="D158" s="234" t="s">
        <v>171</v>
      </c>
      <c r="E158" s="235" t="s">
        <v>19</v>
      </c>
      <c r="F158" s="236" t="s">
        <v>5831</v>
      </c>
      <c r="G158" s="233"/>
      <c r="H158" s="237">
        <v>140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171</v>
      </c>
      <c r="AU158" s="243" t="s">
        <v>83</v>
      </c>
      <c r="AV158" s="13" t="s">
        <v>83</v>
      </c>
      <c r="AW158" s="13" t="s">
        <v>35</v>
      </c>
      <c r="AX158" s="13" t="s">
        <v>81</v>
      </c>
      <c r="AY158" s="243" t="s">
        <v>160</v>
      </c>
    </row>
    <row r="159" s="2" customFormat="1" ht="24.15" customHeight="1">
      <c r="A159" s="40"/>
      <c r="B159" s="41"/>
      <c r="C159" s="214" t="s">
        <v>362</v>
      </c>
      <c r="D159" s="214" t="s">
        <v>162</v>
      </c>
      <c r="E159" s="215" t="s">
        <v>5832</v>
      </c>
      <c r="F159" s="216" t="s">
        <v>5833</v>
      </c>
      <c r="G159" s="217" t="s">
        <v>213</v>
      </c>
      <c r="H159" s="218">
        <v>0.68600000000000005</v>
      </c>
      <c r="I159" s="219"/>
      <c r="J159" s="220">
        <f>ROUND(I159*H159,2)</f>
        <v>0</v>
      </c>
      <c r="K159" s="216" t="s">
        <v>166</v>
      </c>
      <c r="L159" s="46"/>
      <c r="M159" s="221" t="s">
        <v>19</v>
      </c>
      <c r="N159" s="222" t="s">
        <v>44</v>
      </c>
      <c r="O159" s="86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5" t="s">
        <v>263</v>
      </c>
      <c r="AT159" s="225" t="s">
        <v>162</v>
      </c>
      <c r="AU159" s="225" t="s">
        <v>83</v>
      </c>
      <c r="AY159" s="19" t="s">
        <v>160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9" t="s">
        <v>81</v>
      </c>
      <c r="BK159" s="226">
        <f>ROUND(I159*H159,2)</f>
        <v>0</v>
      </c>
      <c r="BL159" s="19" t="s">
        <v>263</v>
      </c>
      <c r="BM159" s="225" t="s">
        <v>5834</v>
      </c>
    </row>
    <row r="160" s="2" customFormat="1">
      <c r="A160" s="40"/>
      <c r="B160" s="41"/>
      <c r="C160" s="42"/>
      <c r="D160" s="227" t="s">
        <v>169</v>
      </c>
      <c r="E160" s="42"/>
      <c r="F160" s="228" t="s">
        <v>5835</v>
      </c>
      <c r="G160" s="42"/>
      <c r="H160" s="42"/>
      <c r="I160" s="229"/>
      <c r="J160" s="42"/>
      <c r="K160" s="42"/>
      <c r="L160" s="46"/>
      <c r="M160" s="230"/>
      <c r="N160" s="231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169</v>
      </c>
      <c r="AU160" s="19" t="s">
        <v>83</v>
      </c>
    </row>
    <row r="161" s="12" customFormat="1" ht="22.8" customHeight="1">
      <c r="A161" s="12"/>
      <c r="B161" s="198"/>
      <c r="C161" s="199"/>
      <c r="D161" s="200" t="s">
        <v>72</v>
      </c>
      <c r="E161" s="212" t="s">
        <v>5836</v>
      </c>
      <c r="F161" s="212" t="s">
        <v>5837</v>
      </c>
      <c r="G161" s="199"/>
      <c r="H161" s="199"/>
      <c r="I161" s="202"/>
      <c r="J161" s="213">
        <f>BK161</f>
        <v>0</v>
      </c>
      <c r="K161" s="199"/>
      <c r="L161" s="204"/>
      <c r="M161" s="205"/>
      <c r="N161" s="206"/>
      <c r="O161" s="206"/>
      <c r="P161" s="207">
        <f>SUM(P162:P181)</f>
        <v>0</v>
      </c>
      <c r="Q161" s="206"/>
      <c r="R161" s="207">
        <f>SUM(R162:R181)</f>
        <v>0.039699999999999999</v>
      </c>
      <c r="S161" s="206"/>
      <c r="T161" s="208">
        <f>SUM(T162:T181)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09" t="s">
        <v>83</v>
      </c>
      <c r="AT161" s="210" t="s">
        <v>72</v>
      </c>
      <c r="AU161" s="210" t="s">
        <v>81</v>
      </c>
      <c r="AY161" s="209" t="s">
        <v>160</v>
      </c>
      <c r="BK161" s="211">
        <f>SUM(BK162:BK181)</f>
        <v>0</v>
      </c>
    </row>
    <row r="162" s="2" customFormat="1" ht="24.15" customHeight="1">
      <c r="A162" s="40"/>
      <c r="B162" s="41"/>
      <c r="C162" s="214" t="s">
        <v>368</v>
      </c>
      <c r="D162" s="214" t="s">
        <v>162</v>
      </c>
      <c r="E162" s="215" t="s">
        <v>5838</v>
      </c>
      <c r="F162" s="216" t="s">
        <v>5839</v>
      </c>
      <c r="G162" s="217" t="s">
        <v>287</v>
      </c>
      <c r="H162" s="218">
        <v>27</v>
      </c>
      <c r="I162" s="219"/>
      <c r="J162" s="220">
        <f>ROUND(I162*H162,2)</f>
        <v>0</v>
      </c>
      <c r="K162" s="216" t="s">
        <v>166</v>
      </c>
      <c r="L162" s="46"/>
      <c r="M162" s="221" t="s">
        <v>19</v>
      </c>
      <c r="N162" s="222" t="s">
        <v>44</v>
      </c>
      <c r="O162" s="86"/>
      <c r="P162" s="223">
        <f>O162*H162</f>
        <v>0</v>
      </c>
      <c r="Q162" s="223">
        <v>0.00013999999999999999</v>
      </c>
      <c r="R162" s="223">
        <f>Q162*H162</f>
        <v>0.0037799999999999995</v>
      </c>
      <c r="S162" s="223">
        <v>0</v>
      </c>
      <c r="T162" s="224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5" t="s">
        <v>263</v>
      </c>
      <c r="AT162" s="225" t="s">
        <v>162</v>
      </c>
      <c r="AU162" s="225" t="s">
        <v>83</v>
      </c>
      <c r="AY162" s="19" t="s">
        <v>160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9" t="s">
        <v>81</v>
      </c>
      <c r="BK162" s="226">
        <f>ROUND(I162*H162,2)</f>
        <v>0</v>
      </c>
      <c r="BL162" s="19" t="s">
        <v>263</v>
      </c>
      <c r="BM162" s="225" t="s">
        <v>5840</v>
      </c>
    </row>
    <row r="163" s="2" customFormat="1">
      <c r="A163" s="40"/>
      <c r="B163" s="41"/>
      <c r="C163" s="42"/>
      <c r="D163" s="227" t="s">
        <v>169</v>
      </c>
      <c r="E163" s="42"/>
      <c r="F163" s="228" t="s">
        <v>5841</v>
      </c>
      <c r="G163" s="42"/>
      <c r="H163" s="42"/>
      <c r="I163" s="229"/>
      <c r="J163" s="42"/>
      <c r="K163" s="42"/>
      <c r="L163" s="46"/>
      <c r="M163" s="230"/>
      <c r="N163" s="231"/>
      <c r="O163" s="86"/>
      <c r="P163" s="86"/>
      <c r="Q163" s="86"/>
      <c r="R163" s="86"/>
      <c r="S163" s="86"/>
      <c r="T163" s="87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169</v>
      </c>
      <c r="AU163" s="19" t="s">
        <v>83</v>
      </c>
    </row>
    <row r="164" s="2" customFormat="1" ht="24.15" customHeight="1">
      <c r="A164" s="40"/>
      <c r="B164" s="41"/>
      <c r="C164" s="214" t="s">
        <v>377</v>
      </c>
      <c r="D164" s="214" t="s">
        <v>162</v>
      </c>
      <c r="E164" s="215" t="s">
        <v>5842</v>
      </c>
      <c r="F164" s="216" t="s">
        <v>5843</v>
      </c>
      <c r="G164" s="217" t="s">
        <v>287</v>
      </c>
      <c r="H164" s="218">
        <v>27</v>
      </c>
      <c r="I164" s="219"/>
      <c r="J164" s="220">
        <f>ROUND(I164*H164,2)</f>
        <v>0</v>
      </c>
      <c r="K164" s="216" t="s">
        <v>166</v>
      </c>
      <c r="L164" s="46"/>
      <c r="M164" s="221" t="s">
        <v>19</v>
      </c>
      <c r="N164" s="222" t="s">
        <v>44</v>
      </c>
      <c r="O164" s="86"/>
      <c r="P164" s="223">
        <f>O164*H164</f>
        <v>0</v>
      </c>
      <c r="Q164" s="223">
        <v>0.00025999999999999998</v>
      </c>
      <c r="R164" s="223">
        <f>Q164*H164</f>
        <v>0.0070199999999999993</v>
      </c>
      <c r="S164" s="223">
        <v>0</v>
      </c>
      <c r="T164" s="224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5" t="s">
        <v>263</v>
      </c>
      <c r="AT164" s="225" t="s">
        <v>162</v>
      </c>
      <c r="AU164" s="225" t="s">
        <v>83</v>
      </c>
      <c r="AY164" s="19" t="s">
        <v>160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9" t="s">
        <v>81</v>
      </c>
      <c r="BK164" s="226">
        <f>ROUND(I164*H164,2)</f>
        <v>0</v>
      </c>
      <c r="BL164" s="19" t="s">
        <v>263</v>
      </c>
      <c r="BM164" s="225" t="s">
        <v>5844</v>
      </c>
    </row>
    <row r="165" s="2" customFormat="1">
      <c r="A165" s="40"/>
      <c r="B165" s="41"/>
      <c r="C165" s="42"/>
      <c r="D165" s="227" t="s">
        <v>169</v>
      </c>
      <c r="E165" s="42"/>
      <c r="F165" s="228" t="s">
        <v>5845</v>
      </c>
      <c r="G165" s="42"/>
      <c r="H165" s="42"/>
      <c r="I165" s="229"/>
      <c r="J165" s="42"/>
      <c r="K165" s="42"/>
      <c r="L165" s="46"/>
      <c r="M165" s="230"/>
      <c r="N165" s="231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169</v>
      </c>
      <c r="AU165" s="19" t="s">
        <v>83</v>
      </c>
    </row>
    <row r="166" s="2" customFormat="1" ht="24.15" customHeight="1">
      <c r="A166" s="40"/>
      <c r="B166" s="41"/>
      <c r="C166" s="214" t="s">
        <v>386</v>
      </c>
      <c r="D166" s="214" t="s">
        <v>162</v>
      </c>
      <c r="E166" s="215" t="s">
        <v>5846</v>
      </c>
      <c r="F166" s="216" t="s">
        <v>5847</v>
      </c>
      <c r="G166" s="217" t="s">
        <v>287</v>
      </c>
      <c r="H166" s="218">
        <v>27</v>
      </c>
      <c r="I166" s="219"/>
      <c r="J166" s="220">
        <f>ROUND(I166*H166,2)</f>
        <v>0</v>
      </c>
      <c r="K166" s="216" t="s">
        <v>166</v>
      </c>
      <c r="L166" s="46"/>
      <c r="M166" s="221" t="s">
        <v>19</v>
      </c>
      <c r="N166" s="222" t="s">
        <v>44</v>
      </c>
      <c r="O166" s="86"/>
      <c r="P166" s="223">
        <f>O166*H166</f>
        <v>0</v>
      </c>
      <c r="Q166" s="223">
        <v>0.00076000000000000004</v>
      </c>
      <c r="R166" s="223">
        <f>Q166*H166</f>
        <v>0.02052</v>
      </c>
      <c r="S166" s="223">
        <v>0</v>
      </c>
      <c r="T166" s="224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5" t="s">
        <v>263</v>
      </c>
      <c r="AT166" s="225" t="s">
        <v>162</v>
      </c>
      <c r="AU166" s="225" t="s">
        <v>83</v>
      </c>
      <c r="AY166" s="19" t="s">
        <v>160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9" t="s">
        <v>81</v>
      </c>
      <c r="BK166" s="226">
        <f>ROUND(I166*H166,2)</f>
        <v>0</v>
      </c>
      <c r="BL166" s="19" t="s">
        <v>263</v>
      </c>
      <c r="BM166" s="225" t="s">
        <v>5848</v>
      </c>
    </row>
    <row r="167" s="2" customFormat="1">
      <c r="A167" s="40"/>
      <c r="B167" s="41"/>
      <c r="C167" s="42"/>
      <c r="D167" s="227" t="s">
        <v>169</v>
      </c>
      <c r="E167" s="42"/>
      <c r="F167" s="228" t="s">
        <v>5849</v>
      </c>
      <c r="G167" s="42"/>
      <c r="H167" s="42"/>
      <c r="I167" s="229"/>
      <c r="J167" s="42"/>
      <c r="K167" s="42"/>
      <c r="L167" s="46"/>
      <c r="M167" s="230"/>
      <c r="N167" s="231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169</v>
      </c>
      <c r="AU167" s="19" t="s">
        <v>83</v>
      </c>
    </row>
    <row r="168" s="2" customFormat="1" ht="24.15" customHeight="1">
      <c r="A168" s="40"/>
      <c r="B168" s="41"/>
      <c r="C168" s="214" t="s">
        <v>391</v>
      </c>
      <c r="D168" s="214" t="s">
        <v>162</v>
      </c>
      <c r="E168" s="215" t="s">
        <v>5850</v>
      </c>
      <c r="F168" s="216" t="s">
        <v>5851</v>
      </c>
      <c r="G168" s="217" t="s">
        <v>287</v>
      </c>
      <c r="H168" s="218">
        <v>6</v>
      </c>
      <c r="I168" s="219"/>
      <c r="J168" s="220">
        <f>ROUND(I168*H168,2)</f>
        <v>0</v>
      </c>
      <c r="K168" s="216" t="s">
        <v>166</v>
      </c>
      <c r="L168" s="46"/>
      <c r="M168" s="221" t="s">
        <v>19</v>
      </c>
      <c r="N168" s="222" t="s">
        <v>44</v>
      </c>
      <c r="O168" s="86"/>
      <c r="P168" s="223">
        <f>O168*H168</f>
        <v>0</v>
      </c>
      <c r="Q168" s="223">
        <v>0.00027</v>
      </c>
      <c r="R168" s="223">
        <f>Q168*H168</f>
        <v>0.0016199999999999999</v>
      </c>
      <c r="S168" s="223">
        <v>0</v>
      </c>
      <c r="T168" s="224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5" t="s">
        <v>263</v>
      </c>
      <c r="AT168" s="225" t="s">
        <v>162</v>
      </c>
      <c r="AU168" s="225" t="s">
        <v>83</v>
      </c>
      <c r="AY168" s="19" t="s">
        <v>160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9" t="s">
        <v>81</v>
      </c>
      <c r="BK168" s="226">
        <f>ROUND(I168*H168,2)</f>
        <v>0</v>
      </c>
      <c r="BL168" s="19" t="s">
        <v>263</v>
      </c>
      <c r="BM168" s="225" t="s">
        <v>5852</v>
      </c>
    </row>
    <row r="169" s="2" customFormat="1">
      <c r="A169" s="40"/>
      <c r="B169" s="41"/>
      <c r="C169" s="42"/>
      <c r="D169" s="227" t="s">
        <v>169</v>
      </c>
      <c r="E169" s="42"/>
      <c r="F169" s="228" t="s">
        <v>5853</v>
      </c>
      <c r="G169" s="42"/>
      <c r="H169" s="42"/>
      <c r="I169" s="229"/>
      <c r="J169" s="42"/>
      <c r="K169" s="42"/>
      <c r="L169" s="46"/>
      <c r="M169" s="230"/>
      <c r="N169" s="231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169</v>
      </c>
      <c r="AU169" s="19" t="s">
        <v>83</v>
      </c>
    </row>
    <row r="170" s="2" customFormat="1" ht="21.75" customHeight="1">
      <c r="A170" s="40"/>
      <c r="B170" s="41"/>
      <c r="C170" s="214" t="s">
        <v>397</v>
      </c>
      <c r="D170" s="214" t="s">
        <v>162</v>
      </c>
      <c r="E170" s="215" t="s">
        <v>5854</v>
      </c>
      <c r="F170" s="216" t="s">
        <v>5855</v>
      </c>
      <c r="G170" s="217" t="s">
        <v>287</v>
      </c>
      <c r="H170" s="218">
        <v>1</v>
      </c>
      <c r="I170" s="219"/>
      <c r="J170" s="220">
        <f>ROUND(I170*H170,2)</f>
        <v>0</v>
      </c>
      <c r="K170" s="216" t="s">
        <v>166</v>
      </c>
      <c r="L170" s="46"/>
      <c r="M170" s="221" t="s">
        <v>19</v>
      </c>
      <c r="N170" s="222" t="s">
        <v>44</v>
      </c>
      <c r="O170" s="86"/>
      <c r="P170" s="223">
        <f>O170*H170</f>
        <v>0</v>
      </c>
      <c r="Q170" s="223">
        <v>0.00034000000000000002</v>
      </c>
      <c r="R170" s="223">
        <f>Q170*H170</f>
        <v>0.00034000000000000002</v>
      </c>
      <c r="S170" s="223">
        <v>0</v>
      </c>
      <c r="T170" s="224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5" t="s">
        <v>263</v>
      </c>
      <c r="AT170" s="225" t="s">
        <v>162</v>
      </c>
      <c r="AU170" s="225" t="s">
        <v>83</v>
      </c>
      <c r="AY170" s="19" t="s">
        <v>160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9" t="s">
        <v>81</v>
      </c>
      <c r="BK170" s="226">
        <f>ROUND(I170*H170,2)</f>
        <v>0</v>
      </c>
      <c r="BL170" s="19" t="s">
        <v>263</v>
      </c>
      <c r="BM170" s="225" t="s">
        <v>5856</v>
      </c>
    </row>
    <row r="171" s="2" customFormat="1">
      <c r="A171" s="40"/>
      <c r="B171" s="41"/>
      <c r="C171" s="42"/>
      <c r="D171" s="227" t="s">
        <v>169</v>
      </c>
      <c r="E171" s="42"/>
      <c r="F171" s="228" t="s">
        <v>5857</v>
      </c>
      <c r="G171" s="42"/>
      <c r="H171" s="42"/>
      <c r="I171" s="229"/>
      <c r="J171" s="42"/>
      <c r="K171" s="42"/>
      <c r="L171" s="46"/>
      <c r="M171" s="230"/>
      <c r="N171" s="231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169</v>
      </c>
      <c r="AU171" s="19" t="s">
        <v>83</v>
      </c>
    </row>
    <row r="172" s="2" customFormat="1" ht="24.15" customHeight="1">
      <c r="A172" s="40"/>
      <c r="B172" s="41"/>
      <c r="C172" s="214" t="s">
        <v>402</v>
      </c>
      <c r="D172" s="214" t="s">
        <v>162</v>
      </c>
      <c r="E172" s="215" t="s">
        <v>5858</v>
      </c>
      <c r="F172" s="216" t="s">
        <v>5859</v>
      </c>
      <c r="G172" s="217" t="s">
        <v>287</v>
      </c>
      <c r="H172" s="218">
        <v>6</v>
      </c>
      <c r="I172" s="219"/>
      <c r="J172" s="220">
        <f>ROUND(I172*H172,2)</f>
        <v>0</v>
      </c>
      <c r="K172" s="216" t="s">
        <v>166</v>
      </c>
      <c r="L172" s="46"/>
      <c r="M172" s="221" t="s">
        <v>19</v>
      </c>
      <c r="N172" s="222" t="s">
        <v>44</v>
      </c>
      <c r="O172" s="86"/>
      <c r="P172" s="223">
        <f>O172*H172</f>
        <v>0</v>
      </c>
      <c r="Q172" s="223">
        <v>0.00107</v>
      </c>
      <c r="R172" s="223">
        <f>Q172*H172</f>
        <v>0.0064200000000000004</v>
      </c>
      <c r="S172" s="223">
        <v>0</v>
      </c>
      <c r="T172" s="224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5" t="s">
        <v>263</v>
      </c>
      <c r="AT172" s="225" t="s">
        <v>162</v>
      </c>
      <c r="AU172" s="225" t="s">
        <v>83</v>
      </c>
      <c r="AY172" s="19" t="s">
        <v>160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9" t="s">
        <v>81</v>
      </c>
      <c r="BK172" s="226">
        <f>ROUND(I172*H172,2)</f>
        <v>0</v>
      </c>
      <c r="BL172" s="19" t="s">
        <v>263</v>
      </c>
      <c r="BM172" s="225" t="s">
        <v>5860</v>
      </c>
    </row>
    <row r="173" s="2" customFormat="1">
      <c r="A173" s="40"/>
      <c r="B173" s="41"/>
      <c r="C173" s="42"/>
      <c r="D173" s="227" t="s">
        <v>169</v>
      </c>
      <c r="E173" s="42"/>
      <c r="F173" s="228" t="s">
        <v>5861</v>
      </c>
      <c r="G173" s="42"/>
      <c r="H173" s="42"/>
      <c r="I173" s="229"/>
      <c r="J173" s="42"/>
      <c r="K173" s="42"/>
      <c r="L173" s="46"/>
      <c r="M173" s="230"/>
      <c r="N173" s="231"/>
      <c r="O173" s="86"/>
      <c r="P173" s="86"/>
      <c r="Q173" s="86"/>
      <c r="R173" s="86"/>
      <c r="S173" s="86"/>
      <c r="T173" s="87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169</v>
      </c>
      <c r="AU173" s="19" t="s">
        <v>83</v>
      </c>
    </row>
    <row r="174" s="2" customFormat="1" ht="16.5" customHeight="1">
      <c r="A174" s="40"/>
      <c r="B174" s="41"/>
      <c r="C174" s="214" t="s">
        <v>408</v>
      </c>
      <c r="D174" s="214" t="s">
        <v>162</v>
      </c>
      <c r="E174" s="215" t="s">
        <v>5862</v>
      </c>
      <c r="F174" s="216" t="s">
        <v>5863</v>
      </c>
      <c r="G174" s="217" t="s">
        <v>4975</v>
      </c>
      <c r="H174" s="218">
        <v>1</v>
      </c>
      <c r="I174" s="219"/>
      <c r="J174" s="220">
        <f>ROUND(I174*H174,2)</f>
        <v>0</v>
      </c>
      <c r="K174" s="216" t="s">
        <v>19</v>
      </c>
      <c r="L174" s="46"/>
      <c r="M174" s="221" t="s">
        <v>19</v>
      </c>
      <c r="N174" s="222" t="s">
        <v>44</v>
      </c>
      <c r="O174" s="86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5" t="s">
        <v>263</v>
      </c>
      <c r="AT174" s="225" t="s">
        <v>162</v>
      </c>
      <c r="AU174" s="225" t="s">
        <v>83</v>
      </c>
      <c r="AY174" s="19" t="s">
        <v>160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9" t="s">
        <v>81</v>
      </c>
      <c r="BK174" s="226">
        <f>ROUND(I174*H174,2)</f>
        <v>0</v>
      </c>
      <c r="BL174" s="19" t="s">
        <v>263</v>
      </c>
      <c r="BM174" s="225" t="s">
        <v>5864</v>
      </c>
    </row>
    <row r="175" s="2" customFormat="1" ht="24.15" customHeight="1">
      <c r="A175" s="40"/>
      <c r="B175" s="41"/>
      <c r="C175" s="214" t="s">
        <v>413</v>
      </c>
      <c r="D175" s="214" t="s">
        <v>162</v>
      </c>
      <c r="E175" s="215" t="s">
        <v>5865</v>
      </c>
      <c r="F175" s="216" t="s">
        <v>5866</v>
      </c>
      <c r="G175" s="217" t="s">
        <v>4975</v>
      </c>
      <c r="H175" s="218">
        <v>1</v>
      </c>
      <c r="I175" s="219"/>
      <c r="J175" s="220">
        <f>ROUND(I175*H175,2)</f>
        <v>0</v>
      </c>
      <c r="K175" s="216" t="s">
        <v>19</v>
      </c>
      <c r="L175" s="46"/>
      <c r="M175" s="221" t="s">
        <v>19</v>
      </c>
      <c r="N175" s="222" t="s">
        <v>44</v>
      </c>
      <c r="O175" s="86"/>
      <c r="P175" s="223">
        <f>O175*H175</f>
        <v>0</v>
      </c>
      <c r="Q175" s="223">
        <v>0</v>
      </c>
      <c r="R175" s="223">
        <f>Q175*H175</f>
        <v>0</v>
      </c>
      <c r="S175" s="223">
        <v>0</v>
      </c>
      <c r="T175" s="224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5" t="s">
        <v>263</v>
      </c>
      <c r="AT175" s="225" t="s">
        <v>162</v>
      </c>
      <c r="AU175" s="225" t="s">
        <v>83</v>
      </c>
      <c r="AY175" s="19" t="s">
        <v>160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9" t="s">
        <v>81</v>
      </c>
      <c r="BK175" s="226">
        <f>ROUND(I175*H175,2)</f>
        <v>0</v>
      </c>
      <c r="BL175" s="19" t="s">
        <v>263</v>
      </c>
      <c r="BM175" s="225" t="s">
        <v>5867</v>
      </c>
    </row>
    <row r="176" s="2" customFormat="1" ht="24.15" customHeight="1">
      <c r="A176" s="40"/>
      <c r="B176" s="41"/>
      <c r="C176" s="214" t="s">
        <v>417</v>
      </c>
      <c r="D176" s="214" t="s">
        <v>162</v>
      </c>
      <c r="E176" s="215" t="s">
        <v>5868</v>
      </c>
      <c r="F176" s="216" t="s">
        <v>5869</v>
      </c>
      <c r="G176" s="217" t="s">
        <v>4975</v>
      </c>
      <c r="H176" s="218">
        <v>1</v>
      </c>
      <c r="I176" s="219"/>
      <c r="J176" s="220">
        <f>ROUND(I176*H176,2)</f>
        <v>0</v>
      </c>
      <c r="K176" s="216" t="s">
        <v>19</v>
      </c>
      <c r="L176" s="46"/>
      <c r="M176" s="221" t="s">
        <v>19</v>
      </c>
      <c r="N176" s="222" t="s">
        <v>44</v>
      </c>
      <c r="O176" s="86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5" t="s">
        <v>263</v>
      </c>
      <c r="AT176" s="225" t="s">
        <v>162</v>
      </c>
      <c r="AU176" s="225" t="s">
        <v>83</v>
      </c>
      <c r="AY176" s="19" t="s">
        <v>160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9" t="s">
        <v>81</v>
      </c>
      <c r="BK176" s="226">
        <f>ROUND(I176*H176,2)</f>
        <v>0</v>
      </c>
      <c r="BL176" s="19" t="s">
        <v>263</v>
      </c>
      <c r="BM176" s="225" t="s">
        <v>5870</v>
      </c>
    </row>
    <row r="177" s="2" customFormat="1" ht="33" customHeight="1">
      <c r="A177" s="40"/>
      <c r="B177" s="41"/>
      <c r="C177" s="214" t="s">
        <v>427</v>
      </c>
      <c r="D177" s="214" t="s">
        <v>162</v>
      </c>
      <c r="E177" s="215" t="s">
        <v>5871</v>
      </c>
      <c r="F177" s="216" t="s">
        <v>5872</v>
      </c>
      <c r="G177" s="217" t="s">
        <v>4975</v>
      </c>
      <c r="H177" s="218">
        <v>1</v>
      </c>
      <c r="I177" s="219"/>
      <c r="J177" s="220">
        <f>ROUND(I177*H177,2)</f>
        <v>0</v>
      </c>
      <c r="K177" s="216" t="s">
        <v>19</v>
      </c>
      <c r="L177" s="46"/>
      <c r="M177" s="221" t="s">
        <v>19</v>
      </c>
      <c r="N177" s="222" t="s">
        <v>44</v>
      </c>
      <c r="O177" s="86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5" t="s">
        <v>263</v>
      </c>
      <c r="AT177" s="225" t="s">
        <v>162</v>
      </c>
      <c r="AU177" s="225" t="s">
        <v>83</v>
      </c>
      <c r="AY177" s="19" t="s">
        <v>160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9" t="s">
        <v>81</v>
      </c>
      <c r="BK177" s="226">
        <f>ROUND(I177*H177,2)</f>
        <v>0</v>
      </c>
      <c r="BL177" s="19" t="s">
        <v>263</v>
      </c>
      <c r="BM177" s="225" t="s">
        <v>5873</v>
      </c>
    </row>
    <row r="178" s="2" customFormat="1" ht="33" customHeight="1">
      <c r="A178" s="40"/>
      <c r="B178" s="41"/>
      <c r="C178" s="214" t="s">
        <v>436</v>
      </c>
      <c r="D178" s="214" t="s">
        <v>162</v>
      </c>
      <c r="E178" s="215" t="s">
        <v>5874</v>
      </c>
      <c r="F178" s="216" t="s">
        <v>5875</v>
      </c>
      <c r="G178" s="217" t="s">
        <v>4975</v>
      </c>
      <c r="H178" s="218">
        <v>1</v>
      </c>
      <c r="I178" s="219"/>
      <c r="J178" s="220">
        <f>ROUND(I178*H178,2)</f>
        <v>0</v>
      </c>
      <c r="K178" s="216" t="s">
        <v>19</v>
      </c>
      <c r="L178" s="46"/>
      <c r="M178" s="221" t="s">
        <v>19</v>
      </c>
      <c r="N178" s="222" t="s">
        <v>44</v>
      </c>
      <c r="O178" s="86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5" t="s">
        <v>263</v>
      </c>
      <c r="AT178" s="225" t="s">
        <v>162</v>
      </c>
      <c r="AU178" s="225" t="s">
        <v>83</v>
      </c>
      <c r="AY178" s="19" t="s">
        <v>160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9" t="s">
        <v>81</v>
      </c>
      <c r="BK178" s="226">
        <f>ROUND(I178*H178,2)</f>
        <v>0</v>
      </c>
      <c r="BL178" s="19" t="s">
        <v>263</v>
      </c>
      <c r="BM178" s="225" t="s">
        <v>5876</v>
      </c>
    </row>
    <row r="179" s="2" customFormat="1" ht="16.5" customHeight="1">
      <c r="A179" s="40"/>
      <c r="B179" s="41"/>
      <c r="C179" s="214" t="s">
        <v>444</v>
      </c>
      <c r="D179" s="214" t="s">
        <v>162</v>
      </c>
      <c r="E179" s="215" t="s">
        <v>5877</v>
      </c>
      <c r="F179" s="216" t="s">
        <v>5878</v>
      </c>
      <c r="G179" s="217" t="s">
        <v>4975</v>
      </c>
      <c r="H179" s="218">
        <v>1</v>
      </c>
      <c r="I179" s="219"/>
      <c r="J179" s="220">
        <f>ROUND(I179*H179,2)</f>
        <v>0</v>
      </c>
      <c r="K179" s="216" t="s">
        <v>19</v>
      </c>
      <c r="L179" s="46"/>
      <c r="M179" s="221" t="s">
        <v>19</v>
      </c>
      <c r="N179" s="222" t="s">
        <v>44</v>
      </c>
      <c r="O179" s="86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5" t="s">
        <v>263</v>
      </c>
      <c r="AT179" s="225" t="s">
        <v>162</v>
      </c>
      <c r="AU179" s="225" t="s">
        <v>83</v>
      </c>
      <c r="AY179" s="19" t="s">
        <v>160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9" t="s">
        <v>81</v>
      </c>
      <c r="BK179" s="226">
        <f>ROUND(I179*H179,2)</f>
        <v>0</v>
      </c>
      <c r="BL179" s="19" t="s">
        <v>263</v>
      </c>
      <c r="BM179" s="225" t="s">
        <v>5879</v>
      </c>
    </row>
    <row r="180" s="2" customFormat="1" ht="24.15" customHeight="1">
      <c r="A180" s="40"/>
      <c r="B180" s="41"/>
      <c r="C180" s="214" t="s">
        <v>461</v>
      </c>
      <c r="D180" s="214" t="s">
        <v>162</v>
      </c>
      <c r="E180" s="215" t="s">
        <v>5880</v>
      </c>
      <c r="F180" s="216" t="s">
        <v>5881</v>
      </c>
      <c r="G180" s="217" t="s">
        <v>213</v>
      </c>
      <c r="H180" s="218">
        <v>0.040000000000000001</v>
      </c>
      <c r="I180" s="219"/>
      <c r="J180" s="220">
        <f>ROUND(I180*H180,2)</f>
        <v>0</v>
      </c>
      <c r="K180" s="216" t="s">
        <v>166</v>
      </c>
      <c r="L180" s="46"/>
      <c r="M180" s="221" t="s">
        <v>19</v>
      </c>
      <c r="N180" s="222" t="s">
        <v>44</v>
      </c>
      <c r="O180" s="86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5" t="s">
        <v>263</v>
      </c>
      <c r="AT180" s="225" t="s">
        <v>162</v>
      </c>
      <c r="AU180" s="225" t="s">
        <v>83</v>
      </c>
      <c r="AY180" s="19" t="s">
        <v>160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9" t="s">
        <v>81</v>
      </c>
      <c r="BK180" s="226">
        <f>ROUND(I180*H180,2)</f>
        <v>0</v>
      </c>
      <c r="BL180" s="19" t="s">
        <v>263</v>
      </c>
      <c r="BM180" s="225" t="s">
        <v>5882</v>
      </c>
    </row>
    <row r="181" s="2" customFormat="1">
      <c r="A181" s="40"/>
      <c r="B181" s="41"/>
      <c r="C181" s="42"/>
      <c r="D181" s="227" t="s">
        <v>169</v>
      </c>
      <c r="E181" s="42"/>
      <c r="F181" s="228" t="s">
        <v>5883</v>
      </c>
      <c r="G181" s="42"/>
      <c r="H181" s="42"/>
      <c r="I181" s="229"/>
      <c r="J181" s="42"/>
      <c r="K181" s="42"/>
      <c r="L181" s="46"/>
      <c r="M181" s="230"/>
      <c r="N181" s="231"/>
      <c r="O181" s="86"/>
      <c r="P181" s="86"/>
      <c r="Q181" s="86"/>
      <c r="R181" s="86"/>
      <c r="S181" s="86"/>
      <c r="T181" s="87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169</v>
      </c>
      <c r="AU181" s="19" t="s">
        <v>83</v>
      </c>
    </row>
    <row r="182" s="12" customFormat="1" ht="22.8" customHeight="1">
      <c r="A182" s="12"/>
      <c r="B182" s="198"/>
      <c r="C182" s="199"/>
      <c r="D182" s="200" t="s">
        <v>72</v>
      </c>
      <c r="E182" s="212" t="s">
        <v>5884</v>
      </c>
      <c r="F182" s="212" t="s">
        <v>5885</v>
      </c>
      <c r="G182" s="199"/>
      <c r="H182" s="199"/>
      <c r="I182" s="202"/>
      <c r="J182" s="213">
        <f>BK182</f>
        <v>0</v>
      </c>
      <c r="K182" s="199"/>
      <c r="L182" s="204"/>
      <c r="M182" s="205"/>
      <c r="N182" s="206"/>
      <c r="O182" s="206"/>
      <c r="P182" s="207">
        <f>SUM(P183:P211)</f>
        <v>0</v>
      </c>
      <c r="Q182" s="206"/>
      <c r="R182" s="207">
        <f>SUM(R183:R211)</f>
        <v>0.38260000000000005</v>
      </c>
      <c r="S182" s="206"/>
      <c r="T182" s="208">
        <f>SUM(T183:T211)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09" t="s">
        <v>83</v>
      </c>
      <c r="AT182" s="210" t="s">
        <v>72</v>
      </c>
      <c r="AU182" s="210" t="s">
        <v>81</v>
      </c>
      <c r="AY182" s="209" t="s">
        <v>160</v>
      </c>
      <c r="BK182" s="211">
        <f>SUM(BK183:BK211)</f>
        <v>0</v>
      </c>
    </row>
    <row r="183" s="2" customFormat="1" ht="21.75" customHeight="1">
      <c r="A183" s="40"/>
      <c r="B183" s="41"/>
      <c r="C183" s="214" t="s">
        <v>631</v>
      </c>
      <c r="D183" s="214" t="s">
        <v>162</v>
      </c>
      <c r="E183" s="215" t="s">
        <v>5886</v>
      </c>
      <c r="F183" s="216" t="s">
        <v>5887</v>
      </c>
      <c r="G183" s="217" t="s">
        <v>287</v>
      </c>
      <c r="H183" s="218">
        <v>25</v>
      </c>
      <c r="I183" s="219"/>
      <c r="J183" s="220">
        <f>ROUND(I183*H183,2)</f>
        <v>0</v>
      </c>
      <c r="K183" s="216" t="s">
        <v>166</v>
      </c>
      <c r="L183" s="46"/>
      <c r="M183" s="221" t="s">
        <v>19</v>
      </c>
      <c r="N183" s="222" t="s">
        <v>44</v>
      </c>
      <c r="O183" s="86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5" t="s">
        <v>263</v>
      </c>
      <c r="AT183" s="225" t="s">
        <v>162</v>
      </c>
      <c r="AU183" s="225" t="s">
        <v>83</v>
      </c>
      <c r="AY183" s="19" t="s">
        <v>160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9" t="s">
        <v>81</v>
      </c>
      <c r="BK183" s="226">
        <f>ROUND(I183*H183,2)</f>
        <v>0</v>
      </c>
      <c r="BL183" s="19" t="s">
        <v>263</v>
      </c>
      <c r="BM183" s="225" t="s">
        <v>5888</v>
      </c>
    </row>
    <row r="184" s="2" customFormat="1">
      <c r="A184" s="40"/>
      <c r="B184" s="41"/>
      <c r="C184" s="42"/>
      <c r="D184" s="227" t="s">
        <v>169</v>
      </c>
      <c r="E184" s="42"/>
      <c r="F184" s="228" t="s">
        <v>5889</v>
      </c>
      <c r="G184" s="42"/>
      <c r="H184" s="42"/>
      <c r="I184" s="229"/>
      <c r="J184" s="42"/>
      <c r="K184" s="42"/>
      <c r="L184" s="46"/>
      <c r="M184" s="230"/>
      <c r="N184" s="231"/>
      <c r="O184" s="86"/>
      <c r="P184" s="86"/>
      <c r="Q184" s="86"/>
      <c r="R184" s="86"/>
      <c r="S184" s="86"/>
      <c r="T184" s="87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169</v>
      </c>
      <c r="AU184" s="19" t="s">
        <v>83</v>
      </c>
    </row>
    <row r="185" s="13" customFormat="1">
      <c r="A185" s="13"/>
      <c r="B185" s="232"/>
      <c r="C185" s="233"/>
      <c r="D185" s="234" t="s">
        <v>171</v>
      </c>
      <c r="E185" s="235" t="s">
        <v>19</v>
      </c>
      <c r="F185" s="236" t="s">
        <v>5890</v>
      </c>
      <c r="G185" s="233"/>
      <c r="H185" s="237">
        <v>25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171</v>
      </c>
      <c r="AU185" s="243" t="s">
        <v>83</v>
      </c>
      <c r="AV185" s="13" t="s">
        <v>83</v>
      </c>
      <c r="AW185" s="13" t="s">
        <v>35</v>
      </c>
      <c r="AX185" s="13" t="s">
        <v>81</v>
      </c>
      <c r="AY185" s="243" t="s">
        <v>160</v>
      </c>
    </row>
    <row r="186" s="2" customFormat="1" ht="16.5" customHeight="1">
      <c r="A186" s="40"/>
      <c r="B186" s="41"/>
      <c r="C186" s="255" t="s">
        <v>636</v>
      </c>
      <c r="D186" s="255" t="s">
        <v>242</v>
      </c>
      <c r="E186" s="256" t="s">
        <v>866</v>
      </c>
      <c r="F186" s="257" t="s">
        <v>5891</v>
      </c>
      <c r="G186" s="258" t="s">
        <v>287</v>
      </c>
      <c r="H186" s="259">
        <v>7</v>
      </c>
      <c r="I186" s="260"/>
      <c r="J186" s="261">
        <f>ROUND(I186*H186,2)</f>
        <v>0</v>
      </c>
      <c r="K186" s="257" t="s">
        <v>19</v>
      </c>
      <c r="L186" s="262"/>
      <c r="M186" s="263" t="s">
        <v>19</v>
      </c>
      <c r="N186" s="264" t="s">
        <v>44</v>
      </c>
      <c r="O186" s="86"/>
      <c r="P186" s="223">
        <f>O186*H186</f>
        <v>0</v>
      </c>
      <c r="Q186" s="223">
        <v>0.0089999999999999993</v>
      </c>
      <c r="R186" s="223">
        <f>Q186*H186</f>
        <v>0.063</v>
      </c>
      <c r="S186" s="223">
        <v>0</v>
      </c>
      <c r="T186" s="224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5" t="s">
        <v>368</v>
      </c>
      <c r="AT186" s="225" t="s">
        <v>242</v>
      </c>
      <c r="AU186" s="225" t="s">
        <v>83</v>
      </c>
      <c r="AY186" s="19" t="s">
        <v>160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9" t="s">
        <v>81</v>
      </c>
      <c r="BK186" s="226">
        <f>ROUND(I186*H186,2)</f>
        <v>0</v>
      </c>
      <c r="BL186" s="19" t="s">
        <v>263</v>
      </c>
      <c r="BM186" s="225" t="s">
        <v>5892</v>
      </c>
    </row>
    <row r="187" s="2" customFormat="1" ht="16.5" customHeight="1">
      <c r="A187" s="40"/>
      <c r="B187" s="41"/>
      <c r="C187" s="255" t="s">
        <v>642</v>
      </c>
      <c r="D187" s="255" t="s">
        <v>242</v>
      </c>
      <c r="E187" s="256" t="s">
        <v>857</v>
      </c>
      <c r="F187" s="257" t="s">
        <v>5893</v>
      </c>
      <c r="G187" s="258" t="s">
        <v>287</v>
      </c>
      <c r="H187" s="259">
        <v>2</v>
      </c>
      <c r="I187" s="260"/>
      <c r="J187" s="261">
        <f>ROUND(I187*H187,2)</f>
        <v>0</v>
      </c>
      <c r="K187" s="257" t="s">
        <v>19</v>
      </c>
      <c r="L187" s="262"/>
      <c r="M187" s="263" t="s">
        <v>19</v>
      </c>
      <c r="N187" s="264" t="s">
        <v>44</v>
      </c>
      <c r="O187" s="86"/>
      <c r="P187" s="223">
        <f>O187*H187</f>
        <v>0</v>
      </c>
      <c r="Q187" s="223">
        <v>0.0089999999999999993</v>
      </c>
      <c r="R187" s="223">
        <f>Q187*H187</f>
        <v>0.017999999999999999</v>
      </c>
      <c r="S187" s="223">
        <v>0</v>
      </c>
      <c r="T187" s="224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5" t="s">
        <v>368</v>
      </c>
      <c r="AT187" s="225" t="s">
        <v>242</v>
      </c>
      <c r="AU187" s="225" t="s">
        <v>83</v>
      </c>
      <c r="AY187" s="19" t="s">
        <v>160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9" t="s">
        <v>81</v>
      </c>
      <c r="BK187" s="226">
        <f>ROUND(I187*H187,2)</f>
        <v>0</v>
      </c>
      <c r="BL187" s="19" t="s">
        <v>263</v>
      </c>
      <c r="BM187" s="225" t="s">
        <v>5894</v>
      </c>
    </row>
    <row r="188" s="2" customFormat="1" ht="16.5" customHeight="1">
      <c r="A188" s="40"/>
      <c r="B188" s="41"/>
      <c r="C188" s="255" t="s">
        <v>647</v>
      </c>
      <c r="D188" s="255" t="s">
        <v>242</v>
      </c>
      <c r="E188" s="256" t="s">
        <v>719</v>
      </c>
      <c r="F188" s="257" t="s">
        <v>5895</v>
      </c>
      <c r="G188" s="258" t="s">
        <v>287</v>
      </c>
      <c r="H188" s="259">
        <v>1</v>
      </c>
      <c r="I188" s="260"/>
      <c r="J188" s="261">
        <f>ROUND(I188*H188,2)</f>
        <v>0</v>
      </c>
      <c r="K188" s="257" t="s">
        <v>19</v>
      </c>
      <c r="L188" s="262"/>
      <c r="M188" s="263" t="s">
        <v>19</v>
      </c>
      <c r="N188" s="264" t="s">
        <v>44</v>
      </c>
      <c r="O188" s="86"/>
      <c r="P188" s="223">
        <f>O188*H188</f>
        <v>0</v>
      </c>
      <c r="Q188" s="223">
        <v>0.010999999999999999</v>
      </c>
      <c r="R188" s="223">
        <f>Q188*H188</f>
        <v>0.010999999999999999</v>
      </c>
      <c r="S188" s="223">
        <v>0</v>
      </c>
      <c r="T188" s="224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5" t="s">
        <v>368</v>
      </c>
      <c r="AT188" s="225" t="s">
        <v>242</v>
      </c>
      <c r="AU188" s="225" t="s">
        <v>83</v>
      </c>
      <c r="AY188" s="19" t="s">
        <v>160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9" t="s">
        <v>81</v>
      </c>
      <c r="BK188" s="226">
        <f>ROUND(I188*H188,2)</f>
        <v>0</v>
      </c>
      <c r="BL188" s="19" t="s">
        <v>263</v>
      </c>
      <c r="BM188" s="225" t="s">
        <v>5896</v>
      </c>
    </row>
    <row r="189" s="2" customFormat="1" ht="16.5" customHeight="1">
      <c r="A189" s="40"/>
      <c r="B189" s="41"/>
      <c r="C189" s="255" t="s">
        <v>651</v>
      </c>
      <c r="D189" s="255" t="s">
        <v>242</v>
      </c>
      <c r="E189" s="256" t="s">
        <v>625</v>
      </c>
      <c r="F189" s="257" t="s">
        <v>5897</v>
      </c>
      <c r="G189" s="258" t="s">
        <v>287</v>
      </c>
      <c r="H189" s="259">
        <v>9</v>
      </c>
      <c r="I189" s="260"/>
      <c r="J189" s="261">
        <f>ROUND(I189*H189,2)</f>
        <v>0</v>
      </c>
      <c r="K189" s="257" t="s">
        <v>19</v>
      </c>
      <c r="L189" s="262"/>
      <c r="M189" s="263" t="s">
        <v>19</v>
      </c>
      <c r="N189" s="264" t="s">
        <v>44</v>
      </c>
      <c r="O189" s="86"/>
      <c r="P189" s="223">
        <f>O189*H189</f>
        <v>0</v>
      </c>
      <c r="Q189" s="223">
        <v>0.0089999999999999993</v>
      </c>
      <c r="R189" s="223">
        <f>Q189*H189</f>
        <v>0.080999999999999989</v>
      </c>
      <c r="S189" s="223">
        <v>0</v>
      </c>
      <c r="T189" s="224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5" t="s">
        <v>368</v>
      </c>
      <c r="AT189" s="225" t="s">
        <v>242</v>
      </c>
      <c r="AU189" s="225" t="s">
        <v>83</v>
      </c>
      <c r="AY189" s="19" t="s">
        <v>160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9" t="s">
        <v>81</v>
      </c>
      <c r="BK189" s="226">
        <f>ROUND(I189*H189,2)</f>
        <v>0</v>
      </c>
      <c r="BL189" s="19" t="s">
        <v>263</v>
      </c>
      <c r="BM189" s="225" t="s">
        <v>5898</v>
      </c>
    </row>
    <row r="190" s="2" customFormat="1" ht="16.5" customHeight="1">
      <c r="A190" s="40"/>
      <c r="B190" s="41"/>
      <c r="C190" s="255" t="s">
        <v>657</v>
      </c>
      <c r="D190" s="255" t="s">
        <v>242</v>
      </c>
      <c r="E190" s="256" t="s">
        <v>628</v>
      </c>
      <c r="F190" s="257" t="s">
        <v>5899</v>
      </c>
      <c r="G190" s="258" t="s">
        <v>287</v>
      </c>
      <c r="H190" s="259">
        <v>1</v>
      </c>
      <c r="I190" s="260"/>
      <c r="J190" s="261">
        <f>ROUND(I190*H190,2)</f>
        <v>0</v>
      </c>
      <c r="K190" s="257" t="s">
        <v>19</v>
      </c>
      <c r="L190" s="262"/>
      <c r="M190" s="263" t="s">
        <v>19</v>
      </c>
      <c r="N190" s="264" t="s">
        <v>44</v>
      </c>
      <c r="O190" s="86"/>
      <c r="P190" s="223">
        <f>O190*H190</f>
        <v>0</v>
      </c>
      <c r="Q190" s="223">
        <v>0.014</v>
      </c>
      <c r="R190" s="223">
        <f>Q190*H190</f>
        <v>0.014</v>
      </c>
      <c r="S190" s="223">
        <v>0</v>
      </c>
      <c r="T190" s="224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5" t="s">
        <v>368</v>
      </c>
      <c r="AT190" s="225" t="s">
        <v>242</v>
      </c>
      <c r="AU190" s="225" t="s">
        <v>83</v>
      </c>
      <c r="AY190" s="19" t="s">
        <v>160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9" t="s">
        <v>81</v>
      </c>
      <c r="BK190" s="226">
        <f>ROUND(I190*H190,2)</f>
        <v>0</v>
      </c>
      <c r="BL190" s="19" t="s">
        <v>263</v>
      </c>
      <c r="BM190" s="225" t="s">
        <v>5900</v>
      </c>
    </row>
    <row r="191" s="2" customFormat="1" ht="16.5" customHeight="1">
      <c r="A191" s="40"/>
      <c r="B191" s="41"/>
      <c r="C191" s="255" t="s">
        <v>661</v>
      </c>
      <c r="D191" s="255" t="s">
        <v>242</v>
      </c>
      <c r="E191" s="256" t="s">
        <v>522</v>
      </c>
      <c r="F191" s="257" t="s">
        <v>5901</v>
      </c>
      <c r="G191" s="258" t="s">
        <v>287</v>
      </c>
      <c r="H191" s="259">
        <v>1</v>
      </c>
      <c r="I191" s="260"/>
      <c r="J191" s="261">
        <f>ROUND(I191*H191,2)</f>
        <v>0</v>
      </c>
      <c r="K191" s="257" t="s">
        <v>19</v>
      </c>
      <c r="L191" s="262"/>
      <c r="M191" s="263" t="s">
        <v>19</v>
      </c>
      <c r="N191" s="264" t="s">
        <v>44</v>
      </c>
      <c r="O191" s="86"/>
      <c r="P191" s="223">
        <f>O191*H191</f>
        <v>0</v>
      </c>
      <c r="Q191" s="223">
        <v>0.016500000000000001</v>
      </c>
      <c r="R191" s="223">
        <f>Q191*H191</f>
        <v>0.016500000000000001</v>
      </c>
      <c r="S191" s="223">
        <v>0</v>
      </c>
      <c r="T191" s="224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5" t="s">
        <v>368</v>
      </c>
      <c r="AT191" s="225" t="s">
        <v>242</v>
      </c>
      <c r="AU191" s="225" t="s">
        <v>83</v>
      </c>
      <c r="AY191" s="19" t="s">
        <v>160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9" t="s">
        <v>81</v>
      </c>
      <c r="BK191" s="226">
        <f>ROUND(I191*H191,2)</f>
        <v>0</v>
      </c>
      <c r="BL191" s="19" t="s">
        <v>263</v>
      </c>
      <c r="BM191" s="225" t="s">
        <v>5902</v>
      </c>
    </row>
    <row r="192" s="2" customFormat="1" ht="16.5" customHeight="1">
      <c r="A192" s="40"/>
      <c r="B192" s="41"/>
      <c r="C192" s="255" t="s">
        <v>668</v>
      </c>
      <c r="D192" s="255" t="s">
        <v>242</v>
      </c>
      <c r="E192" s="256" t="s">
        <v>4230</v>
      </c>
      <c r="F192" s="257" t="s">
        <v>5903</v>
      </c>
      <c r="G192" s="258" t="s">
        <v>287</v>
      </c>
      <c r="H192" s="259">
        <v>1</v>
      </c>
      <c r="I192" s="260"/>
      <c r="J192" s="261">
        <f>ROUND(I192*H192,2)</f>
        <v>0</v>
      </c>
      <c r="K192" s="257" t="s">
        <v>19</v>
      </c>
      <c r="L192" s="262"/>
      <c r="M192" s="263" t="s">
        <v>19</v>
      </c>
      <c r="N192" s="264" t="s">
        <v>44</v>
      </c>
      <c r="O192" s="86"/>
      <c r="P192" s="223">
        <f>O192*H192</f>
        <v>0</v>
      </c>
      <c r="Q192" s="223">
        <v>0.016</v>
      </c>
      <c r="R192" s="223">
        <f>Q192*H192</f>
        <v>0.016</v>
      </c>
      <c r="S192" s="223">
        <v>0</v>
      </c>
      <c r="T192" s="224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5" t="s">
        <v>368</v>
      </c>
      <c r="AT192" s="225" t="s">
        <v>242</v>
      </c>
      <c r="AU192" s="225" t="s">
        <v>83</v>
      </c>
      <c r="AY192" s="19" t="s">
        <v>160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9" t="s">
        <v>81</v>
      </c>
      <c r="BK192" s="226">
        <f>ROUND(I192*H192,2)</f>
        <v>0</v>
      </c>
      <c r="BL192" s="19" t="s">
        <v>263</v>
      </c>
      <c r="BM192" s="225" t="s">
        <v>5904</v>
      </c>
    </row>
    <row r="193" s="2" customFormat="1" ht="16.5" customHeight="1">
      <c r="A193" s="40"/>
      <c r="B193" s="41"/>
      <c r="C193" s="255" t="s">
        <v>672</v>
      </c>
      <c r="D193" s="255" t="s">
        <v>242</v>
      </c>
      <c r="E193" s="256" t="s">
        <v>4242</v>
      </c>
      <c r="F193" s="257" t="s">
        <v>5905</v>
      </c>
      <c r="G193" s="258" t="s">
        <v>287</v>
      </c>
      <c r="H193" s="259">
        <v>1</v>
      </c>
      <c r="I193" s="260"/>
      <c r="J193" s="261">
        <f>ROUND(I193*H193,2)</f>
        <v>0</v>
      </c>
      <c r="K193" s="257" t="s">
        <v>19</v>
      </c>
      <c r="L193" s="262"/>
      <c r="M193" s="263" t="s">
        <v>19</v>
      </c>
      <c r="N193" s="264" t="s">
        <v>44</v>
      </c>
      <c r="O193" s="86"/>
      <c r="P193" s="223">
        <f>O193*H193</f>
        <v>0</v>
      </c>
      <c r="Q193" s="223">
        <v>0.025000000000000001</v>
      </c>
      <c r="R193" s="223">
        <f>Q193*H193</f>
        <v>0.025000000000000001</v>
      </c>
      <c r="S193" s="223">
        <v>0</v>
      </c>
      <c r="T193" s="224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5" t="s">
        <v>368</v>
      </c>
      <c r="AT193" s="225" t="s">
        <v>242</v>
      </c>
      <c r="AU193" s="225" t="s">
        <v>83</v>
      </c>
      <c r="AY193" s="19" t="s">
        <v>160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9" t="s">
        <v>81</v>
      </c>
      <c r="BK193" s="226">
        <f>ROUND(I193*H193,2)</f>
        <v>0</v>
      </c>
      <c r="BL193" s="19" t="s">
        <v>263</v>
      </c>
      <c r="BM193" s="225" t="s">
        <v>5906</v>
      </c>
    </row>
    <row r="194" s="2" customFormat="1" ht="16.5" customHeight="1">
      <c r="A194" s="40"/>
      <c r="B194" s="41"/>
      <c r="C194" s="255" t="s">
        <v>676</v>
      </c>
      <c r="D194" s="255" t="s">
        <v>242</v>
      </c>
      <c r="E194" s="256" t="s">
        <v>4248</v>
      </c>
      <c r="F194" s="257" t="s">
        <v>5907</v>
      </c>
      <c r="G194" s="258" t="s">
        <v>287</v>
      </c>
      <c r="H194" s="259">
        <v>1</v>
      </c>
      <c r="I194" s="260"/>
      <c r="J194" s="261">
        <f>ROUND(I194*H194,2)</f>
        <v>0</v>
      </c>
      <c r="K194" s="257" t="s">
        <v>19</v>
      </c>
      <c r="L194" s="262"/>
      <c r="M194" s="263" t="s">
        <v>19</v>
      </c>
      <c r="N194" s="264" t="s">
        <v>44</v>
      </c>
      <c r="O194" s="86"/>
      <c r="P194" s="223">
        <f>O194*H194</f>
        <v>0</v>
      </c>
      <c r="Q194" s="223">
        <v>0.025000000000000001</v>
      </c>
      <c r="R194" s="223">
        <f>Q194*H194</f>
        <v>0.025000000000000001</v>
      </c>
      <c r="S194" s="223">
        <v>0</v>
      </c>
      <c r="T194" s="224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5" t="s">
        <v>368</v>
      </c>
      <c r="AT194" s="225" t="s">
        <v>242</v>
      </c>
      <c r="AU194" s="225" t="s">
        <v>83</v>
      </c>
      <c r="AY194" s="19" t="s">
        <v>160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9" t="s">
        <v>81</v>
      </c>
      <c r="BK194" s="226">
        <f>ROUND(I194*H194,2)</f>
        <v>0</v>
      </c>
      <c r="BL194" s="19" t="s">
        <v>263</v>
      </c>
      <c r="BM194" s="225" t="s">
        <v>5908</v>
      </c>
    </row>
    <row r="195" s="2" customFormat="1" ht="16.5" customHeight="1">
      <c r="A195" s="40"/>
      <c r="B195" s="41"/>
      <c r="C195" s="255" t="s">
        <v>682</v>
      </c>
      <c r="D195" s="255" t="s">
        <v>242</v>
      </c>
      <c r="E195" s="256" t="s">
        <v>4260</v>
      </c>
      <c r="F195" s="257" t="s">
        <v>5909</v>
      </c>
      <c r="G195" s="258" t="s">
        <v>287</v>
      </c>
      <c r="H195" s="259">
        <v>1</v>
      </c>
      <c r="I195" s="260"/>
      <c r="J195" s="261">
        <f>ROUND(I195*H195,2)</f>
        <v>0</v>
      </c>
      <c r="K195" s="257" t="s">
        <v>19</v>
      </c>
      <c r="L195" s="262"/>
      <c r="M195" s="263" t="s">
        <v>19</v>
      </c>
      <c r="N195" s="264" t="s">
        <v>44</v>
      </c>
      <c r="O195" s="86"/>
      <c r="P195" s="223">
        <f>O195*H195</f>
        <v>0</v>
      </c>
      <c r="Q195" s="223">
        <v>0.031</v>
      </c>
      <c r="R195" s="223">
        <f>Q195*H195</f>
        <v>0.031</v>
      </c>
      <c r="S195" s="223">
        <v>0</v>
      </c>
      <c r="T195" s="224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5" t="s">
        <v>368</v>
      </c>
      <c r="AT195" s="225" t="s">
        <v>242</v>
      </c>
      <c r="AU195" s="225" t="s">
        <v>83</v>
      </c>
      <c r="AY195" s="19" t="s">
        <v>160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9" t="s">
        <v>81</v>
      </c>
      <c r="BK195" s="226">
        <f>ROUND(I195*H195,2)</f>
        <v>0</v>
      </c>
      <c r="BL195" s="19" t="s">
        <v>263</v>
      </c>
      <c r="BM195" s="225" t="s">
        <v>5910</v>
      </c>
    </row>
    <row r="196" s="2" customFormat="1" ht="24.15" customHeight="1">
      <c r="A196" s="40"/>
      <c r="B196" s="41"/>
      <c r="C196" s="214" t="s">
        <v>686</v>
      </c>
      <c r="D196" s="214" t="s">
        <v>162</v>
      </c>
      <c r="E196" s="215" t="s">
        <v>5911</v>
      </c>
      <c r="F196" s="216" t="s">
        <v>5912</v>
      </c>
      <c r="G196" s="217" t="s">
        <v>287</v>
      </c>
      <c r="H196" s="218">
        <v>2</v>
      </c>
      <c r="I196" s="219"/>
      <c r="J196" s="220">
        <f>ROUND(I196*H196,2)</f>
        <v>0</v>
      </c>
      <c r="K196" s="216" t="s">
        <v>166</v>
      </c>
      <c r="L196" s="46"/>
      <c r="M196" s="221" t="s">
        <v>19</v>
      </c>
      <c r="N196" s="222" t="s">
        <v>44</v>
      </c>
      <c r="O196" s="86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5" t="s">
        <v>263</v>
      </c>
      <c r="AT196" s="225" t="s">
        <v>162</v>
      </c>
      <c r="AU196" s="225" t="s">
        <v>83</v>
      </c>
      <c r="AY196" s="19" t="s">
        <v>160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9" t="s">
        <v>81</v>
      </c>
      <c r="BK196" s="226">
        <f>ROUND(I196*H196,2)</f>
        <v>0</v>
      </c>
      <c r="BL196" s="19" t="s">
        <v>263</v>
      </c>
      <c r="BM196" s="225" t="s">
        <v>5913</v>
      </c>
    </row>
    <row r="197" s="2" customFormat="1">
      <c r="A197" s="40"/>
      <c r="B197" s="41"/>
      <c r="C197" s="42"/>
      <c r="D197" s="227" t="s">
        <v>169</v>
      </c>
      <c r="E197" s="42"/>
      <c r="F197" s="228" t="s">
        <v>5914</v>
      </c>
      <c r="G197" s="42"/>
      <c r="H197" s="42"/>
      <c r="I197" s="229"/>
      <c r="J197" s="42"/>
      <c r="K197" s="42"/>
      <c r="L197" s="46"/>
      <c r="M197" s="230"/>
      <c r="N197" s="231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169</v>
      </c>
      <c r="AU197" s="19" t="s">
        <v>83</v>
      </c>
    </row>
    <row r="198" s="2" customFormat="1" ht="16.5" customHeight="1">
      <c r="A198" s="40"/>
      <c r="B198" s="41"/>
      <c r="C198" s="255" t="s">
        <v>691</v>
      </c>
      <c r="D198" s="255" t="s">
        <v>242</v>
      </c>
      <c r="E198" s="256" t="s">
        <v>4236</v>
      </c>
      <c r="F198" s="257" t="s">
        <v>5915</v>
      </c>
      <c r="G198" s="258" t="s">
        <v>287</v>
      </c>
      <c r="H198" s="259">
        <v>2</v>
      </c>
      <c r="I198" s="260"/>
      <c r="J198" s="261">
        <f>ROUND(I198*H198,2)</f>
        <v>0</v>
      </c>
      <c r="K198" s="257" t="s">
        <v>19</v>
      </c>
      <c r="L198" s="262"/>
      <c r="M198" s="263" t="s">
        <v>19</v>
      </c>
      <c r="N198" s="264" t="s">
        <v>44</v>
      </c>
      <c r="O198" s="86"/>
      <c r="P198" s="223">
        <f>O198*H198</f>
        <v>0</v>
      </c>
      <c r="Q198" s="223">
        <v>0.017999999999999999</v>
      </c>
      <c r="R198" s="223">
        <f>Q198*H198</f>
        <v>0.035999999999999997</v>
      </c>
      <c r="S198" s="223">
        <v>0</v>
      </c>
      <c r="T198" s="224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5" t="s">
        <v>368</v>
      </c>
      <c r="AT198" s="225" t="s">
        <v>242</v>
      </c>
      <c r="AU198" s="225" t="s">
        <v>83</v>
      </c>
      <c r="AY198" s="19" t="s">
        <v>160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9" t="s">
        <v>81</v>
      </c>
      <c r="BK198" s="226">
        <f>ROUND(I198*H198,2)</f>
        <v>0</v>
      </c>
      <c r="BL198" s="19" t="s">
        <v>263</v>
      </c>
      <c r="BM198" s="225" t="s">
        <v>5916</v>
      </c>
    </row>
    <row r="199" s="2" customFormat="1" ht="24.15" customHeight="1">
      <c r="A199" s="40"/>
      <c r="B199" s="41"/>
      <c r="C199" s="214" t="s">
        <v>695</v>
      </c>
      <c r="D199" s="214" t="s">
        <v>162</v>
      </c>
      <c r="E199" s="215" t="s">
        <v>5917</v>
      </c>
      <c r="F199" s="216" t="s">
        <v>5918</v>
      </c>
      <c r="G199" s="217" t="s">
        <v>3648</v>
      </c>
      <c r="H199" s="218">
        <v>4</v>
      </c>
      <c r="I199" s="219"/>
      <c r="J199" s="220">
        <f>ROUND(I199*H199,2)</f>
        <v>0</v>
      </c>
      <c r="K199" s="216" t="s">
        <v>166</v>
      </c>
      <c r="L199" s="46"/>
      <c r="M199" s="221" t="s">
        <v>19</v>
      </c>
      <c r="N199" s="222" t="s">
        <v>44</v>
      </c>
      <c r="O199" s="86"/>
      <c r="P199" s="223">
        <f>O199*H199</f>
        <v>0</v>
      </c>
      <c r="Q199" s="223">
        <v>0.0023400000000000001</v>
      </c>
      <c r="R199" s="223">
        <f>Q199*H199</f>
        <v>0.0093600000000000003</v>
      </c>
      <c r="S199" s="223">
        <v>0</v>
      </c>
      <c r="T199" s="224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5" t="s">
        <v>263</v>
      </c>
      <c r="AT199" s="225" t="s">
        <v>162</v>
      </c>
      <c r="AU199" s="225" t="s">
        <v>83</v>
      </c>
      <c r="AY199" s="19" t="s">
        <v>160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9" t="s">
        <v>81</v>
      </c>
      <c r="BK199" s="226">
        <f>ROUND(I199*H199,2)</f>
        <v>0</v>
      </c>
      <c r="BL199" s="19" t="s">
        <v>263</v>
      </c>
      <c r="BM199" s="225" t="s">
        <v>5919</v>
      </c>
    </row>
    <row r="200" s="2" customFormat="1">
      <c r="A200" s="40"/>
      <c r="B200" s="41"/>
      <c r="C200" s="42"/>
      <c r="D200" s="227" t="s">
        <v>169</v>
      </c>
      <c r="E200" s="42"/>
      <c r="F200" s="228" t="s">
        <v>5920</v>
      </c>
      <c r="G200" s="42"/>
      <c r="H200" s="42"/>
      <c r="I200" s="229"/>
      <c r="J200" s="42"/>
      <c r="K200" s="42"/>
      <c r="L200" s="46"/>
      <c r="M200" s="230"/>
      <c r="N200" s="231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169</v>
      </c>
      <c r="AU200" s="19" t="s">
        <v>83</v>
      </c>
    </row>
    <row r="201" s="2" customFormat="1" ht="16.5" customHeight="1">
      <c r="A201" s="40"/>
      <c r="B201" s="41"/>
      <c r="C201" s="255" t="s">
        <v>701</v>
      </c>
      <c r="D201" s="255" t="s">
        <v>242</v>
      </c>
      <c r="E201" s="256" t="s">
        <v>445</v>
      </c>
      <c r="F201" s="257" t="s">
        <v>5921</v>
      </c>
      <c r="G201" s="258" t="s">
        <v>287</v>
      </c>
      <c r="H201" s="259">
        <v>4</v>
      </c>
      <c r="I201" s="260"/>
      <c r="J201" s="261">
        <f>ROUND(I201*H201,2)</f>
        <v>0</v>
      </c>
      <c r="K201" s="257" t="s">
        <v>19</v>
      </c>
      <c r="L201" s="262"/>
      <c r="M201" s="263" t="s">
        <v>19</v>
      </c>
      <c r="N201" s="264" t="s">
        <v>44</v>
      </c>
      <c r="O201" s="86"/>
      <c r="P201" s="223">
        <f>O201*H201</f>
        <v>0</v>
      </c>
      <c r="Q201" s="223">
        <v>0</v>
      </c>
      <c r="R201" s="223">
        <f>Q201*H201</f>
        <v>0</v>
      </c>
      <c r="S201" s="223">
        <v>0</v>
      </c>
      <c r="T201" s="224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5" t="s">
        <v>368</v>
      </c>
      <c r="AT201" s="225" t="s">
        <v>242</v>
      </c>
      <c r="AU201" s="225" t="s">
        <v>83</v>
      </c>
      <c r="AY201" s="19" t="s">
        <v>160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9" t="s">
        <v>81</v>
      </c>
      <c r="BK201" s="226">
        <f>ROUND(I201*H201,2)</f>
        <v>0</v>
      </c>
      <c r="BL201" s="19" t="s">
        <v>263</v>
      </c>
      <c r="BM201" s="225" t="s">
        <v>5922</v>
      </c>
    </row>
    <row r="202" s="2" customFormat="1">
      <c r="A202" s="40"/>
      <c r="B202" s="41"/>
      <c r="C202" s="42"/>
      <c r="D202" s="234" t="s">
        <v>449</v>
      </c>
      <c r="E202" s="42"/>
      <c r="F202" s="276" t="s">
        <v>5923</v>
      </c>
      <c r="G202" s="42"/>
      <c r="H202" s="42"/>
      <c r="I202" s="229"/>
      <c r="J202" s="42"/>
      <c r="K202" s="42"/>
      <c r="L202" s="46"/>
      <c r="M202" s="230"/>
      <c r="N202" s="231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449</v>
      </c>
      <c r="AU202" s="19" t="s">
        <v>83</v>
      </c>
    </row>
    <row r="203" s="2" customFormat="1" ht="16.5" customHeight="1">
      <c r="A203" s="40"/>
      <c r="B203" s="41"/>
      <c r="C203" s="255" t="s">
        <v>705</v>
      </c>
      <c r="D203" s="255" t="s">
        <v>242</v>
      </c>
      <c r="E203" s="256" t="s">
        <v>880</v>
      </c>
      <c r="F203" s="257" t="s">
        <v>5924</v>
      </c>
      <c r="G203" s="258" t="s">
        <v>287</v>
      </c>
      <c r="H203" s="259">
        <v>4</v>
      </c>
      <c r="I203" s="260"/>
      <c r="J203" s="261">
        <f>ROUND(I203*H203,2)</f>
        <v>0</v>
      </c>
      <c r="K203" s="257" t="s">
        <v>19</v>
      </c>
      <c r="L203" s="262"/>
      <c r="M203" s="263" t="s">
        <v>19</v>
      </c>
      <c r="N203" s="264" t="s">
        <v>44</v>
      </c>
      <c r="O203" s="86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5" t="s">
        <v>368</v>
      </c>
      <c r="AT203" s="225" t="s">
        <v>242</v>
      </c>
      <c r="AU203" s="225" t="s">
        <v>83</v>
      </c>
      <c r="AY203" s="19" t="s">
        <v>160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9" t="s">
        <v>81</v>
      </c>
      <c r="BK203" s="226">
        <f>ROUND(I203*H203,2)</f>
        <v>0</v>
      </c>
      <c r="BL203" s="19" t="s">
        <v>263</v>
      </c>
      <c r="BM203" s="225" t="s">
        <v>5925</v>
      </c>
    </row>
    <row r="204" s="2" customFormat="1">
      <c r="A204" s="40"/>
      <c r="B204" s="41"/>
      <c r="C204" s="42"/>
      <c r="D204" s="234" t="s">
        <v>449</v>
      </c>
      <c r="E204" s="42"/>
      <c r="F204" s="276" t="s">
        <v>5926</v>
      </c>
      <c r="G204" s="42"/>
      <c r="H204" s="42"/>
      <c r="I204" s="229"/>
      <c r="J204" s="42"/>
      <c r="K204" s="42"/>
      <c r="L204" s="46"/>
      <c r="M204" s="230"/>
      <c r="N204" s="231"/>
      <c r="O204" s="86"/>
      <c r="P204" s="86"/>
      <c r="Q204" s="86"/>
      <c r="R204" s="86"/>
      <c r="S204" s="86"/>
      <c r="T204" s="87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449</v>
      </c>
      <c r="AU204" s="19" t="s">
        <v>83</v>
      </c>
    </row>
    <row r="205" s="2" customFormat="1" ht="24.15" customHeight="1">
      <c r="A205" s="40"/>
      <c r="B205" s="41"/>
      <c r="C205" s="214" t="s">
        <v>710</v>
      </c>
      <c r="D205" s="214" t="s">
        <v>162</v>
      </c>
      <c r="E205" s="215" t="s">
        <v>5927</v>
      </c>
      <c r="F205" s="216" t="s">
        <v>5928</v>
      </c>
      <c r="G205" s="217" t="s">
        <v>3648</v>
      </c>
      <c r="H205" s="218">
        <v>11</v>
      </c>
      <c r="I205" s="219"/>
      <c r="J205" s="220">
        <f>ROUND(I205*H205,2)</f>
        <v>0</v>
      </c>
      <c r="K205" s="216" t="s">
        <v>166</v>
      </c>
      <c r="L205" s="46"/>
      <c r="M205" s="221" t="s">
        <v>19</v>
      </c>
      <c r="N205" s="222" t="s">
        <v>44</v>
      </c>
      <c r="O205" s="86"/>
      <c r="P205" s="223">
        <f>O205*H205</f>
        <v>0</v>
      </c>
      <c r="Q205" s="223">
        <v>0.0033400000000000001</v>
      </c>
      <c r="R205" s="223">
        <f>Q205*H205</f>
        <v>0.036740000000000002</v>
      </c>
      <c r="S205" s="223">
        <v>0</v>
      </c>
      <c r="T205" s="224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5" t="s">
        <v>263</v>
      </c>
      <c r="AT205" s="225" t="s">
        <v>162</v>
      </c>
      <c r="AU205" s="225" t="s">
        <v>83</v>
      </c>
      <c r="AY205" s="19" t="s">
        <v>160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9" t="s">
        <v>81</v>
      </c>
      <c r="BK205" s="226">
        <f>ROUND(I205*H205,2)</f>
        <v>0</v>
      </c>
      <c r="BL205" s="19" t="s">
        <v>263</v>
      </c>
      <c r="BM205" s="225" t="s">
        <v>5929</v>
      </c>
    </row>
    <row r="206" s="2" customFormat="1">
      <c r="A206" s="40"/>
      <c r="B206" s="41"/>
      <c r="C206" s="42"/>
      <c r="D206" s="227" t="s">
        <v>169</v>
      </c>
      <c r="E206" s="42"/>
      <c r="F206" s="228" t="s">
        <v>5930</v>
      </c>
      <c r="G206" s="42"/>
      <c r="H206" s="42"/>
      <c r="I206" s="229"/>
      <c r="J206" s="42"/>
      <c r="K206" s="42"/>
      <c r="L206" s="46"/>
      <c r="M206" s="230"/>
      <c r="N206" s="231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169</v>
      </c>
      <c r="AU206" s="19" t="s">
        <v>83</v>
      </c>
    </row>
    <row r="207" s="2" customFormat="1" ht="16.5" customHeight="1">
      <c r="A207" s="40"/>
      <c r="B207" s="41"/>
      <c r="C207" s="255" t="s">
        <v>713</v>
      </c>
      <c r="D207" s="255" t="s">
        <v>242</v>
      </c>
      <c r="E207" s="256" t="s">
        <v>729</v>
      </c>
      <c r="F207" s="257" t="s">
        <v>5921</v>
      </c>
      <c r="G207" s="258" t="s">
        <v>287</v>
      </c>
      <c r="H207" s="259">
        <v>11</v>
      </c>
      <c r="I207" s="260"/>
      <c r="J207" s="261">
        <f>ROUND(I207*H207,2)</f>
        <v>0</v>
      </c>
      <c r="K207" s="257" t="s">
        <v>19</v>
      </c>
      <c r="L207" s="262"/>
      <c r="M207" s="263" t="s">
        <v>19</v>
      </c>
      <c r="N207" s="264" t="s">
        <v>44</v>
      </c>
      <c r="O207" s="86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5" t="s">
        <v>368</v>
      </c>
      <c r="AT207" s="225" t="s">
        <v>242</v>
      </c>
      <c r="AU207" s="225" t="s">
        <v>83</v>
      </c>
      <c r="AY207" s="19" t="s">
        <v>160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9" t="s">
        <v>81</v>
      </c>
      <c r="BK207" s="226">
        <f>ROUND(I207*H207,2)</f>
        <v>0</v>
      </c>
      <c r="BL207" s="19" t="s">
        <v>263</v>
      </c>
      <c r="BM207" s="225" t="s">
        <v>5931</v>
      </c>
    </row>
    <row r="208" s="2" customFormat="1">
      <c r="A208" s="40"/>
      <c r="B208" s="41"/>
      <c r="C208" s="42"/>
      <c r="D208" s="234" t="s">
        <v>449</v>
      </c>
      <c r="E208" s="42"/>
      <c r="F208" s="276" t="s">
        <v>5932</v>
      </c>
      <c r="G208" s="42"/>
      <c r="H208" s="42"/>
      <c r="I208" s="229"/>
      <c r="J208" s="42"/>
      <c r="K208" s="42"/>
      <c r="L208" s="46"/>
      <c r="M208" s="230"/>
      <c r="N208" s="231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449</v>
      </c>
      <c r="AU208" s="19" t="s">
        <v>83</v>
      </c>
    </row>
    <row r="209" s="2" customFormat="1" ht="16.5" customHeight="1">
      <c r="A209" s="40"/>
      <c r="B209" s="41"/>
      <c r="C209" s="255" t="s">
        <v>718</v>
      </c>
      <c r="D209" s="255" t="s">
        <v>242</v>
      </c>
      <c r="E209" s="256" t="s">
        <v>888</v>
      </c>
      <c r="F209" s="257" t="s">
        <v>5933</v>
      </c>
      <c r="G209" s="258" t="s">
        <v>287</v>
      </c>
      <c r="H209" s="259">
        <v>11</v>
      </c>
      <c r="I209" s="260"/>
      <c r="J209" s="261">
        <f>ROUND(I209*H209,2)</f>
        <v>0</v>
      </c>
      <c r="K209" s="257" t="s">
        <v>19</v>
      </c>
      <c r="L209" s="262"/>
      <c r="M209" s="263" t="s">
        <v>19</v>
      </c>
      <c r="N209" s="264" t="s">
        <v>44</v>
      </c>
      <c r="O209" s="86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4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5" t="s">
        <v>368</v>
      </c>
      <c r="AT209" s="225" t="s">
        <v>242</v>
      </c>
      <c r="AU209" s="225" t="s">
        <v>83</v>
      </c>
      <c r="AY209" s="19" t="s">
        <v>160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9" t="s">
        <v>81</v>
      </c>
      <c r="BK209" s="226">
        <f>ROUND(I209*H209,2)</f>
        <v>0</v>
      </c>
      <c r="BL209" s="19" t="s">
        <v>263</v>
      </c>
      <c r="BM209" s="225" t="s">
        <v>5934</v>
      </c>
    </row>
    <row r="210" s="2" customFormat="1" ht="24.15" customHeight="1">
      <c r="A210" s="40"/>
      <c r="B210" s="41"/>
      <c r="C210" s="214" t="s">
        <v>722</v>
      </c>
      <c r="D210" s="214" t="s">
        <v>162</v>
      </c>
      <c r="E210" s="215" t="s">
        <v>5935</v>
      </c>
      <c r="F210" s="216" t="s">
        <v>5936</v>
      </c>
      <c r="G210" s="217" t="s">
        <v>213</v>
      </c>
      <c r="H210" s="218">
        <v>0.38300000000000001</v>
      </c>
      <c r="I210" s="219"/>
      <c r="J210" s="220">
        <f>ROUND(I210*H210,2)</f>
        <v>0</v>
      </c>
      <c r="K210" s="216" t="s">
        <v>166</v>
      </c>
      <c r="L210" s="46"/>
      <c r="M210" s="221" t="s">
        <v>19</v>
      </c>
      <c r="N210" s="222" t="s">
        <v>44</v>
      </c>
      <c r="O210" s="86"/>
      <c r="P210" s="223">
        <f>O210*H210</f>
        <v>0</v>
      </c>
      <c r="Q210" s="223">
        <v>0</v>
      </c>
      <c r="R210" s="223">
        <f>Q210*H210</f>
        <v>0</v>
      </c>
      <c r="S210" s="223">
        <v>0</v>
      </c>
      <c r="T210" s="224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5" t="s">
        <v>263</v>
      </c>
      <c r="AT210" s="225" t="s">
        <v>162</v>
      </c>
      <c r="AU210" s="225" t="s">
        <v>83</v>
      </c>
      <c r="AY210" s="19" t="s">
        <v>160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9" t="s">
        <v>81</v>
      </c>
      <c r="BK210" s="226">
        <f>ROUND(I210*H210,2)</f>
        <v>0</v>
      </c>
      <c r="BL210" s="19" t="s">
        <v>263</v>
      </c>
      <c r="BM210" s="225" t="s">
        <v>5937</v>
      </c>
    </row>
    <row r="211" s="2" customFormat="1">
      <c r="A211" s="40"/>
      <c r="B211" s="41"/>
      <c r="C211" s="42"/>
      <c r="D211" s="227" t="s">
        <v>169</v>
      </c>
      <c r="E211" s="42"/>
      <c r="F211" s="228" t="s">
        <v>5938</v>
      </c>
      <c r="G211" s="42"/>
      <c r="H211" s="42"/>
      <c r="I211" s="229"/>
      <c r="J211" s="42"/>
      <c r="K211" s="42"/>
      <c r="L211" s="46"/>
      <c r="M211" s="230"/>
      <c r="N211" s="231"/>
      <c r="O211" s="86"/>
      <c r="P211" s="86"/>
      <c r="Q211" s="86"/>
      <c r="R211" s="86"/>
      <c r="S211" s="86"/>
      <c r="T211" s="87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169</v>
      </c>
      <c r="AU211" s="19" t="s">
        <v>83</v>
      </c>
    </row>
    <row r="212" s="12" customFormat="1" ht="25.92" customHeight="1">
      <c r="A212" s="12"/>
      <c r="B212" s="198"/>
      <c r="C212" s="199"/>
      <c r="D212" s="200" t="s">
        <v>72</v>
      </c>
      <c r="E212" s="201" t="s">
        <v>5436</v>
      </c>
      <c r="F212" s="201" t="s">
        <v>5437</v>
      </c>
      <c r="G212" s="199"/>
      <c r="H212" s="199"/>
      <c r="I212" s="202"/>
      <c r="J212" s="203">
        <f>BK212</f>
        <v>0</v>
      </c>
      <c r="K212" s="199"/>
      <c r="L212" s="204"/>
      <c r="M212" s="205"/>
      <c r="N212" s="206"/>
      <c r="O212" s="206"/>
      <c r="P212" s="207">
        <f>SUM(P213:P218)</f>
        <v>0</v>
      </c>
      <c r="Q212" s="206"/>
      <c r="R212" s="207">
        <f>SUM(R213:R218)</f>
        <v>0</v>
      </c>
      <c r="S212" s="206"/>
      <c r="T212" s="208">
        <f>SUM(T213:T218)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209" t="s">
        <v>167</v>
      </c>
      <c r="AT212" s="210" t="s">
        <v>72</v>
      </c>
      <c r="AU212" s="210" t="s">
        <v>73</v>
      </c>
      <c r="AY212" s="209" t="s">
        <v>160</v>
      </c>
      <c r="BK212" s="211">
        <f>SUM(BK213:BK218)</f>
        <v>0</v>
      </c>
    </row>
    <row r="213" s="2" customFormat="1" ht="16.5" customHeight="1">
      <c r="A213" s="40"/>
      <c r="B213" s="41"/>
      <c r="C213" s="214" t="s">
        <v>728</v>
      </c>
      <c r="D213" s="214" t="s">
        <v>162</v>
      </c>
      <c r="E213" s="215" t="s">
        <v>5939</v>
      </c>
      <c r="F213" s="216" t="s">
        <v>5940</v>
      </c>
      <c r="G213" s="217" t="s">
        <v>3721</v>
      </c>
      <c r="H213" s="218">
        <v>72</v>
      </c>
      <c r="I213" s="219"/>
      <c r="J213" s="220">
        <f>ROUND(I213*H213,2)</f>
        <v>0</v>
      </c>
      <c r="K213" s="216" t="s">
        <v>166</v>
      </c>
      <c r="L213" s="46"/>
      <c r="M213" s="221" t="s">
        <v>19</v>
      </c>
      <c r="N213" s="222" t="s">
        <v>44</v>
      </c>
      <c r="O213" s="86"/>
      <c r="P213" s="223">
        <f>O213*H213</f>
        <v>0</v>
      </c>
      <c r="Q213" s="223">
        <v>0</v>
      </c>
      <c r="R213" s="223">
        <f>Q213*H213</f>
        <v>0</v>
      </c>
      <c r="S213" s="223">
        <v>0</v>
      </c>
      <c r="T213" s="224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5" t="s">
        <v>5444</v>
      </c>
      <c r="AT213" s="225" t="s">
        <v>162</v>
      </c>
      <c r="AU213" s="225" t="s">
        <v>81</v>
      </c>
      <c r="AY213" s="19" t="s">
        <v>160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9" t="s">
        <v>81</v>
      </c>
      <c r="BK213" s="226">
        <f>ROUND(I213*H213,2)</f>
        <v>0</v>
      </c>
      <c r="BL213" s="19" t="s">
        <v>5444</v>
      </c>
      <c r="BM213" s="225" t="s">
        <v>5941</v>
      </c>
    </row>
    <row r="214" s="2" customFormat="1">
      <c r="A214" s="40"/>
      <c r="B214" s="41"/>
      <c r="C214" s="42"/>
      <c r="D214" s="227" t="s">
        <v>169</v>
      </c>
      <c r="E214" s="42"/>
      <c r="F214" s="228" t="s">
        <v>5942</v>
      </c>
      <c r="G214" s="42"/>
      <c r="H214" s="42"/>
      <c r="I214" s="229"/>
      <c r="J214" s="42"/>
      <c r="K214" s="42"/>
      <c r="L214" s="46"/>
      <c r="M214" s="230"/>
      <c r="N214" s="231"/>
      <c r="O214" s="86"/>
      <c r="P214" s="86"/>
      <c r="Q214" s="86"/>
      <c r="R214" s="86"/>
      <c r="S214" s="86"/>
      <c r="T214" s="87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169</v>
      </c>
      <c r="AU214" s="19" t="s">
        <v>81</v>
      </c>
    </row>
    <row r="215" s="13" customFormat="1">
      <c r="A215" s="13"/>
      <c r="B215" s="232"/>
      <c r="C215" s="233"/>
      <c r="D215" s="234" t="s">
        <v>171</v>
      </c>
      <c r="E215" s="235" t="s">
        <v>19</v>
      </c>
      <c r="F215" s="236" t="s">
        <v>5943</v>
      </c>
      <c r="G215" s="233"/>
      <c r="H215" s="237">
        <v>72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171</v>
      </c>
      <c r="AU215" s="243" t="s">
        <v>81</v>
      </c>
      <c r="AV215" s="13" t="s">
        <v>83</v>
      </c>
      <c r="AW215" s="13" t="s">
        <v>35</v>
      </c>
      <c r="AX215" s="13" t="s">
        <v>81</v>
      </c>
      <c r="AY215" s="243" t="s">
        <v>160</v>
      </c>
    </row>
    <row r="216" s="2" customFormat="1" ht="16.5" customHeight="1">
      <c r="A216" s="40"/>
      <c r="B216" s="41"/>
      <c r="C216" s="214" t="s">
        <v>732</v>
      </c>
      <c r="D216" s="214" t="s">
        <v>162</v>
      </c>
      <c r="E216" s="215" t="s">
        <v>5693</v>
      </c>
      <c r="F216" s="216" t="s">
        <v>5694</v>
      </c>
      <c r="G216" s="217" t="s">
        <v>3721</v>
      </c>
      <c r="H216" s="218">
        <v>72</v>
      </c>
      <c r="I216" s="219"/>
      <c r="J216" s="220">
        <f>ROUND(I216*H216,2)</f>
        <v>0</v>
      </c>
      <c r="K216" s="216" t="s">
        <v>166</v>
      </c>
      <c r="L216" s="46"/>
      <c r="M216" s="221" t="s">
        <v>19</v>
      </c>
      <c r="N216" s="222" t="s">
        <v>44</v>
      </c>
      <c r="O216" s="86"/>
      <c r="P216" s="223">
        <f>O216*H216</f>
        <v>0</v>
      </c>
      <c r="Q216" s="223">
        <v>0</v>
      </c>
      <c r="R216" s="223">
        <f>Q216*H216</f>
        <v>0</v>
      </c>
      <c r="S216" s="223">
        <v>0</v>
      </c>
      <c r="T216" s="224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5" t="s">
        <v>5444</v>
      </c>
      <c r="AT216" s="225" t="s">
        <v>162</v>
      </c>
      <c r="AU216" s="225" t="s">
        <v>81</v>
      </c>
      <c r="AY216" s="19" t="s">
        <v>160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9" t="s">
        <v>81</v>
      </c>
      <c r="BK216" s="226">
        <f>ROUND(I216*H216,2)</f>
        <v>0</v>
      </c>
      <c r="BL216" s="19" t="s">
        <v>5444</v>
      </c>
      <c r="BM216" s="225" t="s">
        <v>5944</v>
      </c>
    </row>
    <row r="217" s="2" customFormat="1">
      <c r="A217" s="40"/>
      <c r="B217" s="41"/>
      <c r="C217" s="42"/>
      <c r="D217" s="227" t="s">
        <v>169</v>
      </c>
      <c r="E217" s="42"/>
      <c r="F217" s="228" t="s">
        <v>5696</v>
      </c>
      <c r="G217" s="42"/>
      <c r="H217" s="42"/>
      <c r="I217" s="229"/>
      <c r="J217" s="42"/>
      <c r="K217" s="42"/>
      <c r="L217" s="46"/>
      <c r="M217" s="230"/>
      <c r="N217" s="231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169</v>
      </c>
      <c r="AU217" s="19" t="s">
        <v>81</v>
      </c>
    </row>
    <row r="218" s="13" customFormat="1">
      <c r="A218" s="13"/>
      <c r="B218" s="232"/>
      <c r="C218" s="233"/>
      <c r="D218" s="234" t="s">
        <v>171</v>
      </c>
      <c r="E218" s="235" t="s">
        <v>19</v>
      </c>
      <c r="F218" s="236" t="s">
        <v>5945</v>
      </c>
      <c r="G218" s="233"/>
      <c r="H218" s="237">
        <v>72</v>
      </c>
      <c r="I218" s="238"/>
      <c r="J218" s="233"/>
      <c r="K218" s="233"/>
      <c r="L218" s="239"/>
      <c r="M218" s="288"/>
      <c r="N218" s="289"/>
      <c r="O218" s="289"/>
      <c r="P218" s="289"/>
      <c r="Q218" s="289"/>
      <c r="R218" s="289"/>
      <c r="S218" s="289"/>
      <c r="T218" s="290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171</v>
      </c>
      <c r="AU218" s="243" t="s">
        <v>81</v>
      </c>
      <c r="AV218" s="13" t="s">
        <v>83</v>
      </c>
      <c r="AW218" s="13" t="s">
        <v>35</v>
      </c>
      <c r="AX218" s="13" t="s">
        <v>81</v>
      </c>
      <c r="AY218" s="243" t="s">
        <v>160</v>
      </c>
    </row>
    <row r="219" s="2" customFormat="1" ht="6.96" customHeight="1">
      <c r="A219" s="40"/>
      <c r="B219" s="61"/>
      <c r="C219" s="62"/>
      <c r="D219" s="62"/>
      <c r="E219" s="62"/>
      <c r="F219" s="62"/>
      <c r="G219" s="62"/>
      <c r="H219" s="62"/>
      <c r="I219" s="62"/>
      <c r="J219" s="62"/>
      <c r="K219" s="62"/>
      <c r="L219" s="46"/>
      <c r="M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</sheetData>
  <sheetProtection sheet="1" autoFilter="0" formatColumns="0" formatRows="0" objects="1" scenarios="1" spinCount="100000" saltValue="iG/sXwJYGMxJ08nEgkAQJHaUsrErIVX5lYWu5jEKCAg6GVahGJM7OUsKbjlOdFnIsy3MFBcGIqKBbS11xqGGAw==" hashValue="kE/p3Rlg+BZWEl34zniw2sYXlBbc5oi5bcPgGHJOl5RVwZzAF0P8fumEFBxlLUrhp3kY05boyqEZJRlIkFWL0A==" algorithmName="SHA-512" password="CC35"/>
  <autoFilter ref="C91:K21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6" r:id="rId1" display="https://podminky.urs.cz/item/CS_URS_2025_01/732231005"/>
    <hyperlink ref="F98" r:id="rId2" display="https://podminky.urs.cz/item/CS_URS_2025_01/732231106"/>
    <hyperlink ref="F100" r:id="rId3" display="https://podminky.urs.cz/item/CS_URS_2025_01/732331206"/>
    <hyperlink ref="F102" r:id="rId4" display="https://podminky.urs.cz/item/CS_URS_2025_01/732422203"/>
    <hyperlink ref="F104" r:id="rId5" display="https://podminky.urs.cz/item/CS_URS_2025_01/732520111.R"/>
    <hyperlink ref="F108" r:id="rId6" display="https://podminky.urs.cz/item/CS_URS_2025_01/998732102"/>
    <hyperlink ref="F118" r:id="rId7" display="https://podminky.urs.cz/item/CS_URS_2025_01/733321218"/>
    <hyperlink ref="F120" r:id="rId8" display="https://podminky.urs.cz/item/CS_URS_2025_01/733322310"/>
    <hyperlink ref="F122" r:id="rId9" display="https://podminky.urs.cz/item/CS_URS_2025_01/733322312"/>
    <hyperlink ref="F125" r:id="rId10" display="https://podminky.urs.cz/item/CS_URS_2025_01/733322313"/>
    <hyperlink ref="F127" r:id="rId11" display="https://podminky.urs.cz/item/CS_URS_2025_01/733322314"/>
    <hyperlink ref="F130" r:id="rId12" display="https://podminky.urs.cz/item/CS_URS_2025_01/733322315"/>
    <hyperlink ref="F133" r:id="rId13" display="https://podminky.urs.cz/item/CS_URS_2025_01/733322316"/>
    <hyperlink ref="F135" r:id="rId14" display="https://podminky.urs.cz/item/CS_URS_2025_01/733322317"/>
    <hyperlink ref="F137" r:id="rId15" display="https://podminky.urs.cz/item/CS_URS_2025_01/733391101"/>
    <hyperlink ref="F140" r:id="rId16" display="https://podminky.urs.cz/item/CS_URS_2025_01/733391102"/>
    <hyperlink ref="F143" r:id="rId17" display="https://podminky.urs.cz/item/CS_URS_2025_01/733391103"/>
    <hyperlink ref="F146" r:id="rId18" display="https://podminky.urs.cz/item/CS_URS_2025_01/733811222"/>
    <hyperlink ref="F149" r:id="rId19" display="https://podminky.urs.cz/item/CS_URS_2025_01/733811223"/>
    <hyperlink ref="F151" r:id="rId20" display="https://podminky.urs.cz/item/CS_URS_2025_01/733811224"/>
    <hyperlink ref="F154" r:id="rId21" display="https://podminky.urs.cz/item/CS_URS_2025_01/733811231"/>
    <hyperlink ref="F157" r:id="rId22" display="https://podminky.urs.cz/item/CS_URS_2025_01/733811232"/>
    <hyperlink ref="F160" r:id="rId23" display="https://podminky.urs.cz/item/CS_URS_2025_01/998733102"/>
    <hyperlink ref="F163" r:id="rId24" display="https://podminky.urs.cz/item/CS_URS_2025_01/734221682"/>
    <hyperlink ref="F165" r:id="rId25" display="https://podminky.urs.cz/item/CS_URS_2025_01/734222811"/>
    <hyperlink ref="F167" r:id="rId26" display="https://podminky.urs.cz/item/CS_URS_2025_01/734261407"/>
    <hyperlink ref="F169" r:id="rId27" display="https://podminky.urs.cz/item/CS_URS_2025_01/734291124"/>
    <hyperlink ref="F171" r:id="rId28" display="https://podminky.urs.cz/item/CS_URS_2025_01/734292714"/>
    <hyperlink ref="F173" r:id="rId29" display="https://podminky.urs.cz/item/CS_URS_2025_01/734292717"/>
    <hyperlink ref="F181" r:id="rId30" display="https://podminky.urs.cz/item/CS_URS_2025_01/998734102"/>
    <hyperlink ref="F184" r:id="rId31" display="https://podminky.urs.cz/item/CS_URS_2025_01/735141111"/>
    <hyperlink ref="F197" r:id="rId32" display="https://podminky.urs.cz/item/CS_URS_2025_01/735141112"/>
    <hyperlink ref="F200" r:id="rId33" display="https://podminky.urs.cz/item/CS_URS_2025_01/735419125"/>
    <hyperlink ref="F206" r:id="rId34" display="https://podminky.urs.cz/item/CS_URS_2025_01/735419126"/>
    <hyperlink ref="F211" r:id="rId35" display="https://podminky.urs.cz/item/CS_URS_2025_01/998735102"/>
    <hyperlink ref="F214" r:id="rId36" display="https://podminky.urs.cz/item/CS_URS_2025_01/HZS2222"/>
    <hyperlink ref="F217" r:id="rId37" display="https://podminky.urs.cz/item/CS_URS_2025_01/HZS423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8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108</v>
      </c>
    </row>
    <row r="3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2"/>
      <c r="AT3" s="19" t="s">
        <v>83</v>
      </c>
    </row>
    <row r="4" s="1" customFormat="1" ht="24.96" customHeight="1">
      <c r="B4" s="22"/>
      <c r="D4" s="142" t="s">
        <v>128</v>
      </c>
      <c r="L4" s="22"/>
      <c r="M4" s="14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4" t="s">
        <v>16</v>
      </c>
      <c r="L6" s="22"/>
    </row>
    <row r="7" s="1" customFormat="1" ht="16.5" customHeight="1">
      <c r="B7" s="22"/>
      <c r="E7" s="145" t="str">
        <f>'Rekapitulace stavby'!K6</f>
        <v>ZŠ a MŠ Zelené město</v>
      </c>
      <c r="F7" s="144"/>
      <c r="G7" s="144"/>
      <c r="H7" s="144"/>
      <c r="L7" s="22"/>
    </row>
    <row r="8" s="1" customFormat="1" ht="12" customHeight="1">
      <c r="B8" s="22"/>
      <c r="D8" s="144" t="s">
        <v>129</v>
      </c>
      <c r="L8" s="22"/>
    </row>
    <row r="9" s="2" customFormat="1" ht="16.5" customHeight="1">
      <c r="A9" s="40"/>
      <c r="B9" s="46"/>
      <c r="C9" s="40"/>
      <c r="D9" s="40"/>
      <c r="E9" s="145" t="s">
        <v>924</v>
      </c>
      <c r="F9" s="40"/>
      <c r="G9" s="40"/>
      <c r="H9" s="40"/>
      <c r="I9" s="40"/>
      <c r="J9" s="40"/>
      <c r="K9" s="40"/>
      <c r="L9" s="14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4" t="s">
        <v>925</v>
      </c>
      <c r="E10" s="40"/>
      <c r="F10" s="40"/>
      <c r="G10" s="40"/>
      <c r="H10" s="40"/>
      <c r="I10" s="40"/>
      <c r="J10" s="40"/>
      <c r="K10" s="40"/>
      <c r="L10" s="14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7" t="s">
        <v>5946</v>
      </c>
      <c r="F11" s="40"/>
      <c r="G11" s="40"/>
      <c r="H11" s="40"/>
      <c r="I11" s="40"/>
      <c r="J11" s="40"/>
      <c r="K11" s="40"/>
      <c r="L11" s="14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4" t="s">
        <v>18</v>
      </c>
      <c r="E13" s="40"/>
      <c r="F13" s="135" t="s">
        <v>19</v>
      </c>
      <c r="G13" s="40"/>
      <c r="H13" s="40"/>
      <c r="I13" s="144" t="s">
        <v>20</v>
      </c>
      <c r="J13" s="135" t="s">
        <v>19</v>
      </c>
      <c r="K13" s="40"/>
      <c r="L13" s="14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4" t="s">
        <v>21</v>
      </c>
      <c r="E14" s="40"/>
      <c r="F14" s="135" t="s">
        <v>22</v>
      </c>
      <c r="G14" s="40"/>
      <c r="H14" s="40"/>
      <c r="I14" s="144" t="s">
        <v>23</v>
      </c>
      <c r="J14" s="148" t="str">
        <f>'Rekapitulace stavby'!AN8</f>
        <v>9. 2. 2025</v>
      </c>
      <c r="K14" s="40"/>
      <c r="L14" s="14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4" t="s">
        <v>25</v>
      </c>
      <c r="E16" s="40"/>
      <c r="F16" s="40"/>
      <c r="G16" s="40"/>
      <c r="H16" s="40"/>
      <c r="I16" s="144" t="s">
        <v>26</v>
      </c>
      <c r="J16" s="135" t="s">
        <v>27</v>
      </c>
      <c r="K16" s="40"/>
      <c r="L16" s="14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4" t="s">
        <v>29</v>
      </c>
      <c r="J17" s="135" t="s">
        <v>30</v>
      </c>
      <c r="K17" s="40"/>
      <c r="L17" s="14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4" t="s">
        <v>31</v>
      </c>
      <c r="E19" s="40"/>
      <c r="F19" s="40"/>
      <c r="G19" s="40"/>
      <c r="H19" s="40"/>
      <c r="I19" s="144" t="s">
        <v>26</v>
      </c>
      <c r="J19" s="35" t="str">
        <f>'Rekapitulace stavby'!AN13</f>
        <v>Vyplň údaj</v>
      </c>
      <c r="K19" s="40"/>
      <c r="L19" s="14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4" t="s">
        <v>29</v>
      </c>
      <c r="J20" s="35" t="str">
        <f>'Rekapitulace stavby'!AN14</f>
        <v>Vyplň údaj</v>
      </c>
      <c r="K20" s="40"/>
      <c r="L20" s="14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4" t="s">
        <v>33</v>
      </c>
      <c r="E22" s="40"/>
      <c r="F22" s="40"/>
      <c r="G22" s="40"/>
      <c r="H22" s="40"/>
      <c r="I22" s="144" t="s">
        <v>26</v>
      </c>
      <c r="J22" s="135" t="str">
        <f>IF('Rekapitulace stavby'!AN16="","",'Rekapitulace stavby'!AN16)</f>
        <v/>
      </c>
      <c r="K22" s="40"/>
      <c r="L22" s="14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tr">
        <f>IF('Rekapitulace stavby'!E17="","",'Rekapitulace stavby'!E17)</f>
        <v xml:space="preserve"> </v>
      </c>
      <c r="F23" s="40"/>
      <c r="G23" s="40"/>
      <c r="H23" s="40"/>
      <c r="I23" s="144" t="s">
        <v>29</v>
      </c>
      <c r="J23" s="135" t="str">
        <f>IF('Rekapitulace stavby'!AN17="","",'Rekapitulace stavby'!AN17)</f>
        <v/>
      </c>
      <c r="K23" s="40"/>
      <c r="L23" s="14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4" t="s">
        <v>36</v>
      </c>
      <c r="E25" s="40"/>
      <c r="F25" s="40"/>
      <c r="G25" s="40"/>
      <c r="H25" s="40"/>
      <c r="I25" s="144" t="s">
        <v>26</v>
      </c>
      <c r="J25" s="135" t="str">
        <f>IF('Rekapitulace stavby'!AN19="","",'Rekapitulace stavby'!AN19)</f>
        <v/>
      </c>
      <c r="K25" s="40"/>
      <c r="L25" s="14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4" t="s">
        <v>29</v>
      </c>
      <c r="J26" s="135" t="str">
        <f>IF('Rekapitulace stavby'!AN20="","",'Rekapitulace stavby'!AN20)</f>
        <v/>
      </c>
      <c r="K26" s="40"/>
      <c r="L26" s="14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6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4" t="s">
        <v>37</v>
      </c>
      <c r="E28" s="40"/>
      <c r="F28" s="40"/>
      <c r="G28" s="40"/>
      <c r="H28" s="40"/>
      <c r="I28" s="40"/>
      <c r="J28" s="40"/>
      <c r="K28" s="40"/>
      <c r="L28" s="14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3"/>
      <c r="E31" s="153"/>
      <c r="F31" s="153"/>
      <c r="G31" s="153"/>
      <c r="H31" s="153"/>
      <c r="I31" s="153"/>
      <c r="J31" s="153"/>
      <c r="K31" s="153"/>
      <c r="L31" s="14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4" t="s">
        <v>39</v>
      </c>
      <c r="E32" s="40"/>
      <c r="F32" s="40"/>
      <c r="G32" s="40"/>
      <c r="H32" s="40"/>
      <c r="I32" s="40"/>
      <c r="J32" s="155">
        <f>ROUND(J96, 2)</f>
        <v>0</v>
      </c>
      <c r="K32" s="40"/>
      <c r="L32" s="14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3"/>
      <c r="E33" s="153"/>
      <c r="F33" s="153"/>
      <c r="G33" s="153"/>
      <c r="H33" s="153"/>
      <c r="I33" s="153"/>
      <c r="J33" s="153"/>
      <c r="K33" s="153"/>
      <c r="L33" s="14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6" t="s">
        <v>41</v>
      </c>
      <c r="G34" s="40"/>
      <c r="H34" s="40"/>
      <c r="I34" s="156" t="s">
        <v>40</v>
      </c>
      <c r="J34" s="156" t="s">
        <v>42</v>
      </c>
      <c r="K34" s="40"/>
      <c r="L34" s="14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7" t="s">
        <v>43</v>
      </c>
      <c r="E35" s="144" t="s">
        <v>44</v>
      </c>
      <c r="F35" s="158">
        <f>ROUND((SUM(BE96:BE349)),  2)</f>
        <v>0</v>
      </c>
      <c r="G35" s="40"/>
      <c r="H35" s="40"/>
      <c r="I35" s="159">
        <v>0.20999999999999999</v>
      </c>
      <c r="J35" s="158">
        <f>ROUND(((SUM(BE96:BE349))*I35),  2)</f>
        <v>0</v>
      </c>
      <c r="K35" s="40"/>
      <c r="L35" s="14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4" t="s">
        <v>45</v>
      </c>
      <c r="F36" s="158">
        <f>ROUND((SUM(BF96:BF349)),  2)</f>
        <v>0</v>
      </c>
      <c r="G36" s="40"/>
      <c r="H36" s="40"/>
      <c r="I36" s="159">
        <v>0.12</v>
      </c>
      <c r="J36" s="158">
        <f>ROUND(((SUM(BF96:BF349))*I36),  2)</f>
        <v>0</v>
      </c>
      <c r="K36" s="40"/>
      <c r="L36" s="14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4" t="s">
        <v>46</v>
      </c>
      <c r="F37" s="158">
        <f>ROUND((SUM(BG96:BG349)),  2)</f>
        <v>0</v>
      </c>
      <c r="G37" s="40"/>
      <c r="H37" s="40"/>
      <c r="I37" s="159">
        <v>0.20999999999999999</v>
      </c>
      <c r="J37" s="158">
        <f>0</f>
        <v>0</v>
      </c>
      <c r="K37" s="40"/>
      <c r="L37" s="14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4" t="s">
        <v>47</v>
      </c>
      <c r="F38" s="158">
        <f>ROUND((SUM(BH96:BH349)),  2)</f>
        <v>0</v>
      </c>
      <c r="G38" s="40"/>
      <c r="H38" s="40"/>
      <c r="I38" s="159">
        <v>0.12</v>
      </c>
      <c r="J38" s="158">
        <f>0</f>
        <v>0</v>
      </c>
      <c r="K38" s="40"/>
      <c r="L38" s="14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4" t="s">
        <v>48</v>
      </c>
      <c r="F39" s="158">
        <f>ROUND((SUM(BI96:BI349)),  2)</f>
        <v>0</v>
      </c>
      <c r="G39" s="40"/>
      <c r="H39" s="40"/>
      <c r="I39" s="159">
        <v>0</v>
      </c>
      <c r="J39" s="158">
        <f>0</f>
        <v>0</v>
      </c>
      <c r="K39" s="40"/>
      <c r="L39" s="14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0"/>
      <c r="D41" s="161" t="s">
        <v>49</v>
      </c>
      <c r="E41" s="162"/>
      <c r="F41" s="162"/>
      <c r="G41" s="163" t="s">
        <v>50</v>
      </c>
      <c r="H41" s="164" t="s">
        <v>51</v>
      </c>
      <c r="I41" s="162"/>
      <c r="J41" s="165">
        <f>SUM(J32:J39)</f>
        <v>0</v>
      </c>
      <c r="K41" s="166"/>
      <c r="L41" s="146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131</v>
      </c>
      <c r="D47" s="42"/>
      <c r="E47" s="42"/>
      <c r="F47" s="42"/>
      <c r="G47" s="42"/>
      <c r="H47" s="42"/>
      <c r="I47" s="42"/>
      <c r="J47" s="42"/>
      <c r="K47" s="42"/>
      <c r="L47" s="14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1" t="str">
        <f>E7</f>
        <v>ZŠ a MŠ Zelené město</v>
      </c>
      <c r="F50" s="34"/>
      <c r="G50" s="34"/>
      <c r="H50" s="34"/>
      <c r="I50" s="42"/>
      <c r="J50" s="42"/>
      <c r="K50" s="42"/>
      <c r="L50" s="14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129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1" t="s">
        <v>924</v>
      </c>
      <c r="F52" s="42"/>
      <c r="G52" s="42"/>
      <c r="H52" s="42"/>
      <c r="I52" s="42"/>
      <c r="J52" s="42"/>
      <c r="K52" s="42"/>
      <c r="L52" s="14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925</v>
      </c>
      <c r="D53" s="42"/>
      <c r="E53" s="42"/>
      <c r="F53" s="42"/>
      <c r="G53" s="42"/>
      <c r="H53" s="42"/>
      <c r="I53" s="42"/>
      <c r="J53" s="42"/>
      <c r="K53" s="42"/>
      <c r="L53" s="14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SO12-D.1.4.5 - Elektroinstalace - slaboproud</v>
      </c>
      <c r="F54" s="42"/>
      <c r="G54" s="42"/>
      <c r="H54" s="42"/>
      <c r="I54" s="42"/>
      <c r="J54" s="42"/>
      <c r="K54" s="42"/>
      <c r="L54" s="14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Ul. V třešňovce 190 00 Praha 9</v>
      </c>
      <c r="G56" s="42"/>
      <c r="H56" s="42"/>
      <c r="I56" s="34" t="s">
        <v>23</v>
      </c>
      <c r="J56" s="74" t="str">
        <f>IF(J14="","",J14)</f>
        <v>9. 2. 2025</v>
      </c>
      <c r="K56" s="42"/>
      <c r="L56" s="14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5.15" customHeight="1">
      <c r="A58" s="40"/>
      <c r="B58" s="41"/>
      <c r="C58" s="34" t="s">
        <v>25</v>
      </c>
      <c r="D58" s="42"/>
      <c r="E58" s="42"/>
      <c r="F58" s="29" t="str">
        <f>E17</f>
        <v>Městská část Praha 9, Sokolovská 14/324, Praha 9</v>
      </c>
      <c r="G58" s="42"/>
      <c r="H58" s="42"/>
      <c r="I58" s="34" t="s">
        <v>33</v>
      </c>
      <c r="J58" s="38" t="str">
        <f>E23</f>
        <v xml:space="preserve"> </v>
      </c>
      <c r="K58" s="42"/>
      <c r="L58" s="14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31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6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2" t="s">
        <v>132</v>
      </c>
      <c r="D61" s="173"/>
      <c r="E61" s="173"/>
      <c r="F61" s="173"/>
      <c r="G61" s="173"/>
      <c r="H61" s="173"/>
      <c r="I61" s="173"/>
      <c r="J61" s="174" t="s">
        <v>133</v>
      </c>
      <c r="K61" s="173"/>
      <c r="L61" s="146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6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5" t="s">
        <v>71</v>
      </c>
      <c r="D63" s="42"/>
      <c r="E63" s="42"/>
      <c r="F63" s="42"/>
      <c r="G63" s="42"/>
      <c r="H63" s="42"/>
      <c r="I63" s="42"/>
      <c r="J63" s="104">
        <f>J96</f>
        <v>0</v>
      </c>
      <c r="K63" s="42"/>
      <c r="L63" s="14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134</v>
      </c>
    </row>
    <row r="64" s="9" customFormat="1" ht="24.96" customHeight="1">
      <c r="A64" s="9"/>
      <c r="B64" s="176"/>
      <c r="C64" s="177"/>
      <c r="D64" s="178" t="s">
        <v>143</v>
      </c>
      <c r="E64" s="179"/>
      <c r="F64" s="179"/>
      <c r="G64" s="179"/>
      <c r="H64" s="179"/>
      <c r="I64" s="179"/>
      <c r="J64" s="180">
        <f>J97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2"/>
      <c r="C65" s="127"/>
      <c r="D65" s="183" t="s">
        <v>5947</v>
      </c>
      <c r="E65" s="184"/>
      <c r="F65" s="184"/>
      <c r="G65" s="184"/>
      <c r="H65" s="184"/>
      <c r="I65" s="184"/>
      <c r="J65" s="185">
        <f>J98</f>
        <v>0</v>
      </c>
      <c r="K65" s="127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4.88" customHeight="1">
      <c r="A66" s="10"/>
      <c r="B66" s="182"/>
      <c r="C66" s="127"/>
      <c r="D66" s="183" t="s">
        <v>5948</v>
      </c>
      <c r="E66" s="184"/>
      <c r="F66" s="184"/>
      <c r="G66" s="184"/>
      <c r="H66" s="184"/>
      <c r="I66" s="184"/>
      <c r="J66" s="185">
        <f>J101</f>
        <v>0</v>
      </c>
      <c r="K66" s="127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4.88" customHeight="1">
      <c r="A67" s="10"/>
      <c r="B67" s="182"/>
      <c r="C67" s="127"/>
      <c r="D67" s="183" t="s">
        <v>5949</v>
      </c>
      <c r="E67" s="184"/>
      <c r="F67" s="184"/>
      <c r="G67" s="184"/>
      <c r="H67" s="184"/>
      <c r="I67" s="184"/>
      <c r="J67" s="185">
        <f>J149</f>
        <v>0</v>
      </c>
      <c r="K67" s="127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4.88" customHeight="1">
      <c r="A68" s="10"/>
      <c r="B68" s="182"/>
      <c r="C68" s="127"/>
      <c r="D68" s="183" t="s">
        <v>5950</v>
      </c>
      <c r="E68" s="184"/>
      <c r="F68" s="184"/>
      <c r="G68" s="184"/>
      <c r="H68" s="184"/>
      <c r="I68" s="184"/>
      <c r="J68" s="185">
        <f>J177</f>
        <v>0</v>
      </c>
      <c r="K68" s="127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4.88" customHeight="1">
      <c r="A69" s="10"/>
      <c r="B69" s="182"/>
      <c r="C69" s="127"/>
      <c r="D69" s="183" t="s">
        <v>5951</v>
      </c>
      <c r="E69" s="184"/>
      <c r="F69" s="184"/>
      <c r="G69" s="184"/>
      <c r="H69" s="184"/>
      <c r="I69" s="184"/>
      <c r="J69" s="185">
        <f>J188</f>
        <v>0</v>
      </c>
      <c r="K69" s="127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4.88" customHeight="1">
      <c r="A70" s="10"/>
      <c r="B70" s="182"/>
      <c r="C70" s="127"/>
      <c r="D70" s="183" t="s">
        <v>5952</v>
      </c>
      <c r="E70" s="184"/>
      <c r="F70" s="184"/>
      <c r="G70" s="184"/>
      <c r="H70" s="184"/>
      <c r="I70" s="184"/>
      <c r="J70" s="185">
        <f>J212</f>
        <v>0</v>
      </c>
      <c r="K70" s="127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4.88" customHeight="1">
      <c r="A71" s="10"/>
      <c r="B71" s="182"/>
      <c r="C71" s="127"/>
      <c r="D71" s="183" t="s">
        <v>5953</v>
      </c>
      <c r="E71" s="184"/>
      <c r="F71" s="184"/>
      <c r="G71" s="184"/>
      <c r="H71" s="184"/>
      <c r="I71" s="184"/>
      <c r="J71" s="185">
        <f>J269</f>
        <v>0</v>
      </c>
      <c r="K71" s="127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4.88" customHeight="1">
      <c r="A72" s="10"/>
      <c r="B72" s="182"/>
      <c r="C72" s="127"/>
      <c r="D72" s="183" t="s">
        <v>5954</v>
      </c>
      <c r="E72" s="184"/>
      <c r="F72" s="184"/>
      <c r="G72" s="184"/>
      <c r="H72" s="184"/>
      <c r="I72" s="184"/>
      <c r="J72" s="185">
        <f>J288</f>
        <v>0</v>
      </c>
      <c r="K72" s="127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4.88" customHeight="1">
      <c r="A73" s="10"/>
      <c r="B73" s="182"/>
      <c r="C73" s="127"/>
      <c r="D73" s="183" t="s">
        <v>5955</v>
      </c>
      <c r="E73" s="184"/>
      <c r="F73" s="184"/>
      <c r="G73" s="184"/>
      <c r="H73" s="184"/>
      <c r="I73" s="184"/>
      <c r="J73" s="185">
        <f>J318</f>
        <v>0</v>
      </c>
      <c r="K73" s="127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4.88" customHeight="1">
      <c r="A74" s="10"/>
      <c r="B74" s="182"/>
      <c r="C74" s="127"/>
      <c r="D74" s="183" t="s">
        <v>5956</v>
      </c>
      <c r="E74" s="184"/>
      <c r="F74" s="184"/>
      <c r="G74" s="184"/>
      <c r="H74" s="184"/>
      <c r="I74" s="184"/>
      <c r="J74" s="185">
        <f>J344</f>
        <v>0</v>
      </c>
      <c r="K74" s="127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61"/>
      <c r="C76" s="62"/>
      <c r="D76" s="62"/>
      <c r="E76" s="62"/>
      <c r="F76" s="62"/>
      <c r="G76" s="62"/>
      <c r="H76" s="62"/>
      <c r="I76" s="62"/>
      <c r="J76" s="62"/>
      <c r="K76" s="62"/>
      <c r="L76" s="14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80" s="2" customFormat="1" ht="6.96" customHeight="1">
      <c r="A80" s="40"/>
      <c r="B80" s="63"/>
      <c r="C80" s="64"/>
      <c r="D80" s="64"/>
      <c r="E80" s="64"/>
      <c r="F80" s="64"/>
      <c r="G80" s="64"/>
      <c r="H80" s="64"/>
      <c r="I80" s="64"/>
      <c r="J80" s="64"/>
      <c r="K80" s="64"/>
      <c r="L80" s="14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24.96" customHeight="1">
      <c r="A81" s="40"/>
      <c r="B81" s="41"/>
      <c r="C81" s="25" t="s">
        <v>145</v>
      </c>
      <c r="D81" s="42"/>
      <c r="E81" s="42"/>
      <c r="F81" s="42"/>
      <c r="G81" s="42"/>
      <c r="H81" s="42"/>
      <c r="I81" s="42"/>
      <c r="J81" s="42"/>
      <c r="K81" s="42"/>
      <c r="L81" s="14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16</v>
      </c>
      <c r="D83" s="42"/>
      <c r="E83" s="42"/>
      <c r="F83" s="42"/>
      <c r="G83" s="42"/>
      <c r="H83" s="42"/>
      <c r="I83" s="42"/>
      <c r="J83" s="42"/>
      <c r="K83" s="42"/>
      <c r="L83" s="14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171" t="str">
        <f>E7</f>
        <v>ZŠ a MŠ Zelené město</v>
      </c>
      <c r="F84" s="34"/>
      <c r="G84" s="34"/>
      <c r="H84" s="34"/>
      <c r="I84" s="42"/>
      <c r="J84" s="42"/>
      <c r="K84" s="42"/>
      <c r="L84" s="14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1" customFormat="1" ht="12" customHeight="1">
      <c r="B85" s="23"/>
      <c r="C85" s="34" t="s">
        <v>129</v>
      </c>
      <c r="D85" s="24"/>
      <c r="E85" s="24"/>
      <c r="F85" s="24"/>
      <c r="G85" s="24"/>
      <c r="H85" s="24"/>
      <c r="I85" s="24"/>
      <c r="J85" s="24"/>
      <c r="K85" s="24"/>
      <c r="L85" s="22"/>
    </row>
    <row r="86" s="2" customFormat="1" ht="16.5" customHeight="1">
      <c r="A86" s="40"/>
      <c r="B86" s="41"/>
      <c r="C86" s="42"/>
      <c r="D86" s="42"/>
      <c r="E86" s="171" t="s">
        <v>924</v>
      </c>
      <c r="F86" s="42"/>
      <c r="G86" s="42"/>
      <c r="H86" s="42"/>
      <c r="I86" s="42"/>
      <c r="J86" s="42"/>
      <c r="K86" s="42"/>
      <c r="L86" s="14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925</v>
      </c>
      <c r="D87" s="42"/>
      <c r="E87" s="42"/>
      <c r="F87" s="42"/>
      <c r="G87" s="42"/>
      <c r="H87" s="42"/>
      <c r="I87" s="42"/>
      <c r="J87" s="42"/>
      <c r="K87" s="42"/>
      <c r="L87" s="14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6.5" customHeight="1">
      <c r="A88" s="40"/>
      <c r="B88" s="41"/>
      <c r="C88" s="42"/>
      <c r="D88" s="42"/>
      <c r="E88" s="71" t="str">
        <f>E11</f>
        <v>SO12-D.1.4.5 - Elektroinstalace - slaboproud</v>
      </c>
      <c r="F88" s="42"/>
      <c r="G88" s="42"/>
      <c r="H88" s="42"/>
      <c r="I88" s="42"/>
      <c r="J88" s="42"/>
      <c r="K88" s="42"/>
      <c r="L88" s="14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21</v>
      </c>
      <c r="D90" s="42"/>
      <c r="E90" s="42"/>
      <c r="F90" s="29" t="str">
        <f>F14</f>
        <v>Ul. V třešňovce 190 00 Praha 9</v>
      </c>
      <c r="G90" s="42"/>
      <c r="H90" s="42"/>
      <c r="I90" s="34" t="s">
        <v>23</v>
      </c>
      <c r="J90" s="74" t="str">
        <f>IF(J14="","",J14)</f>
        <v>9. 2. 2025</v>
      </c>
      <c r="K90" s="42"/>
      <c r="L90" s="14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5.15" customHeight="1">
      <c r="A92" s="40"/>
      <c r="B92" s="41"/>
      <c r="C92" s="34" t="s">
        <v>25</v>
      </c>
      <c r="D92" s="42"/>
      <c r="E92" s="42"/>
      <c r="F92" s="29" t="str">
        <f>E17</f>
        <v>Městská část Praha 9, Sokolovská 14/324, Praha 9</v>
      </c>
      <c r="G92" s="42"/>
      <c r="H92" s="42"/>
      <c r="I92" s="34" t="s">
        <v>33</v>
      </c>
      <c r="J92" s="38" t="str">
        <f>E23</f>
        <v xml:space="preserve"> </v>
      </c>
      <c r="K92" s="42"/>
      <c r="L92" s="14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5.15" customHeight="1">
      <c r="A93" s="40"/>
      <c r="B93" s="41"/>
      <c r="C93" s="34" t="s">
        <v>31</v>
      </c>
      <c r="D93" s="42"/>
      <c r="E93" s="42"/>
      <c r="F93" s="29" t="str">
        <f>IF(E20="","",E20)</f>
        <v>Vyplň údaj</v>
      </c>
      <c r="G93" s="42"/>
      <c r="H93" s="42"/>
      <c r="I93" s="34" t="s">
        <v>36</v>
      </c>
      <c r="J93" s="38" t="str">
        <f>E26</f>
        <v xml:space="preserve"> </v>
      </c>
      <c r="K93" s="42"/>
      <c r="L93" s="146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0.32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6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11" customFormat="1" ht="29.28" customHeight="1">
      <c r="A95" s="187"/>
      <c r="B95" s="188"/>
      <c r="C95" s="189" t="s">
        <v>146</v>
      </c>
      <c r="D95" s="190" t="s">
        <v>58</v>
      </c>
      <c r="E95" s="190" t="s">
        <v>54</v>
      </c>
      <c r="F95" s="190" t="s">
        <v>55</v>
      </c>
      <c r="G95" s="190" t="s">
        <v>147</v>
      </c>
      <c r="H95" s="190" t="s">
        <v>148</v>
      </c>
      <c r="I95" s="190" t="s">
        <v>149</v>
      </c>
      <c r="J95" s="190" t="s">
        <v>133</v>
      </c>
      <c r="K95" s="191" t="s">
        <v>150</v>
      </c>
      <c r="L95" s="192"/>
      <c r="M95" s="94" t="s">
        <v>19</v>
      </c>
      <c r="N95" s="95" t="s">
        <v>43</v>
      </c>
      <c r="O95" s="95" t="s">
        <v>151</v>
      </c>
      <c r="P95" s="95" t="s">
        <v>152</v>
      </c>
      <c r="Q95" s="95" t="s">
        <v>153</v>
      </c>
      <c r="R95" s="95" t="s">
        <v>154</v>
      </c>
      <c r="S95" s="95" t="s">
        <v>155</v>
      </c>
      <c r="T95" s="96" t="s">
        <v>156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40"/>
      <c r="B96" s="41"/>
      <c r="C96" s="101" t="s">
        <v>157</v>
      </c>
      <c r="D96" s="42"/>
      <c r="E96" s="42"/>
      <c r="F96" s="42"/>
      <c r="G96" s="42"/>
      <c r="H96" s="42"/>
      <c r="I96" s="42"/>
      <c r="J96" s="193">
        <f>BK96</f>
        <v>0</v>
      </c>
      <c r="K96" s="42"/>
      <c r="L96" s="46"/>
      <c r="M96" s="97"/>
      <c r="N96" s="194"/>
      <c r="O96" s="98"/>
      <c r="P96" s="195">
        <f>P97</f>
        <v>0</v>
      </c>
      <c r="Q96" s="98"/>
      <c r="R96" s="195">
        <f>R97</f>
        <v>1.3651500000000001</v>
      </c>
      <c r="S96" s="98"/>
      <c r="T96" s="196">
        <f>T97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72</v>
      </c>
      <c r="AU96" s="19" t="s">
        <v>134</v>
      </c>
      <c r="BK96" s="197">
        <f>BK97</f>
        <v>0</v>
      </c>
    </row>
    <row r="97" s="12" customFormat="1" ht="25.92" customHeight="1">
      <c r="A97" s="12"/>
      <c r="B97" s="198"/>
      <c r="C97" s="199"/>
      <c r="D97" s="200" t="s">
        <v>72</v>
      </c>
      <c r="E97" s="201" t="s">
        <v>432</v>
      </c>
      <c r="F97" s="201" t="s">
        <v>433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</f>
        <v>0</v>
      </c>
      <c r="Q97" s="206"/>
      <c r="R97" s="207">
        <f>R98</f>
        <v>1.3651500000000001</v>
      </c>
      <c r="S97" s="206"/>
      <c r="T97" s="208">
        <f>T98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72</v>
      </c>
      <c r="AU97" s="210" t="s">
        <v>73</v>
      </c>
      <c r="AY97" s="209" t="s">
        <v>160</v>
      </c>
      <c r="BK97" s="211">
        <f>BK98</f>
        <v>0</v>
      </c>
    </row>
    <row r="98" s="12" customFormat="1" ht="22.8" customHeight="1">
      <c r="A98" s="12"/>
      <c r="B98" s="198"/>
      <c r="C98" s="199"/>
      <c r="D98" s="200" t="s">
        <v>72</v>
      </c>
      <c r="E98" s="212" t="s">
        <v>5957</v>
      </c>
      <c r="F98" s="212" t="s">
        <v>107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P99+P100+P101+P149+P177+P188+P212+P269+P288+P318+P344</f>
        <v>0</v>
      </c>
      <c r="Q98" s="206"/>
      <c r="R98" s="207">
        <f>R99+R100+R101+R149+R177+R188+R212+R269+R288+R318+R344</f>
        <v>1.3651500000000001</v>
      </c>
      <c r="S98" s="206"/>
      <c r="T98" s="208">
        <f>T99+T100+T101+T149+T177+T188+T212+T269+T288+T318+T344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72</v>
      </c>
      <c r="AU98" s="210" t="s">
        <v>81</v>
      </c>
      <c r="AY98" s="209" t="s">
        <v>160</v>
      </c>
      <c r="BK98" s="211">
        <f>BK99+BK100+BK101+BK149+BK177+BK188+BK212+BK269+BK288+BK318+BK344</f>
        <v>0</v>
      </c>
    </row>
    <row r="99" s="2" customFormat="1" ht="24.15" customHeight="1">
      <c r="A99" s="40"/>
      <c r="B99" s="41"/>
      <c r="C99" s="214" t="s">
        <v>81</v>
      </c>
      <c r="D99" s="214" t="s">
        <v>162</v>
      </c>
      <c r="E99" s="215" t="s">
        <v>5958</v>
      </c>
      <c r="F99" s="216" t="s">
        <v>5959</v>
      </c>
      <c r="G99" s="217" t="s">
        <v>213</v>
      </c>
      <c r="H99" s="218">
        <v>1.365</v>
      </c>
      <c r="I99" s="219"/>
      <c r="J99" s="220">
        <f>ROUND(I99*H99,2)</f>
        <v>0</v>
      </c>
      <c r="K99" s="216" t="s">
        <v>166</v>
      </c>
      <c r="L99" s="46"/>
      <c r="M99" s="221" t="s">
        <v>19</v>
      </c>
      <c r="N99" s="222" t="s">
        <v>44</v>
      </c>
      <c r="O99" s="86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5" t="s">
        <v>263</v>
      </c>
      <c r="AT99" s="225" t="s">
        <v>162</v>
      </c>
      <c r="AU99" s="225" t="s">
        <v>83</v>
      </c>
      <c r="AY99" s="19" t="s">
        <v>160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9" t="s">
        <v>81</v>
      </c>
      <c r="BK99" s="226">
        <f>ROUND(I99*H99,2)</f>
        <v>0</v>
      </c>
      <c r="BL99" s="19" t="s">
        <v>263</v>
      </c>
      <c r="BM99" s="225" t="s">
        <v>5960</v>
      </c>
    </row>
    <row r="100" s="2" customFormat="1">
      <c r="A100" s="40"/>
      <c r="B100" s="41"/>
      <c r="C100" s="42"/>
      <c r="D100" s="227" t="s">
        <v>169</v>
      </c>
      <c r="E100" s="42"/>
      <c r="F100" s="228" t="s">
        <v>5961</v>
      </c>
      <c r="G100" s="42"/>
      <c r="H100" s="42"/>
      <c r="I100" s="229"/>
      <c r="J100" s="42"/>
      <c r="K100" s="42"/>
      <c r="L100" s="46"/>
      <c r="M100" s="230"/>
      <c r="N100" s="231"/>
      <c r="O100" s="86"/>
      <c r="P100" s="86"/>
      <c r="Q100" s="86"/>
      <c r="R100" s="86"/>
      <c r="S100" s="86"/>
      <c r="T100" s="87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169</v>
      </c>
      <c r="AU100" s="19" t="s">
        <v>83</v>
      </c>
    </row>
    <row r="101" s="12" customFormat="1" ht="20.88" customHeight="1">
      <c r="A101" s="12"/>
      <c r="B101" s="198"/>
      <c r="C101" s="199"/>
      <c r="D101" s="200" t="s">
        <v>72</v>
      </c>
      <c r="E101" s="212" t="s">
        <v>5962</v>
      </c>
      <c r="F101" s="212" t="s">
        <v>5963</v>
      </c>
      <c r="G101" s="199"/>
      <c r="H101" s="199"/>
      <c r="I101" s="202"/>
      <c r="J101" s="213">
        <f>BK101</f>
        <v>0</v>
      </c>
      <c r="K101" s="199"/>
      <c r="L101" s="204"/>
      <c r="M101" s="205"/>
      <c r="N101" s="206"/>
      <c r="O101" s="206"/>
      <c r="P101" s="207">
        <f>SUM(P102:P148)</f>
        <v>0</v>
      </c>
      <c r="Q101" s="206"/>
      <c r="R101" s="207">
        <f>SUM(R102:R148)</f>
        <v>0.047530000000000003</v>
      </c>
      <c r="S101" s="206"/>
      <c r="T101" s="208">
        <f>SUM(T102:T148)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09" t="s">
        <v>83</v>
      </c>
      <c r="AT101" s="210" t="s">
        <v>72</v>
      </c>
      <c r="AU101" s="210" t="s">
        <v>83</v>
      </c>
      <c r="AY101" s="209" t="s">
        <v>160</v>
      </c>
      <c r="BK101" s="211">
        <f>SUM(BK102:BK148)</f>
        <v>0</v>
      </c>
    </row>
    <row r="102" s="2" customFormat="1" ht="24.15" customHeight="1">
      <c r="A102" s="40"/>
      <c r="B102" s="41"/>
      <c r="C102" s="214" t="s">
        <v>83</v>
      </c>
      <c r="D102" s="214" t="s">
        <v>162</v>
      </c>
      <c r="E102" s="215" t="s">
        <v>5964</v>
      </c>
      <c r="F102" s="216" t="s">
        <v>5965</v>
      </c>
      <c r="G102" s="217" t="s">
        <v>287</v>
      </c>
      <c r="H102" s="218">
        <v>27</v>
      </c>
      <c r="I102" s="219"/>
      <c r="J102" s="220">
        <f>ROUND(I102*H102,2)</f>
        <v>0</v>
      </c>
      <c r="K102" s="216" t="s">
        <v>166</v>
      </c>
      <c r="L102" s="46"/>
      <c r="M102" s="221" t="s">
        <v>19</v>
      </c>
      <c r="N102" s="222" t="s">
        <v>44</v>
      </c>
      <c r="O102" s="86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5" t="s">
        <v>263</v>
      </c>
      <c r="AT102" s="225" t="s">
        <v>162</v>
      </c>
      <c r="AU102" s="225" t="s">
        <v>181</v>
      </c>
      <c r="AY102" s="19" t="s">
        <v>160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9" t="s">
        <v>81</v>
      </c>
      <c r="BK102" s="226">
        <f>ROUND(I102*H102,2)</f>
        <v>0</v>
      </c>
      <c r="BL102" s="19" t="s">
        <v>263</v>
      </c>
      <c r="BM102" s="225" t="s">
        <v>5966</v>
      </c>
    </row>
    <row r="103" s="2" customFormat="1">
      <c r="A103" s="40"/>
      <c r="B103" s="41"/>
      <c r="C103" s="42"/>
      <c r="D103" s="227" t="s">
        <v>169</v>
      </c>
      <c r="E103" s="42"/>
      <c r="F103" s="228" t="s">
        <v>5967</v>
      </c>
      <c r="G103" s="42"/>
      <c r="H103" s="42"/>
      <c r="I103" s="229"/>
      <c r="J103" s="42"/>
      <c r="K103" s="42"/>
      <c r="L103" s="46"/>
      <c r="M103" s="230"/>
      <c r="N103" s="231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169</v>
      </c>
      <c r="AU103" s="19" t="s">
        <v>181</v>
      </c>
    </row>
    <row r="104" s="13" customFormat="1">
      <c r="A104" s="13"/>
      <c r="B104" s="232"/>
      <c r="C104" s="233"/>
      <c r="D104" s="234" t="s">
        <v>171</v>
      </c>
      <c r="E104" s="235" t="s">
        <v>19</v>
      </c>
      <c r="F104" s="236" t="s">
        <v>5968</v>
      </c>
      <c r="G104" s="233"/>
      <c r="H104" s="237">
        <v>27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171</v>
      </c>
      <c r="AU104" s="243" t="s">
        <v>181</v>
      </c>
      <c r="AV104" s="13" t="s">
        <v>83</v>
      </c>
      <c r="AW104" s="13" t="s">
        <v>35</v>
      </c>
      <c r="AX104" s="13" t="s">
        <v>81</v>
      </c>
      <c r="AY104" s="243" t="s">
        <v>160</v>
      </c>
    </row>
    <row r="105" s="2" customFormat="1" ht="24.15" customHeight="1">
      <c r="A105" s="40"/>
      <c r="B105" s="41"/>
      <c r="C105" s="255" t="s">
        <v>181</v>
      </c>
      <c r="D105" s="255" t="s">
        <v>242</v>
      </c>
      <c r="E105" s="256" t="s">
        <v>5124</v>
      </c>
      <c r="F105" s="257" t="s">
        <v>5125</v>
      </c>
      <c r="G105" s="258" t="s">
        <v>287</v>
      </c>
      <c r="H105" s="259">
        <v>27</v>
      </c>
      <c r="I105" s="260"/>
      <c r="J105" s="261">
        <f>ROUND(I105*H105,2)</f>
        <v>0</v>
      </c>
      <c r="K105" s="257" t="s">
        <v>166</v>
      </c>
      <c r="L105" s="262"/>
      <c r="M105" s="263" t="s">
        <v>19</v>
      </c>
      <c r="N105" s="264" t="s">
        <v>44</v>
      </c>
      <c r="O105" s="86"/>
      <c r="P105" s="223">
        <f>O105*H105</f>
        <v>0</v>
      </c>
      <c r="Q105" s="223">
        <v>5.0000000000000002E-05</v>
      </c>
      <c r="R105" s="223">
        <f>Q105*H105</f>
        <v>0.0013500000000000001</v>
      </c>
      <c r="S105" s="223">
        <v>0</v>
      </c>
      <c r="T105" s="224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5" t="s">
        <v>368</v>
      </c>
      <c r="AT105" s="225" t="s">
        <v>242</v>
      </c>
      <c r="AU105" s="225" t="s">
        <v>181</v>
      </c>
      <c r="AY105" s="19" t="s">
        <v>160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9" t="s">
        <v>81</v>
      </c>
      <c r="BK105" s="226">
        <f>ROUND(I105*H105,2)</f>
        <v>0</v>
      </c>
      <c r="BL105" s="19" t="s">
        <v>263</v>
      </c>
      <c r="BM105" s="225" t="s">
        <v>5969</v>
      </c>
    </row>
    <row r="106" s="2" customFormat="1" ht="24.15" customHeight="1">
      <c r="A106" s="40"/>
      <c r="B106" s="41"/>
      <c r="C106" s="214" t="s">
        <v>167</v>
      </c>
      <c r="D106" s="214" t="s">
        <v>162</v>
      </c>
      <c r="E106" s="215" t="s">
        <v>5970</v>
      </c>
      <c r="F106" s="216" t="s">
        <v>5971</v>
      </c>
      <c r="G106" s="217" t="s">
        <v>250</v>
      </c>
      <c r="H106" s="218">
        <v>3800</v>
      </c>
      <c r="I106" s="219"/>
      <c r="J106" s="220">
        <f>ROUND(I106*H106,2)</f>
        <v>0</v>
      </c>
      <c r="K106" s="216" t="s">
        <v>166</v>
      </c>
      <c r="L106" s="46"/>
      <c r="M106" s="221" t="s">
        <v>19</v>
      </c>
      <c r="N106" s="222" t="s">
        <v>44</v>
      </c>
      <c r="O106" s="86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5" t="s">
        <v>263</v>
      </c>
      <c r="AT106" s="225" t="s">
        <v>162</v>
      </c>
      <c r="AU106" s="225" t="s">
        <v>181</v>
      </c>
      <c r="AY106" s="19" t="s">
        <v>160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9" t="s">
        <v>81</v>
      </c>
      <c r="BK106" s="226">
        <f>ROUND(I106*H106,2)</f>
        <v>0</v>
      </c>
      <c r="BL106" s="19" t="s">
        <v>263</v>
      </c>
      <c r="BM106" s="225" t="s">
        <v>5972</v>
      </c>
    </row>
    <row r="107" s="2" customFormat="1">
      <c r="A107" s="40"/>
      <c r="B107" s="41"/>
      <c r="C107" s="42"/>
      <c r="D107" s="227" t="s">
        <v>169</v>
      </c>
      <c r="E107" s="42"/>
      <c r="F107" s="228" t="s">
        <v>5973</v>
      </c>
      <c r="G107" s="42"/>
      <c r="H107" s="42"/>
      <c r="I107" s="229"/>
      <c r="J107" s="42"/>
      <c r="K107" s="42"/>
      <c r="L107" s="46"/>
      <c r="M107" s="230"/>
      <c r="N107" s="231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169</v>
      </c>
      <c r="AU107" s="19" t="s">
        <v>181</v>
      </c>
    </row>
    <row r="108" s="2" customFormat="1" ht="49.05" customHeight="1">
      <c r="A108" s="40"/>
      <c r="B108" s="41"/>
      <c r="C108" s="255" t="s">
        <v>192</v>
      </c>
      <c r="D108" s="255" t="s">
        <v>242</v>
      </c>
      <c r="E108" s="256" t="s">
        <v>729</v>
      </c>
      <c r="F108" s="257" t="s">
        <v>5974</v>
      </c>
      <c r="G108" s="258" t="s">
        <v>250</v>
      </c>
      <c r="H108" s="259">
        <v>4560</v>
      </c>
      <c r="I108" s="260"/>
      <c r="J108" s="261">
        <f>ROUND(I108*H108,2)</f>
        <v>0</v>
      </c>
      <c r="K108" s="257" t="s">
        <v>19</v>
      </c>
      <c r="L108" s="262"/>
      <c r="M108" s="263" t="s">
        <v>19</v>
      </c>
      <c r="N108" s="264" t="s">
        <v>44</v>
      </c>
      <c r="O108" s="86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5" t="s">
        <v>368</v>
      </c>
      <c r="AT108" s="225" t="s">
        <v>242</v>
      </c>
      <c r="AU108" s="225" t="s">
        <v>181</v>
      </c>
      <c r="AY108" s="19" t="s">
        <v>160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9" t="s">
        <v>81</v>
      </c>
      <c r="BK108" s="226">
        <f>ROUND(I108*H108,2)</f>
        <v>0</v>
      </c>
      <c r="BL108" s="19" t="s">
        <v>263</v>
      </c>
      <c r="BM108" s="225" t="s">
        <v>5975</v>
      </c>
    </row>
    <row r="109" s="13" customFormat="1">
      <c r="A109" s="13"/>
      <c r="B109" s="232"/>
      <c r="C109" s="233"/>
      <c r="D109" s="234" t="s">
        <v>171</v>
      </c>
      <c r="E109" s="233"/>
      <c r="F109" s="236" t="s">
        <v>5976</v>
      </c>
      <c r="G109" s="233"/>
      <c r="H109" s="237">
        <v>4560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171</v>
      </c>
      <c r="AU109" s="243" t="s">
        <v>181</v>
      </c>
      <c r="AV109" s="13" t="s">
        <v>83</v>
      </c>
      <c r="AW109" s="13" t="s">
        <v>4</v>
      </c>
      <c r="AX109" s="13" t="s">
        <v>81</v>
      </c>
      <c r="AY109" s="243" t="s">
        <v>160</v>
      </c>
    </row>
    <row r="110" s="2" customFormat="1" ht="24.15" customHeight="1">
      <c r="A110" s="40"/>
      <c r="B110" s="41"/>
      <c r="C110" s="214" t="s">
        <v>198</v>
      </c>
      <c r="D110" s="214" t="s">
        <v>162</v>
      </c>
      <c r="E110" s="215" t="s">
        <v>5977</v>
      </c>
      <c r="F110" s="216" t="s">
        <v>5978</v>
      </c>
      <c r="G110" s="217" t="s">
        <v>287</v>
      </c>
      <c r="H110" s="218">
        <v>28</v>
      </c>
      <c r="I110" s="219"/>
      <c r="J110" s="220">
        <f>ROUND(I110*H110,2)</f>
        <v>0</v>
      </c>
      <c r="K110" s="216" t="s">
        <v>166</v>
      </c>
      <c r="L110" s="46"/>
      <c r="M110" s="221" t="s">
        <v>19</v>
      </c>
      <c r="N110" s="222" t="s">
        <v>44</v>
      </c>
      <c r="O110" s="86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5" t="s">
        <v>263</v>
      </c>
      <c r="AT110" s="225" t="s">
        <v>162</v>
      </c>
      <c r="AU110" s="225" t="s">
        <v>181</v>
      </c>
      <c r="AY110" s="19" t="s">
        <v>160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9" t="s">
        <v>81</v>
      </c>
      <c r="BK110" s="226">
        <f>ROUND(I110*H110,2)</f>
        <v>0</v>
      </c>
      <c r="BL110" s="19" t="s">
        <v>263</v>
      </c>
      <c r="BM110" s="225" t="s">
        <v>5979</v>
      </c>
    </row>
    <row r="111" s="2" customFormat="1">
      <c r="A111" s="40"/>
      <c r="B111" s="41"/>
      <c r="C111" s="42"/>
      <c r="D111" s="227" t="s">
        <v>169</v>
      </c>
      <c r="E111" s="42"/>
      <c r="F111" s="228" t="s">
        <v>5980</v>
      </c>
      <c r="G111" s="42"/>
      <c r="H111" s="42"/>
      <c r="I111" s="229"/>
      <c r="J111" s="42"/>
      <c r="K111" s="42"/>
      <c r="L111" s="46"/>
      <c r="M111" s="230"/>
      <c r="N111" s="231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169</v>
      </c>
      <c r="AU111" s="19" t="s">
        <v>181</v>
      </c>
    </row>
    <row r="112" s="2" customFormat="1" ht="62.7" customHeight="1">
      <c r="A112" s="40"/>
      <c r="B112" s="41"/>
      <c r="C112" s="255" t="s">
        <v>204</v>
      </c>
      <c r="D112" s="255" t="s">
        <v>242</v>
      </c>
      <c r="E112" s="256" t="s">
        <v>888</v>
      </c>
      <c r="F112" s="257" t="s">
        <v>5981</v>
      </c>
      <c r="G112" s="258" t="s">
        <v>287</v>
      </c>
      <c r="H112" s="259">
        <v>28</v>
      </c>
      <c r="I112" s="260"/>
      <c r="J112" s="261">
        <f>ROUND(I112*H112,2)</f>
        <v>0</v>
      </c>
      <c r="K112" s="257" t="s">
        <v>19</v>
      </c>
      <c r="L112" s="262"/>
      <c r="M112" s="263" t="s">
        <v>19</v>
      </c>
      <c r="N112" s="264" t="s">
        <v>44</v>
      </c>
      <c r="O112" s="86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5" t="s">
        <v>368</v>
      </c>
      <c r="AT112" s="225" t="s">
        <v>242</v>
      </c>
      <c r="AU112" s="225" t="s">
        <v>181</v>
      </c>
      <c r="AY112" s="19" t="s">
        <v>160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9" t="s">
        <v>81</v>
      </c>
      <c r="BK112" s="226">
        <f>ROUND(I112*H112,2)</f>
        <v>0</v>
      </c>
      <c r="BL112" s="19" t="s">
        <v>263</v>
      </c>
      <c r="BM112" s="225" t="s">
        <v>5982</v>
      </c>
    </row>
    <row r="113" s="2" customFormat="1" ht="16.5" customHeight="1">
      <c r="A113" s="40"/>
      <c r="B113" s="41"/>
      <c r="C113" s="214" t="s">
        <v>210</v>
      </c>
      <c r="D113" s="214" t="s">
        <v>162</v>
      </c>
      <c r="E113" s="215" t="s">
        <v>5983</v>
      </c>
      <c r="F113" s="216" t="s">
        <v>5984</v>
      </c>
      <c r="G113" s="217" t="s">
        <v>287</v>
      </c>
      <c r="H113" s="218">
        <v>1</v>
      </c>
      <c r="I113" s="219"/>
      <c r="J113" s="220">
        <f>ROUND(I113*H113,2)</f>
        <v>0</v>
      </c>
      <c r="K113" s="216" t="s">
        <v>166</v>
      </c>
      <c r="L113" s="46"/>
      <c r="M113" s="221" t="s">
        <v>19</v>
      </c>
      <c r="N113" s="222" t="s">
        <v>44</v>
      </c>
      <c r="O113" s="86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5" t="s">
        <v>263</v>
      </c>
      <c r="AT113" s="225" t="s">
        <v>162</v>
      </c>
      <c r="AU113" s="225" t="s">
        <v>181</v>
      </c>
      <c r="AY113" s="19" t="s">
        <v>160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9" t="s">
        <v>81</v>
      </c>
      <c r="BK113" s="226">
        <f>ROUND(I113*H113,2)</f>
        <v>0</v>
      </c>
      <c r="BL113" s="19" t="s">
        <v>263</v>
      </c>
      <c r="BM113" s="225" t="s">
        <v>5985</v>
      </c>
    </row>
    <row r="114" s="2" customFormat="1">
      <c r="A114" s="40"/>
      <c r="B114" s="41"/>
      <c r="C114" s="42"/>
      <c r="D114" s="227" t="s">
        <v>169</v>
      </c>
      <c r="E114" s="42"/>
      <c r="F114" s="228" t="s">
        <v>5986</v>
      </c>
      <c r="G114" s="42"/>
      <c r="H114" s="42"/>
      <c r="I114" s="229"/>
      <c r="J114" s="42"/>
      <c r="K114" s="42"/>
      <c r="L114" s="46"/>
      <c r="M114" s="230"/>
      <c r="N114" s="231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169</v>
      </c>
      <c r="AU114" s="19" t="s">
        <v>181</v>
      </c>
    </row>
    <row r="115" s="2" customFormat="1" ht="49.05" customHeight="1">
      <c r="A115" s="40"/>
      <c r="B115" s="41"/>
      <c r="C115" s="255" t="s">
        <v>217</v>
      </c>
      <c r="D115" s="255" t="s">
        <v>242</v>
      </c>
      <c r="E115" s="256" t="s">
        <v>445</v>
      </c>
      <c r="F115" s="257" t="s">
        <v>5987</v>
      </c>
      <c r="G115" s="258" t="s">
        <v>287</v>
      </c>
      <c r="H115" s="259">
        <v>1</v>
      </c>
      <c r="I115" s="260"/>
      <c r="J115" s="261">
        <f>ROUND(I115*H115,2)</f>
        <v>0</v>
      </c>
      <c r="K115" s="257" t="s">
        <v>19</v>
      </c>
      <c r="L115" s="262"/>
      <c r="M115" s="263" t="s">
        <v>19</v>
      </c>
      <c r="N115" s="264" t="s">
        <v>44</v>
      </c>
      <c r="O115" s="86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5" t="s">
        <v>1809</v>
      </c>
      <c r="AT115" s="225" t="s">
        <v>242</v>
      </c>
      <c r="AU115" s="225" t="s">
        <v>181</v>
      </c>
      <c r="AY115" s="19" t="s">
        <v>160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9" t="s">
        <v>81</v>
      </c>
      <c r="BK115" s="226">
        <f>ROUND(I115*H115,2)</f>
        <v>0</v>
      </c>
      <c r="BL115" s="19" t="s">
        <v>1809</v>
      </c>
      <c r="BM115" s="225" t="s">
        <v>5988</v>
      </c>
    </row>
    <row r="116" s="2" customFormat="1" ht="16.5" customHeight="1">
      <c r="A116" s="40"/>
      <c r="B116" s="41"/>
      <c r="C116" s="214" t="s">
        <v>223</v>
      </c>
      <c r="D116" s="214" t="s">
        <v>162</v>
      </c>
      <c r="E116" s="215" t="s">
        <v>5989</v>
      </c>
      <c r="F116" s="216" t="s">
        <v>5990</v>
      </c>
      <c r="G116" s="217" t="s">
        <v>287</v>
      </c>
      <c r="H116" s="218">
        <v>3</v>
      </c>
      <c r="I116" s="219"/>
      <c r="J116" s="220">
        <f>ROUND(I116*H116,2)</f>
        <v>0</v>
      </c>
      <c r="K116" s="216" t="s">
        <v>166</v>
      </c>
      <c r="L116" s="46"/>
      <c r="M116" s="221" t="s">
        <v>19</v>
      </c>
      <c r="N116" s="222" t="s">
        <v>44</v>
      </c>
      <c r="O116" s="86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5" t="s">
        <v>263</v>
      </c>
      <c r="AT116" s="225" t="s">
        <v>162</v>
      </c>
      <c r="AU116" s="225" t="s">
        <v>181</v>
      </c>
      <c r="AY116" s="19" t="s">
        <v>160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9" t="s">
        <v>81</v>
      </c>
      <c r="BK116" s="226">
        <f>ROUND(I116*H116,2)</f>
        <v>0</v>
      </c>
      <c r="BL116" s="19" t="s">
        <v>263</v>
      </c>
      <c r="BM116" s="225" t="s">
        <v>5991</v>
      </c>
    </row>
    <row r="117" s="2" customFormat="1">
      <c r="A117" s="40"/>
      <c r="B117" s="41"/>
      <c r="C117" s="42"/>
      <c r="D117" s="227" t="s">
        <v>169</v>
      </c>
      <c r="E117" s="42"/>
      <c r="F117" s="228" t="s">
        <v>5992</v>
      </c>
      <c r="G117" s="42"/>
      <c r="H117" s="42"/>
      <c r="I117" s="229"/>
      <c r="J117" s="42"/>
      <c r="K117" s="42"/>
      <c r="L117" s="46"/>
      <c r="M117" s="230"/>
      <c r="N117" s="231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169</v>
      </c>
      <c r="AU117" s="19" t="s">
        <v>181</v>
      </c>
    </row>
    <row r="118" s="2" customFormat="1" ht="78" customHeight="1">
      <c r="A118" s="40"/>
      <c r="B118" s="41"/>
      <c r="C118" s="255" t="s">
        <v>229</v>
      </c>
      <c r="D118" s="255" t="s">
        <v>242</v>
      </c>
      <c r="E118" s="256" t="s">
        <v>5993</v>
      </c>
      <c r="F118" s="257" t="s">
        <v>5994</v>
      </c>
      <c r="G118" s="258" t="s">
        <v>287</v>
      </c>
      <c r="H118" s="259">
        <v>3</v>
      </c>
      <c r="I118" s="260"/>
      <c r="J118" s="261">
        <f>ROUND(I118*H118,2)</f>
        <v>0</v>
      </c>
      <c r="K118" s="257" t="s">
        <v>19</v>
      </c>
      <c r="L118" s="262"/>
      <c r="M118" s="263" t="s">
        <v>19</v>
      </c>
      <c r="N118" s="264" t="s">
        <v>44</v>
      </c>
      <c r="O118" s="86"/>
      <c r="P118" s="223">
        <f>O118*H118</f>
        <v>0</v>
      </c>
      <c r="Q118" s="223">
        <v>0.002</v>
      </c>
      <c r="R118" s="223">
        <f>Q118*H118</f>
        <v>0.0060000000000000001</v>
      </c>
      <c r="S118" s="223">
        <v>0</v>
      </c>
      <c r="T118" s="224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5" t="s">
        <v>368</v>
      </c>
      <c r="AT118" s="225" t="s">
        <v>242</v>
      </c>
      <c r="AU118" s="225" t="s">
        <v>181</v>
      </c>
      <c r="AY118" s="19" t="s">
        <v>160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9" t="s">
        <v>81</v>
      </c>
      <c r="BK118" s="226">
        <f>ROUND(I118*H118,2)</f>
        <v>0</v>
      </c>
      <c r="BL118" s="19" t="s">
        <v>263</v>
      </c>
      <c r="BM118" s="225" t="s">
        <v>5995</v>
      </c>
    </row>
    <row r="119" s="2" customFormat="1" ht="16.5" customHeight="1">
      <c r="A119" s="40"/>
      <c r="B119" s="41"/>
      <c r="C119" s="214" t="s">
        <v>8</v>
      </c>
      <c r="D119" s="214" t="s">
        <v>162</v>
      </c>
      <c r="E119" s="215" t="s">
        <v>5996</v>
      </c>
      <c r="F119" s="216" t="s">
        <v>5997</v>
      </c>
      <c r="G119" s="217" t="s">
        <v>287</v>
      </c>
      <c r="H119" s="218">
        <v>1</v>
      </c>
      <c r="I119" s="219"/>
      <c r="J119" s="220">
        <f>ROUND(I119*H119,2)</f>
        <v>0</v>
      </c>
      <c r="K119" s="216" t="s">
        <v>166</v>
      </c>
      <c r="L119" s="46"/>
      <c r="M119" s="221" t="s">
        <v>19</v>
      </c>
      <c r="N119" s="222" t="s">
        <v>44</v>
      </c>
      <c r="O119" s="86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5" t="s">
        <v>263</v>
      </c>
      <c r="AT119" s="225" t="s">
        <v>162</v>
      </c>
      <c r="AU119" s="225" t="s">
        <v>181</v>
      </c>
      <c r="AY119" s="19" t="s">
        <v>160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9" t="s">
        <v>81</v>
      </c>
      <c r="BK119" s="226">
        <f>ROUND(I119*H119,2)</f>
        <v>0</v>
      </c>
      <c r="BL119" s="19" t="s">
        <v>263</v>
      </c>
      <c r="BM119" s="225" t="s">
        <v>5998</v>
      </c>
    </row>
    <row r="120" s="2" customFormat="1">
      <c r="A120" s="40"/>
      <c r="B120" s="41"/>
      <c r="C120" s="42"/>
      <c r="D120" s="227" t="s">
        <v>169</v>
      </c>
      <c r="E120" s="42"/>
      <c r="F120" s="228" t="s">
        <v>5999</v>
      </c>
      <c r="G120" s="42"/>
      <c r="H120" s="42"/>
      <c r="I120" s="229"/>
      <c r="J120" s="42"/>
      <c r="K120" s="42"/>
      <c r="L120" s="46"/>
      <c r="M120" s="230"/>
      <c r="N120" s="231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169</v>
      </c>
      <c r="AU120" s="19" t="s">
        <v>181</v>
      </c>
    </row>
    <row r="121" s="2" customFormat="1" ht="24.15" customHeight="1">
      <c r="A121" s="40"/>
      <c r="B121" s="41"/>
      <c r="C121" s="255" t="s">
        <v>241</v>
      </c>
      <c r="D121" s="255" t="s">
        <v>242</v>
      </c>
      <c r="E121" s="256" t="s">
        <v>6000</v>
      </c>
      <c r="F121" s="257" t="s">
        <v>6001</v>
      </c>
      <c r="G121" s="258" t="s">
        <v>287</v>
      </c>
      <c r="H121" s="259">
        <v>1</v>
      </c>
      <c r="I121" s="260"/>
      <c r="J121" s="261">
        <f>ROUND(I121*H121,2)</f>
        <v>0</v>
      </c>
      <c r="K121" s="257" t="s">
        <v>166</v>
      </c>
      <c r="L121" s="262"/>
      <c r="M121" s="263" t="s">
        <v>19</v>
      </c>
      <c r="N121" s="264" t="s">
        <v>44</v>
      </c>
      <c r="O121" s="86"/>
      <c r="P121" s="223">
        <f>O121*H121</f>
        <v>0</v>
      </c>
      <c r="Q121" s="223">
        <v>0.002</v>
      </c>
      <c r="R121" s="223">
        <f>Q121*H121</f>
        <v>0.002</v>
      </c>
      <c r="S121" s="223">
        <v>0</v>
      </c>
      <c r="T121" s="224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5" t="s">
        <v>368</v>
      </c>
      <c r="AT121" s="225" t="s">
        <v>242</v>
      </c>
      <c r="AU121" s="225" t="s">
        <v>181</v>
      </c>
      <c r="AY121" s="19" t="s">
        <v>160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9" t="s">
        <v>81</v>
      </c>
      <c r="BK121" s="226">
        <f>ROUND(I121*H121,2)</f>
        <v>0</v>
      </c>
      <c r="BL121" s="19" t="s">
        <v>263</v>
      </c>
      <c r="BM121" s="225" t="s">
        <v>6002</v>
      </c>
    </row>
    <row r="122" s="2" customFormat="1" ht="16.5" customHeight="1">
      <c r="A122" s="40"/>
      <c r="B122" s="41"/>
      <c r="C122" s="214" t="s">
        <v>247</v>
      </c>
      <c r="D122" s="214" t="s">
        <v>162</v>
      </c>
      <c r="E122" s="215" t="s">
        <v>6003</v>
      </c>
      <c r="F122" s="216" t="s">
        <v>6004</v>
      </c>
      <c r="G122" s="217" t="s">
        <v>287</v>
      </c>
      <c r="H122" s="218">
        <v>5</v>
      </c>
      <c r="I122" s="219"/>
      <c r="J122" s="220">
        <f>ROUND(I122*H122,2)</f>
        <v>0</v>
      </c>
      <c r="K122" s="216" t="s">
        <v>166</v>
      </c>
      <c r="L122" s="46"/>
      <c r="M122" s="221" t="s">
        <v>19</v>
      </c>
      <c r="N122" s="222" t="s">
        <v>44</v>
      </c>
      <c r="O122" s="86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5" t="s">
        <v>263</v>
      </c>
      <c r="AT122" s="225" t="s">
        <v>162</v>
      </c>
      <c r="AU122" s="225" t="s">
        <v>181</v>
      </c>
      <c r="AY122" s="19" t="s">
        <v>160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9" t="s">
        <v>81</v>
      </c>
      <c r="BK122" s="226">
        <f>ROUND(I122*H122,2)</f>
        <v>0</v>
      </c>
      <c r="BL122" s="19" t="s">
        <v>263</v>
      </c>
      <c r="BM122" s="225" t="s">
        <v>6005</v>
      </c>
    </row>
    <row r="123" s="2" customFormat="1">
      <c r="A123" s="40"/>
      <c r="B123" s="41"/>
      <c r="C123" s="42"/>
      <c r="D123" s="227" t="s">
        <v>169</v>
      </c>
      <c r="E123" s="42"/>
      <c r="F123" s="228" t="s">
        <v>6006</v>
      </c>
      <c r="G123" s="42"/>
      <c r="H123" s="42"/>
      <c r="I123" s="229"/>
      <c r="J123" s="42"/>
      <c r="K123" s="42"/>
      <c r="L123" s="46"/>
      <c r="M123" s="230"/>
      <c r="N123" s="231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169</v>
      </c>
      <c r="AU123" s="19" t="s">
        <v>181</v>
      </c>
    </row>
    <row r="124" s="2" customFormat="1" ht="21.75" customHeight="1">
      <c r="A124" s="40"/>
      <c r="B124" s="41"/>
      <c r="C124" s="255" t="s">
        <v>254</v>
      </c>
      <c r="D124" s="255" t="s">
        <v>242</v>
      </c>
      <c r="E124" s="256" t="s">
        <v>6007</v>
      </c>
      <c r="F124" s="257" t="s">
        <v>6008</v>
      </c>
      <c r="G124" s="258" t="s">
        <v>287</v>
      </c>
      <c r="H124" s="259">
        <v>1</v>
      </c>
      <c r="I124" s="260"/>
      <c r="J124" s="261">
        <f>ROUND(I124*H124,2)</f>
        <v>0</v>
      </c>
      <c r="K124" s="257" t="s">
        <v>166</v>
      </c>
      <c r="L124" s="262"/>
      <c r="M124" s="263" t="s">
        <v>19</v>
      </c>
      <c r="N124" s="264" t="s">
        <v>44</v>
      </c>
      <c r="O124" s="86"/>
      <c r="P124" s="223">
        <f>O124*H124</f>
        <v>0</v>
      </c>
      <c r="Q124" s="223">
        <v>0.00010000000000000001</v>
      </c>
      <c r="R124" s="223">
        <f>Q124*H124</f>
        <v>0.00010000000000000001</v>
      </c>
      <c r="S124" s="223">
        <v>0</v>
      </c>
      <c r="T124" s="224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5" t="s">
        <v>368</v>
      </c>
      <c r="AT124" s="225" t="s">
        <v>242</v>
      </c>
      <c r="AU124" s="225" t="s">
        <v>181</v>
      </c>
      <c r="AY124" s="19" t="s">
        <v>160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9" t="s">
        <v>81</v>
      </c>
      <c r="BK124" s="226">
        <f>ROUND(I124*H124,2)</f>
        <v>0</v>
      </c>
      <c r="BL124" s="19" t="s">
        <v>263</v>
      </c>
      <c r="BM124" s="225" t="s">
        <v>6009</v>
      </c>
    </row>
    <row r="125" s="2" customFormat="1" ht="16.5" customHeight="1">
      <c r="A125" s="40"/>
      <c r="B125" s="41"/>
      <c r="C125" s="214" t="s">
        <v>263</v>
      </c>
      <c r="D125" s="214" t="s">
        <v>162</v>
      </c>
      <c r="E125" s="215" t="s">
        <v>6010</v>
      </c>
      <c r="F125" s="216" t="s">
        <v>6011</v>
      </c>
      <c r="G125" s="217" t="s">
        <v>287</v>
      </c>
      <c r="H125" s="218">
        <v>5</v>
      </c>
      <c r="I125" s="219"/>
      <c r="J125" s="220">
        <f>ROUND(I125*H125,2)</f>
        <v>0</v>
      </c>
      <c r="K125" s="216" t="s">
        <v>166</v>
      </c>
      <c r="L125" s="46"/>
      <c r="M125" s="221" t="s">
        <v>19</v>
      </c>
      <c r="N125" s="222" t="s">
        <v>44</v>
      </c>
      <c r="O125" s="86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5" t="s">
        <v>263</v>
      </c>
      <c r="AT125" s="225" t="s">
        <v>162</v>
      </c>
      <c r="AU125" s="225" t="s">
        <v>181</v>
      </c>
      <c r="AY125" s="19" t="s">
        <v>160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9" t="s">
        <v>81</v>
      </c>
      <c r="BK125" s="226">
        <f>ROUND(I125*H125,2)</f>
        <v>0</v>
      </c>
      <c r="BL125" s="19" t="s">
        <v>263</v>
      </c>
      <c r="BM125" s="225" t="s">
        <v>6012</v>
      </c>
    </row>
    <row r="126" s="2" customFormat="1">
      <c r="A126" s="40"/>
      <c r="B126" s="41"/>
      <c r="C126" s="42"/>
      <c r="D126" s="227" t="s">
        <v>169</v>
      </c>
      <c r="E126" s="42"/>
      <c r="F126" s="228" t="s">
        <v>6013</v>
      </c>
      <c r="G126" s="42"/>
      <c r="H126" s="42"/>
      <c r="I126" s="229"/>
      <c r="J126" s="42"/>
      <c r="K126" s="42"/>
      <c r="L126" s="46"/>
      <c r="M126" s="230"/>
      <c r="N126" s="231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169</v>
      </c>
      <c r="AU126" s="19" t="s">
        <v>181</v>
      </c>
    </row>
    <row r="127" s="2" customFormat="1" ht="24.15" customHeight="1">
      <c r="A127" s="40"/>
      <c r="B127" s="41"/>
      <c r="C127" s="255" t="s">
        <v>272</v>
      </c>
      <c r="D127" s="255" t="s">
        <v>242</v>
      </c>
      <c r="E127" s="256" t="s">
        <v>880</v>
      </c>
      <c r="F127" s="257" t="s">
        <v>6014</v>
      </c>
      <c r="G127" s="258" t="s">
        <v>287</v>
      </c>
      <c r="H127" s="259">
        <v>5</v>
      </c>
      <c r="I127" s="260"/>
      <c r="J127" s="261">
        <f>ROUND(I127*H127,2)</f>
        <v>0</v>
      </c>
      <c r="K127" s="257" t="s">
        <v>19</v>
      </c>
      <c r="L127" s="262"/>
      <c r="M127" s="263" t="s">
        <v>19</v>
      </c>
      <c r="N127" s="264" t="s">
        <v>44</v>
      </c>
      <c r="O127" s="86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5" t="s">
        <v>368</v>
      </c>
      <c r="AT127" s="225" t="s">
        <v>242</v>
      </c>
      <c r="AU127" s="225" t="s">
        <v>181</v>
      </c>
      <c r="AY127" s="19" t="s">
        <v>160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9" t="s">
        <v>81</v>
      </c>
      <c r="BK127" s="226">
        <f>ROUND(I127*H127,2)</f>
        <v>0</v>
      </c>
      <c r="BL127" s="19" t="s">
        <v>263</v>
      </c>
      <c r="BM127" s="225" t="s">
        <v>6015</v>
      </c>
    </row>
    <row r="128" s="2" customFormat="1" ht="24.15" customHeight="1">
      <c r="A128" s="40"/>
      <c r="B128" s="41"/>
      <c r="C128" s="214" t="s">
        <v>277</v>
      </c>
      <c r="D128" s="214" t="s">
        <v>162</v>
      </c>
      <c r="E128" s="215" t="s">
        <v>6016</v>
      </c>
      <c r="F128" s="216" t="s">
        <v>6017</v>
      </c>
      <c r="G128" s="217" t="s">
        <v>287</v>
      </c>
      <c r="H128" s="218">
        <v>7</v>
      </c>
      <c r="I128" s="219"/>
      <c r="J128" s="220">
        <f>ROUND(I128*H128,2)</f>
        <v>0</v>
      </c>
      <c r="K128" s="216" t="s">
        <v>166</v>
      </c>
      <c r="L128" s="46"/>
      <c r="M128" s="221" t="s">
        <v>19</v>
      </c>
      <c r="N128" s="222" t="s">
        <v>44</v>
      </c>
      <c r="O128" s="86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5" t="s">
        <v>263</v>
      </c>
      <c r="AT128" s="225" t="s">
        <v>162</v>
      </c>
      <c r="AU128" s="225" t="s">
        <v>181</v>
      </c>
      <c r="AY128" s="19" t="s">
        <v>160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9" t="s">
        <v>81</v>
      </c>
      <c r="BK128" s="226">
        <f>ROUND(I128*H128,2)</f>
        <v>0</v>
      </c>
      <c r="BL128" s="19" t="s">
        <v>263</v>
      </c>
      <c r="BM128" s="225" t="s">
        <v>6018</v>
      </c>
    </row>
    <row r="129" s="2" customFormat="1">
      <c r="A129" s="40"/>
      <c r="B129" s="41"/>
      <c r="C129" s="42"/>
      <c r="D129" s="227" t="s">
        <v>169</v>
      </c>
      <c r="E129" s="42"/>
      <c r="F129" s="228" t="s">
        <v>6019</v>
      </c>
      <c r="G129" s="42"/>
      <c r="H129" s="42"/>
      <c r="I129" s="229"/>
      <c r="J129" s="42"/>
      <c r="K129" s="42"/>
      <c r="L129" s="46"/>
      <c r="M129" s="230"/>
      <c r="N129" s="231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169</v>
      </c>
      <c r="AU129" s="19" t="s">
        <v>181</v>
      </c>
    </row>
    <row r="130" s="2" customFormat="1" ht="49.05" customHeight="1">
      <c r="A130" s="40"/>
      <c r="B130" s="41"/>
      <c r="C130" s="255" t="s">
        <v>284</v>
      </c>
      <c r="D130" s="255" t="s">
        <v>242</v>
      </c>
      <c r="E130" s="256" t="s">
        <v>6020</v>
      </c>
      <c r="F130" s="257" t="s">
        <v>6021</v>
      </c>
      <c r="G130" s="258" t="s">
        <v>287</v>
      </c>
      <c r="H130" s="259">
        <v>7</v>
      </c>
      <c r="I130" s="260"/>
      <c r="J130" s="261">
        <f>ROUND(I130*H130,2)</f>
        <v>0</v>
      </c>
      <c r="K130" s="257" t="s">
        <v>19</v>
      </c>
      <c r="L130" s="262"/>
      <c r="M130" s="263" t="s">
        <v>19</v>
      </c>
      <c r="N130" s="264" t="s">
        <v>44</v>
      </c>
      <c r="O130" s="86"/>
      <c r="P130" s="223">
        <f>O130*H130</f>
        <v>0</v>
      </c>
      <c r="Q130" s="223">
        <v>0.00064000000000000005</v>
      </c>
      <c r="R130" s="223">
        <f>Q130*H130</f>
        <v>0.0044800000000000005</v>
      </c>
      <c r="S130" s="223">
        <v>0</v>
      </c>
      <c r="T130" s="224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5" t="s">
        <v>368</v>
      </c>
      <c r="AT130" s="225" t="s">
        <v>242</v>
      </c>
      <c r="AU130" s="225" t="s">
        <v>181</v>
      </c>
      <c r="AY130" s="19" t="s">
        <v>160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9" t="s">
        <v>81</v>
      </c>
      <c r="BK130" s="226">
        <f>ROUND(I130*H130,2)</f>
        <v>0</v>
      </c>
      <c r="BL130" s="19" t="s">
        <v>263</v>
      </c>
      <c r="BM130" s="225" t="s">
        <v>6022</v>
      </c>
    </row>
    <row r="131" s="2" customFormat="1" ht="16.5" customHeight="1">
      <c r="A131" s="40"/>
      <c r="B131" s="41"/>
      <c r="C131" s="214" t="s">
        <v>291</v>
      </c>
      <c r="D131" s="214" t="s">
        <v>162</v>
      </c>
      <c r="E131" s="215" t="s">
        <v>6023</v>
      </c>
      <c r="F131" s="216" t="s">
        <v>6024</v>
      </c>
      <c r="G131" s="217" t="s">
        <v>287</v>
      </c>
      <c r="H131" s="218">
        <v>27</v>
      </c>
      <c r="I131" s="219"/>
      <c r="J131" s="220">
        <f>ROUND(I131*H131,2)</f>
        <v>0</v>
      </c>
      <c r="K131" s="216" t="s">
        <v>166</v>
      </c>
      <c r="L131" s="46"/>
      <c r="M131" s="221" t="s">
        <v>19</v>
      </c>
      <c r="N131" s="222" t="s">
        <v>44</v>
      </c>
      <c r="O131" s="86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5" t="s">
        <v>263</v>
      </c>
      <c r="AT131" s="225" t="s">
        <v>162</v>
      </c>
      <c r="AU131" s="225" t="s">
        <v>181</v>
      </c>
      <c r="AY131" s="19" t="s">
        <v>160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9" t="s">
        <v>81</v>
      </c>
      <c r="BK131" s="226">
        <f>ROUND(I131*H131,2)</f>
        <v>0</v>
      </c>
      <c r="BL131" s="19" t="s">
        <v>263</v>
      </c>
      <c r="BM131" s="225" t="s">
        <v>6025</v>
      </c>
    </row>
    <row r="132" s="2" customFormat="1">
      <c r="A132" s="40"/>
      <c r="B132" s="41"/>
      <c r="C132" s="42"/>
      <c r="D132" s="227" t="s">
        <v>169</v>
      </c>
      <c r="E132" s="42"/>
      <c r="F132" s="228" t="s">
        <v>6026</v>
      </c>
      <c r="G132" s="42"/>
      <c r="H132" s="42"/>
      <c r="I132" s="229"/>
      <c r="J132" s="42"/>
      <c r="K132" s="42"/>
      <c r="L132" s="46"/>
      <c r="M132" s="230"/>
      <c r="N132" s="231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169</v>
      </c>
      <c r="AU132" s="19" t="s">
        <v>181</v>
      </c>
    </row>
    <row r="133" s="13" customFormat="1">
      <c r="A133" s="13"/>
      <c r="B133" s="232"/>
      <c r="C133" s="233"/>
      <c r="D133" s="234" t="s">
        <v>171</v>
      </c>
      <c r="E133" s="235" t="s">
        <v>19</v>
      </c>
      <c r="F133" s="236" t="s">
        <v>6027</v>
      </c>
      <c r="G133" s="233"/>
      <c r="H133" s="237">
        <v>27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171</v>
      </c>
      <c r="AU133" s="243" t="s">
        <v>181</v>
      </c>
      <c r="AV133" s="13" t="s">
        <v>83</v>
      </c>
      <c r="AW133" s="13" t="s">
        <v>35</v>
      </c>
      <c r="AX133" s="13" t="s">
        <v>81</v>
      </c>
      <c r="AY133" s="243" t="s">
        <v>160</v>
      </c>
    </row>
    <row r="134" s="2" customFormat="1" ht="33" customHeight="1">
      <c r="A134" s="40"/>
      <c r="B134" s="41"/>
      <c r="C134" s="255" t="s">
        <v>7</v>
      </c>
      <c r="D134" s="255" t="s">
        <v>242</v>
      </c>
      <c r="E134" s="256" t="s">
        <v>866</v>
      </c>
      <c r="F134" s="257" t="s">
        <v>6028</v>
      </c>
      <c r="G134" s="258" t="s">
        <v>287</v>
      </c>
      <c r="H134" s="259">
        <v>14</v>
      </c>
      <c r="I134" s="260"/>
      <c r="J134" s="261">
        <f>ROUND(I134*H134,2)</f>
        <v>0</v>
      </c>
      <c r="K134" s="257" t="s">
        <v>19</v>
      </c>
      <c r="L134" s="262"/>
      <c r="M134" s="263" t="s">
        <v>19</v>
      </c>
      <c r="N134" s="264" t="s">
        <v>44</v>
      </c>
      <c r="O134" s="86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5" t="s">
        <v>368</v>
      </c>
      <c r="AT134" s="225" t="s">
        <v>242</v>
      </c>
      <c r="AU134" s="225" t="s">
        <v>181</v>
      </c>
      <c r="AY134" s="19" t="s">
        <v>160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9" t="s">
        <v>81</v>
      </c>
      <c r="BK134" s="226">
        <f>ROUND(I134*H134,2)</f>
        <v>0</v>
      </c>
      <c r="BL134" s="19" t="s">
        <v>263</v>
      </c>
      <c r="BM134" s="225" t="s">
        <v>6029</v>
      </c>
    </row>
    <row r="135" s="2" customFormat="1" ht="24.15" customHeight="1">
      <c r="A135" s="40"/>
      <c r="B135" s="41"/>
      <c r="C135" s="255" t="s">
        <v>302</v>
      </c>
      <c r="D135" s="255" t="s">
        <v>242</v>
      </c>
      <c r="E135" s="256" t="s">
        <v>857</v>
      </c>
      <c r="F135" s="257" t="s">
        <v>6030</v>
      </c>
      <c r="G135" s="258" t="s">
        <v>287</v>
      </c>
      <c r="H135" s="259">
        <v>13</v>
      </c>
      <c r="I135" s="260"/>
      <c r="J135" s="261">
        <f>ROUND(I135*H135,2)</f>
        <v>0</v>
      </c>
      <c r="K135" s="257" t="s">
        <v>19</v>
      </c>
      <c r="L135" s="262"/>
      <c r="M135" s="263" t="s">
        <v>19</v>
      </c>
      <c r="N135" s="264" t="s">
        <v>44</v>
      </c>
      <c r="O135" s="86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5" t="s">
        <v>368</v>
      </c>
      <c r="AT135" s="225" t="s">
        <v>242</v>
      </c>
      <c r="AU135" s="225" t="s">
        <v>181</v>
      </c>
      <c r="AY135" s="19" t="s">
        <v>160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9" t="s">
        <v>81</v>
      </c>
      <c r="BK135" s="226">
        <f>ROUND(I135*H135,2)</f>
        <v>0</v>
      </c>
      <c r="BL135" s="19" t="s">
        <v>263</v>
      </c>
      <c r="BM135" s="225" t="s">
        <v>6031</v>
      </c>
    </row>
    <row r="136" s="2" customFormat="1" ht="16.5" customHeight="1">
      <c r="A136" s="40"/>
      <c r="B136" s="41"/>
      <c r="C136" s="255" t="s">
        <v>316</v>
      </c>
      <c r="D136" s="255" t="s">
        <v>242</v>
      </c>
      <c r="E136" s="256" t="s">
        <v>719</v>
      </c>
      <c r="F136" s="257" t="s">
        <v>6032</v>
      </c>
      <c r="G136" s="258" t="s">
        <v>287</v>
      </c>
      <c r="H136" s="259">
        <v>7</v>
      </c>
      <c r="I136" s="260"/>
      <c r="J136" s="261">
        <f>ROUND(I136*H136,2)</f>
        <v>0</v>
      </c>
      <c r="K136" s="257" t="s">
        <v>19</v>
      </c>
      <c r="L136" s="262"/>
      <c r="M136" s="263" t="s">
        <v>19</v>
      </c>
      <c r="N136" s="264" t="s">
        <v>44</v>
      </c>
      <c r="O136" s="86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5" t="s">
        <v>368</v>
      </c>
      <c r="AT136" s="225" t="s">
        <v>242</v>
      </c>
      <c r="AU136" s="225" t="s">
        <v>181</v>
      </c>
      <c r="AY136" s="19" t="s">
        <v>160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9" t="s">
        <v>81</v>
      </c>
      <c r="BK136" s="226">
        <f>ROUND(I136*H136,2)</f>
        <v>0</v>
      </c>
      <c r="BL136" s="19" t="s">
        <v>263</v>
      </c>
      <c r="BM136" s="225" t="s">
        <v>6033</v>
      </c>
    </row>
    <row r="137" s="2" customFormat="1" ht="16.5" customHeight="1">
      <c r="A137" s="40"/>
      <c r="B137" s="41"/>
      <c r="C137" s="255" t="s">
        <v>321</v>
      </c>
      <c r="D137" s="255" t="s">
        <v>242</v>
      </c>
      <c r="E137" s="256" t="s">
        <v>625</v>
      </c>
      <c r="F137" s="257" t="s">
        <v>6034</v>
      </c>
      <c r="G137" s="258" t="s">
        <v>287</v>
      </c>
      <c r="H137" s="259">
        <v>3</v>
      </c>
      <c r="I137" s="260"/>
      <c r="J137" s="261">
        <f>ROUND(I137*H137,2)</f>
        <v>0</v>
      </c>
      <c r="K137" s="257" t="s">
        <v>19</v>
      </c>
      <c r="L137" s="262"/>
      <c r="M137" s="263" t="s">
        <v>19</v>
      </c>
      <c r="N137" s="264" t="s">
        <v>44</v>
      </c>
      <c r="O137" s="86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5" t="s">
        <v>368</v>
      </c>
      <c r="AT137" s="225" t="s">
        <v>242</v>
      </c>
      <c r="AU137" s="225" t="s">
        <v>181</v>
      </c>
      <c r="AY137" s="19" t="s">
        <v>160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9" t="s">
        <v>81</v>
      </c>
      <c r="BK137" s="226">
        <f>ROUND(I137*H137,2)</f>
        <v>0</v>
      </c>
      <c r="BL137" s="19" t="s">
        <v>263</v>
      </c>
      <c r="BM137" s="225" t="s">
        <v>6035</v>
      </c>
    </row>
    <row r="138" s="2" customFormat="1" ht="21.75" customHeight="1">
      <c r="A138" s="40"/>
      <c r="B138" s="41"/>
      <c r="C138" s="214" t="s">
        <v>327</v>
      </c>
      <c r="D138" s="214" t="s">
        <v>162</v>
      </c>
      <c r="E138" s="215" t="s">
        <v>6036</v>
      </c>
      <c r="F138" s="216" t="s">
        <v>6037</v>
      </c>
      <c r="G138" s="217" t="s">
        <v>287</v>
      </c>
      <c r="H138" s="218">
        <v>84</v>
      </c>
      <c r="I138" s="219"/>
      <c r="J138" s="220">
        <f>ROUND(I138*H138,2)</f>
        <v>0</v>
      </c>
      <c r="K138" s="216" t="s">
        <v>166</v>
      </c>
      <c r="L138" s="46"/>
      <c r="M138" s="221" t="s">
        <v>19</v>
      </c>
      <c r="N138" s="222" t="s">
        <v>44</v>
      </c>
      <c r="O138" s="86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5" t="s">
        <v>263</v>
      </c>
      <c r="AT138" s="225" t="s">
        <v>162</v>
      </c>
      <c r="AU138" s="225" t="s">
        <v>181</v>
      </c>
      <c r="AY138" s="19" t="s">
        <v>160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9" t="s">
        <v>81</v>
      </c>
      <c r="BK138" s="226">
        <f>ROUND(I138*H138,2)</f>
        <v>0</v>
      </c>
      <c r="BL138" s="19" t="s">
        <v>263</v>
      </c>
      <c r="BM138" s="225" t="s">
        <v>6038</v>
      </c>
    </row>
    <row r="139" s="2" customFormat="1">
      <c r="A139" s="40"/>
      <c r="B139" s="41"/>
      <c r="C139" s="42"/>
      <c r="D139" s="227" t="s">
        <v>169</v>
      </c>
      <c r="E139" s="42"/>
      <c r="F139" s="228" t="s">
        <v>6039</v>
      </c>
      <c r="G139" s="42"/>
      <c r="H139" s="42"/>
      <c r="I139" s="229"/>
      <c r="J139" s="42"/>
      <c r="K139" s="42"/>
      <c r="L139" s="46"/>
      <c r="M139" s="230"/>
      <c r="N139" s="231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169</v>
      </c>
      <c r="AU139" s="19" t="s">
        <v>181</v>
      </c>
    </row>
    <row r="140" s="2" customFormat="1" ht="16.5" customHeight="1">
      <c r="A140" s="40"/>
      <c r="B140" s="41"/>
      <c r="C140" s="214" t="s">
        <v>332</v>
      </c>
      <c r="D140" s="214" t="s">
        <v>162</v>
      </c>
      <c r="E140" s="215" t="s">
        <v>6040</v>
      </c>
      <c r="F140" s="216" t="s">
        <v>6041</v>
      </c>
      <c r="G140" s="217" t="s">
        <v>287</v>
      </c>
      <c r="H140" s="218">
        <v>84</v>
      </c>
      <c r="I140" s="219"/>
      <c r="J140" s="220">
        <f>ROUND(I140*H140,2)</f>
        <v>0</v>
      </c>
      <c r="K140" s="216" t="s">
        <v>166</v>
      </c>
      <c r="L140" s="46"/>
      <c r="M140" s="221" t="s">
        <v>19</v>
      </c>
      <c r="N140" s="222" t="s">
        <v>44</v>
      </c>
      <c r="O140" s="86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5" t="s">
        <v>263</v>
      </c>
      <c r="AT140" s="225" t="s">
        <v>162</v>
      </c>
      <c r="AU140" s="225" t="s">
        <v>181</v>
      </c>
      <c r="AY140" s="19" t="s">
        <v>160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9" t="s">
        <v>81</v>
      </c>
      <c r="BK140" s="226">
        <f>ROUND(I140*H140,2)</f>
        <v>0</v>
      </c>
      <c r="BL140" s="19" t="s">
        <v>263</v>
      </c>
      <c r="BM140" s="225" t="s">
        <v>6042</v>
      </c>
    </row>
    <row r="141" s="2" customFormat="1">
      <c r="A141" s="40"/>
      <c r="B141" s="41"/>
      <c r="C141" s="42"/>
      <c r="D141" s="227" t="s">
        <v>169</v>
      </c>
      <c r="E141" s="42"/>
      <c r="F141" s="228" t="s">
        <v>6043</v>
      </c>
      <c r="G141" s="42"/>
      <c r="H141" s="42"/>
      <c r="I141" s="229"/>
      <c r="J141" s="42"/>
      <c r="K141" s="42"/>
      <c r="L141" s="46"/>
      <c r="M141" s="230"/>
      <c r="N141" s="231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169</v>
      </c>
      <c r="AU141" s="19" t="s">
        <v>181</v>
      </c>
    </row>
    <row r="142" s="2" customFormat="1" ht="16.5" customHeight="1">
      <c r="A142" s="40"/>
      <c r="B142" s="41"/>
      <c r="C142" s="255" t="s">
        <v>337</v>
      </c>
      <c r="D142" s="255" t="s">
        <v>242</v>
      </c>
      <c r="E142" s="256" t="s">
        <v>628</v>
      </c>
      <c r="F142" s="257" t="s">
        <v>6044</v>
      </c>
      <c r="G142" s="258" t="s">
        <v>287</v>
      </c>
      <c r="H142" s="259">
        <v>84</v>
      </c>
      <c r="I142" s="260"/>
      <c r="J142" s="261">
        <f>ROUND(I142*H142,2)</f>
        <v>0</v>
      </c>
      <c r="K142" s="257" t="s">
        <v>19</v>
      </c>
      <c r="L142" s="262"/>
      <c r="M142" s="263" t="s">
        <v>19</v>
      </c>
      <c r="N142" s="264" t="s">
        <v>44</v>
      </c>
      <c r="O142" s="86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5" t="s">
        <v>368</v>
      </c>
      <c r="AT142" s="225" t="s">
        <v>242</v>
      </c>
      <c r="AU142" s="225" t="s">
        <v>181</v>
      </c>
      <c r="AY142" s="19" t="s">
        <v>160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9" t="s">
        <v>81</v>
      </c>
      <c r="BK142" s="226">
        <f>ROUND(I142*H142,2)</f>
        <v>0</v>
      </c>
      <c r="BL142" s="19" t="s">
        <v>263</v>
      </c>
      <c r="BM142" s="225" t="s">
        <v>6045</v>
      </c>
    </row>
    <row r="143" s="2" customFormat="1" ht="24.15" customHeight="1">
      <c r="A143" s="40"/>
      <c r="B143" s="41"/>
      <c r="C143" s="214" t="s">
        <v>344</v>
      </c>
      <c r="D143" s="214" t="s">
        <v>162</v>
      </c>
      <c r="E143" s="215" t="s">
        <v>6046</v>
      </c>
      <c r="F143" s="216" t="s">
        <v>6047</v>
      </c>
      <c r="G143" s="217" t="s">
        <v>287</v>
      </c>
      <c r="H143" s="218">
        <v>14</v>
      </c>
      <c r="I143" s="219"/>
      <c r="J143" s="220">
        <f>ROUND(I143*H143,2)</f>
        <v>0</v>
      </c>
      <c r="K143" s="216" t="s">
        <v>166</v>
      </c>
      <c r="L143" s="46"/>
      <c r="M143" s="221" t="s">
        <v>19</v>
      </c>
      <c r="N143" s="222" t="s">
        <v>44</v>
      </c>
      <c r="O143" s="86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5" t="s">
        <v>263</v>
      </c>
      <c r="AT143" s="225" t="s">
        <v>162</v>
      </c>
      <c r="AU143" s="225" t="s">
        <v>181</v>
      </c>
      <c r="AY143" s="19" t="s">
        <v>160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9" t="s">
        <v>81</v>
      </c>
      <c r="BK143" s="226">
        <f>ROUND(I143*H143,2)</f>
        <v>0</v>
      </c>
      <c r="BL143" s="19" t="s">
        <v>263</v>
      </c>
      <c r="BM143" s="225" t="s">
        <v>6048</v>
      </c>
    </row>
    <row r="144" s="2" customFormat="1">
      <c r="A144" s="40"/>
      <c r="B144" s="41"/>
      <c r="C144" s="42"/>
      <c r="D144" s="227" t="s">
        <v>169</v>
      </c>
      <c r="E144" s="42"/>
      <c r="F144" s="228" t="s">
        <v>6049</v>
      </c>
      <c r="G144" s="42"/>
      <c r="H144" s="42"/>
      <c r="I144" s="229"/>
      <c r="J144" s="42"/>
      <c r="K144" s="42"/>
      <c r="L144" s="46"/>
      <c r="M144" s="230"/>
      <c r="N144" s="231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169</v>
      </c>
      <c r="AU144" s="19" t="s">
        <v>181</v>
      </c>
    </row>
    <row r="145" s="2" customFormat="1" ht="24.15" customHeight="1">
      <c r="A145" s="40"/>
      <c r="B145" s="41"/>
      <c r="C145" s="255" t="s">
        <v>350</v>
      </c>
      <c r="D145" s="255" t="s">
        <v>242</v>
      </c>
      <c r="E145" s="256" t="s">
        <v>6050</v>
      </c>
      <c r="F145" s="257" t="s">
        <v>6051</v>
      </c>
      <c r="G145" s="258" t="s">
        <v>287</v>
      </c>
      <c r="H145" s="259">
        <v>14</v>
      </c>
      <c r="I145" s="260"/>
      <c r="J145" s="261">
        <f>ROUND(I145*H145,2)</f>
        <v>0</v>
      </c>
      <c r="K145" s="257" t="s">
        <v>19</v>
      </c>
      <c r="L145" s="262"/>
      <c r="M145" s="263" t="s">
        <v>19</v>
      </c>
      <c r="N145" s="264" t="s">
        <v>44</v>
      </c>
      <c r="O145" s="86"/>
      <c r="P145" s="223">
        <f>O145*H145</f>
        <v>0</v>
      </c>
      <c r="Q145" s="223">
        <v>0.0011999999999999999</v>
      </c>
      <c r="R145" s="223">
        <f>Q145*H145</f>
        <v>0.016799999999999999</v>
      </c>
      <c r="S145" s="223">
        <v>0</v>
      </c>
      <c r="T145" s="224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5" t="s">
        <v>368</v>
      </c>
      <c r="AT145" s="225" t="s">
        <v>242</v>
      </c>
      <c r="AU145" s="225" t="s">
        <v>181</v>
      </c>
      <c r="AY145" s="19" t="s">
        <v>160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9" t="s">
        <v>81</v>
      </c>
      <c r="BK145" s="226">
        <f>ROUND(I145*H145,2)</f>
        <v>0</v>
      </c>
      <c r="BL145" s="19" t="s">
        <v>263</v>
      </c>
      <c r="BM145" s="225" t="s">
        <v>6052</v>
      </c>
    </row>
    <row r="146" s="2" customFormat="1">
      <c r="A146" s="40"/>
      <c r="B146" s="41"/>
      <c r="C146" s="42"/>
      <c r="D146" s="234" t="s">
        <v>449</v>
      </c>
      <c r="E146" s="42"/>
      <c r="F146" s="276" t="s">
        <v>6053</v>
      </c>
      <c r="G146" s="42"/>
      <c r="H146" s="42"/>
      <c r="I146" s="229"/>
      <c r="J146" s="42"/>
      <c r="K146" s="42"/>
      <c r="L146" s="46"/>
      <c r="M146" s="230"/>
      <c r="N146" s="231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449</v>
      </c>
      <c r="AU146" s="19" t="s">
        <v>181</v>
      </c>
    </row>
    <row r="147" s="2" customFormat="1" ht="16.5" customHeight="1">
      <c r="A147" s="40"/>
      <c r="B147" s="41"/>
      <c r="C147" s="214" t="s">
        <v>356</v>
      </c>
      <c r="D147" s="214" t="s">
        <v>162</v>
      </c>
      <c r="E147" s="215" t="s">
        <v>6054</v>
      </c>
      <c r="F147" s="216" t="s">
        <v>6055</v>
      </c>
      <c r="G147" s="217" t="s">
        <v>287</v>
      </c>
      <c r="H147" s="218">
        <v>14</v>
      </c>
      <c r="I147" s="219"/>
      <c r="J147" s="220">
        <f>ROUND(I147*H147,2)</f>
        <v>0</v>
      </c>
      <c r="K147" s="216" t="s">
        <v>19</v>
      </c>
      <c r="L147" s="46"/>
      <c r="M147" s="221" t="s">
        <v>19</v>
      </c>
      <c r="N147" s="222" t="s">
        <v>44</v>
      </c>
      <c r="O147" s="86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5" t="s">
        <v>263</v>
      </c>
      <c r="AT147" s="225" t="s">
        <v>162</v>
      </c>
      <c r="AU147" s="225" t="s">
        <v>181</v>
      </c>
      <c r="AY147" s="19" t="s">
        <v>160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9" t="s">
        <v>81</v>
      </c>
      <c r="BK147" s="226">
        <f>ROUND(I147*H147,2)</f>
        <v>0</v>
      </c>
      <c r="BL147" s="19" t="s">
        <v>263</v>
      </c>
      <c r="BM147" s="225" t="s">
        <v>6056</v>
      </c>
    </row>
    <row r="148" s="2" customFormat="1" ht="49.05" customHeight="1">
      <c r="A148" s="40"/>
      <c r="B148" s="41"/>
      <c r="C148" s="255" t="s">
        <v>362</v>
      </c>
      <c r="D148" s="255" t="s">
        <v>242</v>
      </c>
      <c r="E148" s="256" t="s">
        <v>6057</v>
      </c>
      <c r="F148" s="257" t="s">
        <v>6058</v>
      </c>
      <c r="G148" s="258" t="s">
        <v>287</v>
      </c>
      <c r="H148" s="259">
        <v>14</v>
      </c>
      <c r="I148" s="260"/>
      <c r="J148" s="261">
        <f>ROUND(I148*H148,2)</f>
        <v>0</v>
      </c>
      <c r="K148" s="257" t="s">
        <v>19</v>
      </c>
      <c r="L148" s="262"/>
      <c r="M148" s="263" t="s">
        <v>19</v>
      </c>
      <c r="N148" s="264" t="s">
        <v>44</v>
      </c>
      <c r="O148" s="86"/>
      <c r="P148" s="223">
        <f>O148*H148</f>
        <v>0</v>
      </c>
      <c r="Q148" s="223">
        <v>0.0011999999999999999</v>
      </c>
      <c r="R148" s="223">
        <f>Q148*H148</f>
        <v>0.016799999999999999</v>
      </c>
      <c r="S148" s="223">
        <v>0</v>
      </c>
      <c r="T148" s="224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5" t="s">
        <v>368</v>
      </c>
      <c r="AT148" s="225" t="s">
        <v>242</v>
      </c>
      <c r="AU148" s="225" t="s">
        <v>181</v>
      </c>
      <c r="AY148" s="19" t="s">
        <v>160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9" t="s">
        <v>81</v>
      </c>
      <c r="BK148" s="226">
        <f>ROUND(I148*H148,2)</f>
        <v>0</v>
      </c>
      <c r="BL148" s="19" t="s">
        <v>263</v>
      </c>
      <c r="BM148" s="225" t="s">
        <v>6059</v>
      </c>
    </row>
    <row r="149" s="12" customFormat="1" ht="20.88" customHeight="1">
      <c r="A149" s="12"/>
      <c r="B149" s="198"/>
      <c r="C149" s="199"/>
      <c r="D149" s="200" t="s">
        <v>72</v>
      </c>
      <c r="E149" s="212" t="s">
        <v>6060</v>
      </c>
      <c r="F149" s="212" t="s">
        <v>6061</v>
      </c>
      <c r="G149" s="199"/>
      <c r="H149" s="199"/>
      <c r="I149" s="202"/>
      <c r="J149" s="213">
        <f>BK149</f>
        <v>0</v>
      </c>
      <c r="K149" s="199"/>
      <c r="L149" s="204"/>
      <c r="M149" s="205"/>
      <c r="N149" s="206"/>
      <c r="O149" s="206"/>
      <c r="P149" s="207">
        <f>SUM(P150:P176)</f>
        <v>0</v>
      </c>
      <c r="Q149" s="206"/>
      <c r="R149" s="207">
        <f>SUM(R150:R176)</f>
        <v>0.0064999999999999997</v>
      </c>
      <c r="S149" s="206"/>
      <c r="T149" s="208">
        <f>SUM(T150:T176)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09" t="s">
        <v>83</v>
      </c>
      <c r="AT149" s="210" t="s">
        <v>72</v>
      </c>
      <c r="AU149" s="210" t="s">
        <v>83</v>
      </c>
      <c r="AY149" s="209" t="s">
        <v>160</v>
      </c>
      <c r="BK149" s="211">
        <f>SUM(BK150:BK176)</f>
        <v>0</v>
      </c>
    </row>
    <row r="150" s="2" customFormat="1" ht="16.5" customHeight="1">
      <c r="A150" s="40"/>
      <c r="B150" s="41"/>
      <c r="C150" s="214" t="s">
        <v>368</v>
      </c>
      <c r="D150" s="214" t="s">
        <v>162</v>
      </c>
      <c r="E150" s="215" t="s">
        <v>6062</v>
      </c>
      <c r="F150" s="216" t="s">
        <v>6063</v>
      </c>
      <c r="G150" s="217" t="s">
        <v>287</v>
      </c>
      <c r="H150" s="218">
        <v>7</v>
      </c>
      <c r="I150" s="219"/>
      <c r="J150" s="220">
        <f>ROUND(I150*H150,2)</f>
        <v>0</v>
      </c>
      <c r="K150" s="216" t="s">
        <v>166</v>
      </c>
      <c r="L150" s="46"/>
      <c r="M150" s="221" t="s">
        <v>19</v>
      </c>
      <c r="N150" s="222" t="s">
        <v>44</v>
      </c>
      <c r="O150" s="86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5" t="s">
        <v>263</v>
      </c>
      <c r="AT150" s="225" t="s">
        <v>162</v>
      </c>
      <c r="AU150" s="225" t="s">
        <v>181</v>
      </c>
      <c r="AY150" s="19" t="s">
        <v>160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9" t="s">
        <v>81</v>
      </c>
      <c r="BK150" s="226">
        <f>ROUND(I150*H150,2)</f>
        <v>0</v>
      </c>
      <c r="BL150" s="19" t="s">
        <v>263</v>
      </c>
      <c r="BM150" s="225" t="s">
        <v>6064</v>
      </c>
    </row>
    <row r="151" s="2" customFormat="1">
      <c r="A151" s="40"/>
      <c r="B151" s="41"/>
      <c r="C151" s="42"/>
      <c r="D151" s="227" t="s">
        <v>169</v>
      </c>
      <c r="E151" s="42"/>
      <c r="F151" s="228" t="s">
        <v>6065</v>
      </c>
      <c r="G151" s="42"/>
      <c r="H151" s="42"/>
      <c r="I151" s="229"/>
      <c r="J151" s="42"/>
      <c r="K151" s="42"/>
      <c r="L151" s="46"/>
      <c r="M151" s="230"/>
      <c r="N151" s="231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169</v>
      </c>
      <c r="AU151" s="19" t="s">
        <v>181</v>
      </c>
    </row>
    <row r="152" s="2" customFormat="1" ht="24.15" customHeight="1">
      <c r="A152" s="40"/>
      <c r="B152" s="41"/>
      <c r="C152" s="255" t="s">
        <v>377</v>
      </c>
      <c r="D152" s="255" t="s">
        <v>242</v>
      </c>
      <c r="E152" s="256" t="s">
        <v>6066</v>
      </c>
      <c r="F152" s="257" t="s">
        <v>6067</v>
      </c>
      <c r="G152" s="258" t="s">
        <v>287</v>
      </c>
      <c r="H152" s="259">
        <v>7</v>
      </c>
      <c r="I152" s="260"/>
      <c r="J152" s="261">
        <f>ROUND(I152*H152,2)</f>
        <v>0</v>
      </c>
      <c r="K152" s="257" t="s">
        <v>19</v>
      </c>
      <c r="L152" s="262"/>
      <c r="M152" s="263" t="s">
        <v>19</v>
      </c>
      <c r="N152" s="264" t="s">
        <v>44</v>
      </c>
      <c r="O152" s="86"/>
      <c r="P152" s="223">
        <f>O152*H152</f>
        <v>0</v>
      </c>
      <c r="Q152" s="223">
        <v>0.00020000000000000001</v>
      </c>
      <c r="R152" s="223">
        <f>Q152*H152</f>
        <v>0.0014</v>
      </c>
      <c r="S152" s="223">
        <v>0</v>
      </c>
      <c r="T152" s="224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5" t="s">
        <v>368</v>
      </c>
      <c r="AT152" s="225" t="s">
        <v>242</v>
      </c>
      <c r="AU152" s="225" t="s">
        <v>181</v>
      </c>
      <c r="AY152" s="19" t="s">
        <v>160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9" t="s">
        <v>81</v>
      </c>
      <c r="BK152" s="226">
        <f>ROUND(I152*H152,2)</f>
        <v>0</v>
      </c>
      <c r="BL152" s="19" t="s">
        <v>263</v>
      </c>
      <c r="BM152" s="225" t="s">
        <v>6068</v>
      </c>
    </row>
    <row r="153" s="2" customFormat="1" ht="24.15" customHeight="1">
      <c r="A153" s="40"/>
      <c r="B153" s="41"/>
      <c r="C153" s="214" t="s">
        <v>386</v>
      </c>
      <c r="D153" s="214" t="s">
        <v>162</v>
      </c>
      <c r="E153" s="215" t="s">
        <v>6069</v>
      </c>
      <c r="F153" s="216" t="s">
        <v>6070</v>
      </c>
      <c r="G153" s="217" t="s">
        <v>287</v>
      </c>
      <c r="H153" s="218">
        <v>3</v>
      </c>
      <c r="I153" s="219"/>
      <c r="J153" s="220">
        <f>ROUND(I153*H153,2)</f>
        <v>0</v>
      </c>
      <c r="K153" s="216" t="s">
        <v>166</v>
      </c>
      <c r="L153" s="46"/>
      <c r="M153" s="221" t="s">
        <v>19</v>
      </c>
      <c r="N153" s="222" t="s">
        <v>44</v>
      </c>
      <c r="O153" s="86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5" t="s">
        <v>263</v>
      </c>
      <c r="AT153" s="225" t="s">
        <v>162</v>
      </c>
      <c r="AU153" s="225" t="s">
        <v>181</v>
      </c>
      <c r="AY153" s="19" t="s">
        <v>160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9" t="s">
        <v>81</v>
      </c>
      <c r="BK153" s="226">
        <f>ROUND(I153*H153,2)</f>
        <v>0</v>
      </c>
      <c r="BL153" s="19" t="s">
        <v>263</v>
      </c>
      <c r="BM153" s="225" t="s">
        <v>6071</v>
      </c>
    </row>
    <row r="154" s="2" customFormat="1">
      <c r="A154" s="40"/>
      <c r="B154" s="41"/>
      <c r="C154" s="42"/>
      <c r="D154" s="227" t="s">
        <v>169</v>
      </c>
      <c r="E154" s="42"/>
      <c r="F154" s="228" t="s">
        <v>6072</v>
      </c>
      <c r="G154" s="42"/>
      <c r="H154" s="42"/>
      <c r="I154" s="229"/>
      <c r="J154" s="42"/>
      <c r="K154" s="42"/>
      <c r="L154" s="46"/>
      <c r="M154" s="230"/>
      <c r="N154" s="231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169</v>
      </c>
      <c r="AU154" s="19" t="s">
        <v>181</v>
      </c>
    </row>
    <row r="155" s="2" customFormat="1" ht="16.5" customHeight="1">
      <c r="A155" s="40"/>
      <c r="B155" s="41"/>
      <c r="C155" s="255" t="s">
        <v>391</v>
      </c>
      <c r="D155" s="255" t="s">
        <v>242</v>
      </c>
      <c r="E155" s="256" t="s">
        <v>4260</v>
      </c>
      <c r="F155" s="257" t="s">
        <v>6073</v>
      </c>
      <c r="G155" s="258" t="s">
        <v>287</v>
      </c>
      <c r="H155" s="259">
        <v>3</v>
      </c>
      <c r="I155" s="260"/>
      <c r="J155" s="261">
        <f>ROUND(I155*H155,2)</f>
        <v>0</v>
      </c>
      <c r="K155" s="257" t="s">
        <v>19</v>
      </c>
      <c r="L155" s="262"/>
      <c r="M155" s="263" t="s">
        <v>19</v>
      </c>
      <c r="N155" s="264" t="s">
        <v>44</v>
      </c>
      <c r="O155" s="86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5" t="s">
        <v>368</v>
      </c>
      <c r="AT155" s="225" t="s">
        <v>242</v>
      </c>
      <c r="AU155" s="225" t="s">
        <v>181</v>
      </c>
      <c r="AY155" s="19" t="s">
        <v>160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9" t="s">
        <v>81</v>
      </c>
      <c r="BK155" s="226">
        <f>ROUND(I155*H155,2)</f>
        <v>0</v>
      </c>
      <c r="BL155" s="19" t="s">
        <v>263</v>
      </c>
      <c r="BM155" s="225" t="s">
        <v>6074</v>
      </c>
    </row>
    <row r="156" s="2" customFormat="1" ht="21.75" customHeight="1">
      <c r="A156" s="40"/>
      <c r="B156" s="41"/>
      <c r="C156" s="214" t="s">
        <v>397</v>
      </c>
      <c r="D156" s="214" t="s">
        <v>162</v>
      </c>
      <c r="E156" s="215" t="s">
        <v>6075</v>
      </c>
      <c r="F156" s="216" t="s">
        <v>6076</v>
      </c>
      <c r="G156" s="217" t="s">
        <v>287</v>
      </c>
      <c r="H156" s="218">
        <v>3</v>
      </c>
      <c r="I156" s="219"/>
      <c r="J156" s="220">
        <f>ROUND(I156*H156,2)</f>
        <v>0</v>
      </c>
      <c r="K156" s="216" t="s">
        <v>166</v>
      </c>
      <c r="L156" s="46"/>
      <c r="M156" s="221" t="s">
        <v>19</v>
      </c>
      <c r="N156" s="222" t="s">
        <v>44</v>
      </c>
      <c r="O156" s="86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5" t="s">
        <v>263</v>
      </c>
      <c r="AT156" s="225" t="s">
        <v>162</v>
      </c>
      <c r="AU156" s="225" t="s">
        <v>181</v>
      </c>
      <c r="AY156" s="19" t="s">
        <v>160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9" t="s">
        <v>81</v>
      </c>
      <c r="BK156" s="226">
        <f>ROUND(I156*H156,2)</f>
        <v>0</v>
      </c>
      <c r="BL156" s="19" t="s">
        <v>263</v>
      </c>
      <c r="BM156" s="225" t="s">
        <v>6077</v>
      </c>
    </row>
    <row r="157" s="2" customFormat="1">
      <c r="A157" s="40"/>
      <c r="B157" s="41"/>
      <c r="C157" s="42"/>
      <c r="D157" s="227" t="s">
        <v>169</v>
      </c>
      <c r="E157" s="42"/>
      <c r="F157" s="228" t="s">
        <v>6078</v>
      </c>
      <c r="G157" s="42"/>
      <c r="H157" s="42"/>
      <c r="I157" s="229"/>
      <c r="J157" s="42"/>
      <c r="K157" s="42"/>
      <c r="L157" s="46"/>
      <c r="M157" s="230"/>
      <c r="N157" s="231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169</v>
      </c>
      <c r="AU157" s="19" t="s">
        <v>181</v>
      </c>
    </row>
    <row r="158" s="2" customFormat="1" ht="21.75" customHeight="1">
      <c r="A158" s="40"/>
      <c r="B158" s="41"/>
      <c r="C158" s="255" t="s">
        <v>402</v>
      </c>
      <c r="D158" s="255" t="s">
        <v>242</v>
      </c>
      <c r="E158" s="256" t="s">
        <v>4264</v>
      </c>
      <c r="F158" s="257" t="s">
        <v>6079</v>
      </c>
      <c r="G158" s="258" t="s">
        <v>287</v>
      </c>
      <c r="H158" s="259">
        <v>3</v>
      </c>
      <c r="I158" s="260"/>
      <c r="J158" s="261">
        <f>ROUND(I158*H158,2)</f>
        <v>0</v>
      </c>
      <c r="K158" s="257" t="s">
        <v>19</v>
      </c>
      <c r="L158" s="262"/>
      <c r="M158" s="263" t="s">
        <v>19</v>
      </c>
      <c r="N158" s="264" t="s">
        <v>44</v>
      </c>
      <c r="O158" s="86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5" t="s">
        <v>368</v>
      </c>
      <c r="AT158" s="225" t="s">
        <v>242</v>
      </c>
      <c r="AU158" s="225" t="s">
        <v>181</v>
      </c>
      <c r="AY158" s="19" t="s">
        <v>160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9" t="s">
        <v>81</v>
      </c>
      <c r="BK158" s="226">
        <f>ROUND(I158*H158,2)</f>
        <v>0</v>
      </c>
      <c r="BL158" s="19" t="s">
        <v>263</v>
      </c>
      <c r="BM158" s="225" t="s">
        <v>6080</v>
      </c>
    </row>
    <row r="159" s="2" customFormat="1" ht="21.75" customHeight="1">
      <c r="A159" s="40"/>
      <c r="B159" s="41"/>
      <c r="C159" s="214" t="s">
        <v>408</v>
      </c>
      <c r="D159" s="214" t="s">
        <v>162</v>
      </c>
      <c r="E159" s="215" t="s">
        <v>6081</v>
      </c>
      <c r="F159" s="216" t="s">
        <v>6082</v>
      </c>
      <c r="G159" s="217" t="s">
        <v>287</v>
      </c>
      <c r="H159" s="218">
        <v>8</v>
      </c>
      <c r="I159" s="219"/>
      <c r="J159" s="220">
        <f>ROUND(I159*H159,2)</f>
        <v>0</v>
      </c>
      <c r="K159" s="216" t="s">
        <v>19</v>
      </c>
      <c r="L159" s="46"/>
      <c r="M159" s="221" t="s">
        <v>19</v>
      </c>
      <c r="N159" s="222" t="s">
        <v>44</v>
      </c>
      <c r="O159" s="86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5" t="s">
        <v>263</v>
      </c>
      <c r="AT159" s="225" t="s">
        <v>162</v>
      </c>
      <c r="AU159" s="225" t="s">
        <v>181</v>
      </c>
      <c r="AY159" s="19" t="s">
        <v>160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9" t="s">
        <v>81</v>
      </c>
      <c r="BK159" s="226">
        <f>ROUND(I159*H159,2)</f>
        <v>0</v>
      </c>
      <c r="BL159" s="19" t="s">
        <v>263</v>
      </c>
      <c r="BM159" s="225" t="s">
        <v>6083</v>
      </c>
    </row>
    <row r="160" s="2" customFormat="1" ht="21.75" customHeight="1">
      <c r="A160" s="40"/>
      <c r="B160" s="41"/>
      <c r="C160" s="214" t="s">
        <v>413</v>
      </c>
      <c r="D160" s="214" t="s">
        <v>162</v>
      </c>
      <c r="E160" s="215" t="s">
        <v>6084</v>
      </c>
      <c r="F160" s="216" t="s">
        <v>6085</v>
      </c>
      <c r="G160" s="217" t="s">
        <v>287</v>
      </c>
      <c r="H160" s="218">
        <v>20</v>
      </c>
      <c r="I160" s="219"/>
      <c r="J160" s="220">
        <f>ROUND(I160*H160,2)</f>
        <v>0</v>
      </c>
      <c r="K160" s="216" t="s">
        <v>166</v>
      </c>
      <c r="L160" s="46"/>
      <c r="M160" s="221" t="s">
        <v>19</v>
      </c>
      <c r="N160" s="222" t="s">
        <v>44</v>
      </c>
      <c r="O160" s="86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5" t="s">
        <v>263</v>
      </c>
      <c r="AT160" s="225" t="s">
        <v>162</v>
      </c>
      <c r="AU160" s="225" t="s">
        <v>181</v>
      </c>
      <c r="AY160" s="19" t="s">
        <v>160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9" t="s">
        <v>81</v>
      </c>
      <c r="BK160" s="226">
        <f>ROUND(I160*H160,2)</f>
        <v>0</v>
      </c>
      <c r="BL160" s="19" t="s">
        <v>263</v>
      </c>
      <c r="BM160" s="225" t="s">
        <v>6086</v>
      </c>
    </row>
    <row r="161" s="2" customFormat="1">
      <c r="A161" s="40"/>
      <c r="B161" s="41"/>
      <c r="C161" s="42"/>
      <c r="D161" s="227" t="s">
        <v>169</v>
      </c>
      <c r="E161" s="42"/>
      <c r="F161" s="228" t="s">
        <v>6087</v>
      </c>
      <c r="G161" s="42"/>
      <c r="H161" s="42"/>
      <c r="I161" s="229"/>
      <c r="J161" s="42"/>
      <c r="K161" s="42"/>
      <c r="L161" s="46"/>
      <c r="M161" s="230"/>
      <c r="N161" s="231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169</v>
      </c>
      <c r="AU161" s="19" t="s">
        <v>181</v>
      </c>
    </row>
    <row r="162" s="13" customFormat="1">
      <c r="A162" s="13"/>
      <c r="B162" s="232"/>
      <c r="C162" s="233"/>
      <c r="D162" s="234" t="s">
        <v>171</v>
      </c>
      <c r="E162" s="235" t="s">
        <v>19</v>
      </c>
      <c r="F162" s="236" t="s">
        <v>6088</v>
      </c>
      <c r="G162" s="233"/>
      <c r="H162" s="237">
        <v>20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171</v>
      </c>
      <c r="AU162" s="243" t="s">
        <v>181</v>
      </c>
      <c r="AV162" s="13" t="s">
        <v>83</v>
      </c>
      <c r="AW162" s="13" t="s">
        <v>35</v>
      </c>
      <c r="AX162" s="13" t="s">
        <v>81</v>
      </c>
      <c r="AY162" s="243" t="s">
        <v>160</v>
      </c>
    </row>
    <row r="163" s="2" customFormat="1" ht="24.15" customHeight="1">
      <c r="A163" s="40"/>
      <c r="B163" s="41"/>
      <c r="C163" s="255" t="s">
        <v>417</v>
      </c>
      <c r="D163" s="255" t="s">
        <v>242</v>
      </c>
      <c r="E163" s="256" t="s">
        <v>522</v>
      </c>
      <c r="F163" s="257" t="s">
        <v>6089</v>
      </c>
      <c r="G163" s="258" t="s">
        <v>287</v>
      </c>
      <c r="H163" s="259">
        <v>5</v>
      </c>
      <c r="I163" s="260"/>
      <c r="J163" s="261">
        <f>ROUND(I163*H163,2)</f>
        <v>0</v>
      </c>
      <c r="K163" s="257" t="s">
        <v>19</v>
      </c>
      <c r="L163" s="262"/>
      <c r="M163" s="263" t="s">
        <v>19</v>
      </c>
      <c r="N163" s="264" t="s">
        <v>44</v>
      </c>
      <c r="O163" s="86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5" t="s">
        <v>368</v>
      </c>
      <c r="AT163" s="225" t="s">
        <v>242</v>
      </c>
      <c r="AU163" s="225" t="s">
        <v>181</v>
      </c>
      <c r="AY163" s="19" t="s">
        <v>160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9" t="s">
        <v>81</v>
      </c>
      <c r="BK163" s="226">
        <f>ROUND(I163*H163,2)</f>
        <v>0</v>
      </c>
      <c r="BL163" s="19" t="s">
        <v>263</v>
      </c>
      <c r="BM163" s="225" t="s">
        <v>6090</v>
      </c>
    </row>
    <row r="164" s="2" customFormat="1" ht="21.75" customHeight="1">
      <c r="A164" s="40"/>
      <c r="B164" s="41"/>
      <c r="C164" s="255" t="s">
        <v>427</v>
      </c>
      <c r="D164" s="255" t="s">
        <v>242</v>
      </c>
      <c r="E164" s="256" t="s">
        <v>4230</v>
      </c>
      <c r="F164" s="257" t="s">
        <v>6091</v>
      </c>
      <c r="G164" s="258" t="s">
        <v>287</v>
      </c>
      <c r="H164" s="259">
        <v>2</v>
      </c>
      <c r="I164" s="260"/>
      <c r="J164" s="261">
        <f>ROUND(I164*H164,2)</f>
        <v>0</v>
      </c>
      <c r="K164" s="257" t="s">
        <v>19</v>
      </c>
      <c r="L164" s="262"/>
      <c r="M164" s="263" t="s">
        <v>19</v>
      </c>
      <c r="N164" s="264" t="s">
        <v>44</v>
      </c>
      <c r="O164" s="86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5" t="s">
        <v>368</v>
      </c>
      <c r="AT164" s="225" t="s">
        <v>242</v>
      </c>
      <c r="AU164" s="225" t="s">
        <v>181</v>
      </c>
      <c r="AY164" s="19" t="s">
        <v>160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9" t="s">
        <v>81</v>
      </c>
      <c r="BK164" s="226">
        <f>ROUND(I164*H164,2)</f>
        <v>0</v>
      </c>
      <c r="BL164" s="19" t="s">
        <v>263</v>
      </c>
      <c r="BM164" s="225" t="s">
        <v>6092</v>
      </c>
    </row>
    <row r="165" s="2" customFormat="1" ht="16.5" customHeight="1">
      <c r="A165" s="40"/>
      <c r="B165" s="41"/>
      <c r="C165" s="255" t="s">
        <v>436</v>
      </c>
      <c r="D165" s="255" t="s">
        <v>242</v>
      </c>
      <c r="E165" s="256" t="s">
        <v>4236</v>
      </c>
      <c r="F165" s="257" t="s">
        <v>6093</v>
      </c>
      <c r="G165" s="258" t="s">
        <v>287</v>
      </c>
      <c r="H165" s="259">
        <v>10</v>
      </c>
      <c r="I165" s="260"/>
      <c r="J165" s="261">
        <f>ROUND(I165*H165,2)</f>
        <v>0</v>
      </c>
      <c r="K165" s="257" t="s">
        <v>19</v>
      </c>
      <c r="L165" s="262"/>
      <c r="M165" s="263" t="s">
        <v>19</v>
      </c>
      <c r="N165" s="264" t="s">
        <v>44</v>
      </c>
      <c r="O165" s="86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5" t="s">
        <v>368</v>
      </c>
      <c r="AT165" s="225" t="s">
        <v>242</v>
      </c>
      <c r="AU165" s="225" t="s">
        <v>181</v>
      </c>
      <c r="AY165" s="19" t="s">
        <v>160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9" t="s">
        <v>81</v>
      </c>
      <c r="BK165" s="226">
        <f>ROUND(I165*H165,2)</f>
        <v>0</v>
      </c>
      <c r="BL165" s="19" t="s">
        <v>263</v>
      </c>
      <c r="BM165" s="225" t="s">
        <v>6094</v>
      </c>
    </row>
    <row r="166" s="2" customFormat="1" ht="24.15" customHeight="1">
      <c r="A166" s="40"/>
      <c r="B166" s="41"/>
      <c r="C166" s="255" t="s">
        <v>444</v>
      </c>
      <c r="D166" s="255" t="s">
        <v>242</v>
      </c>
      <c r="E166" s="256" t="s">
        <v>3231</v>
      </c>
      <c r="F166" s="257" t="s">
        <v>6095</v>
      </c>
      <c r="G166" s="258" t="s">
        <v>287</v>
      </c>
      <c r="H166" s="259">
        <v>3</v>
      </c>
      <c r="I166" s="260"/>
      <c r="J166" s="261">
        <f>ROUND(I166*H166,2)</f>
        <v>0</v>
      </c>
      <c r="K166" s="257" t="s">
        <v>19</v>
      </c>
      <c r="L166" s="262"/>
      <c r="M166" s="263" t="s">
        <v>19</v>
      </c>
      <c r="N166" s="264" t="s">
        <v>44</v>
      </c>
      <c r="O166" s="86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5" t="s">
        <v>368</v>
      </c>
      <c r="AT166" s="225" t="s">
        <v>242</v>
      </c>
      <c r="AU166" s="225" t="s">
        <v>181</v>
      </c>
      <c r="AY166" s="19" t="s">
        <v>160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9" t="s">
        <v>81</v>
      </c>
      <c r="BK166" s="226">
        <f>ROUND(I166*H166,2)</f>
        <v>0</v>
      </c>
      <c r="BL166" s="19" t="s">
        <v>263</v>
      </c>
      <c r="BM166" s="225" t="s">
        <v>6096</v>
      </c>
    </row>
    <row r="167" s="2" customFormat="1" ht="24.15" customHeight="1">
      <c r="A167" s="40"/>
      <c r="B167" s="41"/>
      <c r="C167" s="214" t="s">
        <v>461</v>
      </c>
      <c r="D167" s="214" t="s">
        <v>162</v>
      </c>
      <c r="E167" s="215" t="s">
        <v>6097</v>
      </c>
      <c r="F167" s="216" t="s">
        <v>6098</v>
      </c>
      <c r="G167" s="217" t="s">
        <v>287</v>
      </c>
      <c r="H167" s="218">
        <v>53</v>
      </c>
      <c r="I167" s="219"/>
      <c r="J167" s="220">
        <f>ROUND(I167*H167,2)</f>
        <v>0</v>
      </c>
      <c r="K167" s="216" t="s">
        <v>166</v>
      </c>
      <c r="L167" s="46"/>
      <c r="M167" s="221" t="s">
        <v>19</v>
      </c>
      <c r="N167" s="222" t="s">
        <v>44</v>
      </c>
      <c r="O167" s="86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5" t="s">
        <v>263</v>
      </c>
      <c r="AT167" s="225" t="s">
        <v>162</v>
      </c>
      <c r="AU167" s="225" t="s">
        <v>181</v>
      </c>
      <c r="AY167" s="19" t="s">
        <v>160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9" t="s">
        <v>81</v>
      </c>
      <c r="BK167" s="226">
        <f>ROUND(I167*H167,2)</f>
        <v>0</v>
      </c>
      <c r="BL167" s="19" t="s">
        <v>263</v>
      </c>
      <c r="BM167" s="225" t="s">
        <v>6099</v>
      </c>
    </row>
    <row r="168" s="2" customFormat="1">
      <c r="A168" s="40"/>
      <c r="B168" s="41"/>
      <c r="C168" s="42"/>
      <c r="D168" s="227" t="s">
        <v>169</v>
      </c>
      <c r="E168" s="42"/>
      <c r="F168" s="228" t="s">
        <v>6100</v>
      </c>
      <c r="G168" s="42"/>
      <c r="H168" s="42"/>
      <c r="I168" s="229"/>
      <c r="J168" s="42"/>
      <c r="K168" s="42"/>
      <c r="L168" s="46"/>
      <c r="M168" s="230"/>
      <c r="N168" s="231"/>
      <c r="O168" s="86"/>
      <c r="P168" s="86"/>
      <c r="Q168" s="86"/>
      <c r="R168" s="86"/>
      <c r="S168" s="86"/>
      <c r="T168" s="87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169</v>
      </c>
      <c r="AU168" s="19" t="s">
        <v>181</v>
      </c>
    </row>
    <row r="169" s="13" customFormat="1">
      <c r="A169" s="13"/>
      <c r="B169" s="232"/>
      <c r="C169" s="233"/>
      <c r="D169" s="234" t="s">
        <v>171</v>
      </c>
      <c r="E169" s="235" t="s">
        <v>19</v>
      </c>
      <c r="F169" s="236" t="s">
        <v>6101</v>
      </c>
      <c r="G169" s="233"/>
      <c r="H169" s="237">
        <v>53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171</v>
      </c>
      <c r="AU169" s="243" t="s">
        <v>181</v>
      </c>
      <c r="AV169" s="13" t="s">
        <v>83</v>
      </c>
      <c r="AW169" s="13" t="s">
        <v>35</v>
      </c>
      <c r="AX169" s="13" t="s">
        <v>81</v>
      </c>
      <c r="AY169" s="243" t="s">
        <v>160</v>
      </c>
    </row>
    <row r="170" s="2" customFormat="1" ht="24.15" customHeight="1">
      <c r="A170" s="40"/>
      <c r="B170" s="41"/>
      <c r="C170" s="255" t="s">
        <v>631</v>
      </c>
      <c r="D170" s="255" t="s">
        <v>242</v>
      </c>
      <c r="E170" s="256" t="s">
        <v>6102</v>
      </c>
      <c r="F170" s="257" t="s">
        <v>6103</v>
      </c>
      <c r="G170" s="258" t="s">
        <v>287</v>
      </c>
      <c r="H170" s="259">
        <v>17</v>
      </c>
      <c r="I170" s="260"/>
      <c r="J170" s="261">
        <f>ROUND(I170*H170,2)</f>
        <v>0</v>
      </c>
      <c r="K170" s="257" t="s">
        <v>166</v>
      </c>
      <c r="L170" s="262"/>
      <c r="M170" s="263" t="s">
        <v>19</v>
      </c>
      <c r="N170" s="264" t="s">
        <v>44</v>
      </c>
      <c r="O170" s="86"/>
      <c r="P170" s="223">
        <f>O170*H170</f>
        <v>0</v>
      </c>
      <c r="Q170" s="223">
        <v>0.00029999999999999997</v>
      </c>
      <c r="R170" s="223">
        <f>Q170*H170</f>
        <v>0.0050999999999999995</v>
      </c>
      <c r="S170" s="223">
        <v>0</v>
      </c>
      <c r="T170" s="224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5" t="s">
        <v>368</v>
      </c>
      <c r="AT170" s="225" t="s">
        <v>242</v>
      </c>
      <c r="AU170" s="225" t="s">
        <v>181</v>
      </c>
      <c r="AY170" s="19" t="s">
        <v>160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9" t="s">
        <v>81</v>
      </c>
      <c r="BK170" s="226">
        <f>ROUND(I170*H170,2)</f>
        <v>0</v>
      </c>
      <c r="BL170" s="19" t="s">
        <v>263</v>
      </c>
      <c r="BM170" s="225" t="s">
        <v>6104</v>
      </c>
    </row>
    <row r="171" s="2" customFormat="1" ht="21.75" customHeight="1">
      <c r="A171" s="40"/>
      <c r="B171" s="41"/>
      <c r="C171" s="255" t="s">
        <v>636</v>
      </c>
      <c r="D171" s="255" t="s">
        <v>242</v>
      </c>
      <c r="E171" s="256" t="s">
        <v>4242</v>
      </c>
      <c r="F171" s="257" t="s">
        <v>6105</v>
      </c>
      <c r="G171" s="258" t="s">
        <v>287</v>
      </c>
      <c r="H171" s="259">
        <v>12</v>
      </c>
      <c r="I171" s="260"/>
      <c r="J171" s="261">
        <f>ROUND(I171*H171,2)</f>
        <v>0</v>
      </c>
      <c r="K171" s="257" t="s">
        <v>19</v>
      </c>
      <c r="L171" s="262"/>
      <c r="M171" s="263" t="s">
        <v>19</v>
      </c>
      <c r="N171" s="264" t="s">
        <v>44</v>
      </c>
      <c r="O171" s="86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5" t="s">
        <v>368</v>
      </c>
      <c r="AT171" s="225" t="s">
        <v>242</v>
      </c>
      <c r="AU171" s="225" t="s">
        <v>181</v>
      </c>
      <c r="AY171" s="19" t="s">
        <v>160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9" t="s">
        <v>81</v>
      </c>
      <c r="BK171" s="226">
        <f>ROUND(I171*H171,2)</f>
        <v>0</v>
      </c>
      <c r="BL171" s="19" t="s">
        <v>263</v>
      </c>
      <c r="BM171" s="225" t="s">
        <v>6106</v>
      </c>
    </row>
    <row r="172" s="2" customFormat="1" ht="21.75" customHeight="1">
      <c r="A172" s="40"/>
      <c r="B172" s="41"/>
      <c r="C172" s="255" t="s">
        <v>642</v>
      </c>
      <c r="D172" s="255" t="s">
        <v>242</v>
      </c>
      <c r="E172" s="256" t="s">
        <v>4248</v>
      </c>
      <c r="F172" s="257" t="s">
        <v>6107</v>
      </c>
      <c r="G172" s="258" t="s">
        <v>287</v>
      </c>
      <c r="H172" s="259">
        <v>12</v>
      </c>
      <c r="I172" s="260"/>
      <c r="J172" s="261">
        <f>ROUND(I172*H172,2)</f>
        <v>0</v>
      </c>
      <c r="K172" s="257" t="s">
        <v>19</v>
      </c>
      <c r="L172" s="262"/>
      <c r="M172" s="263" t="s">
        <v>19</v>
      </c>
      <c r="N172" s="264" t="s">
        <v>44</v>
      </c>
      <c r="O172" s="86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5" t="s">
        <v>368</v>
      </c>
      <c r="AT172" s="225" t="s">
        <v>242</v>
      </c>
      <c r="AU172" s="225" t="s">
        <v>181</v>
      </c>
      <c r="AY172" s="19" t="s">
        <v>160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9" t="s">
        <v>81</v>
      </c>
      <c r="BK172" s="226">
        <f>ROUND(I172*H172,2)</f>
        <v>0</v>
      </c>
      <c r="BL172" s="19" t="s">
        <v>263</v>
      </c>
      <c r="BM172" s="225" t="s">
        <v>6108</v>
      </c>
    </row>
    <row r="173" s="2" customFormat="1" ht="16.5" customHeight="1">
      <c r="A173" s="40"/>
      <c r="B173" s="41"/>
      <c r="C173" s="255" t="s">
        <v>647</v>
      </c>
      <c r="D173" s="255" t="s">
        <v>242</v>
      </c>
      <c r="E173" s="256" t="s">
        <v>4272</v>
      </c>
      <c r="F173" s="257" t="s">
        <v>6109</v>
      </c>
      <c r="G173" s="258" t="s">
        <v>287</v>
      </c>
      <c r="H173" s="259">
        <v>3</v>
      </c>
      <c r="I173" s="260"/>
      <c r="J173" s="261">
        <f>ROUND(I173*H173,2)</f>
        <v>0</v>
      </c>
      <c r="K173" s="257" t="s">
        <v>19</v>
      </c>
      <c r="L173" s="262"/>
      <c r="M173" s="263" t="s">
        <v>19</v>
      </c>
      <c r="N173" s="264" t="s">
        <v>44</v>
      </c>
      <c r="O173" s="86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5" t="s">
        <v>368</v>
      </c>
      <c r="AT173" s="225" t="s">
        <v>242</v>
      </c>
      <c r="AU173" s="225" t="s">
        <v>181</v>
      </c>
      <c r="AY173" s="19" t="s">
        <v>160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9" t="s">
        <v>81</v>
      </c>
      <c r="BK173" s="226">
        <f>ROUND(I173*H173,2)</f>
        <v>0</v>
      </c>
      <c r="BL173" s="19" t="s">
        <v>263</v>
      </c>
      <c r="BM173" s="225" t="s">
        <v>6110</v>
      </c>
    </row>
    <row r="174" s="2" customFormat="1" ht="21.75" customHeight="1">
      <c r="A174" s="40"/>
      <c r="B174" s="41"/>
      <c r="C174" s="255" t="s">
        <v>651</v>
      </c>
      <c r="D174" s="255" t="s">
        <v>242</v>
      </c>
      <c r="E174" s="256" t="s">
        <v>4268</v>
      </c>
      <c r="F174" s="257" t="s">
        <v>6111</v>
      </c>
      <c r="G174" s="258" t="s">
        <v>287</v>
      </c>
      <c r="H174" s="259">
        <v>3</v>
      </c>
      <c r="I174" s="260"/>
      <c r="J174" s="261">
        <f>ROUND(I174*H174,2)</f>
        <v>0</v>
      </c>
      <c r="K174" s="257" t="s">
        <v>19</v>
      </c>
      <c r="L174" s="262"/>
      <c r="M174" s="263" t="s">
        <v>19</v>
      </c>
      <c r="N174" s="264" t="s">
        <v>44</v>
      </c>
      <c r="O174" s="86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5" t="s">
        <v>368</v>
      </c>
      <c r="AT174" s="225" t="s">
        <v>242</v>
      </c>
      <c r="AU174" s="225" t="s">
        <v>181</v>
      </c>
      <c r="AY174" s="19" t="s">
        <v>160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9" t="s">
        <v>81</v>
      </c>
      <c r="BK174" s="226">
        <f>ROUND(I174*H174,2)</f>
        <v>0</v>
      </c>
      <c r="BL174" s="19" t="s">
        <v>263</v>
      </c>
      <c r="BM174" s="225" t="s">
        <v>6112</v>
      </c>
    </row>
    <row r="175" s="2" customFormat="1" ht="33" customHeight="1">
      <c r="A175" s="40"/>
      <c r="B175" s="41"/>
      <c r="C175" s="214" t="s">
        <v>657</v>
      </c>
      <c r="D175" s="214" t="s">
        <v>162</v>
      </c>
      <c r="E175" s="215" t="s">
        <v>6113</v>
      </c>
      <c r="F175" s="216" t="s">
        <v>6114</v>
      </c>
      <c r="G175" s="217" t="s">
        <v>287</v>
      </c>
      <c r="H175" s="218">
        <v>1</v>
      </c>
      <c r="I175" s="219"/>
      <c r="J175" s="220">
        <f>ROUND(I175*H175,2)</f>
        <v>0</v>
      </c>
      <c r="K175" s="216" t="s">
        <v>19</v>
      </c>
      <c r="L175" s="46"/>
      <c r="M175" s="221" t="s">
        <v>19</v>
      </c>
      <c r="N175" s="222" t="s">
        <v>44</v>
      </c>
      <c r="O175" s="86"/>
      <c r="P175" s="223">
        <f>O175*H175</f>
        <v>0</v>
      </c>
      <c r="Q175" s="223">
        <v>0</v>
      </c>
      <c r="R175" s="223">
        <f>Q175*H175</f>
        <v>0</v>
      </c>
      <c r="S175" s="223">
        <v>0</v>
      </c>
      <c r="T175" s="224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5" t="s">
        <v>263</v>
      </c>
      <c r="AT175" s="225" t="s">
        <v>162</v>
      </c>
      <c r="AU175" s="225" t="s">
        <v>181</v>
      </c>
      <c r="AY175" s="19" t="s">
        <v>160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9" t="s">
        <v>81</v>
      </c>
      <c r="BK175" s="226">
        <f>ROUND(I175*H175,2)</f>
        <v>0</v>
      </c>
      <c r="BL175" s="19" t="s">
        <v>263</v>
      </c>
      <c r="BM175" s="225" t="s">
        <v>6115</v>
      </c>
    </row>
    <row r="176" s="2" customFormat="1">
      <c r="A176" s="40"/>
      <c r="B176" s="41"/>
      <c r="C176" s="42"/>
      <c r="D176" s="234" t="s">
        <v>449</v>
      </c>
      <c r="E176" s="42"/>
      <c r="F176" s="276" t="s">
        <v>6116</v>
      </c>
      <c r="G176" s="42"/>
      <c r="H176" s="42"/>
      <c r="I176" s="229"/>
      <c r="J176" s="42"/>
      <c r="K176" s="42"/>
      <c r="L176" s="46"/>
      <c r="M176" s="230"/>
      <c r="N176" s="231"/>
      <c r="O176" s="86"/>
      <c r="P176" s="86"/>
      <c r="Q176" s="86"/>
      <c r="R176" s="86"/>
      <c r="S176" s="86"/>
      <c r="T176" s="87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449</v>
      </c>
      <c r="AU176" s="19" t="s">
        <v>181</v>
      </c>
    </row>
    <row r="177" s="12" customFormat="1" ht="20.88" customHeight="1">
      <c r="A177" s="12"/>
      <c r="B177" s="198"/>
      <c r="C177" s="199"/>
      <c r="D177" s="200" t="s">
        <v>72</v>
      </c>
      <c r="E177" s="212" t="s">
        <v>6117</v>
      </c>
      <c r="F177" s="212" t="s">
        <v>6118</v>
      </c>
      <c r="G177" s="199"/>
      <c r="H177" s="199"/>
      <c r="I177" s="202"/>
      <c r="J177" s="213">
        <f>BK177</f>
        <v>0</v>
      </c>
      <c r="K177" s="199"/>
      <c r="L177" s="204"/>
      <c r="M177" s="205"/>
      <c r="N177" s="206"/>
      <c r="O177" s="206"/>
      <c r="P177" s="207">
        <f>SUM(P178:P187)</f>
        <v>0</v>
      </c>
      <c r="Q177" s="206"/>
      <c r="R177" s="207">
        <f>SUM(R178:R187)</f>
        <v>0.0086</v>
      </c>
      <c r="S177" s="206"/>
      <c r="T177" s="208">
        <f>SUM(T178:T187)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09" t="s">
        <v>83</v>
      </c>
      <c r="AT177" s="210" t="s">
        <v>72</v>
      </c>
      <c r="AU177" s="210" t="s">
        <v>83</v>
      </c>
      <c r="AY177" s="209" t="s">
        <v>160</v>
      </c>
      <c r="BK177" s="211">
        <f>SUM(BK178:BK187)</f>
        <v>0</v>
      </c>
    </row>
    <row r="178" s="2" customFormat="1" ht="16.5" customHeight="1">
      <c r="A178" s="40"/>
      <c r="B178" s="41"/>
      <c r="C178" s="214" t="s">
        <v>661</v>
      </c>
      <c r="D178" s="214" t="s">
        <v>162</v>
      </c>
      <c r="E178" s="215" t="s">
        <v>6119</v>
      </c>
      <c r="F178" s="216" t="s">
        <v>6120</v>
      </c>
      <c r="G178" s="217" t="s">
        <v>287</v>
      </c>
      <c r="H178" s="218">
        <v>4</v>
      </c>
      <c r="I178" s="219"/>
      <c r="J178" s="220">
        <f>ROUND(I178*H178,2)</f>
        <v>0</v>
      </c>
      <c r="K178" s="216" t="s">
        <v>166</v>
      </c>
      <c r="L178" s="46"/>
      <c r="M178" s="221" t="s">
        <v>19</v>
      </c>
      <c r="N178" s="222" t="s">
        <v>44</v>
      </c>
      <c r="O178" s="86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5" t="s">
        <v>263</v>
      </c>
      <c r="AT178" s="225" t="s">
        <v>162</v>
      </c>
      <c r="AU178" s="225" t="s">
        <v>181</v>
      </c>
      <c r="AY178" s="19" t="s">
        <v>160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9" t="s">
        <v>81</v>
      </c>
      <c r="BK178" s="226">
        <f>ROUND(I178*H178,2)</f>
        <v>0</v>
      </c>
      <c r="BL178" s="19" t="s">
        <v>263</v>
      </c>
      <c r="BM178" s="225" t="s">
        <v>6121</v>
      </c>
    </row>
    <row r="179" s="2" customFormat="1">
      <c r="A179" s="40"/>
      <c r="B179" s="41"/>
      <c r="C179" s="42"/>
      <c r="D179" s="227" t="s">
        <v>169</v>
      </c>
      <c r="E179" s="42"/>
      <c r="F179" s="228" t="s">
        <v>6122</v>
      </c>
      <c r="G179" s="42"/>
      <c r="H179" s="42"/>
      <c r="I179" s="229"/>
      <c r="J179" s="42"/>
      <c r="K179" s="42"/>
      <c r="L179" s="46"/>
      <c r="M179" s="230"/>
      <c r="N179" s="231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169</v>
      </c>
      <c r="AU179" s="19" t="s">
        <v>181</v>
      </c>
    </row>
    <row r="180" s="2" customFormat="1" ht="66.75" customHeight="1">
      <c r="A180" s="40"/>
      <c r="B180" s="41"/>
      <c r="C180" s="255" t="s">
        <v>668</v>
      </c>
      <c r="D180" s="255" t="s">
        <v>242</v>
      </c>
      <c r="E180" s="256" t="s">
        <v>6123</v>
      </c>
      <c r="F180" s="257" t="s">
        <v>6124</v>
      </c>
      <c r="G180" s="258" t="s">
        <v>5470</v>
      </c>
      <c r="H180" s="259">
        <v>4</v>
      </c>
      <c r="I180" s="260"/>
      <c r="J180" s="261">
        <f>ROUND(I180*H180,2)</f>
        <v>0</v>
      </c>
      <c r="K180" s="257" t="s">
        <v>19</v>
      </c>
      <c r="L180" s="262"/>
      <c r="M180" s="263" t="s">
        <v>19</v>
      </c>
      <c r="N180" s="264" t="s">
        <v>44</v>
      </c>
      <c r="O180" s="86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5" t="s">
        <v>210</v>
      </c>
      <c r="AT180" s="225" t="s">
        <v>242</v>
      </c>
      <c r="AU180" s="225" t="s">
        <v>181</v>
      </c>
      <c r="AY180" s="19" t="s">
        <v>160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9" t="s">
        <v>81</v>
      </c>
      <c r="BK180" s="226">
        <f>ROUND(I180*H180,2)</f>
        <v>0</v>
      </c>
      <c r="BL180" s="19" t="s">
        <v>167</v>
      </c>
      <c r="BM180" s="225" t="s">
        <v>6125</v>
      </c>
    </row>
    <row r="181" s="2" customFormat="1" ht="16.5" customHeight="1">
      <c r="A181" s="40"/>
      <c r="B181" s="41"/>
      <c r="C181" s="214" t="s">
        <v>672</v>
      </c>
      <c r="D181" s="214" t="s">
        <v>162</v>
      </c>
      <c r="E181" s="215" t="s">
        <v>6126</v>
      </c>
      <c r="F181" s="216" t="s">
        <v>6127</v>
      </c>
      <c r="G181" s="217" t="s">
        <v>287</v>
      </c>
      <c r="H181" s="218">
        <v>4</v>
      </c>
      <c r="I181" s="219"/>
      <c r="J181" s="220">
        <f>ROUND(I181*H181,2)</f>
        <v>0</v>
      </c>
      <c r="K181" s="216" t="s">
        <v>166</v>
      </c>
      <c r="L181" s="46"/>
      <c r="M181" s="221" t="s">
        <v>19</v>
      </c>
      <c r="N181" s="222" t="s">
        <v>44</v>
      </c>
      <c r="O181" s="86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5" t="s">
        <v>263</v>
      </c>
      <c r="AT181" s="225" t="s">
        <v>162</v>
      </c>
      <c r="AU181" s="225" t="s">
        <v>181</v>
      </c>
      <c r="AY181" s="19" t="s">
        <v>160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9" t="s">
        <v>81</v>
      </c>
      <c r="BK181" s="226">
        <f>ROUND(I181*H181,2)</f>
        <v>0</v>
      </c>
      <c r="BL181" s="19" t="s">
        <v>263</v>
      </c>
      <c r="BM181" s="225" t="s">
        <v>6128</v>
      </c>
    </row>
    <row r="182" s="2" customFormat="1">
      <c r="A182" s="40"/>
      <c r="B182" s="41"/>
      <c r="C182" s="42"/>
      <c r="D182" s="227" t="s">
        <v>169</v>
      </c>
      <c r="E182" s="42"/>
      <c r="F182" s="228" t="s">
        <v>6129</v>
      </c>
      <c r="G182" s="42"/>
      <c r="H182" s="42"/>
      <c r="I182" s="229"/>
      <c r="J182" s="42"/>
      <c r="K182" s="42"/>
      <c r="L182" s="46"/>
      <c r="M182" s="230"/>
      <c r="N182" s="231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169</v>
      </c>
      <c r="AU182" s="19" t="s">
        <v>181</v>
      </c>
    </row>
    <row r="183" s="2" customFormat="1" ht="21.75" customHeight="1">
      <c r="A183" s="40"/>
      <c r="B183" s="41"/>
      <c r="C183" s="255" t="s">
        <v>676</v>
      </c>
      <c r="D183" s="255" t="s">
        <v>242</v>
      </c>
      <c r="E183" s="256" t="s">
        <v>6130</v>
      </c>
      <c r="F183" s="257" t="s">
        <v>6131</v>
      </c>
      <c r="G183" s="258" t="s">
        <v>287</v>
      </c>
      <c r="H183" s="259">
        <v>4</v>
      </c>
      <c r="I183" s="260"/>
      <c r="J183" s="261">
        <f>ROUND(I183*H183,2)</f>
        <v>0</v>
      </c>
      <c r="K183" s="257" t="s">
        <v>166</v>
      </c>
      <c r="L183" s="262"/>
      <c r="M183" s="263" t="s">
        <v>19</v>
      </c>
      <c r="N183" s="264" t="s">
        <v>44</v>
      </c>
      <c r="O183" s="86"/>
      <c r="P183" s="223">
        <f>O183*H183</f>
        <v>0</v>
      </c>
      <c r="Q183" s="223">
        <v>0.00215</v>
      </c>
      <c r="R183" s="223">
        <f>Q183*H183</f>
        <v>0.0086</v>
      </c>
      <c r="S183" s="223">
        <v>0</v>
      </c>
      <c r="T183" s="224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5" t="s">
        <v>368</v>
      </c>
      <c r="AT183" s="225" t="s">
        <v>242</v>
      </c>
      <c r="AU183" s="225" t="s">
        <v>181</v>
      </c>
      <c r="AY183" s="19" t="s">
        <v>160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9" t="s">
        <v>81</v>
      </c>
      <c r="BK183" s="226">
        <f>ROUND(I183*H183,2)</f>
        <v>0</v>
      </c>
      <c r="BL183" s="19" t="s">
        <v>263</v>
      </c>
      <c r="BM183" s="225" t="s">
        <v>6132</v>
      </c>
    </row>
    <row r="184" s="2" customFormat="1" ht="24.15" customHeight="1">
      <c r="A184" s="40"/>
      <c r="B184" s="41"/>
      <c r="C184" s="214" t="s">
        <v>682</v>
      </c>
      <c r="D184" s="214" t="s">
        <v>162</v>
      </c>
      <c r="E184" s="215" t="s">
        <v>6133</v>
      </c>
      <c r="F184" s="216" t="s">
        <v>6134</v>
      </c>
      <c r="G184" s="217" t="s">
        <v>287</v>
      </c>
      <c r="H184" s="218">
        <v>1</v>
      </c>
      <c r="I184" s="219"/>
      <c r="J184" s="220">
        <f>ROUND(I184*H184,2)</f>
        <v>0</v>
      </c>
      <c r="K184" s="216" t="s">
        <v>166</v>
      </c>
      <c r="L184" s="46"/>
      <c r="M184" s="221" t="s">
        <v>19</v>
      </c>
      <c r="N184" s="222" t="s">
        <v>44</v>
      </c>
      <c r="O184" s="86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5" t="s">
        <v>263</v>
      </c>
      <c r="AT184" s="225" t="s">
        <v>162</v>
      </c>
      <c r="AU184" s="225" t="s">
        <v>181</v>
      </c>
      <c r="AY184" s="19" t="s">
        <v>160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9" t="s">
        <v>81</v>
      </c>
      <c r="BK184" s="226">
        <f>ROUND(I184*H184,2)</f>
        <v>0</v>
      </c>
      <c r="BL184" s="19" t="s">
        <v>263</v>
      </c>
      <c r="BM184" s="225" t="s">
        <v>6135</v>
      </c>
    </row>
    <row r="185" s="2" customFormat="1">
      <c r="A185" s="40"/>
      <c r="B185" s="41"/>
      <c r="C185" s="42"/>
      <c r="D185" s="227" t="s">
        <v>169</v>
      </c>
      <c r="E185" s="42"/>
      <c r="F185" s="228" t="s">
        <v>6136</v>
      </c>
      <c r="G185" s="42"/>
      <c r="H185" s="42"/>
      <c r="I185" s="229"/>
      <c r="J185" s="42"/>
      <c r="K185" s="42"/>
      <c r="L185" s="46"/>
      <c r="M185" s="230"/>
      <c r="N185" s="231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169</v>
      </c>
      <c r="AU185" s="19" t="s">
        <v>181</v>
      </c>
    </row>
    <row r="186" s="2" customFormat="1" ht="76.35" customHeight="1">
      <c r="A186" s="40"/>
      <c r="B186" s="41"/>
      <c r="C186" s="255" t="s">
        <v>686</v>
      </c>
      <c r="D186" s="255" t="s">
        <v>242</v>
      </c>
      <c r="E186" s="256" t="s">
        <v>3236</v>
      </c>
      <c r="F186" s="257" t="s">
        <v>6137</v>
      </c>
      <c r="G186" s="258" t="s">
        <v>5470</v>
      </c>
      <c r="H186" s="259">
        <v>1</v>
      </c>
      <c r="I186" s="260"/>
      <c r="J186" s="261">
        <f>ROUND(I186*H186,2)</f>
        <v>0</v>
      </c>
      <c r="K186" s="257" t="s">
        <v>19</v>
      </c>
      <c r="L186" s="262"/>
      <c r="M186" s="263" t="s">
        <v>19</v>
      </c>
      <c r="N186" s="264" t="s">
        <v>44</v>
      </c>
      <c r="O186" s="86"/>
      <c r="P186" s="223">
        <f>O186*H186</f>
        <v>0</v>
      </c>
      <c r="Q186" s="223">
        <v>0</v>
      </c>
      <c r="R186" s="223">
        <f>Q186*H186</f>
        <v>0</v>
      </c>
      <c r="S186" s="223">
        <v>0</v>
      </c>
      <c r="T186" s="224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5" t="s">
        <v>368</v>
      </c>
      <c r="AT186" s="225" t="s">
        <v>242</v>
      </c>
      <c r="AU186" s="225" t="s">
        <v>181</v>
      </c>
      <c r="AY186" s="19" t="s">
        <v>160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9" t="s">
        <v>81</v>
      </c>
      <c r="BK186" s="226">
        <f>ROUND(I186*H186,2)</f>
        <v>0</v>
      </c>
      <c r="BL186" s="19" t="s">
        <v>263</v>
      </c>
      <c r="BM186" s="225" t="s">
        <v>6138</v>
      </c>
    </row>
    <row r="187" s="2" customFormat="1" ht="16.5" customHeight="1">
      <c r="A187" s="40"/>
      <c r="B187" s="41"/>
      <c r="C187" s="255" t="s">
        <v>691</v>
      </c>
      <c r="D187" s="255" t="s">
        <v>242</v>
      </c>
      <c r="E187" s="256" t="s">
        <v>555</v>
      </c>
      <c r="F187" s="257" t="s">
        <v>6139</v>
      </c>
      <c r="G187" s="258" t="s">
        <v>5470</v>
      </c>
      <c r="H187" s="259">
        <v>2</v>
      </c>
      <c r="I187" s="260"/>
      <c r="J187" s="261">
        <f>ROUND(I187*H187,2)</f>
        <v>0</v>
      </c>
      <c r="K187" s="257" t="s">
        <v>19</v>
      </c>
      <c r="L187" s="262"/>
      <c r="M187" s="263" t="s">
        <v>19</v>
      </c>
      <c r="N187" s="264" t="s">
        <v>44</v>
      </c>
      <c r="O187" s="86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5" t="s">
        <v>368</v>
      </c>
      <c r="AT187" s="225" t="s">
        <v>242</v>
      </c>
      <c r="AU187" s="225" t="s">
        <v>181</v>
      </c>
      <c r="AY187" s="19" t="s">
        <v>160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9" t="s">
        <v>81</v>
      </c>
      <c r="BK187" s="226">
        <f>ROUND(I187*H187,2)</f>
        <v>0</v>
      </c>
      <c r="BL187" s="19" t="s">
        <v>263</v>
      </c>
      <c r="BM187" s="225" t="s">
        <v>6140</v>
      </c>
    </row>
    <row r="188" s="12" customFormat="1" ht="20.88" customHeight="1">
      <c r="A188" s="12"/>
      <c r="B188" s="198"/>
      <c r="C188" s="199"/>
      <c r="D188" s="200" t="s">
        <v>72</v>
      </c>
      <c r="E188" s="212" t="s">
        <v>6141</v>
      </c>
      <c r="F188" s="212" t="s">
        <v>6142</v>
      </c>
      <c r="G188" s="199"/>
      <c r="H188" s="199"/>
      <c r="I188" s="202"/>
      <c r="J188" s="213">
        <f>BK188</f>
        <v>0</v>
      </c>
      <c r="K188" s="199"/>
      <c r="L188" s="204"/>
      <c r="M188" s="205"/>
      <c r="N188" s="206"/>
      <c r="O188" s="206"/>
      <c r="P188" s="207">
        <f>SUM(P189:P211)</f>
        <v>0</v>
      </c>
      <c r="Q188" s="206"/>
      <c r="R188" s="207">
        <f>SUM(R189:R211)</f>
        <v>0.36730999999999991</v>
      </c>
      <c r="S188" s="206"/>
      <c r="T188" s="208">
        <f>SUM(T189:T211)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09" t="s">
        <v>83</v>
      </c>
      <c r="AT188" s="210" t="s">
        <v>72</v>
      </c>
      <c r="AU188" s="210" t="s">
        <v>83</v>
      </c>
      <c r="AY188" s="209" t="s">
        <v>160</v>
      </c>
      <c r="BK188" s="211">
        <f>SUM(BK189:BK211)</f>
        <v>0</v>
      </c>
    </row>
    <row r="189" s="2" customFormat="1" ht="24.15" customHeight="1">
      <c r="A189" s="40"/>
      <c r="B189" s="41"/>
      <c r="C189" s="214" t="s">
        <v>695</v>
      </c>
      <c r="D189" s="214" t="s">
        <v>162</v>
      </c>
      <c r="E189" s="215" t="s">
        <v>6143</v>
      </c>
      <c r="F189" s="216" t="s">
        <v>6144</v>
      </c>
      <c r="G189" s="217" t="s">
        <v>250</v>
      </c>
      <c r="H189" s="218">
        <v>410</v>
      </c>
      <c r="I189" s="219"/>
      <c r="J189" s="220">
        <f>ROUND(I189*H189,2)</f>
        <v>0</v>
      </c>
      <c r="K189" s="216" t="s">
        <v>166</v>
      </c>
      <c r="L189" s="46"/>
      <c r="M189" s="221" t="s">
        <v>19</v>
      </c>
      <c r="N189" s="222" t="s">
        <v>44</v>
      </c>
      <c r="O189" s="86"/>
      <c r="P189" s="223">
        <f>O189*H189</f>
        <v>0</v>
      </c>
      <c r="Q189" s="223">
        <v>0</v>
      </c>
      <c r="R189" s="223">
        <f>Q189*H189</f>
        <v>0</v>
      </c>
      <c r="S189" s="223">
        <v>0</v>
      </c>
      <c r="T189" s="224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5" t="s">
        <v>263</v>
      </c>
      <c r="AT189" s="225" t="s">
        <v>162</v>
      </c>
      <c r="AU189" s="225" t="s">
        <v>181</v>
      </c>
      <c r="AY189" s="19" t="s">
        <v>160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9" t="s">
        <v>81</v>
      </c>
      <c r="BK189" s="226">
        <f>ROUND(I189*H189,2)</f>
        <v>0</v>
      </c>
      <c r="BL189" s="19" t="s">
        <v>263</v>
      </c>
      <c r="BM189" s="225" t="s">
        <v>6145</v>
      </c>
    </row>
    <row r="190" s="2" customFormat="1">
      <c r="A190" s="40"/>
      <c r="B190" s="41"/>
      <c r="C190" s="42"/>
      <c r="D190" s="227" t="s">
        <v>169</v>
      </c>
      <c r="E190" s="42"/>
      <c r="F190" s="228" t="s">
        <v>6146</v>
      </c>
      <c r="G190" s="42"/>
      <c r="H190" s="42"/>
      <c r="I190" s="229"/>
      <c r="J190" s="42"/>
      <c r="K190" s="42"/>
      <c r="L190" s="46"/>
      <c r="M190" s="230"/>
      <c r="N190" s="231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169</v>
      </c>
      <c r="AU190" s="19" t="s">
        <v>181</v>
      </c>
    </row>
    <row r="191" s="13" customFormat="1">
      <c r="A191" s="13"/>
      <c r="B191" s="232"/>
      <c r="C191" s="233"/>
      <c r="D191" s="234" t="s">
        <v>171</v>
      </c>
      <c r="E191" s="235" t="s">
        <v>19</v>
      </c>
      <c r="F191" s="236" t="s">
        <v>6147</v>
      </c>
      <c r="G191" s="233"/>
      <c r="H191" s="237">
        <v>410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171</v>
      </c>
      <c r="AU191" s="243" t="s">
        <v>181</v>
      </c>
      <c r="AV191" s="13" t="s">
        <v>83</v>
      </c>
      <c r="AW191" s="13" t="s">
        <v>35</v>
      </c>
      <c r="AX191" s="13" t="s">
        <v>81</v>
      </c>
      <c r="AY191" s="243" t="s">
        <v>160</v>
      </c>
    </row>
    <row r="192" s="2" customFormat="1" ht="37.8" customHeight="1">
      <c r="A192" s="40"/>
      <c r="B192" s="41"/>
      <c r="C192" s="255" t="s">
        <v>701</v>
      </c>
      <c r="D192" s="255" t="s">
        <v>242</v>
      </c>
      <c r="E192" s="256" t="s">
        <v>6148</v>
      </c>
      <c r="F192" s="257" t="s">
        <v>6149</v>
      </c>
      <c r="G192" s="258" t="s">
        <v>250</v>
      </c>
      <c r="H192" s="259">
        <v>63</v>
      </c>
      <c r="I192" s="260"/>
      <c r="J192" s="261">
        <f>ROUND(I192*H192,2)</f>
        <v>0</v>
      </c>
      <c r="K192" s="257" t="s">
        <v>166</v>
      </c>
      <c r="L192" s="262"/>
      <c r="M192" s="263" t="s">
        <v>19</v>
      </c>
      <c r="N192" s="264" t="s">
        <v>44</v>
      </c>
      <c r="O192" s="86"/>
      <c r="P192" s="223">
        <f>O192*H192</f>
        <v>0</v>
      </c>
      <c r="Q192" s="223">
        <v>0.00013999999999999999</v>
      </c>
      <c r="R192" s="223">
        <f>Q192*H192</f>
        <v>0.0088199999999999997</v>
      </c>
      <c r="S192" s="223">
        <v>0</v>
      </c>
      <c r="T192" s="224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5" t="s">
        <v>368</v>
      </c>
      <c r="AT192" s="225" t="s">
        <v>242</v>
      </c>
      <c r="AU192" s="225" t="s">
        <v>181</v>
      </c>
      <c r="AY192" s="19" t="s">
        <v>160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9" t="s">
        <v>81</v>
      </c>
      <c r="BK192" s="226">
        <f>ROUND(I192*H192,2)</f>
        <v>0</v>
      </c>
      <c r="BL192" s="19" t="s">
        <v>263</v>
      </c>
      <c r="BM192" s="225" t="s">
        <v>6150</v>
      </c>
    </row>
    <row r="193" s="13" customFormat="1">
      <c r="A193" s="13"/>
      <c r="B193" s="232"/>
      <c r="C193" s="233"/>
      <c r="D193" s="234" t="s">
        <v>171</v>
      </c>
      <c r="E193" s="233"/>
      <c r="F193" s="236" t="s">
        <v>6151</v>
      </c>
      <c r="G193" s="233"/>
      <c r="H193" s="237">
        <v>63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171</v>
      </c>
      <c r="AU193" s="243" t="s">
        <v>181</v>
      </c>
      <c r="AV193" s="13" t="s">
        <v>83</v>
      </c>
      <c r="AW193" s="13" t="s">
        <v>4</v>
      </c>
      <c r="AX193" s="13" t="s">
        <v>81</v>
      </c>
      <c r="AY193" s="243" t="s">
        <v>160</v>
      </c>
    </row>
    <row r="194" s="2" customFormat="1" ht="37.8" customHeight="1">
      <c r="A194" s="40"/>
      <c r="B194" s="41"/>
      <c r="C194" s="255" t="s">
        <v>705</v>
      </c>
      <c r="D194" s="255" t="s">
        <v>242</v>
      </c>
      <c r="E194" s="256" t="s">
        <v>6152</v>
      </c>
      <c r="F194" s="257" t="s">
        <v>6153</v>
      </c>
      <c r="G194" s="258" t="s">
        <v>250</v>
      </c>
      <c r="H194" s="259">
        <v>378</v>
      </c>
      <c r="I194" s="260"/>
      <c r="J194" s="261">
        <f>ROUND(I194*H194,2)</f>
        <v>0</v>
      </c>
      <c r="K194" s="257" t="s">
        <v>166</v>
      </c>
      <c r="L194" s="262"/>
      <c r="M194" s="263" t="s">
        <v>19</v>
      </c>
      <c r="N194" s="264" t="s">
        <v>44</v>
      </c>
      <c r="O194" s="86"/>
      <c r="P194" s="223">
        <f>O194*H194</f>
        <v>0</v>
      </c>
      <c r="Q194" s="223">
        <v>0.00027999999999999998</v>
      </c>
      <c r="R194" s="223">
        <f>Q194*H194</f>
        <v>0.10583999999999999</v>
      </c>
      <c r="S194" s="223">
        <v>0</v>
      </c>
      <c r="T194" s="224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5" t="s">
        <v>368</v>
      </c>
      <c r="AT194" s="225" t="s">
        <v>242</v>
      </c>
      <c r="AU194" s="225" t="s">
        <v>181</v>
      </c>
      <c r="AY194" s="19" t="s">
        <v>160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9" t="s">
        <v>81</v>
      </c>
      <c r="BK194" s="226">
        <f>ROUND(I194*H194,2)</f>
        <v>0</v>
      </c>
      <c r="BL194" s="19" t="s">
        <v>263</v>
      </c>
      <c r="BM194" s="225" t="s">
        <v>6154</v>
      </c>
    </row>
    <row r="195" s="13" customFormat="1">
      <c r="A195" s="13"/>
      <c r="B195" s="232"/>
      <c r="C195" s="233"/>
      <c r="D195" s="234" t="s">
        <v>171</v>
      </c>
      <c r="E195" s="233"/>
      <c r="F195" s="236" t="s">
        <v>6155</v>
      </c>
      <c r="G195" s="233"/>
      <c r="H195" s="237">
        <v>378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171</v>
      </c>
      <c r="AU195" s="243" t="s">
        <v>181</v>
      </c>
      <c r="AV195" s="13" t="s">
        <v>83</v>
      </c>
      <c r="AW195" s="13" t="s">
        <v>4</v>
      </c>
      <c r="AX195" s="13" t="s">
        <v>81</v>
      </c>
      <c r="AY195" s="243" t="s">
        <v>160</v>
      </c>
    </row>
    <row r="196" s="2" customFormat="1" ht="37.8" customHeight="1">
      <c r="A196" s="40"/>
      <c r="B196" s="41"/>
      <c r="C196" s="255" t="s">
        <v>710</v>
      </c>
      <c r="D196" s="255" t="s">
        <v>242</v>
      </c>
      <c r="E196" s="256" t="s">
        <v>6156</v>
      </c>
      <c r="F196" s="257" t="s">
        <v>6157</v>
      </c>
      <c r="G196" s="258" t="s">
        <v>250</v>
      </c>
      <c r="H196" s="259">
        <v>52.5</v>
      </c>
      <c r="I196" s="260"/>
      <c r="J196" s="261">
        <f>ROUND(I196*H196,2)</f>
        <v>0</v>
      </c>
      <c r="K196" s="257" t="s">
        <v>166</v>
      </c>
      <c r="L196" s="262"/>
      <c r="M196" s="263" t="s">
        <v>19</v>
      </c>
      <c r="N196" s="264" t="s">
        <v>44</v>
      </c>
      <c r="O196" s="86"/>
      <c r="P196" s="223">
        <f>O196*H196</f>
        <v>0</v>
      </c>
      <c r="Q196" s="223">
        <v>0.00025999999999999998</v>
      </c>
      <c r="R196" s="223">
        <f>Q196*H196</f>
        <v>0.013649999999999999</v>
      </c>
      <c r="S196" s="223">
        <v>0</v>
      </c>
      <c r="T196" s="224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5" t="s">
        <v>368</v>
      </c>
      <c r="AT196" s="225" t="s">
        <v>242</v>
      </c>
      <c r="AU196" s="225" t="s">
        <v>181</v>
      </c>
      <c r="AY196" s="19" t="s">
        <v>160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9" t="s">
        <v>81</v>
      </c>
      <c r="BK196" s="226">
        <f>ROUND(I196*H196,2)</f>
        <v>0</v>
      </c>
      <c r="BL196" s="19" t="s">
        <v>263</v>
      </c>
      <c r="BM196" s="225" t="s">
        <v>6158</v>
      </c>
    </row>
    <row r="197" s="13" customFormat="1">
      <c r="A197" s="13"/>
      <c r="B197" s="232"/>
      <c r="C197" s="233"/>
      <c r="D197" s="234" t="s">
        <v>171</v>
      </c>
      <c r="E197" s="233"/>
      <c r="F197" s="236" t="s">
        <v>5118</v>
      </c>
      <c r="G197" s="233"/>
      <c r="H197" s="237">
        <v>52.5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171</v>
      </c>
      <c r="AU197" s="243" t="s">
        <v>181</v>
      </c>
      <c r="AV197" s="13" t="s">
        <v>83</v>
      </c>
      <c r="AW197" s="13" t="s">
        <v>4</v>
      </c>
      <c r="AX197" s="13" t="s">
        <v>81</v>
      </c>
      <c r="AY197" s="243" t="s">
        <v>160</v>
      </c>
    </row>
    <row r="198" s="2" customFormat="1" ht="24.15" customHeight="1">
      <c r="A198" s="40"/>
      <c r="B198" s="41"/>
      <c r="C198" s="214" t="s">
        <v>713</v>
      </c>
      <c r="D198" s="214" t="s">
        <v>162</v>
      </c>
      <c r="E198" s="215" t="s">
        <v>6159</v>
      </c>
      <c r="F198" s="216" t="s">
        <v>6160</v>
      </c>
      <c r="G198" s="217" t="s">
        <v>250</v>
      </c>
      <c r="H198" s="218">
        <v>111</v>
      </c>
      <c r="I198" s="219"/>
      <c r="J198" s="220">
        <f>ROUND(I198*H198,2)</f>
        <v>0</v>
      </c>
      <c r="K198" s="216" t="s">
        <v>166</v>
      </c>
      <c r="L198" s="46"/>
      <c r="M198" s="221" t="s">
        <v>19</v>
      </c>
      <c r="N198" s="222" t="s">
        <v>44</v>
      </c>
      <c r="O198" s="86"/>
      <c r="P198" s="223">
        <f>O198*H198</f>
        <v>0</v>
      </c>
      <c r="Q198" s="223">
        <v>0</v>
      </c>
      <c r="R198" s="223">
        <f>Q198*H198</f>
        <v>0</v>
      </c>
      <c r="S198" s="223">
        <v>0</v>
      </c>
      <c r="T198" s="224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5" t="s">
        <v>263</v>
      </c>
      <c r="AT198" s="225" t="s">
        <v>162</v>
      </c>
      <c r="AU198" s="225" t="s">
        <v>181</v>
      </c>
      <c r="AY198" s="19" t="s">
        <v>160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9" t="s">
        <v>81</v>
      </c>
      <c r="BK198" s="226">
        <f>ROUND(I198*H198,2)</f>
        <v>0</v>
      </c>
      <c r="BL198" s="19" t="s">
        <v>263</v>
      </c>
      <c r="BM198" s="225" t="s">
        <v>6161</v>
      </c>
    </row>
    <row r="199" s="2" customFormat="1">
      <c r="A199" s="40"/>
      <c r="B199" s="41"/>
      <c r="C199" s="42"/>
      <c r="D199" s="227" t="s">
        <v>169</v>
      </c>
      <c r="E199" s="42"/>
      <c r="F199" s="228" t="s">
        <v>6162</v>
      </c>
      <c r="G199" s="42"/>
      <c r="H199" s="42"/>
      <c r="I199" s="229"/>
      <c r="J199" s="42"/>
      <c r="K199" s="42"/>
      <c r="L199" s="46"/>
      <c r="M199" s="230"/>
      <c r="N199" s="231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169</v>
      </c>
      <c r="AU199" s="19" t="s">
        <v>181</v>
      </c>
    </row>
    <row r="200" s="2" customFormat="1" ht="16.5" customHeight="1">
      <c r="A200" s="40"/>
      <c r="B200" s="41"/>
      <c r="C200" s="255" t="s">
        <v>718</v>
      </c>
      <c r="D200" s="255" t="s">
        <v>242</v>
      </c>
      <c r="E200" s="256" t="s">
        <v>6163</v>
      </c>
      <c r="F200" s="257" t="s">
        <v>6164</v>
      </c>
      <c r="G200" s="258" t="s">
        <v>250</v>
      </c>
      <c r="H200" s="259">
        <v>111</v>
      </c>
      <c r="I200" s="260"/>
      <c r="J200" s="261">
        <f>ROUND(I200*H200,2)</f>
        <v>0</v>
      </c>
      <c r="K200" s="257" t="s">
        <v>166</v>
      </c>
      <c r="L200" s="262"/>
      <c r="M200" s="263" t="s">
        <v>19</v>
      </c>
      <c r="N200" s="264" t="s">
        <v>44</v>
      </c>
      <c r="O200" s="86"/>
      <c r="P200" s="223">
        <f>O200*H200</f>
        <v>0</v>
      </c>
      <c r="Q200" s="223">
        <v>0.0012999999999999999</v>
      </c>
      <c r="R200" s="223">
        <f>Q200*H200</f>
        <v>0.14429999999999998</v>
      </c>
      <c r="S200" s="223">
        <v>0</v>
      </c>
      <c r="T200" s="224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5" t="s">
        <v>368</v>
      </c>
      <c r="AT200" s="225" t="s">
        <v>242</v>
      </c>
      <c r="AU200" s="225" t="s">
        <v>181</v>
      </c>
      <c r="AY200" s="19" t="s">
        <v>160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9" t="s">
        <v>81</v>
      </c>
      <c r="BK200" s="226">
        <f>ROUND(I200*H200,2)</f>
        <v>0</v>
      </c>
      <c r="BL200" s="19" t="s">
        <v>263</v>
      </c>
      <c r="BM200" s="225" t="s">
        <v>6165</v>
      </c>
    </row>
    <row r="201" s="2" customFormat="1" ht="24.15" customHeight="1">
      <c r="A201" s="40"/>
      <c r="B201" s="41"/>
      <c r="C201" s="214" t="s">
        <v>722</v>
      </c>
      <c r="D201" s="214" t="s">
        <v>162</v>
      </c>
      <c r="E201" s="215" t="s">
        <v>6166</v>
      </c>
      <c r="F201" s="216" t="s">
        <v>6167</v>
      </c>
      <c r="G201" s="217" t="s">
        <v>250</v>
      </c>
      <c r="H201" s="218">
        <v>27</v>
      </c>
      <c r="I201" s="219"/>
      <c r="J201" s="220">
        <f>ROUND(I201*H201,2)</f>
        <v>0</v>
      </c>
      <c r="K201" s="216" t="s">
        <v>166</v>
      </c>
      <c r="L201" s="46"/>
      <c r="M201" s="221" t="s">
        <v>19</v>
      </c>
      <c r="N201" s="222" t="s">
        <v>44</v>
      </c>
      <c r="O201" s="86"/>
      <c r="P201" s="223">
        <f>O201*H201</f>
        <v>0</v>
      </c>
      <c r="Q201" s="223">
        <v>0</v>
      </c>
      <c r="R201" s="223">
        <f>Q201*H201</f>
        <v>0</v>
      </c>
      <c r="S201" s="223">
        <v>0</v>
      </c>
      <c r="T201" s="224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5" t="s">
        <v>263</v>
      </c>
      <c r="AT201" s="225" t="s">
        <v>162</v>
      </c>
      <c r="AU201" s="225" t="s">
        <v>181</v>
      </c>
      <c r="AY201" s="19" t="s">
        <v>160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9" t="s">
        <v>81</v>
      </c>
      <c r="BK201" s="226">
        <f>ROUND(I201*H201,2)</f>
        <v>0</v>
      </c>
      <c r="BL201" s="19" t="s">
        <v>263</v>
      </c>
      <c r="BM201" s="225" t="s">
        <v>6168</v>
      </c>
    </row>
    <row r="202" s="2" customFormat="1">
      <c r="A202" s="40"/>
      <c r="B202" s="41"/>
      <c r="C202" s="42"/>
      <c r="D202" s="227" t="s">
        <v>169</v>
      </c>
      <c r="E202" s="42"/>
      <c r="F202" s="228" t="s">
        <v>6169</v>
      </c>
      <c r="G202" s="42"/>
      <c r="H202" s="42"/>
      <c r="I202" s="229"/>
      <c r="J202" s="42"/>
      <c r="K202" s="42"/>
      <c r="L202" s="46"/>
      <c r="M202" s="230"/>
      <c r="N202" s="231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169</v>
      </c>
      <c r="AU202" s="19" t="s">
        <v>181</v>
      </c>
    </row>
    <row r="203" s="2" customFormat="1" ht="21.75" customHeight="1">
      <c r="A203" s="40"/>
      <c r="B203" s="41"/>
      <c r="C203" s="255" t="s">
        <v>728</v>
      </c>
      <c r="D203" s="255" t="s">
        <v>242</v>
      </c>
      <c r="E203" s="256" t="s">
        <v>6170</v>
      </c>
      <c r="F203" s="257" t="s">
        <v>6171</v>
      </c>
      <c r="G203" s="258" t="s">
        <v>250</v>
      </c>
      <c r="H203" s="259">
        <v>27</v>
      </c>
      <c r="I203" s="260"/>
      <c r="J203" s="261">
        <f>ROUND(I203*H203,2)</f>
        <v>0</v>
      </c>
      <c r="K203" s="257" t="s">
        <v>166</v>
      </c>
      <c r="L203" s="262"/>
      <c r="M203" s="263" t="s">
        <v>19</v>
      </c>
      <c r="N203" s="264" t="s">
        <v>44</v>
      </c>
      <c r="O203" s="86"/>
      <c r="P203" s="223">
        <f>O203*H203</f>
        <v>0</v>
      </c>
      <c r="Q203" s="223">
        <v>0.0016999999999999999</v>
      </c>
      <c r="R203" s="223">
        <f>Q203*H203</f>
        <v>0.045899999999999996</v>
      </c>
      <c r="S203" s="223">
        <v>0</v>
      </c>
      <c r="T203" s="224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5" t="s">
        <v>368</v>
      </c>
      <c r="AT203" s="225" t="s">
        <v>242</v>
      </c>
      <c r="AU203" s="225" t="s">
        <v>181</v>
      </c>
      <c r="AY203" s="19" t="s">
        <v>160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9" t="s">
        <v>81</v>
      </c>
      <c r="BK203" s="226">
        <f>ROUND(I203*H203,2)</f>
        <v>0</v>
      </c>
      <c r="BL203" s="19" t="s">
        <v>263</v>
      </c>
      <c r="BM203" s="225" t="s">
        <v>6172</v>
      </c>
    </row>
    <row r="204" s="2" customFormat="1" ht="24.15" customHeight="1">
      <c r="A204" s="40"/>
      <c r="B204" s="41"/>
      <c r="C204" s="214" t="s">
        <v>732</v>
      </c>
      <c r="D204" s="214" t="s">
        <v>162</v>
      </c>
      <c r="E204" s="215" t="s">
        <v>6173</v>
      </c>
      <c r="F204" s="216" t="s">
        <v>6174</v>
      </c>
      <c r="G204" s="217" t="s">
        <v>287</v>
      </c>
      <c r="H204" s="218">
        <v>150</v>
      </c>
      <c r="I204" s="219"/>
      <c r="J204" s="220">
        <f>ROUND(I204*H204,2)</f>
        <v>0</v>
      </c>
      <c r="K204" s="216" t="s">
        <v>166</v>
      </c>
      <c r="L204" s="46"/>
      <c r="M204" s="221" t="s">
        <v>19</v>
      </c>
      <c r="N204" s="222" t="s">
        <v>44</v>
      </c>
      <c r="O204" s="86"/>
      <c r="P204" s="223">
        <f>O204*H204</f>
        <v>0</v>
      </c>
      <c r="Q204" s="223">
        <v>0</v>
      </c>
      <c r="R204" s="223">
        <f>Q204*H204</f>
        <v>0</v>
      </c>
      <c r="S204" s="223">
        <v>0</v>
      </c>
      <c r="T204" s="224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5" t="s">
        <v>263</v>
      </c>
      <c r="AT204" s="225" t="s">
        <v>162</v>
      </c>
      <c r="AU204" s="225" t="s">
        <v>181</v>
      </c>
      <c r="AY204" s="19" t="s">
        <v>160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9" t="s">
        <v>81</v>
      </c>
      <c r="BK204" s="226">
        <f>ROUND(I204*H204,2)</f>
        <v>0</v>
      </c>
      <c r="BL204" s="19" t="s">
        <v>263</v>
      </c>
      <c r="BM204" s="225" t="s">
        <v>6175</v>
      </c>
    </row>
    <row r="205" s="2" customFormat="1">
      <c r="A205" s="40"/>
      <c r="B205" s="41"/>
      <c r="C205" s="42"/>
      <c r="D205" s="227" t="s">
        <v>169</v>
      </c>
      <c r="E205" s="42"/>
      <c r="F205" s="228" t="s">
        <v>6176</v>
      </c>
      <c r="G205" s="42"/>
      <c r="H205" s="42"/>
      <c r="I205" s="229"/>
      <c r="J205" s="42"/>
      <c r="K205" s="42"/>
      <c r="L205" s="46"/>
      <c r="M205" s="230"/>
      <c r="N205" s="231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169</v>
      </c>
      <c r="AU205" s="19" t="s">
        <v>181</v>
      </c>
    </row>
    <row r="206" s="2" customFormat="1" ht="24.15" customHeight="1">
      <c r="A206" s="40"/>
      <c r="B206" s="41"/>
      <c r="C206" s="255" t="s">
        <v>740</v>
      </c>
      <c r="D206" s="255" t="s">
        <v>242</v>
      </c>
      <c r="E206" s="256" t="s">
        <v>6177</v>
      </c>
      <c r="F206" s="257" t="s">
        <v>6178</v>
      </c>
      <c r="G206" s="258" t="s">
        <v>287</v>
      </c>
      <c r="H206" s="259">
        <v>150</v>
      </c>
      <c r="I206" s="260"/>
      <c r="J206" s="261">
        <f>ROUND(I206*H206,2)</f>
        <v>0</v>
      </c>
      <c r="K206" s="257" t="s">
        <v>166</v>
      </c>
      <c r="L206" s="262"/>
      <c r="M206" s="263" t="s">
        <v>19</v>
      </c>
      <c r="N206" s="264" t="s">
        <v>44</v>
      </c>
      <c r="O206" s="86"/>
      <c r="P206" s="223">
        <f>O206*H206</f>
        <v>0</v>
      </c>
      <c r="Q206" s="223">
        <v>0.00024000000000000001</v>
      </c>
      <c r="R206" s="223">
        <f>Q206*H206</f>
        <v>0.036000000000000004</v>
      </c>
      <c r="S206" s="223">
        <v>0</v>
      </c>
      <c r="T206" s="224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5" t="s">
        <v>368</v>
      </c>
      <c r="AT206" s="225" t="s">
        <v>242</v>
      </c>
      <c r="AU206" s="225" t="s">
        <v>181</v>
      </c>
      <c r="AY206" s="19" t="s">
        <v>160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9" t="s">
        <v>81</v>
      </c>
      <c r="BK206" s="226">
        <f>ROUND(I206*H206,2)</f>
        <v>0</v>
      </c>
      <c r="BL206" s="19" t="s">
        <v>263</v>
      </c>
      <c r="BM206" s="225" t="s">
        <v>6179</v>
      </c>
    </row>
    <row r="207" s="2" customFormat="1" ht="21.75" customHeight="1">
      <c r="A207" s="40"/>
      <c r="B207" s="41"/>
      <c r="C207" s="214" t="s">
        <v>746</v>
      </c>
      <c r="D207" s="214" t="s">
        <v>162</v>
      </c>
      <c r="E207" s="215" t="s">
        <v>6180</v>
      </c>
      <c r="F207" s="216" t="s">
        <v>6181</v>
      </c>
      <c r="G207" s="217" t="s">
        <v>287</v>
      </c>
      <c r="H207" s="218">
        <v>128</v>
      </c>
      <c r="I207" s="219"/>
      <c r="J207" s="220">
        <f>ROUND(I207*H207,2)</f>
        <v>0</v>
      </c>
      <c r="K207" s="216" t="s">
        <v>166</v>
      </c>
      <c r="L207" s="46"/>
      <c r="M207" s="221" t="s">
        <v>19</v>
      </c>
      <c r="N207" s="222" t="s">
        <v>44</v>
      </c>
      <c r="O207" s="86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5" t="s">
        <v>263</v>
      </c>
      <c r="AT207" s="225" t="s">
        <v>162</v>
      </c>
      <c r="AU207" s="225" t="s">
        <v>181</v>
      </c>
      <c r="AY207" s="19" t="s">
        <v>160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9" t="s">
        <v>81</v>
      </c>
      <c r="BK207" s="226">
        <f>ROUND(I207*H207,2)</f>
        <v>0</v>
      </c>
      <c r="BL207" s="19" t="s">
        <v>263</v>
      </c>
      <c r="BM207" s="225" t="s">
        <v>6182</v>
      </c>
    </row>
    <row r="208" s="2" customFormat="1">
      <c r="A208" s="40"/>
      <c r="B208" s="41"/>
      <c r="C208" s="42"/>
      <c r="D208" s="227" t="s">
        <v>169</v>
      </c>
      <c r="E208" s="42"/>
      <c r="F208" s="228" t="s">
        <v>6183</v>
      </c>
      <c r="G208" s="42"/>
      <c r="H208" s="42"/>
      <c r="I208" s="229"/>
      <c r="J208" s="42"/>
      <c r="K208" s="42"/>
      <c r="L208" s="46"/>
      <c r="M208" s="230"/>
      <c r="N208" s="231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169</v>
      </c>
      <c r="AU208" s="19" t="s">
        <v>181</v>
      </c>
    </row>
    <row r="209" s="13" customFormat="1">
      <c r="A209" s="13"/>
      <c r="B209" s="232"/>
      <c r="C209" s="233"/>
      <c r="D209" s="234" t="s">
        <v>171</v>
      </c>
      <c r="E209" s="235" t="s">
        <v>19</v>
      </c>
      <c r="F209" s="236" t="s">
        <v>6184</v>
      </c>
      <c r="G209" s="233"/>
      <c r="H209" s="237">
        <v>128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171</v>
      </c>
      <c r="AU209" s="243" t="s">
        <v>181</v>
      </c>
      <c r="AV209" s="13" t="s">
        <v>83</v>
      </c>
      <c r="AW209" s="13" t="s">
        <v>35</v>
      </c>
      <c r="AX209" s="13" t="s">
        <v>81</v>
      </c>
      <c r="AY209" s="243" t="s">
        <v>160</v>
      </c>
    </row>
    <row r="210" s="2" customFormat="1" ht="16.5" customHeight="1">
      <c r="A210" s="40"/>
      <c r="B210" s="41"/>
      <c r="C210" s="255" t="s">
        <v>751</v>
      </c>
      <c r="D210" s="255" t="s">
        <v>242</v>
      </c>
      <c r="E210" s="256" t="s">
        <v>6185</v>
      </c>
      <c r="F210" s="257" t="s">
        <v>6186</v>
      </c>
      <c r="G210" s="258" t="s">
        <v>287</v>
      </c>
      <c r="H210" s="259">
        <v>68</v>
      </c>
      <c r="I210" s="260"/>
      <c r="J210" s="261">
        <f>ROUND(I210*H210,2)</f>
        <v>0</v>
      </c>
      <c r="K210" s="257" t="s">
        <v>19</v>
      </c>
      <c r="L210" s="262"/>
      <c r="M210" s="263" t="s">
        <v>19</v>
      </c>
      <c r="N210" s="264" t="s">
        <v>44</v>
      </c>
      <c r="O210" s="86"/>
      <c r="P210" s="223">
        <f>O210*H210</f>
        <v>0</v>
      </c>
      <c r="Q210" s="223">
        <v>0.00010000000000000001</v>
      </c>
      <c r="R210" s="223">
        <f>Q210*H210</f>
        <v>0.0068000000000000005</v>
      </c>
      <c r="S210" s="223">
        <v>0</v>
      </c>
      <c r="T210" s="224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5" t="s">
        <v>368</v>
      </c>
      <c r="AT210" s="225" t="s">
        <v>242</v>
      </c>
      <c r="AU210" s="225" t="s">
        <v>181</v>
      </c>
      <c r="AY210" s="19" t="s">
        <v>160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9" t="s">
        <v>81</v>
      </c>
      <c r="BK210" s="226">
        <f>ROUND(I210*H210,2)</f>
        <v>0</v>
      </c>
      <c r="BL210" s="19" t="s">
        <v>263</v>
      </c>
      <c r="BM210" s="225" t="s">
        <v>6187</v>
      </c>
    </row>
    <row r="211" s="2" customFormat="1" ht="16.5" customHeight="1">
      <c r="A211" s="40"/>
      <c r="B211" s="41"/>
      <c r="C211" s="255" t="s">
        <v>757</v>
      </c>
      <c r="D211" s="255" t="s">
        <v>242</v>
      </c>
      <c r="E211" s="256" t="s">
        <v>6188</v>
      </c>
      <c r="F211" s="257" t="s">
        <v>6189</v>
      </c>
      <c r="G211" s="258" t="s">
        <v>287</v>
      </c>
      <c r="H211" s="259">
        <v>60</v>
      </c>
      <c r="I211" s="260"/>
      <c r="J211" s="261">
        <f>ROUND(I211*H211,2)</f>
        <v>0</v>
      </c>
      <c r="K211" s="257" t="s">
        <v>19</v>
      </c>
      <c r="L211" s="262"/>
      <c r="M211" s="263" t="s">
        <v>19</v>
      </c>
      <c r="N211" s="264" t="s">
        <v>44</v>
      </c>
      <c r="O211" s="86"/>
      <c r="P211" s="223">
        <f>O211*H211</f>
        <v>0</v>
      </c>
      <c r="Q211" s="223">
        <v>0.00010000000000000001</v>
      </c>
      <c r="R211" s="223">
        <f>Q211*H211</f>
        <v>0.0060000000000000001</v>
      </c>
      <c r="S211" s="223">
        <v>0</v>
      </c>
      <c r="T211" s="224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5" t="s">
        <v>368</v>
      </c>
      <c r="AT211" s="225" t="s">
        <v>242</v>
      </c>
      <c r="AU211" s="225" t="s">
        <v>181</v>
      </c>
      <c r="AY211" s="19" t="s">
        <v>160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9" t="s">
        <v>81</v>
      </c>
      <c r="BK211" s="226">
        <f>ROUND(I211*H211,2)</f>
        <v>0</v>
      </c>
      <c r="BL211" s="19" t="s">
        <v>263</v>
      </c>
      <c r="BM211" s="225" t="s">
        <v>6190</v>
      </c>
    </row>
    <row r="212" s="12" customFormat="1" ht="20.88" customHeight="1">
      <c r="A212" s="12"/>
      <c r="B212" s="198"/>
      <c r="C212" s="199"/>
      <c r="D212" s="200" t="s">
        <v>72</v>
      </c>
      <c r="E212" s="212" t="s">
        <v>6191</v>
      </c>
      <c r="F212" s="212" t="s">
        <v>6192</v>
      </c>
      <c r="G212" s="199"/>
      <c r="H212" s="199"/>
      <c r="I212" s="202"/>
      <c r="J212" s="213">
        <f>BK212</f>
        <v>0</v>
      </c>
      <c r="K212" s="199"/>
      <c r="L212" s="204"/>
      <c r="M212" s="205"/>
      <c r="N212" s="206"/>
      <c r="O212" s="206"/>
      <c r="P212" s="207">
        <f>SUM(P213:P268)</f>
        <v>0</v>
      </c>
      <c r="Q212" s="206"/>
      <c r="R212" s="207">
        <f>SUM(R213:R268)</f>
        <v>0.60325000000000006</v>
      </c>
      <c r="S212" s="206"/>
      <c r="T212" s="208">
        <f>SUM(T213:T268)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209" t="s">
        <v>83</v>
      </c>
      <c r="AT212" s="210" t="s">
        <v>72</v>
      </c>
      <c r="AU212" s="210" t="s">
        <v>83</v>
      </c>
      <c r="AY212" s="209" t="s">
        <v>160</v>
      </c>
      <c r="BK212" s="211">
        <f>SUM(BK213:BK268)</f>
        <v>0</v>
      </c>
    </row>
    <row r="213" s="2" customFormat="1" ht="16.5" customHeight="1">
      <c r="A213" s="40"/>
      <c r="B213" s="41"/>
      <c r="C213" s="214" t="s">
        <v>762</v>
      </c>
      <c r="D213" s="214" t="s">
        <v>162</v>
      </c>
      <c r="E213" s="215" t="s">
        <v>6193</v>
      </c>
      <c r="F213" s="216" t="s">
        <v>6194</v>
      </c>
      <c r="G213" s="217" t="s">
        <v>287</v>
      </c>
      <c r="H213" s="218">
        <v>24</v>
      </c>
      <c r="I213" s="219"/>
      <c r="J213" s="220">
        <f>ROUND(I213*H213,2)</f>
        <v>0</v>
      </c>
      <c r="K213" s="216" t="s">
        <v>166</v>
      </c>
      <c r="L213" s="46"/>
      <c r="M213" s="221" t="s">
        <v>19</v>
      </c>
      <c r="N213" s="222" t="s">
        <v>44</v>
      </c>
      <c r="O213" s="86"/>
      <c r="P213" s="223">
        <f>O213*H213</f>
        <v>0</v>
      </c>
      <c r="Q213" s="223">
        <v>0</v>
      </c>
      <c r="R213" s="223">
        <f>Q213*H213</f>
        <v>0</v>
      </c>
      <c r="S213" s="223">
        <v>0</v>
      </c>
      <c r="T213" s="224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5" t="s">
        <v>263</v>
      </c>
      <c r="AT213" s="225" t="s">
        <v>162</v>
      </c>
      <c r="AU213" s="225" t="s">
        <v>181</v>
      </c>
      <c r="AY213" s="19" t="s">
        <v>160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9" t="s">
        <v>81</v>
      </c>
      <c r="BK213" s="226">
        <f>ROUND(I213*H213,2)</f>
        <v>0</v>
      </c>
      <c r="BL213" s="19" t="s">
        <v>263</v>
      </c>
      <c r="BM213" s="225" t="s">
        <v>6195</v>
      </c>
    </row>
    <row r="214" s="2" customFormat="1">
      <c r="A214" s="40"/>
      <c r="B214" s="41"/>
      <c r="C214" s="42"/>
      <c r="D214" s="227" t="s">
        <v>169</v>
      </c>
      <c r="E214" s="42"/>
      <c r="F214" s="228" t="s">
        <v>6196</v>
      </c>
      <c r="G214" s="42"/>
      <c r="H214" s="42"/>
      <c r="I214" s="229"/>
      <c r="J214" s="42"/>
      <c r="K214" s="42"/>
      <c r="L214" s="46"/>
      <c r="M214" s="230"/>
      <c r="N214" s="231"/>
      <c r="O214" s="86"/>
      <c r="P214" s="86"/>
      <c r="Q214" s="86"/>
      <c r="R214" s="86"/>
      <c r="S214" s="86"/>
      <c r="T214" s="87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169</v>
      </c>
      <c r="AU214" s="19" t="s">
        <v>181</v>
      </c>
    </row>
    <row r="215" s="2" customFormat="1" ht="33" customHeight="1">
      <c r="A215" s="40"/>
      <c r="B215" s="41"/>
      <c r="C215" s="255" t="s">
        <v>767</v>
      </c>
      <c r="D215" s="255" t="s">
        <v>242</v>
      </c>
      <c r="E215" s="256" t="s">
        <v>6197</v>
      </c>
      <c r="F215" s="257" t="s">
        <v>6198</v>
      </c>
      <c r="G215" s="258" t="s">
        <v>287</v>
      </c>
      <c r="H215" s="259">
        <v>24</v>
      </c>
      <c r="I215" s="260"/>
      <c r="J215" s="261">
        <f>ROUND(I215*H215,2)</f>
        <v>0</v>
      </c>
      <c r="K215" s="257" t="s">
        <v>19</v>
      </c>
      <c r="L215" s="262"/>
      <c r="M215" s="263" t="s">
        <v>19</v>
      </c>
      <c r="N215" s="264" t="s">
        <v>44</v>
      </c>
      <c r="O215" s="86"/>
      <c r="P215" s="223">
        <f>O215*H215</f>
        <v>0</v>
      </c>
      <c r="Q215" s="223">
        <v>0.00060999999999999997</v>
      </c>
      <c r="R215" s="223">
        <f>Q215*H215</f>
        <v>0.01464</v>
      </c>
      <c r="S215" s="223">
        <v>0</v>
      </c>
      <c r="T215" s="224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5" t="s">
        <v>368</v>
      </c>
      <c r="AT215" s="225" t="s">
        <v>242</v>
      </c>
      <c r="AU215" s="225" t="s">
        <v>181</v>
      </c>
      <c r="AY215" s="19" t="s">
        <v>160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9" t="s">
        <v>81</v>
      </c>
      <c r="BK215" s="226">
        <f>ROUND(I215*H215,2)</f>
        <v>0</v>
      </c>
      <c r="BL215" s="19" t="s">
        <v>263</v>
      </c>
      <c r="BM215" s="225" t="s">
        <v>6199</v>
      </c>
    </row>
    <row r="216" s="2" customFormat="1" ht="24.15" customHeight="1">
      <c r="A216" s="40"/>
      <c r="B216" s="41"/>
      <c r="C216" s="214" t="s">
        <v>772</v>
      </c>
      <c r="D216" s="214" t="s">
        <v>162</v>
      </c>
      <c r="E216" s="215" t="s">
        <v>6200</v>
      </c>
      <c r="F216" s="216" t="s">
        <v>6201</v>
      </c>
      <c r="G216" s="217" t="s">
        <v>287</v>
      </c>
      <c r="H216" s="218">
        <v>2</v>
      </c>
      <c r="I216" s="219"/>
      <c r="J216" s="220">
        <f>ROUND(I216*H216,2)</f>
        <v>0</v>
      </c>
      <c r="K216" s="216" t="s">
        <v>166</v>
      </c>
      <c r="L216" s="46"/>
      <c r="M216" s="221" t="s">
        <v>19</v>
      </c>
      <c r="N216" s="222" t="s">
        <v>44</v>
      </c>
      <c r="O216" s="86"/>
      <c r="P216" s="223">
        <f>O216*H216</f>
        <v>0</v>
      </c>
      <c r="Q216" s="223">
        <v>0</v>
      </c>
      <c r="R216" s="223">
        <f>Q216*H216</f>
        <v>0</v>
      </c>
      <c r="S216" s="223">
        <v>0</v>
      </c>
      <c r="T216" s="224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5" t="s">
        <v>263</v>
      </c>
      <c r="AT216" s="225" t="s">
        <v>162</v>
      </c>
      <c r="AU216" s="225" t="s">
        <v>181</v>
      </c>
      <c r="AY216" s="19" t="s">
        <v>160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9" t="s">
        <v>81</v>
      </c>
      <c r="BK216" s="226">
        <f>ROUND(I216*H216,2)</f>
        <v>0</v>
      </c>
      <c r="BL216" s="19" t="s">
        <v>263</v>
      </c>
      <c r="BM216" s="225" t="s">
        <v>6202</v>
      </c>
    </row>
    <row r="217" s="2" customFormat="1">
      <c r="A217" s="40"/>
      <c r="B217" s="41"/>
      <c r="C217" s="42"/>
      <c r="D217" s="227" t="s">
        <v>169</v>
      </c>
      <c r="E217" s="42"/>
      <c r="F217" s="228" t="s">
        <v>6203</v>
      </c>
      <c r="G217" s="42"/>
      <c r="H217" s="42"/>
      <c r="I217" s="229"/>
      <c r="J217" s="42"/>
      <c r="K217" s="42"/>
      <c r="L217" s="46"/>
      <c r="M217" s="230"/>
      <c r="N217" s="231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169</v>
      </c>
      <c r="AU217" s="19" t="s">
        <v>181</v>
      </c>
    </row>
    <row r="218" s="2" customFormat="1" ht="16.5" customHeight="1">
      <c r="A218" s="40"/>
      <c r="B218" s="41"/>
      <c r="C218" s="255" t="s">
        <v>777</v>
      </c>
      <c r="D218" s="255" t="s">
        <v>242</v>
      </c>
      <c r="E218" s="256" t="s">
        <v>6204</v>
      </c>
      <c r="F218" s="257" t="s">
        <v>6205</v>
      </c>
      <c r="G218" s="258" t="s">
        <v>287</v>
      </c>
      <c r="H218" s="259">
        <v>2</v>
      </c>
      <c r="I218" s="260"/>
      <c r="J218" s="261">
        <f>ROUND(I218*H218,2)</f>
        <v>0</v>
      </c>
      <c r="K218" s="257" t="s">
        <v>166</v>
      </c>
      <c r="L218" s="262"/>
      <c r="M218" s="263" t="s">
        <v>19</v>
      </c>
      <c r="N218" s="264" t="s">
        <v>44</v>
      </c>
      <c r="O218" s="86"/>
      <c r="P218" s="223">
        <f>O218*H218</f>
        <v>0</v>
      </c>
      <c r="Q218" s="223">
        <v>0.00025999999999999998</v>
      </c>
      <c r="R218" s="223">
        <f>Q218*H218</f>
        <v>0.00051999999999999995</v>
      </c>
      <c r="S218" s="223">
        <v>0</v>
      </c>
      <c r="T218" s="224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5" t="s">
        <v>368</v>
      </c>
      <c r="AT218" s="225" t="s">
        <v>242</v>
      </c>
      <c r="AU218" s="225" t="s">
        <v>181</v>
      </c>
      <c r="AY218" s="19" t="s">
        <v>160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9" t="s">
        <v>81</v>
      </c>
      <c r="BK218" s="226">
        <f>ROUND(I218*H218,2)</f>
        <v>0</v>
      </c>
      <c r="BL218" s="19" t="s">
        <v>263</v>
      </c>
      <c r="BM218" s="225" t="s">
        <v>6206</v>
      </c>
    </row>
    <row r="219" s="2" customFormat="1" ht="16.5" customHeight="1">
      <c r="A219" s="40"/>
      <c r="B219" s="41"/>
      <c r="C219" s="214" t="s">
        <v>783</v>
      </c>
      <c r="D219" s="214" t="s">
        <v>162</v>
      </c>
      <c r="E219" s="215" t="s">
        <v>6207</v>
      </c>
      <c r="F219" s="216" t="s">
        <v>6208</v>
      </c>
      <c r="G219" s="217" t="s">
        <v>287</v>
      </c>
      <c r="H219" s="218">
        <v>1</v>
      </c>
      <c r="I219" s="219"/>
      <c r="J219" s="220">
        <f>ROUND(I219*H219,2)</f>
        <v>0</v>
      </c>
      <c r="K219" s="216" t="s">
        <v>166</v>
      </c>
      <c r="L219" s="46"/>
      <c r="M219" s="221" t="s">
        <v>19</v>
      </c>
      <c r="N219" s="222" t="s">
        <v>44</v>
      </c>
      <c r="O219" s="86"/>
      <c r="P219" s="223">
        <f>O219*H219</f>
        <v>0</v>
      </c>
      <c r="Q219" s="223">
        <v>0</v>
      </c>
      <c r="R219" s="223">
        <f>Q219*H219</f>
        <v>0</v>
      </c>
      <c r="S219" s="223">
        <v>0</v>
      </c>
      <c r="T219" s="224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5" t="s">
        <v>263</v>
      </c>
      <c r="AT219" s="225" t="s">
        <v>162</v>
      </c>
      <c r="AU219" s="225" t="s">
        <v>181</v>
      </c>
      <c r="AY219" s="19" t="s">
        <v>160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9" t="s">
        <v>81</v>
      </c>
      <c r="BK219" s="226">
        <f>ROUND(I219*H219,2)</f>
        <v>0</v>
      </c>
      <c r="BL219" s="19" t="s">
        <v>263</v>
      </c>
      <c r="BM219" s="225" t="s">
        <v>6209</v>
      </c>
    </row>
    <row r="220" s="2" customFormat="1">
      <c r="A220" s="40"/>
      <c r="B220" s="41"/>
      <c r="C220" s="42"/>
      <c r="D220" s="227" t="s">
        <v>169</v>
      </c>
      <c r="E220" s="42"/>
      <c r="F220" s="228" t="s">
        <v>6210</v>
      </c>
      <c r="G220" s="42"/>
      <c r="H220" s="42"/>
      <c r="I220" s="229"/>
      <c r="J220" s="42"/>
      <c r="K220" s="42"/>
      <c r="L220" s="46"/>
      <c r="M220" s="230"/>
      <c r="N220" s="231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169</v>
      </c>
      <c r="AU220" s="19" t="s">
        <v>181</v>
      </c>
    </row>
    <row r="221" s="2" customFormat="1" ht="24.15" customHeight="1">
      <c r="A221" s="40"/>
      <c r="B221" s="41"/>
      <c r="C221" s="255" t="s">
        <v>788</v>
      </c>
      <c r="D221" s="255" t="s">
        <v>242</v>
      </c>
      <c r="E221" s="256" t="s">
        <v>6211</v>
      </c>
      <c r="F221" s="257" t="s">
        <v>6212</v>
      </c>
      <c r="G221" s="258" t="s">
        <v>287</v>
      </c>
      <c r="H221" s="259">
        <v>1</v>
      </c>
      <c r="I221" s="260"/>
      <c r="J221" s="261">
        <f>ROUND(I221*H221,2)</f>
        <v>0</v>
      </c>
      <c r="K221" s="257" t="s">
        <v>166</v>
      </c>
      <c r="L221" s="262"/>
      <c r="M221" s="263" t="s">
        <v>19</v>
      </c>
      <c r="N221" s="264" t="s">
        <v>44</v>
      </c>
      <c r="O221" s="86"/>
      <c r="P221" s="223">
        <f>O221*H221</f>
        <v>0</v>
      </c>
      <c r="Q221" s="223">
        <v>0.00024000000000000001</v>
      </c>
      <c r="R221" s="223">
        <f>Q221*H221</f>
        <v>0.00024000000000000001</v>
      </c>
      <c r="S221" s="223">
        <v>0</v>
      </c>
      <c r="T221" s="224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5" t="s">
        <v>368</v>
      </c>
      <c r="AT221" s="225" t="s">
        <v>242</v>
      </c>
      <c r="AU221" s="225" t="s">
        <v>181</v>
      </c>
      <c r="AY221" s="19" t="s">
        <v>160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9" t="s">
        <v>81</v>
      </c>
      <c r="BK221" s="226">
        <f>ROUND(I221*H221,2)</f>
        <v>0</v>
      </c>
      <c r="BL221" s="19" t="s">
        <v>263</v>
      </c>
      <c r="BM221" s="225" t="s">
        <v>6213</v>
      </c>
    </row>
    <row r="222" s="2" customFormat="1">
      <c r="A222" s="40"/>
      <c r="B222" s="41"/>
      <c r="C222" s="42"/>
      <c r="D222" s="234" t="s">
        <v>449</v>
      </c>
      <c r="E222" s="42"/>
      <c r="F222" s="276" t="s">
        <v>6214</v>
      </c>
      <c r="G222" s="42"/>
      <c r="H222" s="42"/>
      <c r="I222" s="229"/>
      <c r="J222" s="42"/>
      <c r="K222" s="42"/>
      <c r="L222" s="46"/>
      <c r="M222" s="230"/>
      <c r="N222" s="231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449</v>
      </c>
      <c r="AU222" s="19" t="s">
        <v>181</v>
      </c>
    </row>
    <row r="223" s="2" customFormat="1" ht="24.15" customHeight="1">
      <c r="A223" s="40"/>
      <c r="B223" s="41"/>
      <c r="C223" s="214" t="s">
        <v>793</v>
      </c>
      <c r="D223" s="214" t="s">
        <v>162</v>
      </c>
      <c r="E223" s="215" t="s">
        <v>6215</v>
      </c>
      <c r="F223" s="216" t="s">
        <v>6216</v>
      </c>
      <c r="G223" s="217" t="s">
        <v>287</v>
      </c>
      <c r="H223" s="218">
        <v>1</v>
      </c>
      <c r="I223" s="219"/>
      <c r="J223" s="220">
        <f>ROUND(I223*H223,2)</f>
        <v>0</v>
      </c>
      <c r="K223" s="216" t="s">
        <v>166</v>
      </c>
      <c r="L223" s="46"/>
      <c r="M223" s="221" t="s">
        <v>19</v>
      </c>
      <c r="N223" s="222" t="s">
        <v>44</v>
      </c>
      <c r="O223" s="86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5" t="s">
        <v>263</v>
      </c>
      <c r="AT223" s="225" t="s">
        <v>162</v>
      </c>
      <c r="AU223" s="225" t="s">
        <v>181</v>
      </c>
      <c r="AY223" s="19" t="s">
        <v>160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9" t="s">
        <v>81</v>
      </c>
      <c r="BK223" s="226">
        <f>ROUND(I223*H223,2)</f>
        <v>0</v>
      </c>
      <c r="BL223" s="19" t="s">
        <v>263</v>
      </c>
      <c r="BM223" s="225" t="s">
        <v>6217</v>
      </c>
    </row>
    <row r="224" s="2" customFormat="1">
      <c r="A224" s="40"/>
      <c r="B224" s="41"/>
      <c r="C224" s="42"/>
      <c r="D224" s="227" t="s">
        <v>169</v>
      </c>
      <c r="E224" s="42"/>
      <c r="F224" s="228" t="s">
        <v>6218</v>
      </c>
      <c r="G224" s="42"/>
      <c r="H224" s="42"/>
      <c r="I224" s="229"/>
      <c r="J224" s="42"/>
      <c r="K224" s="42"/>
      <c r="L224" s="46"/>
      <c r="M224" s="230"/>
      <c r="N224" s="231"/>
      <c r="O224" s="86"/>
      <c r="P224" s="86"/>
      <c r="Q224" s="86"/>
      <c r="R224" s="86"/>
      <c r="S224" s="86"/>
      <c r="T224" s="87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169</v>
      </c>
      <c r="AU224" s="19" t="s">
        <v>181</v>
      </c>
    </row>
    <row r="225" s="2" customFormat="1" ht="24.15" customHeight="1">
      <c r="A225" s="40"/>
      <c r="B225" s="41"/>
      <c r="C225" s="255" t="s">
        <v>800</v>
      </c>
      <c r="D225" s="255" t="s">
        <v>242</v>
      </c>
      <c r="E225" s="256" t="s">
        <v>6219</v>
      </c>
      <c r="F225" s="257" t="s">
        <v>6220</v>
      </c>
      <c r="G225" s="258" t="s">
        <v>6221</v>
      </c>
      <c r="H225" s="259">
        <v>1</v>
      </c>
      <c r="I225" s="260"/>
      <c r="J225" s="261">
        <f>ROUND(I225*H225,2)</f>
        <v>0</v>
      </c>
      <c r="K225" s="257" t="s">
        <v>166</v>
      </c>
      <c r="L225" s="262"/>
      <c r="M225" s="263" t="s">
        <v>19</v>
      </c>
      <c r="N225" s="264" t="s">
        <v>44</v>
      </c>
      <c r="O225" s="86"/>
      <c r="P225" s="223">
        <f>O225*H225</f>
        <v>0</v>
      </c>
      <c r="Q225" s="223">
        <v>0.0037000000000000002</v>
      </c>
      <c r="R225" s="223">
        <f>Q225*H225</f>
        <v>0.0037000000000000002</v>
      </c>
      <c r="S225" s="223">
        <v>0</v>
      </c>
      <c r="T225" s="224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5" t="s">
        <v>368</v>
      </c>
      <c r="AT225" s="225" t="s">
        <v>242</v>
      </c>
      <c r="AU225" s="225" t="s">
        <v>181</v>
      </c>
      <c r="AY225" s="19" t="s">
        <v>160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9" t="s">
        <v>81</v>
      </c>
      <c r="BK225" s="226">
        <f>ROUND(I225*H225,2)</f>
        <v>0</v>
      </c>
      <c r="BL225" s="19" t="s">
        <v>263</v>
      </c>
      <c r="BM225" s="225" t="s">
        <v>6222</v>
      </c>
    </row>
    <row r="226" s="2" customFormat="1">
      <c r="A226" s="40"/>
      <c r="B226" s="41"/>
      <c r="C226" s="42"/>
      <c r="D226" s="234" t="s">
        <v>449</v>
      </c>
      <c r="E226" s="42"/>
      <c r="F226" s="276" t="s">
        <v>6223</v>
      </c>
      <c r="G226" s="42"/>
      <c r="H226" s="42"/>
      <c r="I226" s="229"/>
      <c r="J226" s="42"/>
      <c r="K226" s="42"/>
      <c r="L226" s="46"/>
      <c r="M226" s="230"/>
      <c r="N226" s="231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449</v>
      </c>
      <c r="AU226" s="19" t="s">
        <v>181</v>
      </c>
    </row>
    <row r="227" s="2" customFormat="1" ht="24.15" customHeight="1">
      <c r="A227" s="40"/>
      <c r="B227" s="41"/>
      <c r="C227" s="214" t="s">
        <v>805</v>
      </c>
      <c r="D227" s="214" t="s">
        <v>162</v>
      </c>
      <c r="E227" s="215" t="s">
        <v>6224</v>
      </c>
      <c r="F227" s="216" t="s">
        <v>6225</v>
      </c>
      <c r="G227" s="217" t="s">
        <v>287</v>
      </c>
      <c r="H227" s="218">
        <v>15</v>
      </c>
      <c r="I227" s="219"/>
      <c r="J227" s="220">
        <f>ROUND(I227*H227,2)</f>
        <v>0</v>
      </c>
      <c r="K227" s="216" t="s">
        <v>166</v>
      </c>
      <c r="L227" s="46"/>
      <c r="M227" s="221" t="s">
        <v>19</v>
      </c>
      <c r="N227" s="222" t="s">
        <v>44</v>
      </c>
      <c r="O227" s="86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5" t="s">
        <v>263</v>
      </c>
      <c r="AT227" s="225" t="s">
        <v>162</v>
      </c>
      <c r="AU227" s="225" t="s">
        <v>181</v>
      </c>
      <c r="AY227" s="19" t="s">
        <v>160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9" t="s">
        <v>81</v>
      </c>
      <c r="BK227" s="226">
        <f>ROUND(I227*H227,2)</f>
        <v>0</v>
      </c>
      <c r="BL227" s="19" t="s">
        <v>263</v>
      </c>
      <c r="BM227" s="225" t="s">
        <v>6226</v>
      </c>
    </row>
    <row r="228" s="2" customFormat="1">
      <c r="A228" s="40"/>
      <c r="B228" s="41"/>
      <c r="C228" s="42"/>
      <c r="D228" s="227" t="s">
        <v>169</v>
      </c>
      <c r="E228" s="42"/>
      <c r="F228" s="228" t="s">
        <v>6227</v>
      </c>
      <c r="G228" s="42"/>
      <c r="H228" s="42"/>
      <c r="I228" s="229"/>
      <c r="J228" s="42"/>
      <c r="K228" s="42"/>
      <c r="L228" s="46"/>
      <c r="M228" s="230"/>
      <c r="N228" s="231"/>
      <c r="O228" s="86"/>
      <c r="P228" s="86"/>
      <c r="Q228" s="86"/>
      <c r="R228" s="86"/>
      <c r="S228" s="86"/>
      <c r="T228" s="87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169</v>
      </c>
      <c r="AU228" s="19" t="s">
        <v>181</v>
      </c>
    </row>
    <row r="229" s="2" customFormat="1" ht="16.5" customHeight="1">
      <c r="A229" s="40"/>
      <c r="B229" s="41"/>
      <c r="C229" s="255" t="s">
        <v>810</v>
      </c>
      <c r="D229" s="255" t="s">
        <v>242</v>
      </c>
      <c r="E229" s="256" t="s">
        <v>6228</v>
      </c>
      <c r="F229" s="257" t="s">
        <v>6229</v>
      </c>
      <c r="G229" s="258" t="s">
        <v>287</v>
      </c>
      <c r="H229" s="259">
        <v>15</v>
      </c>
      <c r="I229" s="260"/>
      <c r="J229" s="261">
        <f>ROUND(I229*H229,2)</f>
        <v>0</v>
      </c>
      <c r="K229" s="257" t="s">
        <v>166</v>
      </c>
      <c r="L229" s="262"/>
      <c r="M229" s="263" t="s">
        <v>19</v>
      </c>
      <c r="N229" s="264" t="s">
        <v>44</v>
      </c>
      <c r="O229" s="86"/>
      <c r="P229" s="223">
        <f>O229*H229</f>
        <v>0</v>
      </c>
      <c r="Q229" s="223">
        <v>0.00029999999999999997</v>
      </c>
      <c r="R229" s="223">
        <f>Q229*H229</f>
        <v>0.0044999999999999997</v>
      </c>
      <c r="S229" s="223">
        <v>0</v>
      </c>
      <c r="T229" s="224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5" t="s">
        <v>368</v>
      </c>
      <c r="AT229" s="225" t="s">
        <v>242</v>
      </c>
      <c r="AU229" s="225" t="s">
        <v>181</v>
      </c>
      <c r="AY229" s="19" t="s">
        <v>160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9" t="s">
        <v>81</v>
      </c>
      <c r="BK229" s="226">
        <f>ROUND(I229*H229,2)</f>
        <v>0</v>
      </c>
      <c r="BL229" s="19" t="s">
        <v>263</v>
      </c>
      <c r="BM229" s="225" t="s">
        <v>6230</v>
      </c>
    </row>
    <row r="230" s="2" customFormat="1" ht="21.75" customHeight="1">
      <c r="A230" s="40"/>
      <c r="B230" s="41"/>
      <c r="C230" s="214" t="s">
        <v>815</v>
      </c>
      <c r="D230" s="214" t="s">
        <v>162</v>
      </c>
      <c r="E230" s="215" t="s">
        <v>6231</v>
      </c>
      <c r="F230" s="216" t="s">
        <v>6232</v>
      </c>
      <c r="G230" s="217" t="s">
        <v>287</v>
      </c>
      <c r="H230" s="218">
        <v>2</v>
      </c>
      <c r="I230" s="219"/>
      <c r="J230" s="220">
        <f>ROUND(I230*H230,2)</f>
        <v>0</v>
      </c>
      <c r="K230" s="216" t="s">
        <v>166</v>
      </c>
      <c r="L230" s="46"/>
      <c r="M230" s="221" t="s">
        <v>19</v>
      </c>
      <c r="N230" s="222" t="s">
        <v>44</v>
      </c>
      <c r="O230" s="86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4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5" t="s">
        <v>263</v>
      </c>
      <c r="AT230" s="225" t="s">
        <v>162</v>
      </c>
      <c r="AU230" s="225" t="s">
        <v>181</v>
      </c>
      <c r="AY230" s="19" t="s">
        <v>160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9" t="s">
        <v>81</v>
      </c>
      <c r="BK230" s="226">
        <f>ROUND(I230*H230,2)</f>
        <v>0</v>
      </c>
      <c r="BL230" s="19" t="s">
        <v>263</v>
      </c>
      <c r="BM230" s="225" t="s">
        <v>6233</v>
      </c>
    </row>
    <row r="231" s="2" customFormat="1">
      <c r="A231" s="40"/>
      <c r="B231" s="41"/>
      <c r="C231" s="42"/>
      <c r="D231" s="227" t="s">
        <v>169</v>
      </c>
      <c r="E231" s="42"/>
      <c r="F231" s="228" t="s">
        <v>6234</v>
      </c>
      <c r="G231" s="42"/>
      <c r="H231" s="42"/>
      <c r="I231" s="229"/>
      <c r="J231" s="42"/>
      <c r="K231" s="42"/>
      <c r="L231" s="46"/>
      <c r="M231" s="230"/>
      <c r="N231" s="231"/>
      <c r="O231" s="86"/>
      <c r="P231" s="86"/>
      <c r="Q231" s="86"/>
      <c r="R231" s="86"/>
      <c r="S231" s="86"/>
      <c r="T231" s="87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169</v>
      </c>
      <c r="AU231" s="19" t="s">
        <v>181</v>
      </c>
    </row>
    <row r="232" s="2" customFormat="1" ht="16.5" customHeight="1">
      <c r="A232" s="40"/>
      <c r="B232" s="41"/>
      <c r="C232" s="255" t="s">
        <v>820</v>
      </c>
      <c r="D232" s="255" t="s">
        <v>242</v>
      </c>
      <c r="E232" s="256" t="s">
        <v>6235</v>
      </c>
      <c r="F232" s="257" t="s">
        <v>6236</v>
      </c>
      <c r="G232" s="258" t="s">
        <v>287</v>
      </c>
      <c r="H232" s="259">
        <v>2</v>
      </c>
      <c r="I232" s="260"/>
      <c r="J232" s="261">
        <f>ROUND(I232*H232,2)</f>
        <v>0</v>
      </c>
      <c r="K232" s="257" t="s">
        <v>166</v>
      </c>
      <c r="L232" s="262"/>
      <c r="M232" s="263" t="s">
        <v>19</v>
      </c>
      <c r="N232" s="264" t="s">
        <v>44</v>
      </c>
      <c r="O232" s="86"/>
      <c r="P232" s="223">
        <f>O232*H232</f>
        <v>0</v>
      </c>
      <c r="Q232" s="223">
        <v>0.00050000000000000001</v>
      </c>
      <c r="R232" s="223">
        <f>Q232*H232</f>
        <v>0.001</v>
      </c>
      <c r="S232" s="223">
        <v>0</v>
      </c>
      <c r="T232" s="224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5" t="s">
        <v>368</v>
      </c>
      <c r="AT232" s="225" t="s">
        <v>242</v>
      </c>
      <c r="AU232" s="225" t="s">
        <v>181</v>
      </c>
      <c r="AY232" s="19" t="s">
        <v>160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9" t="s">
        <v>81</v>
      </c>
      <c r="BK232" s="226">
        <f>ROUND(I232*H232,2)</f>
        <v>0</v>
      </c>
      <c r="BL232" s="19" t="s">
        <v>263</v>
      </c>
      <c r="BM232" s="225" t="s">
        <v>6237</v>
      </c>
    </row>
    <row r="233" s="2" customFormat="1" ht="16.5" customHeight="1">
      <c r="A233" s="40"/>
      <c r="B233" s="41"/>
      <c r="C233" s="214" t="s">
        <v>823</v>
      </c>
      <c r="D233" s="214" t="s">
        <v>162</v>
      </c>
      <c r="E233" s="215" t="s">
        <v>6238</v>
      </c>
      <c r="F233" s="216" t="s">
        <v>6239</v>
      </c>
      <c r="G233" s="217" t="s">
        <v>287</v>
      </c>
      <c r="H233" s="218">
        <v>4</v>
      </c>
      <c r="I233" s="219"/>
      <c r="J233" s="220">
        <f>ROUND(I233*H233,2)</f>
        <v>0</v>
      </c>
      <c r="K233" s="216" t="s">
        <v>166</v>
      </c>
      <c r="L233" s="46"/>
      <c r="M233" s="221" t="s">
        <v>19</v>
      </c>
      <c r="N233" s="222" t="s">
        <v>44</v>
      </c>
      <c r="O233" s="86"/>
      <c r="P233" s="223">
        <f>O233*H233</f>
        <v>0</v>
      </c>
      <c r="Q233" s="223">
        <v>0</v>
      </c>
      <c r="R233" s="223">
        <f>Q233*H233</f>
        <v>0</v>
      </c>
      <c r="S233" s="223">
        <v>0</v>
      </c>
      <c r="T233" s="224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5" t="s">
        <v>263</v>
      </c>
      <c r="AT233" s="225" t="s">
        <v>162</v>
      </c>
      <c r="AU233" s="225" t="s">
        <v>181</v>
      </c>
      <c r="AY233" s="19" t="s">
        <v>160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9" t="s">
        <v>81</v>
      </c>
      <c r="BK233" s="226">
        <f>ROUND(I233*H233,2)</f>
        <v>0</v>
      </c>
      <c r="BL233" s="19" t="s">
        <v>263</v>
      </c>
      <c r="BM233" s="225" t="s">
        <v>6240</v>
      </c>
    </row>
    <row r="234" s="2" customFormat="1">
      <c r="A234" s="40"/>
      <c r="B234" s="41"/>
      <c r="C234" s="42"/>
      <c r="D234" s="227" t="s">
        <v>169</v>
      </c>
      <c r="E234" s="42"/>
      <c r="F234" s="228" t="s">
        <v>6241</v>
      </c>
      <c r="G234" s="42"/>
      <c r="H234" s="42"/>
      <c r="I234" s="229"/>
      <c r="J234" s="42"/>
      <c r="K234" s="42"/>
      <c r="L234" s="46"/>
      <c r="M234" s="230"/>
      <c r="N234" s="231"/>
      <c r="O234" s="86"/>
      <c r="P234" s="86"/>
      <c r="Q234" s="86"/>
      <c r="R234" s="86"/>
      <c r="S234" s="86"/>
      <c r="T234" s="87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169</v>
      </c>
      <c r="AU234" s="19" t="s">
        <v>181</v>
      </c>
    </row>
    <row r="235" s="2" customFormat="1" ht="16.5" customHeight="1">
      <c r="A235" s="40"/>
      <c r="B235" s="41"/>
      <c r="C235" s="255" t="s">
        <v>828</v>
      </c>
      <c r="D235" s="255" t="s">
        <v>242</v>
      </c>
      <c r="E235" s="256" t="s">
        <v>6242</v>
      </c>
      <c r="F235" s="257" t="s">
        <v>6243</v>
      </c>
      <c r="G235" s="258" t="s">
        <v>287</v>
      </c>
      <c r="H235" s="259">
        <v>4</v>
      </c>
      <c r="I235" s="260"/>
      <c r="J235" s="261">
        <f>ROUND(I235*H235,2)</f>
        <v>0</v>
      </c>
      <c r="K235" s="257" t="s">
        <v>166</v>
      </c>
      <c r="L235" s="262"/>
      <c r="M235" s="263" t="s">
        <v>19</v>
      </c>
      <c r="N235" s="264" t="s">
        <v>44</v>
      </c>
      <c r="O235" s="86"/>
      <c r="P235" s="223">
        <f>O235*H235</f>
        <v>0</v>
      </c>
      <c r="Q235" s="223">
        <v>0.0044999999999999997</v>
      </c>
      <c r="R235" s="223">
        <f>Q235*H235</f>
        <v>0.017999999999999999</v>
      </c>
      <c r="S235" s="223">
        <v>0</v>
      </c>
      <c r="T235" s="224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5" t="s">
        <v>368</v>
      </c>
      <c r="AT235" s="225" t="s">
        <v>242</v>
      </c>
      <c r="AU235" s="225" t="s">
        <v>181</v>
      </c>
      <c r="AY235" s="19" t="s">
        <v>160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9" t="s">
        <v>81</v>
      </c>
      <c r="BK235" s="226">
        <f>ROUND(I235*H235,2)</f>
        <v>0</v>
      </c>
      <c r="BL235" s="19" t="s">
        <v>263</v>
      </c>
      <c r="BM235" s="225" t="s">
        <v>6244</v>
      </c>
    </row>
    <row r="236" s="2" customFormat="1" ht="21.75" customHeight="1">
      <c r="A236" s="40"/>
      <c r="B236" s="41"/>
      <c r="C236" s="214" t="s">
        <v>833</v>
      </c>
      <c r="D236" s="214" t="s">
        <v>162</v>
      </c>
      <c r="E236" s="215" t="s">
        <v>6245</v>
      </c>
      <c r="F236" s="216" t="s">
        <v>6246</v>
      </c>
      <c r="G236" s="217" t="s">
        <v>287</v>
      </c>
      <c r="H236" s="218">
        <v>1</v>
      </c>
      <c r="I236" s="219"/>
      <c r="J236" s="220">
        <f>ROUND(I236*H236,2)</f>
        <v>0</v>
      </c>
      <c r="K236" s="216" t="s">
        <v>166</v>
      </c>
      <c r="L236" s="46"/>
      <c r="M236" s="221" t="s">
        <v>19</v>
      </c>
      <c r="N236" s="222" t="s">
        <v>44</v>
      </c>
      <c r="O236" s="86"/>
      <c r="P236" s="223">
        <f>O236*H236</f>
        <v>0</v>
      </c>
      <c r="Q236" s="223">
        <v>0</v>
      </c>
      <c r="R236" s="223">
        <f>Q236*H236</f>
        <v>0</v>
      </c>
      <c r="S236" s="223">
        <v>0</v>
      </c>
      <c r="T236" s="224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5" t="s">
        <v>263</v>
      </c>
      <c r="AT236" s="225" t="s">
        <v>162</v>
      </c>
      <c r="AU236" s="225" t="s">
        <v>181</v>
      </c>
      <c r="AY236" s="19" t="s">
        <v>160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9" t="s">
        <v>81</v>
      </c>
      <c r="BK236" s="226">
        <f>ROUND(I236*H236,2)</f>
        <v>0</v>
      </c>
      <c r="BL236" s="19" t="s">
        <v>263</v>
      </c>
      <c r="BM236" s="225" t="s">
        <v>6247</v>
      </c>
    </row>
    <row r="237" s="2" customFormat="1">
      <c r="A237" s="40"/>
      <c r="B237" s="41"/>
      <c r="C237" s="42"/>
      <c r="D237" s="227" t="s">
        <v>169</v>
      </c>
      <c r="E237" s="42"/>
      <c r="F237" s="228" t="s">
        <v>6248</v>
      </c>
      <c r="G237" s="42"/>
      <c r="H237" s="42"/>
      <c r="I237" s="229"/>
      <c r="J237" s="42"/>
      <c r="K237" s="42"/>
      <c r="L237" s="46"/>
      <c r="M237" s="230"/>
      <c r="N237" s="231"/>
      <c r="O237" s="86"/>
      <c r="P237" s="86"/>
      <c r="Q237" s="86"/>
      <c r="R237" s="86"/>
      <c r="S237" s="86"/>
      <c r="T237" s="87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169</v>
      </c>
      <c r="AU237" s="19" t="s">
        <v>181</v>
      </c>
    </row>
    <row r="238" s="2" customFormat="1" ht="24.15" customHeight="1">
      <c r="A238" s="40"/>
      <c r="B238" s="41"/>
      <c r="C238" s="255" t="s">
        <v>838</v>
      </c>
      <c r="D238" s="255" t="s">
        <v>242</v>
      </c>
      <c r="E238" s="256" t="s">
        <v>6249</v>
      </c>
      <c r="F238" s="257" t="s">
        <v>6250</v>
      </c>
      <c r="G238" s="258" t="s">
        <v>287</v>
      </c>
      <c r="H238" s="259">
        <v>1</v>
      </c>
      <c r="I238" s="260"/>
      <c r="J238" s="261">
        <f>ROUND(I238*H238,2)</f>
        <v>0</v>
      </c>
      <c r="K238" s="257" t="s">
        <v>19</v>
      </c>
      <c r="L238" s="262"/>
      <c r="M238" s="263" t="s">
        <v>19</v>
      </c>
      <c r="N238" s="264" t="s">
        <v>44</v>
      </c>
      <c r="O238" s="86"/>
      <c r="P238" s="223">
        <f>O238*H238</f>
        <v>0</v>
      </c>
      <c r="Q238" s="223">
        <v>0.00029999999999999997</v>
      </c>
      <c r="R238" s="223">
        <f>Q238*H238</f>
        <v>0.00029999999999999997</v>
      </c>
      <c r="S238" s="223">
        <v>0</v>
      </c>
      <c r="T238" s="224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5" t="s">
        <v>368</v>
      </c>
      <c r="AT238" s="225" t="s">
        <v>242</v>
      </c>
      <c r="AU238" s="225" t="s">
        <v>181</v>
      </c>
      <c r="AY238" s="19" t="s">
        <v>160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9" t="s">
        <v>81</v>
      </c>
      <c r="BK238" s="226">
        <f>ROUND(I238*H238,2)</f>
        <v>0</v>
      </c>
      <c r="BL238" s="19" t="s">
        <v>263</v>
      </c>
      <c r="BM238" s="225" t="s">
        <v>6251</v>
      </c>
    </row>
    <row r="239" s="2" customFormat="1" ht="24.15" customHeight="1">
      <c r="A239" s="40"/>
      <c r="B239" s="41"/>
      <c r="C239" s="214" t="s">
        <v>843</v>
      </c>
      <c r="D239" s="214" t="s">
        <v>162</v>
      </c>
      <c r="E239" s="215" t="s">
        <v>6252</v>
      </c>
      <c r="F239" s="216" t="s">
        <v>6253</v>
      </c>
      <c r="G239" s="217" t="s">
        <v>287</v>
      </c>
      <c r="H239" s="218">
        <v>1</v>
      </c>
      <c r="I239" s="219"/>
      <c r="J239" s="220">
        <f>ROUND(I239*H239,2)</f>
        <v>0</v>
      </c>
      <c r="K239" s="216" t="s">
        <v>166</v>
      </c>
      <c r="L239" s="46"/>
      <c r="M239" s="221" t="s">
        <v>19</v>
      </c>
      <c r="N239" s="222" t="s">
        <v>44</v>
      </c>
      <c r="O239" s="86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5" t="s">
        <v>263</v>
      </c>
      <c r="AT239" s="225" t="s">
        <v>162</v>
      </c>
      <c r="AU239" s="225" t="s">
        <v>181</v>
      </c>
      <c r="AY239" s="19" t="s">
        <v>160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9" t="s">
        <v>81</v>
      </c>
      <c r="BK239" s="226">
        <f>ROUND(I239*H239,2)</f>
        <v>0</v>
      </c>
      <c r="BL239" s="19" t="s">
        <v>263</v>
      </c>
      <c r="BM239" s="225" t="s">
        <v>6254</v>
      </c>
    </row>
    <row r="240" s="2" customFormat="1">
      <c r="A240" s="40"/>
      <c r="B240" s="41"/>
      <c r="C240" s="42"/>
      <c r="D240" s="227" t="s">
        <v>169</v>
      </c>
      <c r="E240" s="42"/>
      <c r="F240" s="228" t="s">
        <v>6255</v>
      </c>
      <c r="G240" s="42"/>
      <c r="H240" s="42"/>
      <c r="I240" s="229"/>
      <c r="J240" s="42"/>
      <c r="K240" s="42"/>
      <c r="L240" s="46"/>
      <c r="M240" s="230"/>
      <c r="N240" s="231"/>
      <c r="O240" s="86"/>
      <c r="P240" s="86"/>
      <c r="Q240" s="86"/>
      <c r="R240" s="86"/>
      <c r="S240" s="86"/>
      <c r="T240" s="87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169</v>
      </c>
      <c r="AU240" s="19" t="s">
        <v>181</v>
      </c>
    </row>
    <row r="241" s="2" customFormat="1" ht="16.5" customHeight="1">
      <c r="A241" s="40"/>
      <c r="B241" s="41"/>
      <c r="C241" s="255" t="s">
        <v>847</v>
      </c>
      <c r="D241" s="255" t="s">
        <v>242</v>
      </c>
      <c r="E241" s="256" t="s">
        <v>6256</v>
      </c>
      <c r="F241" s="257" t="s">
        <v>6257</v>
      </c>
      <c r="G241" s="258" t="s">
        <v>287</v>
      </c>
      <c r="H241" s="259">
        <v>1</v>
      </c>
      <c r="I241" s="260"/>
      <c r="J241" s="261">
        <f>ROUND(I241*H241,2)</f>
        <v>0</v>
      </c>
      <c r="K241" s="257" t="s">
        <v>19</v>
      </c>
      <c r="L241" s="262"/>
      <c r="M241" s="263" t="s">
        <v>19</v>
      </c>
      <c r="N241" s="264" t="s">
        <v>44</v>
      </c>
      <c r="O241" s="86"/>
      <c r="P241" s="223">
        <f>O241*H241</f>
        <v>0</v>
      </c>
      <c r="Q241" s="223">
        <v>0.00029999999999999997</v>
      </c>
      <c r="R241" s="223">
        <f>Q241*H241</f>
        <v>0.00029999999999999997</v>
      </c>
      <c r="S241" s="223">
        <v>0</v>
      </c>
      <c r="T241" s="224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5" t="s">
        <v>368</v>
      </c>
      <c r="AT241" s="225" t="s">
        <v>242</v>
      </c>
      <c r="AU241" s="225" t="s">
        <v>181</v>
      </c>
      <c r="AY241" s="19" t="s">
        <v>160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9" t="s">
        <v>81</v>
      </c>
      <c r="BK241" s="226">
        <f>ROUND(I241*H241,2)</f>
        <v>0</v>
      </c>
      <c r="BL241" s="19" t="s">
        <v>263</v>
      </c>
      <c r="BM241" s="225" t="s">
        <v>6258</v>
      </c>
    </row>
    <row r="242" s="2" customFormat="1" ht="24.15" customHeight="1">
      <c r="A242" s="40"/>
      <c r="B242" s="41"/>
      <c r="C242" s="214" t="s">
        <v>851</v>
      </c>
      <c r="D242" s="214" t="s">
        <v>162</v>
      </c>
      <c r="E242" s="215" t="s">
        <v>6259</v>
      </c>
      <c r="F242" s="216" t="s">
        <v>6260</v>
      </c>
      <c r="G242" s="217" t="s">
        <v>287</v>
      </c>
      <c r="H242" s="218">
        <v>3</v>
      </c>
      <c r="I242" s="219"/>
      <c r="J242" s="220">
        <f>ROUND(I242*H242,2)</f>
        <v>0</v>
      </c>
      <c r="K242" s="216" t="s">
        <v>166</v>
      </c>
      <c r="L242" s="46"/>
      <c r="M242" s="221" t="s">
        <v>19</v>
      </c>
      <c r="N242" s="222" t="s">
        <v>44</v>
      </c>
      <c r="O242" s="86"/>
      <c r="P242" s="223">
        <f>O242*H242</f>
        <v>0</v>
      </c>
      <c r="Q242" s="223">
        <v>0</v>
      </c>
      <c r="R242" s="223">
        <f>Q242*H242</f>
        <v>0</v>
      </c>
      <c r="S242" s="223">
        <v>0</v>
      </c>
      <c r="T242" s="224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5" t="s">
        <v>263</v>
      </c>
      <c r="AT242" s="225" t="s">
        <v>162</v>
      </c>
      <c r="AU242" s="225" t="s">
        <v>181</v>
      </c>
      <c r="AY242" s="19" t="s">
        <v>160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9" t="s">
        <v>81</v>
      </c>
      <c r="BK242" s="226">
        <f>ROUND(I242*H242,2)</f>
        <v>0</v>
      </c>
      <c r="BL242" s="19" t="s">
        <v>263</v>
      </c>
      <c r="BM242" s="225" t="s">
        <v>6261</v>
      </c>
    </row>
    <row r="243" s="2" customFormat="1">
      <c r="A243" s="40"/>
      <c r="B243" s="41"/>
      <c r="C243" s="42"/>
      <c r="D243" s="227" t="s">
        <v>169</v>
      </c>
      <c r="E243" s="42"/>
      <c r="F243" s="228" t="s">
        <v>6262</v>
      </c>
      <c r="G243" s="42"/>
      <c r="H243" s="42"/>
      <c r="I243" s="229"/>
      <c r="J243" s="42"/>
      <c r="K243" s="42"/>
      <c r="L243" s="46"/>
      <c r="M243" s="230"/>
      <c r="N243" s="231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169</v>
      </c>
      <c r="AU243" s="19" t="s">
        <v>181</v>
      </c>
    </row>
    <row r="244" s="2" customFormat="1" ht="21.75" customHeight="1">
      <c r="A244" s="40"/>
      <c r="B244" s="41"/>
      <c r="C244" s="255" t="s">
        <v>856</v>
      </c>
      <c r="D244" s="255" t="s">
        <v>242</v>
      </c>
      <c r="E244" s="256" t="s">
        <v>6263</v>
      </c>
      <c r="F244" s="257" t="s">
        <v>6264</v>
      </c>
      <c r="G244" s="258" t="s">
        <v>287</v>
      </c>
      <c r="H244" s="259">
        <v>3</v>
      </c>
      <c r="I244" s="260"/>
      <c r="J244" s="261">
        <f>ROUND(I244*H244,2)</f>
        <v>0</v>
      </c>
      <c r="K244" s="257" t="s">
        <v>19</v>
      </c>
      <c r="L244" s="262"/>
      <c r="M244" s="263" t="s">
        <v>19</v>
      </c>
      <c r="N244" s="264" t="s">
        <v>44</v>
      </c>
      <c r="O244" s="86"/>
      <c r="P244" s="223">
        <f>O244*H244</f>
        <v>0</v>
      </c>
      <c r="Q244" s="223">
        <v>0.00080000000000000004</v>
      </c>
      <c r="R244" s="223">
        <f>Q244*H244</f>
        <v>0.0024000000000000002</v>
      </c>
      <c r="S244" s="223">
        <v>0</v>
      </c>
      <c r="T244" s="224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5" t="s">
        <v>368</v>
      </c>
      <c r="AT244" s="225" t="s">
        <v>242</v>
      </c>
      <c r="AU244" s="225" t="s">
        <v>181</v>
      </c>
      <c r="AY244" s="19" t="s">
        <v>160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9" t="s">
        <v>81</v>
      </c>
      <c r="BK244" s="226">
        <f>ROUND(I244*H244,2)</f>
        <v>0</v>
      </c>
      <c r="BL244" s="19" t="s">
        <v>263</v>
      </c>
      <c r="BM244" s="225" t="s">
        <v>6265</v>
      </c>
    </row>
    <row r="245" s="2" customFormat="1" ht="44.25" customHeight="1">
      <c r="A245" s="40"/>
      <c r="B245" s="41"/>
      <c r="C245" s="214" t="s">
        <v>860</v>
      </c>
      <c r="D245" s="214" t="s">
        <v>162</v>
      </c>
      <c r="E245" s="215" t="s">
        <v>6266</v>
      </c>
      <c r="F245" s="216" t="s">
        <v>6267</v>
      </c>
      <c r="G245" s="217" t="s">
        <v>287</v>
      </c>
      <c r="H245" s="218">
        <v>1</v>
      </c>
      <c r="I245" s="219"/>
      <c r="J245" s="220">
        <f>ROUND(I245*H245,2)</f>
        <v>0</v>
      </c>
      <c r="K245" s="216" t="s">
        <v>19</v>
      </c>
      <c r="L245" s="46"/>
      <c r="M245" s="221" t="s">
        <v>19</v>
      </c>
      <c r="N245" s="222" t="s">
        <v>44</v>
      </c>
      <c r="O245" s="86"/>
      <c r="P245" s="223">
        <f>O245*H245</f>
        <v>0</v>
      </c>
      <c r="Q245" s="223">
        <v>0</v>
      </c>
      <c r="R245" s="223">
        <f>Q245*H245</f>
        <v>0</v>
      </c>
      <c r="S245" s="223">
        <v>0</v>
      </c>
      <c r="T245" s="224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5" t="s">
        <v>263</v>
      </c>
      <c r="AT245" s="225" t="s">
        <v>162</v>
      </c>
      <c r="AU245" s="225" t="s">
        <v>181</v>
      </c>
      <c r="AY245" s="19" t="s">
        <v>160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9" t="s">
        <v>81</v>
      </c>
      <c r="BK245" s="226">
        <f>ROUND(I245*H245,2)</f>
        <v>0</v>
      </c>
      <c r="BL245" s="19" t="s">
        <v>263</v>
      </c>
      <c r="BM245" s="225" t="s">
        <v>6268</v>
      </c>
    </row>
    <row r="246" s="2" customFormat="1" ht="16.5" customHeight="1">
      <c r="A246" s="40"/>
      <c r="B246" s="41"/>
      <c r="C246" s="214" t="s">
        <v>865</v>
      </c>
      <c r="D246" s="214" t="s">
        <v>162</v>
      </c>
      <c r="E246" s="215" t="s">
        <v>6269</v>
      </c>
      <c r="F246" s="216" t="s">
        <v>6270</v>
      </c>
      <c r="G246" s="217" t="s">
        <v>287</v>
      </c>
      <c r="H246" s="218">
        <v>16</v>
      </c>
      <c r="I246" s="219"/>
      <c r="J246" s="220">
        <f>ROUND(I246*H246,2)</f>
        <v>0</v>
      </c>
      <c r="K246" s="216" t="s">
        <v>166</v>
      </c>
      <c r="L246" s="46"/>
      <c r="M246" s="221" t="s">
        <v>19</v>
      </c>
      <c r="N246" s="222" t="s">
        <v>44</v>
      </c>
      <c r="O246" s="86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5" t="s">
        <v>263</v>
      </c>
      <c r="AT246" s="225" t="s">
        <v>162</v>
      </c>
      <c r="AU246" s="225" t="s">
        <v>181</v>
      </c>
      <c r="AY246" s="19" t="s">
        <v>160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9" t="s">
        <v>81</v>
      </c>
      <c r="BK246" s="226">
        <f>ROUND(I246*H246,2)</f>
        <v>0</v>
      </c>
      <c r="BL246" s="19" t="s">
        <v>263</v>
      </c>
      <c r="BM246" s="225" t="s">
        <v>6271</v>
      </c>
    </row>
    <row r="247" s="2" customFormat="1">
      <c r="A247" s="40"/>
      <c r="B247" s="41"/>
      <c r="C247" s="42"/>
      <c r="D247" s="227" t="s">
        <v>169</v>
      </c>
      <c r="E247" s="42"/>
      <c r="F247" s="228" t="s">
        <v>6272</v>
      </c>
      <c r="G247" s="42"/>
      <c r="H247" s="42"/>
      <c r="I247" s="229"/>
      <c r="J247" s="42"/>
      <c r="K247" s="42"/>
      <c r="L247" s="46"/>
      <c r="M247" s="230"/>
      <c r="N247" s="231"/>
      <c r="O247" s="86"/>
      <c r="P247" s="86"/>
      <c r="Q247" s="86"/>
      <c r="R247" s="86"/>
      <c r="S247" s="86"/>
      <c r="T247" s="87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169</v>
      </c>
      <c r="AU247" s="19" t="s">
        <v>181</v>
      </c>
    </row>
    <row r="248" s="2" customFormat="1" ht="16.5" customHeight="1">
      <c r="A248" s="40"/>
      <c r="B248" s="41"/>
      <c r="C248" s="255" t="s">
        <v>869</v>
      </c>
      <c r="D248" s="255" t="s">
        <v>242</v>
      </c>
      <c r="E248" s="256" t="s">
        <v>6273</v>
      </c>
      <c r="F248" s="257" t="s">
        <v>6274</v>
      </c>
      <c r="G248" s="258" t="s">
        <v>287</v>
      </c>
      <c r="H248" s="259">
        <v>16</v>
      </c>
      <c r="I248" s="260"/>
      <c r="J248" s="261">
        <f>ROUND(I248*H248,2)</f>
        <v>0</v>
      </c>
      <c r="K248" s="257" t="s">
        <v>166</v>
      </c>
      <c r="L248" s="262"/>
      <c r="M248" s="263" t="s">
        <v>19</v>
      </c>
      <c r="N248" s="264" t="s">
        <v>44</v>
      </c>
      <c r="O248" s="86"/>
      <c r="P248" s="223">
        <f>O248*H248</f>
        <v>0</v>
      </c>
      <c r="Q248" s="223">
        <v>0.00010000000000000001</v>
      </c>
      <c r="R248" s="223">
        <f>Q248*H248</f>
        <v>0.0016000000000000001</v>
      </c>
      <c r="S248" s="223">
        <v>0</v>
      </c>
      <c r="T248" s="224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5" t="s">
        <v>368</v>
      </c>
      <c r="AT248" s="225" t="s">
        <v>242</v>
      </c>
      <c r="AU248" s="225" t="s">
        <v>181</v>
      </c>
      <c r="AY248" s="19" t="s">
        <v>160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9" t="s">
        <v>81</v>
      </c>
      <c r="BK248" s="226">
        <f>ROUND(I248*H248,2)</f>
        <v>0</v>
      </c>
      <c r="BL248" s="19" t="s">
        <v>263</v>
      </c>
      <c r="BM248" s="225" t="s">
        <v>6275</v>
      </c>
    </row>
    <row r="249" s="2" customFormat="1" ht="21.75" customHeight="1">
      <c r="A249" s="40"/>
      <c r="B249" s="41"/>
      <c r="C249" s="214" t="s">
        <v>875</v>
      </c>
      <c r="D249" s="214" t="s">
        <v>162</v>
      </c>
      <c r="E249" s="215" t="s">
        <v>6276</v>
      </c>
      <c r="F249" s="216" t="s">
        <v>6277</v>
      </c>
      <c r="G249" s="217" t="s">
        <v>287</v>
      </c>
      <c r="H249" s="218">
        <v>84</v>
      </c>
      <c r="I249" s="219"/>
      <c r="J249" s="220">
        <f>ROUND(I249*H249,2)</f>
        <v>0</v>
      </c>
      <c r="K249" s="216" t="s">
        <v>166</v>
      </c>
      <c r="L249" s="46"/>
      <c r="M249" s="221" t="s">
        <v>19</v>
      </c>
      <c r="N249" s="222" t="s">
        <v>44</v>
      </c>
      <c r="O249" s="86"/>
      <c r="P249" s="223">
        <f>O249*H249</f>
        <v>0</v>
      </c>
      <c r="Q249" s="223">
        <v>0</v>
      </c>
      <c r="R249" s="223">
        <f>Q249*H249</f>
        <v>0</v>
      </c>
      <c r="S249" s="223">
        <v>0</v>
      </c>
      <c r="T249" s="224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5" t="s">
        <v>263</v>
      </c>
      <c r="AT249" s="225" t="s">
        <v>162</v>
      </c>
      <c r="AU249" s="225" t="s">
        <v>181</v>
      </c>
      <c r="AY249" s="19" t="s">
        <v>160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9" t="s">
        <v>81</v>
      </c>
      <c r="BK249" s="226">
        <f>ROUND(I249*H249,2)</f>
        <v>0</v>
      </c>
      <c r="BL249" s="19" t="s">
        <v>263</v>
      </c>
      <c r="BM249" s="225" t="s">
        <v>6278</v>
      </c>
    </row>
    <row r="250" s="2" customFormat="1">
      <c r="A250" s="40"/>
      <c r="B250" s="41"/>
      <c r="C250" s="42"/>
      <c r="D250" s="227" t="s">
        <v>169</v>
      </c>
      <c r="E250" s="42"/>
      <c r="F250" s="228" t="s">
        <v>6279</v>
      </c>
      <c r="G250" s="42"/>
      <c r="H250" s="42"/>
      <c r="I250" s="229"/>
      <c r="J250" s="42"/>
      <c r="K250" s="42"/>
      <c r="L250" s="46"/>
      <c r="M250" s="230"/>
      <c r="N250" s="231"/>
      <c r="O250" s="86"/>
      <c r="P250" s="86"/>
      <c r="Q250" s="86"/>
      <c r="R250" s="86"/>
      <c r="S250" s="86"/>
      <c r="T250" s="87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T250" s="19" t="s">
        <v>169</v>
      </c>
      <c r="AU250" s="19" t="s">
        <v>181</v>
      </c>
    </row>
    <row r="251" s="2" customFormat="1" ht="16.5" customHeight="1">
      <c r="A251" s="40"/>
      <c r="B251" s="41"/>
      <c r="C251" s="255" t="s">
        <v>879</v>
      </c>
      <c r="D251" s="255" t="s">
        <v>242</v>
      </c>
      <c r="E251" s="256" t="s">
        <v>6280</v>
      </c>
      <c r="F251" s="257" t="s">
        <v>6281</v>
      </c>
      <c r="G251" s="258" t="s">
        <v>287</v>
      </c>
      <c r="H251" s="259">
        <v>84</v>
      </c>
      <c r="I251" s="260"/>
      <c r="J251" s="261">
        <f>ROUND(I251*H251,2)</f>
        <v>0</v>
      </c>
      <c r="K251" s="257" t="s">
        <v>166</v>
      </c>
      <c r="L251" s="262"/>
      <c r="M251" s="263" t="s">
        <v>19</v>
      </c>
      <c r="N251" s="264" t="s">
        <v>44</v>
      </c>
      <c r="O251" s="86"/>
      <c r="P251" s="223">
        <f>O251*H251</f>
        <v>0</v>
      </c>
      <c r="Q251" s="223">
        <v>0.00029999999999999997</v>
      </c>
      <c r="R251" s="223">
        <f>Q251*H251</f>
        <v>0.025199999999999997</v>
      </c>
      <c r="S251" s="223">
        <v>0</v>
      </c>
      <c r="T251" s="224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5" t="s">
        <v>368</v>
      </c>
      <c r="AT251" s="225" t="s">
        <v>242</v>
      </c>
      <c r="AU251" s="225" t="s">
        <v>181</v>
      </c>
      <c r="AY251" s="19" t="s">
        <v>160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9" t="s">
        <v>81</v>
      </c>
      <c r="BK251" s="226">
        <f>ROUND(I251*H251,2)</f>
        <v>0</v>
      </c>
      <c r="BL251" s="19" t="s">
        <v>263</v>
      </c>
      <c r="BM251" s="225" t="s">
        <v>6282</v>
      </c>
    </row>
    <row r="252" s="2" customFormat="1" ht="24.15" customHeight="1">
      <c r="A252" s="40"/>
      <c r="B252" s="41"/>
      <c r="C252" s="214" t="s">
        <v>883</v>
      </c>
      <c r="D252" s="214" t="s">
        <v>162</v>
      </c>
      <c r="E252" s="215" t="s">
        <v>6283</v>
      </c>
      <c r="F252" s="216" t="s">
        <v>6284</v>
      </c>
      <c r="G252" s="217" t="s">
        <v>287</v>
      </c>
      <c r="H252" s="218">
        <v>2</v>
      </c>
      <c r="I252" s="219"/>
      <c r="J252" s="220">
        <f>ROUND(I252*H252,2)</f>
        <v>0</v>
      </c>
      <c r="K252" s="216" t="s">
        <v>166</v>
      </c>
      <c r="L252" s="46"/>
      <c r="M252" s="221" t="s">
        <v>19</v>
      </c>
      <c r="N252" s="222" t="s">
        <v>44</v>
      </c>
      <c r="O252" s="86"/>
      <c r="P252" s="223">
        <f>O252*H252</f>
        <v>0</v>
      </c>
      <c r="Q252" s="223">
        <v>0</v>
      </c>
      <c r="R252" s="223">
        <f>Q252*H252</f>
        <v>0</v>
      </c>
      <c r="S252" s="223">
        <v>0</v>
      </c>
      <c r="T252" s="224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25" t="s">
        <v>263</v>
      </c>
      <c r="AT252" s="225" t="s">
        <v>162</v>
      </c>
      <c r="AU252" s="225" t="s">
        <v>181</v>
      </c>
      <c r="AY252" s="19" t="s">
        <v>160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9" t="s">
        <v>81</v>
      </c>
      <c r="BK252" s="226">
        <f>ROUND(I252*H252,2)</f>
        <v>0</v>
      </c>
      <c r="BL252" s="19" t="s">
        <v>263</v>
      </c>
      <c r="BM252" s="225" t="s">
        <v>6285</v>
      </c>
    </row>
    <row r="253" s="2" customFormat="1">
      <c r="A253" s="40"/>
      <c r="B253" s="41"/>
      <c r="C253" s="42"/>
      <c r="D253" s="227" t="s">
        <v>169</v>
      </c>
      <c r="E253" s="42"/>
      <c r="F253" s="228" t="s">
        <v>6286</v>
      </c>
      <c r="G253" s="42"/>
      <c r="H253" s="42"/>
      <c r="I253" s="229"/>
      <c r="J253" s="42"/>
      <c r="K253" s="42"/>
      <c r="L253" s="46"/>
      <c r="M253" s="230"/>
      <c r="N253" s="231"/>
      <c r="O253" s="86"/>
      <c r="P253" s="86"/>
      <c r="Q253" s="86"/>
      <c r="R253" s="86"/>
      <c r="S253" s="86"/>
      <c r="T253" s="87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169</v>
      </c>
      <c r="AU253" s="19" t="s">
        <v>181</v>
      </c>
    </row>
    <row r="254" s="2" customFormat="1" ht="16.5" customHeight="1">
      <c r="A254" s="40"/>
      <c r="B254" s="41"/>
      <c r="C254" s="255" t="s">
        <v>887</v>
      </c>
      <c r="D254" s="255" t="s">
        <v>242</v>
      </c>
      <c r="E254" s="256" t="s">
        <v>6287</v>
      </c>
      <c r="F254" s="257" t="s">
        <v>6288</v>
      </c>
      <c r="G254" s="258" t="s">
        <v>287</v>
      </c>
      <c r="H254" s="259">
        <v>2</v>
      </c>
      <c r="I254" s="260"/>
      <c r="J254" s="261">
        <f>ROUND(I254*H254,2)</f>
        <v>0</v>
      </c>
      <c r="K254" s="257" t="s">
        <v>166</v>
      </c>
      <c r="L254" s="262"/>
      <c r="M254" s="263" t="s">
        <v>19</v>
      </c>
      <c r="N254" s="264" t="s">
        <v>44</v>
      </c>
      <c r="O254" s="86"/>
      <c r="P254" s="223">
        <f>O254*H254</f>
        <v>0</v>
      </c>
      <c r="Q254" s="223">
        <v>6.0000000000000002E-05</v>
      </c>
      <c r="R254" s="223">
        <f>Q254*H254</f>
        <v>0.00012</v>
      </c>
      <c r="S254" s="223">
        <v>0</v>
      </c>
      <c r="T254" s="224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5" t="s">
        <v>368</v>
      </c>
      <c r="AT254" s="225" t="s">
        <v>242</v>
      </c>
      <c r="AU254" s="225" t="s">
        <v>181</v>
      </c>
      <c r="AY254" s="19" t="s">
        <v>160</v>
      </c>
      <c r="BE254" s="226">
        <f>IF(N254="základní",J254,0)</f>
        <v>0</v>
      </c>
      <c r="BF254" s="226">
        <f>IF(N254="snížená",J254,0)</f>
        <v>0</v>
      </c>
      <c r="BG254" s="226">
        <f>IF(N254="zákl. přenesená",J254,0)</f>
        <v>0</v>
      </c>
      <c r="BH254" s="226">
        <f>IF(N254="sníž. přenesená",J254,0)</f>
        <v>0</v>
      </c>
      <c r="BI254" s="226">
        <f>IF(N254="nulová",J254,0)</f>
        <v>0</v>
      </c>
      <c r="BJ254" s="19" t="s">
        <v>81</v>
      </c>
      <c r="BK254" s="226">
        <f>ROUND(I254*H254,2)</f>
        <v>0</v>
      </c>
      <c r="BL254" s="19" t="s">
        <v>263</v>
      </c>
      <c r="BM254" s="225" t="s">
        <v>6289</v>
      </c>
    </row>
    <row r="255" s="2" customFormat="1" ht="24.15" customHeight="1">
      <c r="A255" s="40"/>
      <c r="B255" s="41"/>
      <c r="C255" s="214" t="s">
        <v>893</v>
      </c>
      <c r="D255" s="214" t="s">
        <v>162</v>
      </c>
      <c r="E255" s="215" t="s">
        <v>5970</v>
      </c>
      <c r="F255" s="216" t="s">
        <v>5971</v>
      </c>
      <c r="G255" s="217" t="s">
        <v>250</v>
      </c>
      <c r="H255" s="218">
        <v>2700</v>
      </c>
      <c r="I255" s="219"/>
      <c r="J255" s="220">
        <f>ROUND(I255*H255,2)</f>
        <v>0</v>
      </c>
      <c r="K255" s="216" t="s">
        <v>166</v>
      </c>
      <c r="L255" s="46"/>
      <c r="M255" s="221" t="s">
        <v>19</v>
      </c>
      <c r="N255" s="222" t="s">
        <v>44</v>
      </c>
      <c r="O255" s="86"/>
      <c r="P255" s="223">
        <f>O255*H255</f>
        <v>0</v>
      </c>
      <c r="Q255" s="223">
        <v>0</v>
      </c>
      <c r="R255" s="223">
        <f>Q255*H255</f>
        <v>0</v>
      </c>
      <c r="S255" s="223">
        <v>0</v>
      </c>
      <c r="T255" s="224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5" t="s">
        <v>263</v>
      </c>
      <c r="AT255" s="225" t="s">
        <v>162</v>
      </c>
      <c r="AU255" s="225" t="s">
        <v>181</v>
      </c>
      <c r="AY255" s="19" t="s">
        <v>160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9" t="s">
        <v>81</v>
      </c>
      <c r="BK255" s="226">
        <f>ROUND(I255*H255,2)</f>
        <v>0</v>
      </c>
      <c r="BL255" s="19" t="s">
        <v>263</v>
      </c>
      <c r="BM255" s="225" t="s">
        <v>6290</v>
      </c>
    </row>
    <row r="256" s="2" customFormat="1">
      <c r="A256" s="40"/>
      <c r="B256" s="41"/>
      <c r="C256" s="42"/>
      <c r="D256" s="227" t="s">
        <v>169</v>
      </c>
      <c r="E256" s="42"/>
      <c r="F256" s="228" t="s">
        <v>5973</v>
      </c>
      <c r="G256" s="42"/>
      <c r="H256" s="42"/>
      <c r="I256" s="229"/>
      <c r="J256" s="42"/>
      <c r="K256" s="42"/>
      <c r="L256" s="46"/>
      <c r="M256" s="230"/>
      <c r="N256" s="231"/>
      <c r="O256" s="86"/>
      <c r="P256" s="86"/>
      <c r="Q256" s="86"/>
      <c r="R256" s="86"/>
      <c r="S256" s="86"/>
      <c r="T256" s="87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169</v>
      </c>
      <c r="AU256" s="19" t="s">
        <v>181</v>
      </c>
    </row>
    <row r="257" s="2" customFormat="1" ht="21.75" customHeight="1">
      <c r="A257" s="40"/>
      <c r="B257" s="41"/>
      <c r="C257" s="255" t="s">
        <v>898</v>
      </c>
      <c r="D257" s="255" t="s">
        <v>242</v>
      </c>
      <c r="E257" s="256" t="s">
        <v>558</v>
      </c>
      <c r="F257" s="257" t="s">
        <v>6291</v>
      </c>
      <c r="G257" s="258" t="s">
        <v>250</v>
      </c>
      <c r="H257" s="259">
        <v>3240</v>
      </c>
      <c r="I257" s="260"/>
      <c r="J257" s="261">
        <f>ROUND(I257*H257,2)</f>
        <v>0</v>
      </c>
      <c r="K257" s="257" t="s">
        <v>19</v>
      </c>
      <c r="L257" s="262"/>
      <c r="M257" s="263" t="s">
        <v>19</v>
      </c>
      <c r="N257" s="264" t="s">
        <v>44</v>
      </c>
      <c r="O257" s="86"/>
      <c r="P257" s="223">
        <f>O257*H257</f>
        <v>0</v>
      </c>
      <c r="Q257" s="223">
        <v>0</v>
      </c>
      <c r="R257" s="223">
        <f>Q257*H257</f>
        <v>0</v>
      </c>
      <c r="S257" s="223">
        <v>0</v>
      </c>
      <c r="T257" s="224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5" t="s">
        <v>368</v>
      </c>
      <c r="AT257" s="225" t="s">
        <v>242</v>
      </c>
      <c r="AU257" s="225" t="s">
        <v>181</v>
      </c>
      <c r="AY257" s="19" t="s">
        <v>160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9" t="s">
        <v>81</v>
      </c>
      <c r="BK257" s="226">
        <f>ROUND(I257*H257,2)</f>
        <v>0</v>
      </c>
      <c r="BL257" s="19" t="s">
        <v>263</v>
      </c>
      <c r="BM257" s="225" t="s">
        <v>6292</v>
      </c>
    </row>
    <row r="258" s="13" customFormat="1">
      <c r="A258" s="13"/>
      <c r="B258" s="232"/>
      <c r="C258" s="233"/>
      <c r="D258" s="234" t="s">
        <v>171</v>
      </c>
      <c r="E258" s="233"/>
      <c r="F258" s="236" t="s">
        <v>6293</v>
      </c>
      <c r="G258" s="233"/>
      <c r="H258" s="237">
        <v>3240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171</v>
      </c>
      <c r="AU258" s="243" t="s">
        <v>181</v>
      </c>
      <c r="AV258" s="13" t="s">
        <v>83</v>
      </c>
      <c r="AW258" s="13" t="s">
        <v>4</v>
      </c>
      <c r="AX258" s="13" t="s">
        <v>81</v>
      </c>
      <c r="AY258" s="243" t="s">
        <v>160</v>
      </c>
    </row>
    <row r="259" s="2" customFormat="1" ht="21.75" customHeight="1">
      <c r="A259" s="40"/>
      <c r="B259" s="41"/>
      <c r="C259" s="214" t="s">
        <v>904</v>
      </c>
      <c r="D259" s="214" t="s">
        <v>162</v>
      </c>
      <c r="E259" s="215" t="s">
        <v>6294</v>
      </c>
      <c r="F259" s="216" t="s">
        <v>6295</v>
      </c>
      <c r="G259" s="217" t="s">
        <v>250</v>
      </c>
      <c r="H259" s="218">
        <v>650</v>
      </c>
      <c r="I259" s="219"/>
      <c r="J259" s="220">
        <f>ROUND(I259*H259,2)</f>
        <v>0</v>
      </c>
      <c r="K259" s="216" t="s">
        <v>166</v>
      </c>
      <c r="L259" s="46"/>
      <c r="M259" s="221" t="s">
        <v>19</v>
      </c>
      <c r="N259" s="222" t="s">
        <v>44</v>
      </c>
      <c r="O259" s="86"/>
      <c r="P259" s="223">
        <f>O259*H259</f>
        <v>0</v>
      </c>
      <c r="Q259" s="223">
        <v>0</v>
      </c>
      <c r="R259" s="223">
        <f>Q259*H259</f>
        <v>0</v>
      </c>
      <c r="S259" s="223">
        <v>0</v>
      </c>
      <c r="T259" s="224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5" t="s">
        <v>263</v>
      </c>
      <c r="AT259" s="225" t="s">
        <v>162</v>
      </c>
      <c r="AU259" s="225" t="s">
        <v>181</v>
      </c>
      <c r="AY259" s="19" t="s">
        <v>160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9" t="s">
        <v>81</v>
      </c>
      <c r="BK259" s="226">
        <f>ROUND(I259*H259,2)</f>
        <v>0</v>
      </c>
      <c r="BL259" s="19" t="s">
        <v>263</v>
      </c>
      <c r="BM259" s="225" t="s">
        <v>6296</v>
      </c>
    </row>
    <row r="260" s="2" customFormat="1">
      <c r="A260" s="40"/>
      <c r="B260" s="41"/>
      <c r="C260" s="42"/>
      <c r="D260" s="227" t="s">
        <v>169</v>
      </c>
      <c r="E260" s="42"/>
      <c r="F260" s="228" t="s">
        <v>6297</v>
      </c>
      <c r="G260" s="42"/>
      <c r="H260" s="42"/>
      <c r="I260" s="229"/>
      <c r="J260" s="42"/>
      <c r="K260" s="42"/>
      <c r="L260" s="46"/>
      <c r="M260" s="230"/>
      <c r="N260" s="231"/>
      <c r="O260" s="86"/>
      <c r="P260" s="86"/>
      <c r="Q260" s="86"/>
      <c r="R260" s="86"/>
      <c r="S260" s="86"/>
      <c r="T260" s="87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169</v>
      </c>
      <c r="AU260" s="19" t="s">
        <v>181</v>
      </c>
    </row>
    <row r="261" s="2" customFormat="1" ht="62.7" customHeight="1">
      <c r="A261" s="40"/>
      <c r="B261" s="41"/>
      <c r="C261" s="255" t="s">
        <v>909</v>
      </c>
      <c r="D261" s="255" t="s">
        <v>242</v>
      </c>
      <c r="E261" s="256" t="s">
        <v>6298</v>
      </c>
      <c r="F261" s="257" t="s">
        <v>6299</v>
      </c>
      <c r="G261" s="258" t="s">
        <v>250</v>
      </c>
      <c r="H261" s="259">
        <v>780</v>
      </c>
      <c r="I261" s="260"/>
      <c r="J261" s="261">
        <f>ROUND(I261*H261,2)</f>
        <v>0</v>
      </c>
      <c r="K261" s="257" t="s">
        <v>166</v>
      </c>
      <c r="L261" s="262"/>
      <c r="M261" s="263" t="s">
        <v>19</v>
      </c>
      <c r="N261" s="264" t="s">
        <v>44</v>
      </c>
      <c r="O261" s="86"/>
      <c r="P261" s="223">
        <f>O261*H261</f>
        <v>0</v>
      </c>
      <c r="Q261" s="223">
        <v>0.00011</v>
      </c>
      <c r="R261" s="223">
        <f>Q261*H261</f>
        <v>0.085800000000000001</v>
      </c>
      <c r="S261" s="223">
        <v>0</v>
      </c>
      <c r="T261" s="224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5" t="s">
        <v>368</v>
      </c>
      <c r="AT261" s="225" t="s">
        <v>242</v>
      </c>
      <c r="AU261" s="225" t="s">
        <v>181</v>
      </c>
      <c r="AY261" s="19" t="s">
        <v>160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9" t="s">
        <v>81</v>
      </c>
      <c r="BK261" s="226">
        <f>ROUND(I261*H261,2)</f>
        <v>0</v>
      </c>
      <c r="BL261" s="19" t="s">
        <v>263</v>
      </c>
      <c r="BM261" s="225" t="s">
        <v>6300</v>
      </c>
    </row>
    <row r="262" s="13" customFormat="1">
      <c r="A262" s="13"/>
      <c r="B262" s="232"/>
      <c r="C262" s="233"/>
      <c r="D262" s="234" t="s">
        <v>171</v>
      </c>
      <c r="E262" s="233"/>
      <c r="F262" s="236" t="s">
        <v>6301</v>
      </c>
      <c r="G262" s="233"/>
      <c r="H262" s="237">
        <v>780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171</v>
      </c>
      <c r="AU262" s="243" t="s">
        <v>181</v>
      </c>
      <c r="AV262" s="13" t="s">
        <v>83</v>
      </c>
      <c r="AW262" s="13" t="s">
        <v>4</v>
      </c>
      <c r="AX262" s="13" t="s">
        <v>81</v>
      </c>
      <c r="AY262" s="243" t="s">
        <v>160</v>
      </c>
    </row>
    <row r="263" s="2" customFormat="1" ht="24.15" customHeight="1">
      <c r="A263" s="40"/>
      <c r="B263" s="41"/>
      <c r="C263" s="214" t="s">
        <v>914</v>
      </c>
      <c r="D263" s="214" t="s">
        <v>162</v>
      </c>
      <c r="E263" s="215" t="s">
        <v>6143</v>
      </c>
      <c r="F263" s="216" t="s">
        <v>6144</v>
      </c>
      <c r="G263" s="217" t="s">
        <v>250</v>
      </c>
      <c r="H263" s="218">
        <v>2900</v>
      </c>
      <c r="I263" s="219"/>
      <c r="J263" s="220">
        <f>ROUND(I263*H263,2)</f>
        <v>0</v>
      </c>
      <c r="K263" s="216" t="s">
        <v>166</v>
      </c>
      <c r="L263" s="46"/>
      <c r="M263" s="221" t="s">
        <v>19</v>
      </c>
      <c r="N263" s="222" t="s">
        <v>44</v>
      </c>
      <c r="O263" s="86"/>
      <c r="P263" s="223">
        <f>O263*H263</f>
        <v>0</v>
      </c>
      <c r="Q263" s="223">
        <v>0</v>
      </c>
      <c r="R263" s="223">
        <f>Q263*H263</f>
        <v>0</v>
      </c>
      <c r="S263" s="223">
        <v>0</v>
      </c>
      <c r="T263" s="224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25" t="s">
        <v>263</v>
      </c>
      <c r="AT263" s="225" t="s">
        <v>162</v>
      </c>
      <c r="AU263" s="225" t="s">
        <v>181</v>
      </c>
      <c r="AY263" s="19" t="s">
        <v>160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9" t="s">
        <v>81</v>
      </c>
      <c r="BK263" s="226">
        <f>ROUND(I263*H263,2)</f>
        <v>0</v>
      </c>
      <c r="BL263" s="19" t="s">
        <v>263</v>
      </c>
      <c r="BM263" s="225" t="s">
        <v>6302</v>
      </c>
    </row>
    <row r="264" s="2" customFormat="1">
      <c r="A264" s="40"/>
      <c r="B264" s="41"/>
      <c r="C264" s="42"/>
      <c r="D264" s="227" t="s">
        <v>169</v>
      </c>
      <c r="E264" s="42"/>
      <c r="F264" s="228" t="s">
        <v>6146</v>
      </c>
      <c r="G264" s="42"/>
      <c r="H264" s="42"/>
      <c r="I264" s="229"/>
      <c r="J264" s="42"/>
      <c r="K264" s="42"/>
      <c r="L264" s="46"/>
      <c r="M264" s="230"/>
      <c r="N264" s="231"/>
      <c r="O264" s="86"/>
      <c r="P264" s="86"/>
      <c r="Q264" s="86"/>
      <c r="R264" s="86"/>
      <c r="S264" s="86"/>
      <c r="T264" s="87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T264" s="19" t="s">
        <v>169</v>
      </c>
      <c r="AU264" s="19" t="s">
        <v>181</v>
      </c>
    </row>
    <row r="265" s="2" customFormat="1" ht="37.8" customHeight="1">
      <c r="A265" s="40"/>
      <c r="B265" s="41"/>
      <c r="C265" s="255" t="s">
        <v>919</v>
      </c>
      <c r="D265" s="255" t="s">
        <v>242</v>
      </c>
      <c r="E265" s="256" t="s">
        <v>6148</v>
      </c>
      <c r="F265" s="257" t="s">
        <v>6149</v>
      </c>
      <c r="G265" s="258" t="s">
        <v>250</v>
      </c>
      <c r="H265" s="259">
        <v>2940</v>
      </c>
      <c r="I265" s="260"/>
      <c r="J265" s="261">
        <f>ROUND(I265*H265,2)</f>
        <v>0</v>
      </c>
      <c r="K265" s="257" t="s">
        <v>166</v>
      </c>
      <c r="L265" s="262"/>
      <c r="M265" s="263" t="s">
        <v>19</v>
      </c>
      <c r="N265" s="264" t="s">
        <v>44</v>
      </c>
      <c r="O265" s="86"/>
      <c r="P265" s="223">
        <f>O265*H265</f>
        <v>0</v>
      </c>
      <c r="Q265" s="223">
        <v>0.00013999999999999999</v>
      </c>
      <c r="R265" s="223">
        <f>Q265*H265</f>
        <v>0.41159999999999997</v>
      </c>
      <c r="S265" s="223">
        <v>0</v>
      </c>
      <c r="T265" s="224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25" t="s">
        <v>368</v>
      </c>
      <c r="AT265" s="225" t="s">
        <v>242</v>
      </c>
      <c r="AU265" s="225" t="s">
        <v>181</v>
      </c>
      <c r="AY265" s="19" t="s">
        <v>160</v>
      </c>
      <c r="BE265" s="226">
        <f>IF(N265="základní",J265,0)</f>
        <v>0</v>
      </c>
      <c r="BF265" s="226">
        <f>IF(N265="snížená",J265,0)</f>
        <v>0</v>
      </c>
      <c r="BG265" s="226">
        <f>IF(N265="zákl. přenesená",J265,0)</f>
        <v>0</v>
      </c>
      <c r="BH265" s="226">
        <f>IF(N265="sníž. přenesená",J265,0)</f>
        <v>0</v>
      </c>
      <c r="BI265" s="226">
        <f>IF(N265="nulová",J265,0)</f>
        <v>0</v>
      </c>
      <c r="BJ265" s="19" t="s">
        <v>81</v>
      </c>
      <c r="BK265" s="226">
        <f>ROUND(I265*H265,2)</f>
        <v>0</v>
      </c>
      <c r="BL265" s="19" t="s">
        <v>263</v>
      </c>
      <c r="BM265" s="225" t="s">
        <v>6303</v>
      </c>
    </row>
    <row r="266" s="13" customFormat="1">
      <c r="A266" s="13"/>
      <c r="B266" s="232"/>
      <c r="C266" s="233"/>
      <c r="D266" s="234" t="s">
        <v>171</v>
      </c>
      <c r="E266" s="233"/>
      <c r="F266" s="236" t="s">
        <v>6304</v>
      </c>
      <c r="G266" s="233"/>
      <c r="H266" s="237">
        <v>2940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171</v>
      </c>
      <c r="AU266" s="243" t="s">
        <v>181</v>
      </c>
      <c r="AV266" s="13" t="s">
        <v>83</v>
      </c>
      <c r="AW266" s="13" t="s">
        <v>4</v>
      </c>
      <c r="AX266" s="13" t="s">
        <v>81</v>
      </c>
      <c r="AY266" s="243" t="s">
        <v>160</v>
      </c>
    </row>
    <row r="267" s="2" customFormat="1" ht="21.75" customHeight="1">
      <c r="A267" s="40"/>
      <c r="B267" s="41"/>
      <c r="C267" s="255" t="s">
        <v>1680</v>
      </c>
      <c r="D267" s="255" t="s">
        <v>242</v>
      </c>
      <c r="E267" s="256" t="s">
        <v>6305</v>
      </c>
      <c r="F267" s="257" t="s">
        <v>6306</v>
      </c>
      <c r="G267" s="258" t="s">
        <v>250</v>
      </c>
      <c r="H267" s="259">
        <v>100</v>
      </c>
      <c r="I267" s="260"/>
      <c r="J267" s="261">
        <f>ROUND(I267*H267,2)</f>
        <v>0</v>
      </c>
      <c r="K267" s="257" t="s">
        <v>166</v>
      </c>
      <c r="L267" s="262"/>
      <c r="M267" s="263" t="s">
        <v>19</v>
      </c>
      <c r="N267" s="264" t="s">
        <v>44</v>
      </c>
      <c r="O267" s="86"/>
      <c r="P267" s="223">
        <f>O267*H267</f>
        <v>0</v>
      </c>
      <c r="Q267" s="223">
        <v>0.00033</v>
      </c>
      <c r="R267" s="223">
        <f>Q267*H267</f>
        <v>0.033000000000000002</v>
      </c>
      <c r="S267" s="223">
        <v>0</v>
      </c>
      <c r="T267" s="224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25" t="s">
        <v>368</v>
      </c>
      <c r="AT267" s="225" t="s">
        <v>242</v>
      </c>
      <c r="AU267" s="225" t="s">
        <v>181</v>
      </c>
      <c r="AY267" s="19" t="s">
        <v>160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9" t="s">
        <v>81</v>
      </c>
      <c r="BK267" s="226">
        <f>ROUND(I267*H267,2)</f>
        <v>0</v>
      </c>
      <c r="BL267" s="19" t="s">
        <v>263</v>
      </c>
      <c r="BM267" s="225" t="s">
        <v>6307</v>
      </c>
    </row>
    <row r="268" s="2" customFormat="1" ht="24.15" customHeight="1">
      <c r="A268" s="40"/>
      <c r="B268" s="41"/>
      <c r="C268" s="255" t="s">
        <v>1685</v>
      </c>
      <c r="D268" s="255" t="s">
        <v>242</v>
      </c>
      <c r="E268" s="256" t="s">
        <v>6308</v>
      </c>
      <c r="F268" s="257" t="s">
        <v>6309</v>
      </c>
      <c r="G268" s="258" t="s">
        <v>250</v>
      </c>
      <c r="H268" s="259">
        <v>1</v>
      </c>
      <c r="I268" s="260"/>
      <c r="J268" s="261">
        <f>ROUND(I268*H268,2)</f>
        <v>0</v>
      </c>
      <c r="K268" s="257" t="s">
        <v>19</v>
      </c>
      <c r="L268" s="262"/>
      <c r="M268" s="263" t="s">
        <v>19</v>
      </c>
      <c r="N268" s="264" t="s">
        <v>44</v>
      </c>
      <c r="O268" s="86"/>
      <c r="P268" s="223">
        <f>O268*H268</f>
        <v>0</v>
      </c>
      <c r="Q268" s="223">
        <v>0.00033</v>
      </c>
      <c r="R268" s="223">
        <f>Q268*H268</f>
        <v>0.00033</v>
      </c>
      <c r="S268" s="223">
        <v>0</v>
      </c>
      <c r="T268" s="224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5" t="s">
        <v>368</v>
      </c>
      <c r="AT268" s="225" t="s">
        <v>242</v>
      </c>
      <c r="AU268" s="225" t="s">
        <v>181</v>
      </c>
      <c r="AY268" s="19" t="s">
        <v>160</v>
      </c>
      <c r="BE268" s="226">
        <f>IF(N268="základní",J268,0)</f>
        <v>0</v>
      </c>
      <c r="BF268" s="226">
        <f>IF(N268="snížená",J268,0)</f>
        <v>0</v>
      </c>
      <c r="BG268" s="226">
        <f>IF(N268="zákl. přenesená",J268,0)</f>
        <v>0</v>
      </c>
      <c r="BH268" s="226">
        <f>IF(N268="sníž. přenesená",J268,0)</f>
        <v>0</v>
      </c>
      <c r="BI268" s="226">
        <f>IF(N268="nulová",J268,0)</f>
        <v>0</v>
      </c>
      <c r="BJ268" s="19" t="s">
        <v>81</v>
      </c>
      <c r="BK268" s="226">
        <f>ROUND(I268*H268,2)</f>
        <v>0</v>
      </c>
      <c r="BL268" s="19" t="s">
        <v>263</v>
      </c>
      <c r="BM268" s="225" t="s">
        <v>6310</v>
      </c>
    </row>
    <row r="269" s="12" customFormat="1" ht="20.88" customHeight="1">
      <c r="A269" s="12"/>
      <c r="B269" s="198"/>
      <c r="C269" s="199"/>
      <c r="D269" s="200" t="s">
        <v>72</v>
      </c>
      <c r="E269" s="212" t="s">
        <v>6311</v>
      </c>
      <c r="F269" s="212" t="s">
        <v>6312</v>
      </c>
      <c r="G269" s="199"/>
      <c r="H269" s="199"/>
      <c r="I269" s="202"/>
      <c r="J269" s="213">
        <f>BK269</f>
        <v>0</v>
      </c>
      <c r="K269" s="199"/>
      <c r="L269" s="204"/>
      <c r="M269" s="205"/>
      <c r="N269" s="206"/>
      <c r="O269" s="206"/>
      <c r="P269" s="207">
        <f>SUM(P270:P287)</f>
        <v>0</v>
      </c>
      <c r="Q269" s="206"/>
      <c r="R269" s="207">
        <f>SUM(R270:R287)</f>
        <v>0.019360000000000002</v>
      </c>
      <c r="S269" s="206"/>
      <c r="T269" s="208">
        <f>SUM(T270:T287)</f>
        <v>0</v>
      </c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R269" s="209" t="s">
        <v>83</v>
      </c>
      <c r="AT269" s="210" t="s">
        <v>72</v>
      </c>
      <c r="AU269" s="210" t="s">
        <v>83</v>
      </c>
      <c r="AY269" s="209" t="s">
        <v>160</v>
      </c>
      <c r="BK269" s="211">
        <f>SUM(BK270:BK287)</f>
        <v>0</v>
      </c>
    </row>
    <row r="270" s="2" customFormat="1" ht="16.5" customHeight="1">
      <c r="A270" s="40"/>
      <c r="B270" s="41"/>
      <c r="C270" s="214" t="s">
        <v>1691</v>
      </c>
      <c r="D270" s="214" t="s">
        <v>162</v>
      </c>
      <c r="E270" s="215" t="s">
        <v>6313</v>
      </c>
      <c r="F270" s="216" t="s">
        <v>6314</v>
      </c>
      <c r="G270" s="217" t="s">
        <v>287</v>
      </c>
      <c r="H270" s="218">
        <v>3</v>
      </c>
      <c r="I270" s="219"/>
      <c r="J270" s="220">
        <f>ROUND(I270*H270,2)</f>
        <v>0</v>
      </c>
      <c r="K270" s="216" t="s">
        <v>19</v>
      </c>
      <c r="L270" s="46"/>
      <c r="M270" s="221" t="s">
        <v>19</v>
      </c>
      <c r="N270" s="222" t="s">
        <v>44</v>
      </c>
      <c r="O270" s="86"/>
      <c r="P270" s="223">
        <f>O270*H270</f>
        <v>0</v>
      </c>
      <c r="Q270" s="223">
        <v>0</v>
      </c>
      <c r="R270" s="223">
        <f>Q270*H270</f>
        <v>0</v>
      </c>
      <c r="S270" s="223">
        <v>0</v>
      </c>
      <c r="T270" s="224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5" t="s">
        <v>263</v>
      </c>
      <c r="AT270" s="225" t="s">
        <v>162</v>
      </c>
      <c r="AU270" s="225" t="s">
        <v>181</v>
      </c>
      <c r="AY270" s="19" t="s">
        <v>160</v>
      </c>
      <c r="BE270" s="226">
        <f>IF(N270="základní",J270,0)</f>
        <v>0</v>
      </c>
      <c r="BF270" s="226">
        <f>IF(N270="snížená",J270,0)</f>
        <v>0</v>
      </c>
      <c r="BG270" s="226">
        <f>IF(N270="zákl. přenesená",J270,0)</f>
        <v>0</v>
      </c>
      <c r="BH270" s="226">
        <f>IF(N270="sníž. přenesená",J270,0)</f>
        <v>0</v>
      </c>
      <c r="BI270" s="226">
        <f>IF(N270="nulová",J270,0)</f>
        <v>0</v>
      </c>
      <c r="BJ270" s="19" t="s">
        <v>81</v>
      </c>
      <c r="BK270" s="226">
        <f>ROUND(I270*H270,2)</f>
        <v>0</v>
      </c>
      <c r="BL270" s="19" t="s">
        <v>263</v>
      </c>
      <c r="BM270" s="225" t="s">
        <v>6315</v>
      </c>
    </row>
    <row r="271" s="2" customFormat="1" ht="44.25" customHeight="1">
      <c r="A271" s="40"/>
      <c r="B271" s="41"/>
      <c r="C271" s="255" t="s">
        <v>1696</v>
      </c>
      <c r="D271" s="255" t="s">
        <v>242</v>
      </c>
      <c r="E271" s="256" t="s">
        <v>6316</v>
      </c>
      <c r="F271" s="257" t="s">
        <v>6317</v>
      </c>
      <c r="G271" s="258" t="s">
        <v>287</v>
      </c>
      <c r="H271" s="259">
        <v>3</v>
      </c>
      <c r="I271" s="260"/>
      <c r="J271" s="261">
        <f>ROUND(I271*H271,2)</f>
        <v>0</v>
      </c>
      <c r="K271" s="257" t="s">
        <v>166</v>
      </c>
      <c r="L271" s="262"/>
      <c r="M271" s="263" t="s">
        <v>19</v>
      </c>
      <c r="N271" s="264" t="s">
        <v>44</v>
      </c>
      <c r="O271" s="86"/>
      <c r="P271" s="223">
        <f>O271*H271</f>
        <v>0</v>
      </c>
      <c r="Q271" s="223">
        <v>0.00020000000000000001</v>
      </c>
      <c r="R271" s="223">
        <f>Q271*H271</f>
        <v>0.00060000000000000006</v>
      </c>
      <c r="S271" s="223">
        <v>0</v>
      </c>
      <c r="T271" s="224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25" t="s">
        <v>368</v>
      </c>
      <c r="AT271" s="225" t="s">
        <v>242</v>
      </c>
      <c r="AU271" s="225" t="s">
        <v>181</v>
      </c>
      <c r="AY271" s="19" t="s">
        <v>160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9" t="s">
        <v>81</v>
      </c>
      <c r="BK271" s="226">
        <f>ROUND(I271*H271,2)</f>
        <v>0</v>
      </c>
      <c r="BL271" s="19" t="s">
        <v>263</v>
      </c>
      <c r="BM271" s="225" t="s">
        <v>6318</v>
      </c>
    </row>
    <row r="272" s="2" customFormat="1" ht="16.5" customHeight="1">
      <c r="A272" s="40"/>
      <c r="B272" s="41"/>
      <c r="C272" s="214" t="s">
        <v>1703</v>
      </c>
      <c r="D272" s="214" t="s">
        <v>162</v>
      </c>
      <c r="E272" s="215" t="s">
        <v>6319</v>
      </c>
      <c r="F272" s="216" t="s">
        <v>6320</v>
      </c>
      <c r="G272" s="217" t="s">
        <v>287</v>
      </c>
      <c r="H272" s="218">
        <v>5</v>
      </c>
      <c r="I272" s="219"/>
      <c r="J272" s="220">
        <f>ROUND(I272*H272,2)</f>
        <v>0</v>
      </c>
      <c r="K272" s="216" t="s">
        <v>166</v>
      </c>
      <c r="L272" s="46"/>
      <c r="M272" s="221" t="s">
        <v>19</v>
      </c>
      <c r="N272" s="222" t="s">
        <v>44</v>
      </c>
      <c r="O272" s="86"/>
      <c r="P272" s="223">
        <f>O272*H272</f>
        <v>0</v>
      </c>
      <c r="Q272" s="223">
        <v>0</v>
      </c>
      <c r="R272" s="223">
        <f>Q272*H272</f>
        <v>0</v>
      </c>
      <c r="S272" s="223">
        <v>0</v>
      </c>
      <c r="T272" s="224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5" t="s">
        <v>263</v>
      </c>
      <c r="AT272" s="225" t="s">
        <v>162</v>
      </c>
      <c r="AU272" s="225" t="s">
        <v>181</v>
      </c>
      <c r="AY272" s="19" t="s">
        <v>160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9" t="s">
        <v>81</v>
      </c>
      <c r="BK272" s="226">
        <f>ROUND(I272*H272,2)</f>
        <v>0</v>
      </c>
      <c r="BL272" s="19" t="s">
        <v>263</v>
      </c>
      <c r="BM272" s="225" t="s">
        <v>6321</v>
      </c>
    </row>
    <row r="273" s="2" customFormat="1">
      <c r="A273" s="40"/>
      <c r="B273" s="41"/>
      <c r="C273" s="42"/>
      <c r="D273" s="227" t="s">
        <v>169</v>
      </c>
      <c r="E273" s="42"/>
      <c r="F273" s="228" t="s">
        <v>6322</v>
      </c>
      <c r="G273" s="42"/>
      <c r="H273" s="42"/>
      <c r="I273" s="229"/>
      <c r="J273" s="42"/>
      <c r="K273" s="42"/>
      <c r="L273" s="46"/>
      <c r="M273" s="230"/>
      <c r="N273" s="231"/>
      <c r="O273" s="86"/>
      <c r="P273" s="86"/>
      <c r="Q273" s="86"/>
      <c r="R273" s="86"/>
      <c r="S273" s="86"/>
      <c r="T273" s="87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169</v>
      </c>
      <c r="AU273" s="19" t="s">
        <v>181</v>
      </c>
    </row>
    <row r="274" s="2" customFormat="1" ht="16.5" customHeight="1">
      <c r="A274" s="40"/>
      <c r="B274" s="41"/>
      <c r="C274" s="255" t="s">
        <v>1708</v>
      </c>
      <c r="D274" s="255" t="s">
        <v>242</v>
      </c>
      <c r="E274" s="256" t="s">
        <v>561</v>
      </c>
      <c r="F274" s="257" t="s">
        <v>6323</v>
      </c>
      <c r="G274" s="258" t="s">
        <v>287</v>
      </c>
      <c r="H274" s="259">
        <v>5</v>
      </c>
      <c r="I274" s="260"/>
      <c r="J274" s="261">
        <f>ROUND(I274*H274,2)</f>
        <v>0</v>
      </c>
      <c r="K274" s="257" t="s">
        <v>19</v>
      </c>
      <c r="L274" s="262"/>
      <c r="M274" s="263" t="s">
        <v>19</v>
      </c>
      <c r="N274" s="264" t="s">
        <v>44</v>
      </c>
      <c r="O274" s="86"/>
      <c r="P274" s="223">
        <f>O274*H274</f>
        <v>0</v>
      </c>
      <c r="Q274" s="223">
        <v>0</v>
      </c>
      <c r="R274" s="223">
        <f>Q274*H274</f>
        <v>0</v>
      </c>
      <c r="S274" s="223">
        <v>0</v>
      </c>
      <c r="T274" s="224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25" t="s">
        <v>368</v>
      </c>
      <c r="AT274" s="225" t="s">
        <v>242</v>
      </c>
      <c r="AU274" s="225" t="s">
        <v>181</v>
      </c>
      <c r="AY274" s="19" t="s">
        <v>160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9" t="s">
        <v>81</v>
      </c>
      <c r="BK274" s="226">
        <f>ROUND(I274*H274,2)</f>
        <v>0</v>
      </c>
      <c r="BL274" s="19" t="s">
        <v>263</v>
      </c>
      <c r="BM274" s="225" t="s">
        <v>6324</v>
      </c>
    </row>
    <row r="275" s="2" customFormat="1" ht="16.5" customHeight="1">
      <c r="A275" s="40"/>
      <c r="B275" s="41"/>
      <c r="C275" s="255" t="s">
        <v>1713</v>
      </c>
      <c r="D275" s="255" t="s">
        <v>242</v>
      </c>
      <c r="E275" s="256" t="s">
        <v>617</v>
      </c>
      <c r="F275" s="257" t="s">
        <v>6325</v>
      </c>
      <c r="G275" s="258" t="s">
        <v>287</v>
      </c>
      <c r="H275" s="259">
        <v>8</v>
      </c>
      <c r="I275" s="260"/>
      <c r="J275" s="261">
        <f>ROUND(I275*H275,2)</f>
        <v>0</v>
      </c>
      <c r="K275" s="257" t="s">
        <v>19</v>
      </c>
      <c r="L275" s="262"/>
      <c r="M275" s="263" t="s">
        <v>19</v>
      </c>
      <c r="N275" s="264" t="s">
        <v>44</v>
      </c>
      <c r="O275" s="86"/>
      <c r="P275" s="223">
        <f>O275*H275</f>
        <v>0</v>
      </c>
      <c r="Q275" s="223">
        <v>0</v>
      </c>
      <c r="R275" s="223">
        <f>Q275*H275</f>
        <v>0</v>
      </c>
      <c r="S275" s="223">
        <v>0</v>
      </c>
      <c r="T275" s="224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5" t="s">
        <v>368</v>
      </c>
      <c r="AT275" s="225" t="s">
        <v>242</v>
      </c>
      <c r="AU275" s="225" t="s">
        <v>181</v>
      </c>
      <c r="AY275" s="19" t="s">
        <v>160</v>
      </c>
      <c r="BE275" s="226">
        <f>IF(N275="základní",J275,0)</f>
        <v>0</v>
      </c>
      <c r="BF275" s="226">
        <f>IF(N275="snížená",J275,0)</f>
        <v>0</v>
      </c>
      <c r="BG275" s="226">
        <f>IF(N275="zákl. přenesená",J275,0)</f>
        <v>0</v>
      </c>
      <c r="BH275" s="226">
        <f>IF(N275="sníž. přenesená",J275,0)</f>
        <v>0</v>
      </c>
      <c r="BI275" s="226">
        <f>IF(N275="nulová",J275,0)</f>
        <v>0</v>
      </c>
      <c r="BJ275" s="19" t="s">
        <v>81</v>
      </c>
      <c r="BK275" s="226">
        <f>ROUND(I275*H275,2)</f>
        <v>0</v>
      </c>
      <c r="BL275" s="19" t="s">
        <v>263</v>
      </c>
      <c r="BM275" s="225" t="s">
        <v>6326</v>
      </c>
    </row>
    <row r="276" s="2" customFormat="1" ht="16.5" customHeight="1">
      <c r="A276" s="40"/>
      <c r="B276" s="41"/>
      <c r="C276" s="255" t="s">
        <v>1720</v>
      </c>
      <c r="D276" s="255" t="s">
        <v>242</v>
      </c>
      <c r="E276" s="256" t="s">
        <v>6327</v>
      </c>
      <c r="F276" s="257" t="s">
        <v>6328</v>
      </c>
      <c r="G276" s="258" t="s">
        <v>287</v>
      </c>
      <c r="H276" s="259">
        <v>3</v>
      </c>
      <c r="I276" s="260"/>
      <c r="J276" s="261">
        <f>ROUND(I276*H276,2)</f>
        <v>0</v>
      </c>
      <c r="K276" s="257" t="s">
        <v>19</v>
      </c>
      <c r="L276" s="262"/>
      <c r="M276" s="263" t="s">
        <v>19</v>
      </c>
      <c r="N276" s="264" t="s">
        <v>44</v>
      </c>
      <c r="O276" s="86"/>
      <c r="P276" s="223">
        <f>O276*H276</f>
        <v>0</v>
      </c>
      <c r="Q276" s="223">
        <v>0</v>
      </c>
      <c r="R276" s="223">
        <f>Q276*H276</f>
        <v>0</v>
      </c>
      <c r="S276" s="223">
        <v>0</v>
      </c>
      <c r="T276" s="224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25" t="s">
        <v>368</v>
      </c>
      <c r="AT276" s="225" t="s">
        <v>242</v>
      </c>
      <c r="AU276" s="225" t="s">
        <v>181</v>
      </c>
      <c r="AY276" s="19" t="s">
        <v>160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9" t="s">
        <v>81</v>
      </c>
      <c r="BK276" s="226">
        <f>ROUND(I276*H276,2)</f>
        <v>0</v>
      </c>
      <c r="BL276" s="19" t="s">
        <v>263</v>
      </c>
      <c r="BM276" s="225" t="s">
        <v>6329</v>
      </c>
    </row>
    <row r="277" s="2" customFormat="1" ht="24.15" customHeight="1">
      <c r="A277" s="40"/>
      <c r="B277" s="41"/>
      <c r="C277" s="214" t="s">
        <v>1726</v>
      </c>
      <c r="D277" s="214" t="s">
        <v>162</v>
      </c>
      <c r="E277" s="215" t="s">
        <v>5964</v>
      </c>
      <c r="F277" s="216" t="s">
        <v>5965</v>
      </c>
      <c r="G277" s="217" t="s">
        <v>287</v>
      </c>
      <c r="H277" s="218">
        <v>14</v>
      </c>
      <c r="I277" s="219"/>
      <c r="J277" s="220">
        <f>ROUND(I277*H277,2)</f>
        <v>0</v>
      </c>
      <c r="K277" s="216" t="s">
        <v>166</v>
      </c>
      <c r="L277" s="46"/>
      <c r="M277" s="221" t="s">
        <v>19</v>
      </c>
      <c r="N277" s="222" t="s">
        <v>44</v>
      </c>
      <c r="O277" s="86"/>
      <c r="P277" s="223">
        <f>O277*H277</f>
        <v>0</v>
      </c>
      <c r="Q277" s="223">
        <v>0</v>
      </c>
      <c r="R277" s="223">
        <f>Q277*H277</f>
        <v>0</v>
      </c>
      <c r="S277" s="223">
        <v>0</v>
      </c>
      <c r="T277" s="224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5" t="s">
        <v>263</v>
      </c>
      <c r="AT277" s="225" t="s">
        <v>162</v>
      </c>
      <c r="AU277" s="225" t="s">
        <v>181</v>
      </c>
      <c r="AY277" s="19" t="s">
        <v>160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9" t="s">
        <v>81</v>
      </c>
      <c r="BK277" s="226">
        <f>ROUND(I277*H277,2)</f>
        <v>0</v>
      </c>
      <c r="BL277" s="19" t="s">
        <v>263</v>
      </c>
      <c r="BM277" s="225" t="s">
        <v>6330</v>
      </c>
    </row>
    <row r="278" s="2" customFormat="1">
      <c r="A278" s="40"/>
      <c r="B278" s="41"/>
      <c r="C278" s="42"/>
      <c r="D278" s="227" t="s">
        <v>169</v>
      </c>
      <c r="E278" s="42"/>
      <c r="F278" s="228" t="s">
        <v>5967</v>
      </c>
      <c r="G278" s="42"/>
      <c r="H278" s="42"/>
      <c r="I278" s="229"/>
      <c r="J278" s="42"/>
      <c r="K278" s="42"/>
      <c r="L278" s="46"/>
      <c r="M278" s="230"/>
      <c r="N278" s="231"/>
      <c r="O278" s="86"/>
      <c r="P278" s="86"/>
      <c r="Q278" s="86"/>
      <c r="R278" s="86"/>
      <c r="S278" s="86"/>
      <c r="T278" s="87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169</v>
      </c>
      <c r="AU278" s="19" t="s">
        <v>181</v>
      </c>
    </row>
    <row r="279" s="2" customFormat="1" ht="24.15" customHeight="1">
      <c r="A279" s="40"/>
      <c r="B279" s="41"/>
      <c r="C279" s="255" t="s">
        <v>1731</v>
      </c>
      <c r="D279" s="255" t="s">
        <v>242</v>
      </c>
      <c r="E279" s="256" t="s">
        <v>5124</v>
      </c>
      <c r="F279" s="257" t="s">
        <v>5125</v>
      </c>
      <c r="G279" s="258" t="s">
        <v>287</v>
      </c>
      <c r="H279" s="259">
        <v>14</v>
      </c>
      <c r="I279" s="260"/>
      <c r="J279" s="261">
        <f>ROUND(I279*H279,2)</f>
        <v>0</v>
      </c>
      <c r="K279" s="257" t="s">
        <v>166</v>
      </c>
      <c r="L279" s="262"/>
      <c r="M279" s="263" t="s">
        <v>19</v>
      </c>
      <c r="N279" s="264" t="s">
        <v>44</v>
      </c>
      <c r="O279" s="86"/>
      <c r="P279" s="223">
        <f>O279*H279</f>
        <v>0</v>
      </c>
      <c r="Q279" s="223">
        <v>5.0000000000000002E-05</v>
      </c>
      <c r="R279" s="223">
        <f>Q279*H279</f>
        <v>0.00069999999999999999</v>
      </c>
      <c r="S279" s="223">
        <v>0</v>
      </c>
      <c r="T279" s="224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25" t="s">
        <v>368</v>
      </c>
      <c r="AT279" s="225" t="s">
        <v>242</v>
      </c>
      <c r="AU279" s="225" t="s">
        <v>181</v>
      </c>
      <c r="AY279" s="19" t="s">
        <v>160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9" t="s">
        <v>81</v>
      </c>
      <c r="BK279" s="226">
        <f>ROUND(I279*H279,2)</f>
        <v>0</v>
      </c>
      <c r="BL279" s="19" t="s">
        <v>263</v>
      </c>
      <c r="BM279" s="225" t="s">
        <v>6331</v>
      </c>
    </row>
    <row r="280" s="2" customFormat="1" ht="21.75" customHeight="1">
      <c r="A280" s="40"/>
      <c r="B280" s="41"/>
      <c r="C280" s="214" t="s">
        <v>1744</v>
      </c>
      <c r="D280" s="214" t="s">
        <v>162</v>
      </c>
      <c r="E280" s="215" t="s">
        <v>6294</v>
      </c>
      <c r="F280" s="216" t="s">
        <v>6295</v>
      </c>
      <c r="G280" s="217" t="s">
        <v>250</v>
      </c>
      <c r="H280" s="218">
        <v>70</v>
      </c>
      <c r="I280" s="219"/>
      <c r="J280" s="220">
        <f>ROUND(I280*H280,2)</f>
        <v>0</v>
      </c>
      <c r="K280" s="216" t="s">
        <v>166</v>
      </c>
      <c r="L280" s="46"/>
      <c r="M280" s="221" t="s">
        <v>19</v>
      </c>
      <c r="N280" s="222" t="s">
        <v>44</v>
      </c>
      <c r="O280" s="86"/>
      <c r="P280" s="223">
        <f>O280*H280</f>
        <v>0</v>
      </c>
      <c r="Q280" s="223">
        <v>0</v>
      </c>
      <c r="R280" s="223">
        <f>Q280*H280</f>
        <v>0</v>
      </c>
      <c r="S280" s="223">
        <v>0</v>
      </c>
      <c r="T280" s="224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25" t="s">
        <v>263</v>
      </c>
      <c r="AT280" s="225" t="s">
        <v>162</v>
      </c>
      <c r="AU280" s="225" t="s">
        <v>181</v>
      </c>
      <c r="AY280" s="19" t="s">
        <v>160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9" t="s">
        <v>81</v>
      </c>
      <c r="BK280" s="226">
        <f>ROUND(I280*H280,2)</f>
        <v>0</v>
      </c>
      <c r="BL280" s="19" t="s">
        <v>263</v>
      </c>
      <c r="BM280" s="225" t="s">
        <v>6332</v>
      </c>
    </row>
    <row r="281" s="2" customFormat="1">
      <c r="A281" s="40"/>
      <c r="B281" s="41"/>
      <c r="C281" s="42"/>
      <c r="D281" s="227" t="s">
        <v>169</v>
      </c>
      <c r="E281" s="42"/>
      <c r="F281" s="228" t="s">
        <v>6297</v>
      </c>
      <c r="G281" s="42"/>
      <c r="H281" s="42"/>
      <c r="I281" s="229"/>
      <c r="J281" s="42"/>
      <c r="K281" s="42"/>
      <c r="L281" s="46"/>
      <c r="M281" s="230"/>
      <c r="N281" s="231"/>
      <c r="O281" s="86"/>
      <c r="P281" s="86"/>
      <c r="Q281" s="86"/>
      <c r="R281" s="86"/>
      <c r="S281" s="86"/>
      <c r="T281" s="87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169</v>
      </c>
      <c r="AU281" s="19" t="s">
        <v>181</v>
      </c>
    </row>
    <row r="282" s="2" customFormat="1" ht="62.7" customHeight="1">
      <c r="A282" s="40"/>
      <c r="B282" s="41"/>
      <c r="C282" s="255" t="s">
        <v>1749</v>
      </c>
      <c r="D282" s="255" t="s">
        <v>242</v>
      </c>
      <c r="E282" s="256" t="s">
        <v>6298</v>
      </c>
      <c r="F282" s="257" t="s">
        <v>6299</v>
      </c>
      <c r="G282" s="258" t="s">
        <v>250</v>
      </c>
      <c r="H282" s="259">
        <v>84</v>
      </c>
      <c r="I282" s="260"/>
      <c r="J282" s="261">
        <f>ROUND(I282*H282,2)</f>
        <v>0</v>
      </c>
      <c r="K282" s="257" t="s">
        <v>166</v>
      </c>
      <c r="L282" s="262"/>
      <c r="M282" s="263" t="s">
        <v>19</v>
      </c>
      <c r="N282" s="264" t="s">
        <v>44</v>
      </c>
      <c r="O282" s="86"/>
      <c r="P282" s="223">
        <f>O282*H282</f>
        <v>0</v>
      </c>
      <c r="Q282" s="223">
        <v>0.00011</v>
      </c>
      <c r="R282" s="223">
        <f>Q282*H282</f>
        <v>0.0092399999999999999</v>
      </c>
      <c r="S282" s="223">
        <v>0</v>
      </c>
      <c r="T282" s="224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25" t="s">
        <v>368</v>
      </c>
      <c r="AT282" s="225" t="s">
        <v>242</v>
      </c>
      <c r="AU282" s="225" t="s">
        <v>181</v>
      </c>
      <c r="AY282" s="19" t="s">
        <v>160</v>
      </c>
      <c r="BE282" s="226">
        <f>IF(N282="základní",J282,0)</f>
        <v>0</v>
      </c>
      <c r="BF282" s="226">
        <f>IF(N282="snížená",J282,0)</f>
        <v>0</v>
      </c>
      <c r="BG282" s="226">
        <f>IF(N282="zákl. přenesená",J282,0)</f>
        <v>0</v>
      </c>
      <c r="BH282" s="226">
        <f>IF(N282="sníž. přenesená",J282,0)</f>
        <v>0</v>
      </c>
      <c r="BI282" s="226">
        <f>IF(N282="nulová",J282,0)</f>
        <v>0</v>
      </c>
      <c r="BJ282" s="19" t="s">
        <v>81</v>
      </c>
      <c r="BK282" s="226">
        <f>ROUND(I282*H282,2)</f>
        <v>0</v>
      </c>
      <c r="BL282" s="19" t="s">
        <v>263</v>
      </c>
      <c r="BM282" s="225" t="s">
        <v>6333</v>
      </c>
    </row>
    <row r="283" s="13" customFormat="1">
      <c r="A283" s="13"/>
      <c r="B283" s="232"/>
      <c r="C283" s="233"/>
      <c r="D283" s="234" t="s">
        <v>171</v>
      </c>
      <c r="E283" s="233"/>
      <c r="F283" s="236" t="s">
        <v>6334</v>
      </c>
      <c r="G283" s="233"/>
      <c r="H283" s="237">
        <v>84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171</v>
      </c>
      <c r="AU283" s="243" t="s">
        <v>181</v>
      </c>
      <c r="AV283" s="13" t="s">
        <v>83</v>
      </c>
      <c r="AW283" s="13" t="s">
        <v>4</v>
      </c>
      <c r="AX283" s="13" t="s">
        <v>81</v>
      </c>
      <c r="AY283" s="243" t="s">
        <v>160</v>
      </c>
    </row>
    <row r="284" s="2" customFormat="1" ht="24.15" customHeight="1">
      <c r="A284" s="40"/>
      <c r="B284" s="41"/>
      <c r="C284" s="214" t="s">
        <v>1754</v>
      </c>
      <c r="D284" s="214" t="s">
        <v>162</v>
      </c>
      <c r="E284" s="215" t="s">
        <v>6143</v>
      </c>
      <c r="F284" s="216" t="s">
        <v>6144</v>
      </c>
      <c r="G284" s="217" t="s">
        <v>250</v>
      </c>
      <c r="H284" s="218">
        <v>60</v>
      </c>
      <c r="I284" s="219"/>
      <c r="J284" s="220">
        <f>ROUND(I284*H284,2)</f>
        <v>0</v>
      </c>
      <c r="K284" s="216" t="s">
        <v>166</v>
      </c>
      <c r="L284" s="46"/>
      <c r="M284" s="221" t="s">
        <v>19</v>
      </c>
      <c r="N284" s="222" t="s">
        <v>44</v>
      </c>
      <c r="O284" s="86"/>
      <c r="P284" s="223">
        <f>O284*H284</f>
        <v>0</v>
      </c>
      <c r="Q284" s="223">
        <v>0</v>
      </c>
      <c r="R284" s="223">
        <f>Q284*H284</f>
        <v>0</v>
      </c>
      <c r="S284" s="223">
        <v>0</v>
      </c>
      <c r="T284" s="224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5" t="s">
        <v>263</v>
      </c>
      <c r="AT284" s="225" t="s">
        <v>162</v>
      </c>
      <c r="AU284" s="225" t="s">
        <v>181</v>
      </c>
      <c r="AY284" s="19" t="s">
        <v>160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9" t="s">
        <v>81</v>
      </c>
      <c r="BK284" s="226">
        <f>ROUND(I284*H284,2)</f>
        <v>0</v>
      </c>
      <c r="BL284" s="19" t="s">
        <v>263</v>
      </c>
      <c r="BM284" s="225" t="s">
        <v>6335</v>
      </c>
    </row>
    <row r="285" s="2" customFormat="1">
      <c r="A285" s="40"/>
      <c r="B285" s="41"/>
      <c r="C285" s="42"/>
      <c r="D285" s="227" t="s">
        <v>169</v>
      </c>
      <c r="E285" s="42"/>
      <c r="F285" s="228" t="s">
        <v>6146</v>
      </c>
      <c r="G285" s="42"/>
      <c r="H285" s="42"/>
      <c r="I285" s="229"/>
      <c r="J285" s="42"/>
      <c r="K285" s="42"/>
      <c r="L285" s="46"/>
      <c r="M285" s="230"/>
      <c r="N285" s="231"/>
      <c r="O285" s="86"/>
      <c r="P285" s="86"/>
      <c r="Q285" s="86"/>
      <c r="R285" s="86"/>
      <c r="S285" s="86"/>
      <c r="T285" s="87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169</v>
      </c>
      <c r="AU285" s="19" t="s">
        <v>181</v>
      </c>
    </row>
    <row r="286" s="2" customFormat="1" ht="37.8" customHeight="1">
      <c r="A286" s="40"/>
      <c r="B286" s="41"/>
      <c r="C286" s="255" t="s">
        <v>1757</v>
      </c>
      <c r="D286" s="255" t="s">
        <v>242</v>
      </c>
      <c r="E286" s="256" t="s">
        <v>6148</v>
      </c>
      <c r="F286" s="257" t="s">
        <v>6149</v>
      </c>
      <c r="G286" s="258" t="s">
        <v>250</v>
      </c>
      <c r="H286" s="259">
        <v>63</v>
      </c>
      <c r="I286" s="260"/>
      <c r="J286" s="261">
        <f>ROUND(I286*H286,2)</f>
        <v>0</v>
      </c>
      <c r="K286" s="257" t="s">
        <v>166</v>
      </c>
      <c r="L286" s="262"/>
      <c r="M286" s="263" t="s">
        <v>19</v>
      </c>
      <c r="N286" s="264" t="s">
        <v>44</v>
      </c>
      <c r="O286" s="86"/>
      <c r="P286" s="223">
        <f>O286*H286</f>
        <v>0</v>
      </c>
      <c r="Q286" s="223">
        <v>0.00013999999999999999</v>
      </c>
      <c r="R286" s="223">
        <f>Q286*H286</f>
        <v>0.0088199999999999997</v>
      </c>
      <c r="S286" s="223">
        <v>0</v>
      </c>
      <c r="T286" s="224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25" t="s">
        <v>368</v>
      </c>
      <c r="AT286" s="225" t="s">
        <v>242</v>
      </c>
      <c r="AU286" s="225" t="s">
        <v>181</v>
      </c>
      <c r="AY286" s="19" t="s">
        <v>160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9" t="s">
        <v>81</v>
      </c>
      <c r="BK286" s="226">
        <f>ROUND(I286*H286,2)</f>
        <v>0</v>
      </c>
      <c r="BL286" s="19" t="s">
        <v>263</v>
      </c>
      <c r="BM286" s="225" t="s">
        <v>6336</v>
      </c>
    </row>
    <row r="287" s="13" customFormat="1">
      <c r="A287" s="13"/>
      <c r="B287" s="232"/>
      <c r="C287" s="233"/>
      <c r="D287" s="234" t="s">
        <v>171</v>
      </c>
      <c r="E287" s="233"/>
      <c r="F287" s="236" t="s">
        <v>6151</v>
      </c>
      <c r="G287" s="233"/>
      <c r="H287" s="237">
        <v>63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171</v>
      </c>
      <c r="AU287" s="243" t="s">
        <v>181</v>
      </c>
      <c r="AV287" s="13" t="s">
        <v>83</v>
      </c>
      <c r="AW287" s="13" t="s">
        <v>4</v>
      </c>
      <c r="AX287" s="13" t="s">
        <v>81</v>
      </c>
      <c r="AY287" s="243" t="s">
        <v>160</v>
      </c>
    </row>
    <row r="288" s="12" customFormat="1" ht="20.88" customHeight="1">
      <c r="A288" s="12"/>
      <c r="B288" s="198"/>
      <c r="C288" s="199"/>
      <c r="D288" s="200" t="s">
        <v>72</v>
      </c>
      <c r="E288" s="212" t="s">
        <v>6337</v>
      </c>
      <c r="F288" s="212" t="s">
        <v>6338</v>
      </c>
      <c r="G288" s="199"/>
      <c r="H288" s="199"/>
      <c r="I288" s="202"/>
      <c r="J288" s="213">
        <f>BK288</f>
        <v>0</v>
      </c>
      <c r="K288" s="199"/>
      <c r="L288" s="204"/>
      <c r="M288" s="205"/>
      <c r="N288" s="206"/>
      <c r="O288" s="206"/>
      <c r="P288" s="207">
        <f>SUM(P289:P317)</f>
        <v>0</v>
      </c>
      <c r="Q288" s="206"/>
      <c r="R288" s="207">
        <f>SUM(R289:R317)</f>
        <v>0.1857</v>
      </c>
      <c r="S288" s="206"/>
      <c r="T288" s="208">
        <f>SUM(T289:T317)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09" t="s">
        <v>83</v>
      </c>
      <c r="AT288" s="210" t="s">
        <v>72</v>
      </c>
      <c r="AU288" s="210" t="s">
        <v>83</v>
      </c>
      <c r="AY288" s="209" t="s">
        <v>160</v>
      </c>
      <c r="BK288" s="211">
        <f>SUM(BK289:BK317)</f>
        <v>0</v>
      </c>
    </row>
    <row r="289" s="2" customFormat="1" ht="16.5" customHeight="1">
      <c r="A289" s="40"/>
      <c r="B289" s="41"/>
      <c r="C289" s="214" t="s">
        <v>1762</v>
      </c>
      <c r="D289" s="214" t="s">
        <v>162</v>
      </c>
      <c r="E289" s="215" t="s">
        <v>6339</v>
      </c>
      <c r="F289" s="216" t="s">
        <v>6340</v>
      </c>
      <c r="G289" s="217" t="s">
        <v>287</v>
      </c>
      <c r="H289" s="218">
        <v>1</v>
      </c>
      <c r="I289" s="219"/>
      <c r="J289" s="220">
        <f>ROUND(I289*H289,2)</f>
        <v>0</v>
      </c>
      <c r="K289" s="216" t="s">
        <v>166</v>
      </c>
      <c r="L289" s="46"/>
      <c r="M289" s="221" t="s">
        <v>19</v>
      </c>
      <c r="N289" s="222" t="s">
        <v>44</v>
      </c>
      <c r="O289" s="86"/>
      <c r="P289" s="223">
        <f>O289*H289</f>
        <v>0</v>
      </c>
      <c r="Q289" s="223">
        <v>0</v>
      </c>
      <c r="R289" s="223">
        <f>Q289*H289</f>
        <v>0</v>
      </c>
      <c r="S289" s="223">
        <v>0</v>
      </c>
      <c r="T289" s="224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25" t="s">
        <v>263</v>
      </c>
      <c r="AT289" s="225" t="s">
        <v>162</v>
      </c>
      <c r="AU289" s="225" t="s">
        <v>181</v>
      </c>
      <c r="AY289" s="19" t="s">
        <v>160</v>
      </c>
      <c r="BE289" s="226">
        <f>IF(N289="základní",J289,0)</f>
        <v>0</v>
      </c>
      <c r="BF289" s="226">
        <f>IF(N289="snížená",J289,0)</f>
        <v>0</v>
      </c>
      <c r="BG289" s="226">
        <f>IF(N289="zákl. přenesená",J289,0)</f>
        <v>0</v>
      </c>
      <c r="BH289" s="226">
        <f>IF(N289="sníž. přenesená",J289,0)</f>
        <v>0</v>
      </c>
      <c r="BI289" s="226">
        <f>IF(N289="nulová",J289,0)</f>
        <v>0</v>
      </c>
      <c r="BJ289" s="19" t="s">
        <v>81</v>
      </c>
      <c r="BK289" s="226">
        <f>ROUND(I289*H289,2)</f>
        <v>0</v>
      </c>
      <c r="BL289" s="19" t="s">
        <v>263</v>
      </c>
      <c r="BM289" s="225" t="s">
        <v>6341</v>
      </c>
    </row>
    <row r="290" s="2" customFormat="1">
      <c r="A290" s="40"/>
      <c r="B290" s="41"/>
      <c r="C290" s="42"/>
      <c r="D290" s="227" t="s">
        <v>169</v>
      </c>
      <c r="E290" s="42"/>
      <c r="F290" s="228" t="s">
        <v>6342</v>
      </c>
      <c r="G290" s="42"/>
      <c r="H290" s="42"/>
      <c r="I290" s="229"/>
      <c r="J290" s="42"/>
      <c r="K290" s="42"/>
      <c r="L290" s="46"/>
      <c r="M290" s="230"/>
      <c r="N290" s="231"/>
      <c r="O290" s="86"/>
      <c r="P290" s="86"/>
      <c r="Q290" s="86"/>
      <c r="R290" s="86"/>
      <c r="S290" s="86"/>
      <c r="T290" s="87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T290" s="19" t="s">
        <v>169</v>
      </c>
      <c r="AU290" s="19" t="s">
        <v>181</v>
      </c>
    </row>
    <row r="291" s="2" customFormat="1" ht="16.5" customHeight="1">
      <c r="A291" s="40"/>
      <c r="B291" s="41"/>
      <c r="C291" s="255" t="s">
        <v>1765</v>
      </c>
      <c r="D291" s="255" t="s">
        <v>242</v>
      </c>
      <c r="E291" s="256" t="s">
        <v>6343</v>
      </c>
      <c r="F291" s="257" t="s">
        <v>6344</v>
      </c>
      <c r="G291" s="258" t="s">
        <v>287</v>
      </c>
      <c r="H291" s="259">
        <v>1</v>
      </c>
      <c r="I291" s="260"/>
      <c r="J291" s="261">
        <f>ROUND(I291*H291,2)</f>
        <v>0</v>
      </c>
      <c r="K291" s="257" t="s">
        <v>19</v>
      </c>
      <c r="L291" s="262"/>
      <c r="M291" s="263" t="s">
        <v>19</v>
      </c>
      <c r="N291" s="264" t="s">
        <v>44</v>
      </c>
      <c r="O291" s="86"/>
      <c r="P291" s="223">
        <f>O291*H291</f>
        <v>0</v>
      </c>
      <c r="Q291" s="223">
        <v>0.0050000000000000001</v>
      </c>
      <c r="R291" s="223">
        <f>Q291*H291</f>
        <v>0.0050000000000000001</v>
      </c>
      <c r="S291" s="223">
        <v>0</v>
      </c>
      <c r="T291" s="224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25" t="s">
        <v>368</v>
      </c>
      <c r="AT291" s="225" t="s">
        <v>242</v>
      </c>
      <c r="AU291" s="225" t="s">
        <v>181</v>
      </c>
      <c r="AY291" s="19" t="s">
        <v>160</v>
      </c>
      <c r="BE291" s="226">
        <f>IF(N291="základní",J291,0)</f>
        <v>0</v>
      </c>
      <c r="BF291" s="226">
        <f>IF(N291="snížená",J291,0)</f>
        <v>0</v>
      </c>
      <c r="BG291" s="226">
        <f>IF(N291="zákl. přenesená",J291,0)</f>
        <v>0</v>
      </c>
      <c r="BH291" s="226">
        <f>IF(N291="sníž. přenesená",J291,0)</f>
        <v>0</v>
      </c>
      <c r="BI291" s="226">
        <f>IF(N291="nulová",J291,0)</f>
        <v>0</v>
      </c>
      <c r="BJ291" s="19" t="s">
        <v>81</v>
      </c>
      <c r="BK291" s="226">
        <f>ROUND(I291*H291,2)</f>
        <v>0</v>
      </c>
      <c r="BL291" s="19" t="s">
        <v>263</v>
      </c>
      <c r="BM291" s="225" t="s">
        <v>6345</v>
      </c>
    </row>
    <row r="292" s="2" customFormat="1" ht="16.5" customHeight="1">
      <c r="A292" s="40"/>
      <c r="B292" s="41"/>
      <c r="C292" s="214" t="s">
        <v>1770</v>
      </c>
      <c r="D292" s="214" t="s">
        <v>162</v>
      </c>
      <c r="E292" s="215" t="s">
        <v>6346</v>
      </c>
      <c r="F292" s="216" t="s">
        <v>6347</v>
      </c>
      <c r="G292" s="217" t="s">
        <v>287</v>
      </c>
      <c r="H292" s="218">
        <v>1</v>
      </c>
      <c r="I292" s="219"/>
      <c r="J292" s="220">
        <f>ROUND(I292*H292,2)</f>
        <v>0</v>
      </c>
      <c r="K292" s="216" t="s">
        <v>166</v>
      </c>
      <c r="L292" s="46"/>
      <c r="M292" s="221" t="s">
        <v>19</v>
      </c>
      <c r="N292" s="222" t="s">
        <v>44</v>
      </c>
      <c r="O292" s="86"/>
      <c r="P292" s="223">
        <f>O292*H292</f>
        <v>0</v>
      </c>
      <c r="Q292" s="223">
        <v>0</v>
      </c>
      <c r="R292" s="223">
        <f>Q292*H292</f>
        <v>0</v>
      </c>
      <c r="S292" s="223">
        <v>0</v>
      </c>
      <c r="T292" s="224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5" t="s">
        <v>263</v>
      </c>
      <c r="AT292" s="225" t="s">
        <v>162</v>
      </c>
      <c r="AU292" s="225" t="s">
        <v>181</v>
      </c>
      <c r="AY292" s="19" t="s">
        <v>160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9" t="s">
        <v>81</v>
      </c>
      <c r="BK292" s="226">
        <f>ROUND(I292*H292,2)</f>
        <v>0</v>
      </c>
      <c r="BL292" s="19" t="s">
        <v>263</v>
      </c>
      <c r="BM292" s="225" t="s">
        <v>6348</v>
      </c>
    </row>
    <row r="293" s="2" customFormat="1">
      <c r="A293" s="40"/>
      <c r="B293" s="41"/>
      <c r="C293" s="42"/>
      <c r="D293" s="227" t="s">
        <v>169</v>
      </c>
      <c r="E293" s="42"/>
      <c r="F293" s="228" t="s">
        <v>6349</v>
      </c>
      <c r="G293" s="42"/>
      <c r="H293" s="42"/>
      <c r="I293" s="229"/>
      <c r="J293" s="42"/>
      <c r="K293" s="42"/>
      <c r="L293" s="46"/>
      <c r="M293" s="230"/>
      <c r="N293" s="231"/>
      <c r="O293" s="86"/>
      <c r="P293" s="86"/>
      <c r="Q293" s="86"/>
      <c r="R293" s="86"/>
      <c r="S293" s="86"/>
      <c r="T293" s="87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T293" s="19" t="s">
        <v>169</v>
      </c>
      <c r="AU293" s="19" t="s">
        <v>181</v>
      </c>
    </row>
    <row r="294" s="2" customFormat="1" ht="24.15" customHeight="1">
      <c r="A294" s="40"/>
      <c r="B294" s="41"/>
      <c r="C294" s="255" t="s">
        <v>1775</v>
      </c>
      <c r="D294" s="255" t="s">
        <v>242</v>
      </c>
      <c r="E294" s="256" t="s">
        <v>6350</v>
      </c>
      <c r="F294" s="257" t="s">
        <v>6351</v>
      </c>
      <c r="G294" s="258" t="s">
        <v>287</v>
      </c>
      <c r="H294" s="259">
        <v>1</v>
      </c>
      <c r="I294" s="260"/>
      <c r="J294" s="261">
        <f>ROUND(I294*H294,2)</f>
        <v>0</v>
      </c>
      <c r="K294" s="257" t="s">
        <v>19</v>
      </c>
      <c r="L294" s="262"/>
      <c r="M294" s="263" t="s">
        <v>19</v>
      </c>
      <c r="N294" s="264" t="s">
        <v>44</v>
      </c>
      <c r="O294" s="86"/>
      <c r="P294" s="223">
        <f>O294*H294</f>
        <v>0</v>
      </c>
      <c r="Q294" s="223">
        <v>0.0050000000000000001</v>
      </c>
      <c r="R294" s="223">
        <f>Q294*H294</f>
        <v>0.0050000000000000001</v>
      </c>
      <c r="S294" s="223">
        <v>0</v>
      </c>
      <c r="T294" s="224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25" t="s">
        <v>368</v>
      </c>
      <c r="AT294" s="225" t="s">
        <v>242</v>
      </c>
      <c r="AU294" s="225" t="s">
        <v>181</v>
      </c>
      <c r="AY294" s="19" t="s">
        <v>160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9" t="s">
        <v>81</v>
      </c>
      <c r="BK294" s="226">
        <f>ROUND(I294*H294,2)</f>
        <v>0</v>
      </c>
      <c r="BL294" s="19" t="s">
        <v>263</v>
      </c>
      <c r="BM294" s="225" t="s">
        <v>6352</v>
      </c>
    </row>
    <row r="295" s="2" customFormat="1" ht="16.5" customHeight="1">
      <c r="A295" s="40"/>
      <c r="B295" s="41"/>
      <c r="C295" s="214" t="s">
        <v>1780</v>
      </c>
      <c r="D295" s="214" t="s">
        <v>162</v>
      </c>
      <c r="E295" s="215" t="s">
        <v>6353</v>
      </c>
      <c r="F295" s="216" t="s">
        <v>6354</v>
      </c>
      <c r="G295" s="217" t="s">
        <v>287</v>
      </c>
      <c r="H295" s="218">
        <v>1</v>
      </c>
      <c r="I295" s="219"/>
      <c r="J295" s="220">
        <f>ROUND(I295*H295,2)</f>
        <v>0</v>
      </c>
      <c r="K295" s="216" t="s">
        <v>19</v>
      </c>
      <c r="L295" s="46"/>
      <c r="M295" s="221" t="s">
        <v>19</v>
      </c>
      <c r="N295" s="222" t="s">
        <v>44</v>
      </c>
      <c r="O295" s="86"/>
      <c r="P295" s="223">
        <f>O295*H295</f>
        <v>0</v>
      </c>
      <c r="Q295" s="223">
        <v>0</v>
      </c>
      <c r="R295" s="223">
        <f>Q295*H295</f>
        <v>0</v>
      </c>
      <c r="S295" s="223">
        <v>0</v>
      </c>
      <c r="T295" s="224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25" t="s">
        <v>263</v>
      </c>
      <c r="AT295" s="225" t="s">
        <v>162</v>
      </c>
      <c r="AU295" s="225" t="s">
        <v>181</v>
      </c>
      <c r="AY295" s="19" t="s">
        <v>160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9" t="s">
        <v>81</v>
      </c>
      <c r="BK295" s="226">
        <f>ROUND(I295*H295,2)</f>
        <v>0</v>
      </c>
      <c r="BL295" s="19" t="s">
        <v>263</v>
      </c>
      <c r="BM295" s="225" t="s">
        <v>6355</v>
      </c>
    </row>
    <row r="296" s="2" customFormat="1" ht="37.8" customHeight="1">
      <c r="A296" s="40"/>
      <c r="B296" s="41"/>
      <c r="C296" s="255" t="s">
        <v>1784</v>
      </c>
      <c r="D296" s="255" t="s">
        <v>242</v>
      </c>
      <c r="E296" s="256" t="s">
        <v>6356</v>
      </c>
      <c r="F296" s="257" t="s">
        <v>6357</v>
      </c>
      <c r="G296" s="258" t="s">
        <v>287</v>
      </c>
      <c r="H296" s="259">
        <v>1</v>
      </c>
      <c r="I296" s="260"/>
      <c r="J296" s="261">
        <f>ROUND(I296*H296,2)</f>
        <v>0</v>
      </c>
      <c r="K296" s="257" t="s">
        <v>19</v>
      </c>
      <c r="L296" s="262"/>
      <c r="M296" s="263" t="s">
        <v>19</v>
      </c>
      <c r="N296" s="264" t="s">
        <v>44</v>
      </c>
      <c r="O296" s="86"/>
      <c r="P296" s="223">
        <f>O296*H296</f>
        <v>0</v>
      </c>
      <c r="Q296" s="223">
        <v>0</v>
      </c>
      <c r="R296" s="223">
        <f>Q296*H296</f>
        <v>0</v>
      </c>
      <c r="S296" s="223">
        <v>0</v>
      </c>
      <c r="T296" s="224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5" t="s">
        <v>368</v>
      </c>
      <c r="AT296" s="225" t="s">
        <v>242</v>
      </c>
      <c r="AU296" s="225" t="s">
        <v>181</v>
      </c>
      <c r="AY296" s="19" t="s">
        <v>160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9" t="s">
        <v>81</v>
      </c>
      <c r="BK296" s="226">
        <f>ROUND(I296*H296,2)</f>
        <v>0</v>
      </c>
      <c r="BL296" s="19" t="s">
        <v>263</v>
      </c>
      <c r="BM296" s="225" t="s">
        <v>6358</v>
      </c>
    </row>
    <row r="297" s="2" customFormat="1" ht="16.5" customHeight="1">
      <c r="A297" s="40"/>
      <c r="B297" s="41"/>
      <c r="C297" s="214" t="s">
        <v>1790</v>
      </c>
      <c r="D297" s="214" t="s">
        <v>162</v>
      </c>
      <c r="E297" s="215" t="s">
        <v>6359</v>
      </c>
      <c r="F297" s="216" t="s">
        <v>6360</v>
      </c>
      <c r="G297" s="217" t="s">
        <v>287</v>
      </c>
      <c r="H297" s="218">
        <v>14</v>
      </c>
      <c r="I297" s="219"/>
      <c r="J297" s="220">
        <f>ROUND(I297*H297,2)</f>
        <v>0</v>
      </c>
      <c r="K297" s="216" t="s">
        <v>166</v>
      </c>
      <c r="L297" s="46"/>
      <c r="M297" s="221" t="s">
        <v>19</v>
      </c>
      <c r="N297" s="222" t="s">
        <v>44</v>
      </c>
      <c r="O297" s="86"/>
      <c r="P297" s="223">
        <f>O297*H297</f>
        <v>0</v>
      </c>
      <c r="Q297" s="223">
        <v>0</v>
      </c>
      <c r="R297" s="223">
        <f>Q297*H297</f>
        <v>0</v>
      </c>
      <c r="S297" s="223">
        <v>0</v>
      </c>
      <c r="T297" s="224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25" t="s">
        <v>263</v>
      </c>
      <c r="AT297" s="225" t="s">
        <v>162</v>
      </c>
      <c r="AU297" s="225" t="s">
        <v>181</v>
      </c>
      <c r="AY297" s="19" t="s">
        <v>160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9" t="s">
        <v>81</v>
      </c>
      <c r="BK297" s="226">
        <f>ROUND(I297*H297,2)</f>
        <v>0</v>
      </c>
      <c r="BL297" s="19" t="s">
        <v>263</v>
      </c>
      <c r="BM297" s="225" t="s">
        <v>6361</v>
      </c>
    </row>
    <row r="298" s="2" customFormat="1">
      <c r="A298" s="40"/>
      <c r="B298" s="41"/>
      <c r="C298" s="42"/>
      <c r="D298" s="227" t="s">
        <v>169</v>
      </c>
      <c r="E298" s="42"/>
      <c r="F298" s="228" t="s">
        <v>6362</v>
      </c>
      <c r="G298" s="42"/>
      <c r="H298" s="42"/>
      <c r="I298" s="229"/>
      <c r="J298" s="42"/>
      <c r="K298" s="42"/>
      <c r="L298" s="46"/>
      <c r="M298" s="230"/>
      <c r="N298" s="231"/>
      <c r="O298" s="86"/>
      <c r="P298" s="86"/>
      <c r="Q298" s="86"/>
      <c r="R298" s="86"/>
      <c r="S298" s="86"/>
      <c r="T298" s="87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T298" s="19" t="s">
        <v>169</v>
      </c>
      <c r="AU298" s="19" t="s">
        <v>181</v>
      </c>
    </row>
    <row r="299" s="2" customFormat="1" ht="24.15" customHeight="1">
      <c r="A299" s="40"/>
      <c r="B299" s="41"/>
      <c r="C299" s="255" t="s">
        <v>1795</v>
      </c>
      <c r="D299" s="255" t="s">
        <v>242</v>
      </c>
      <c r="E299" s="256" t="s">
        <v>6363</v>
      </c>
      <c r="F299" s="257" t="s">
        <v>6364</v>
      </c>
      <c r="G299" s="258" t="s">
        <v>287</v>
      </c>
      <c r="H299" s="259">
        <v>14</v>
      </c>
      <c r="I299" s="260"/>
      <c r="J299" s="261">
        <f>ROUND(I299*H299,2)</f>
        <v>0</v>
      </c>
      <c r="K299" s="257" t="s">
        <v>166</v>
      </c>
      <c r="L299" s="262"/>
      <c r="M299" s="263" t="s">
        <v>19</v>
      </c>
      <c r="N299" s="264" t="s">
        <v>44</v>
      </c>
      <c r="O299" s="86"/>
      <c r="P299" s="223">
        <f>O299*H299</f>
        <v>0</v>
      </c>
      <c r="Q299" s="223">
        <v>0.0050000000000000001</v>
      </c>
      <c r="R299" s="223">
        <f>Q299*H299</f>
        <v>0.070000000000000007</v>
      </c>
      <c r="S299" s="223">
        <v>0</v>
      </c>
      <c r="T299" s="224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25" t="s">
        <v>368</v>
      </c>
      <c r="AT299" s="225" t="s">
        <v>242</v>
      </c>
      <c r="AU299" s="225" t="s">
        <v>181</v>
      </c>
      <c r="AY299" s="19" t="s">
        <v>160</v>
      </c>
      <c r="BE299" s="226">
        <f>IF(N299="základní",J299,0)</f>
        <v>0</v>
      </c>
      <c r="BF299" s="226">
        <f>IF(N299="snížená",J299,0)</f>
        <v>0</v>
      </c>
      <c r="BG299" s="226">
        <f>IF(N299="zákl. přenesená",J299,0)</f>
        <v>0</v>
      </c>
      <c r="BH299" s="226">
        <f>IF(N299="sníž. přenesená",J299,0)</f>
        <v>0</v>
      </c>
      <c r="BI299" s="226">
        <f>IF(N299="nulová",J299,0)</f>
        <v>0</v>
      </c>
      <c r="BJ299" s="19" t="s">
        <v>81</v>
      </c>
      <c r="BK299" s="226">
        <f>ROUND(I299*H299,2)</f>
        <v>0</v>
      </c>
      <c r="BL299" s="19" t="s">
        <v>263</v>
      </c>
      <c r="BM299" s="225" t="s">
        <v>6365</v>
      </c>
    </row>
    <row r="300" s="2" customFormat="1" ht="16.5" customHeight="1">
      <c r="A300" s="40"/>
      <c r="B300" s="41"/>
      <c r="C300" s="214" t="s">
        <v>1800</v>
      </c>
      <c r="D300" s="214" t="s">
        <v>162</v>
      </c>
      <c r="E300" s="215" t="s">
        <v>6366</v>
      </c>
      <c r="F300" s="216" t="s">
        <v>6367</v>
      </c>
      <c r="G300" s="217" t="s">
        <v>287</v>
      </c>
      <c r="H300" s="218">
        <v>5</v>
      </c>
      <c r="I300" s="219"/>
      <c r="J300" s="220">
        <f>ROUND(I300*H300,2)</f>
        <v>0</v>
      </c>
      <c r="K300" s="216" t="s">
        <v>166</v>
      </c>
      <c r="L300" s="46"/>
      <c r="M300" s="221" t="s">
        <v>19</v>
      </c>
      <c r="N300" s="222" t="s">
        <v>44</v>
      </c>
      <c r="O300" s="86"/>
      <c r="P300" s="223">
        <f>O300*H300</f>
        <v>0</v>
      </c>
      <c r="Q300" s="223">
        <v>0</v>
      </c>
      <c r="R300" s="223">
        <f>Q300*H300</f>
        <v>0</v>
      </c>
      <c r="S300" s="223">
        <v>0</v>
      </c>
      <c r="T300" s="224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25" t="s">
        <v>263</v>
      </c>
      <c r="AT300" s="225" t="s">
        <v>162</v>
      </c>
      <c r="AU300" s="225" t="s">
        <v>181</v>
      </c>
      <c r="AY300" s="19" t="s">
        <v>160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9" t="s">
        <v>81</v>
      </c>
      <c r="BK300" s="226">
        <f>ROUND(I300*H300,2)</f>
        <v>0</v>
      </c>
      <c r="BL300" s="19" t="s">
        <v>263</v>
      </c>
      <c r="BM300" s="225" t="s">
        <v>6368</v>
      </c>
    </row>
    <row r="301" s="2" customFormat="1">
      <c r="A301" s="40"/>
      <c r="B301" s="41"/>
      <c r="C301" s="42"/>
      <c r="D301" s="227" t="s">
        <v>169</v>
      </c>
      <c r="E301" s="42"/>
      <c r="F301" s="228" t="s">
        <v>6369</v>
      </c>
      <c r="G301" s="42"/>
      <c r="H301" s="42"/>
      <c r="I301" s="229"/>
      <c r="J301" s="42"/>
      <c r="K301" s="42"/>
      <c r="L301" s="46"/>
      <c r="M301" s="230"/>
      <c r="N301" s="231"/>
      <c r="O301" s="86"/>
      <c r="P301" s="86"/>
      <c r="Q301" s="86"/>
      <c r="R301" s="86"/>
      <c r="S301" s="86"/>
      <c r="T301" s="87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169</v>
      </c>
      <c r="AU301" s="19" t="s">
        <v>181</v>
      </c>
    </row>
    <row r="302" s="2" customFormat="1" ht="16.5" customHeight="1">
      <c r="A302" s="40"/>
      <c r="B302" s="41"/>
      <c r="C302" s="255" t="s">
        <v>1804</v>
      </c>
      <c r="D302" s="255" t="s">
        <v>242</v>
      </c>
      <c r="E302" s="256" t="s">
        <v>6370</v>
      </c>
      <c r="F302" s="257" t="s">
        <v>6371</v>
      </c>
      <c r="G302" s="258" t="s">
        <v>287</v>
      </c>
      <c r="H302" s="259">
        <v>5</v>
      </c>
      <c r="I302" s="260"/>
      <c r="J302" s="261">
        <f>ROUND(I302*H302,2)</f>
        <v>0</v>
      </c>
      <c r="K302" s="257" t="s">
        <v>166</v>
      </c>
      <c r="L302" s="262"/>
      <c r="M302" s="263" t="s">
        <v>19</v>
      </c>
      <c r="N302" s="264" t="s">
        <v>44</v>
      </c>
      <c r="O302" s="86"/>
      <c r="P302" s="223">
        <f>O302*H302</f>
        <v>0</v>
      </c>
      <c r="Q302" s="223">
        <v>0.0050000000000000001</v>
      </c>
      <c r="R302" s="223">
        <f>Q302*H302</f>
        <v>0.025000000000000001</v>
      </c>
      <c r="S302" s="223">
        <v>0</v>
      </c>
      <c r="T302" s="224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25" t="s">
        <v>368</v>
      </c>
      <c r="AT302" s="225" t="s">
        <v>242</v>
      </c>
      <c r="AU302" s="225" t="s">
        <v>181</v>
      </c>
      <c r="AY302" s="19" t="s">
        <v>160</v>
      </c>
      <c r="BE302" s="226">
        <f>IF(N302="základní",J302,0)</f>
        <v>0</v>
      </c>
      <c r="BF302" s="226">
        <f>IF(N302="snížená",J302,0)</f>
        <v>0</v>
      </c>
      <c r="BG302" s="226">
        <f>IF(N302="zákl. přenesená",J302,0)</f>
        <v>0</v>
      </c>
      <c r="BH302" s="226">
        <f>IF(N302="sníž. přenesená",J302,0)</f>
        <v>0</v>
      </c>
      <c r="BI302" s="226">
        <f>IF(N302="nulová",J302,0)</f>
        <v>0</v>
      </c>
      <c r="BJ302" s="19" t="s">
        <v>81</v>
      </c>
      <c r="BK302" s="226">
        <f>ROUND(I302*H302,2)</f>
        <v>0</v>
      </c>
      <c r="BL302" s="19" t="s">
        <v>263</v>
      </c>
      <c r="BM302" s="225" t="s">
        <v>6372</v>
      </c>
    </row>
    <row r="303" s="2" customFormat="1" ht="21.75" customHeight="1">
      <c r="A303" s="40"/>
      <c r="B303" s="41"/>
      <c r="C303" s="214" t="s">
        <v>1809</v>
      </c>
      <c r="D303" s="214" t="s">
        <v>162</v>
      </c>
      <c r="E303" s="215" t="s">
        <v>6373</v>
      </c>
      <c r="F303" s="216" t="s">
        <v>6374</v>
      </c>
      <c r="G303" s="217" t="s">
        <v>287</v>
      </c>
      <c r="H303" s="218">
        <v>1</v>
      </c>
      <c r="I303" s="219"/>
      <c r="J303" s="220">
        <f>ROUND(I303*H303,2)</f>
        <v>0</v>
      </c>
      <c r="K303" s="216" t="s">
        <v>166</v>
      </c>
      <c r="L303" s="46"/>
      <c r="M303" s="221" t="s">
        <v>19</v>
      </c>
      <c r="N303" s="222" t="s">
        <v>44</v>
      </c>
      <c r="O303" s="86"/>
      <c r="P303" s="223">
        <f>O303*H303</f>
        <v>0</v>
      </c>
      <c r="Q303" s="223">
        <v>0</v>
      </c>
      <c r="R303" s="223">
        <f>Q303*H303</f>
        <v>0</v>
      </c>
      <c r="S303" s="223">
        <v>0</v>
      </c>
      <c r="T303" s="224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25" t="s">
        <v>263</v>
      </c>
      <c r="AT303" s="225" t="s">
        <v>162</v>
      </c>
      <c r="AU303" s="225" t="s">
        <v>181</v>
      </c>
      <c r="AY303" s="19" t="s">
        <v>160</v>
      </c>
      <c r="BE303" s="226">
        <f>IF(N303="základní",J303,0)</f>
        <v>0</v>
      </c>
      <c r="BF303" s="226">
        <f>IF(N303="snížená",J303,0)</f>
        <v>0</v>
      </c>
      <c r="BG303" s="226">
        <f>IF(N303="zákl. přenesená",J303,0)</f>
        <v>0</v>
      </c>
      <c r="BH303" s="226">
        <f>IF(N303="sníž. přenesená",J303,0)</f>
        <v>0</v>
      </c>
      <c r="BI303" s="226">
        <f>IF(N303="nulová",J303,0)</f>
        <v>0</v>
      </c>
      <c r="BJ303" s="19" t="s">
        <v>81</v>
      </c>
      <c r="BK303" s="226">
        <f>ROUND(I303*H303,2)</f>
        <v>0</v>
      </c>
      <c r="BL303" s="19" t="s">
        <v>263</v>
      </c>
      <c r="BM303" s="225" t="s">
        <v>6375</v>
      </c>
    </row>
    <row r="304" s="2" customFormat="1">
      <c r="A304" s="40"/>
      <c r="B304" s="41"/>
      <c r="C304" s="42"/>
      <c r="D304" s="227" t="s">
        <v>169</v>
      </c>
      <c r="E304" s="42"/>
      <c r="F304" s="228" t="s">
        <v>6376</v>
      </c>
      <c r="G304" s="42"/>
      <c r="H304" s="42"/>
      <c r="I304" s="229"/>
      <c r="J304" s="42"/>
      <c r="K304" s="42"/>
      <c r="L304" s="46"/>
      <c r="M304" s="230"/>
      <c r="N304" s="231"/>
      <c r="O304" s="86"/>
      <c r="P304" s="86"/>
      <c r="Q304" s="86"/>
      <c r="R304" s="86"/>
      <c r="S304" s="86"/>
      <c r="T304" s="87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T304" s="19" t="s">
        <v>169</v>
      </c>
      <c r="AU304" s="19" t="s">
        <v>181</v>
      </c>
    </row>
    <row r="305" s="2" customFormat="1" ht="16.5" customHeight="1">
      <c r="A305" s="40"/>
      <c r="B305" s="41"/>
      <c r="C305" s="255" t="s">
        <v>1814</v>
      </c>
      <c r="D305" s="255" t="s">
        <v>242</v>
      </c>
      <c r="E305" s="256" t="s">
        <v>564</v>
      </c>
      <c r="F305" s="257" t="s">
        <v>6377</v>
      </c>
      <c r="G305" s="258" t="s">
        <v>287</v>
      </c>
      <c r="H305" s="259">
        <v>1</v>
      </c>
      <c r="I305" s="260"/>
      <c r="J305" s="261">
        <f>ROUND(I305*H305,2)</f>
        <v>0</v>
      </c>
      <c r="K305" s="257" t="s">
        <v>19</v>
      </c>
      <c r="L305" s="262"/>
      <c r="M305" s="263" t="s">
        <v>19</v>
      </c>
      <c r="N305" s="264" t="s">
        <v>44</v>
      </c>
      <c r="O305" s="86"/>
      <c r="P305" s="223">
        <f>O305*H305</f>
        <v>0</v>
      </c>
      <c r="Q305" s="223">
        <v>0</v>
      </c>
      <c r="R305" s="223">
        <f>Q305*H305</f>
        <v>0</v>
      </c>
      <c r="S305" s="223">
        <v>0</v>
      </c>
      <c r="T305" s="224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25" t="s">
        <v>368</v>
      </c>
      <c r="AT305" s="225" t="s">
        <v>242</v>
      </c>
      <c r="AU305" s="225" t="s">
        <v>181</v>
      </c>
      <c r="AY305" s="19" t="s">
        <v>160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9" t="s">
        <v>81</v>
      </c>
      <c r="BK305" s="226">
        <f>ROUND(I305*H305,2)</f>
        <v>0</v>
      </c>
      <c r="BL305" s="19" t="s">
        <v>263</v>
      </c>
      <c r="BM305" s="225" t="s">
        <v>6378</v>
      </c>
    </row>
    <row r="306" s="2" customFormat="1" ht="24.15" customHeight="1">
      <c r="A306" s="40"/>
      <c r="B306" s="41"/>
      <c r="C306" s="214" t="s">
        <v>1819</v>
      </c>
      <c r="D306" s="214" t="s">
        <v>162</v>
      </c>
      <c r="E306" s="215" t="s">
        <v>6143</v>
      </c>
      <c r="F306" s="216" t="s">
        <v>6144</v>
      </c>
      <c r="G306" s="217" t="s">
        <v>250</v>
      </c>
      <c r="H306" s="218">
        <v>100</v>
      </c>
      <c r="I306" s="219"/>
      <c r="J306" s="220">
        <f>ROUND(I306*H306,2)</f>
        <v>0</v>
      </c>
      <c r="K306" s="216" t="s">
        <v>166</v>
      </c>
      <c r="L306" s="46"/>
      <c r="M306" s="221" t="s">
        <v>19</v>
      </c>
      <c r="N306" s="222" t="s">
        <v>44</v>
      </c>
      <c r="O306" s="86"/>
      <c r="P306" s="223">
        <f>O306*H306</f>
        <v>0</v>
      </c>
      <c r="Q306" s="223">
        <v>0</v>
      </c>
      <c r="R306" s="223">
        <f>Q306*H306</f>
        <v>0</v>
      </c>
      <c r="S306" s="223">
        <v>0</v>
      </c>
      <c r="T306" s="224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25" t="s">
        <v>263</v>
      </c>
      <c r="AT306" s="225" t="s">
        <v>162</v>
      </c>
      <c r="AU306" s="225" t="s">
        <v>181</v>
      </c>
      <c r="AY306" s="19" t="s">
        <v>160</v>
      </c>
      <c r="BE306" s="226">
        <f>IF(N306="základní",J306,0)</f>
        <v>0</v>
      </c>
      <c r="BF306" s="226">
        <f>IF(N306="snížená",J306,0)</f>
        <v>0</v>
      </c>
      <c r="BG306" s="226">
        <f>IF(N306="zákl. přenesená",J306,0)</f>
        <v>0</v>
      </c>
      <c r="BH306" s="226">
        <f>IF(N306="sníž. přenesená",J306,0)</f>
        <v>0</v>
      </c>
      <c r="BI306" s="226">
        <f>IF(N306="nulová",J306,0)</f>
        <v>0</v>
      </c>
      <c r="BJ306" s="19" t="s">
        <v>81</v>
      </c>
      <c r="BK306" s="226">
        <f>ROUND(I306*H306,2)</f>
        <v>0</v>
      </c>
      <c r="BL306" s="19" t="s">
        <v>263</v>
      </c>
      <c r="BM306" s="225" t="s">
        <v>6379</v>
      </c>
    </row>
    <row r="307" s="2" customFormat="1">
      <c r="A307" s="40"/>
      <c r="B307" s="41"/>
      <c r="C307" s="42"/>
      <c r="D307" s="227" t="s">
        <v>169</v>
      </c>
      <c r="E307" s="42"/>
      <c r="F307" s="228" t="s">
        <v>6146</v>
      </c>
      <c r="G307" s="42"/>
      <c r="H307" s="42"/>
      <c r="I307" s="229"/>
      <c r="J307" s="42"/>
      <c r="K307" s="42"/>
      <c r="L307" s="46"/>
      <c r="M307" s="230"/>
      <c r="N307" s="231"/>
      <c r="O307" s="86"/>
      <c r="P307" s="86"/>
      <c r="Q307" s="86"/>
      <c r="R307" s="86"/>
      <c r="S307" s="86"/>
      <c r="T307" s="87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169</v>
      </c>
      <c r="AU307" s="19" t="s">
        <v>181</v>
      </c>
    </row>
    <row r="308" s="2" customFormat="1" ht="37.8" customHeight="1">
      <c r="A308" s="40"/>
      <c r="B308" s="41"/>
      <c r="C308" s="255" t="s">
        <v>1824</v>
      </c>
      <c r="D308" s="255" t="s">
        <v>242</v>
      </c>
      <c r="E308" s="256" t="s">
        <v>6148</v>
      </c>
      <c r="F308" s="257" t="s">
        <v>6149</v>
      </c>
      <c r="G308" s="258" t="s">
        <v>250</v>
      </c>
      <c r="H308" s="259">
        <v>105</v>
      </c>
      <c r="I308" s="260"/>
      <c r="J308" s="261">
        <f>ROUND(I308*H308,2)</f>
        <v>0</v>
      </c>
      <c r="K308" s="257" t="s">
        <v>166</v>
      </c>
      <c r="L308" s="262"/>
      <c r="M308" s="263" t="s">
        <v>19</v>
      </c>
      <c r="N308" s="264" t="s">
        <v>44</v>
      </c>
      <c r="O308" s="86"/>
      <c r="P308" s="223">
        <f>O308*H308</f>
        <v>0</v>
      </c>
      <c r="Q308" s="223">
        <v>0.00013999999999999999</v>
      </c>
      <c r="R308" s="223">
        <f>Q308*H308</f>
        <v>0.0147</v>
      </c>
      <c r="S308" s="223">
        <v>0</v>
      </c>
      <c r="T308" s="224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25" t="s">
        <v>368</v>
      </c>
      <c r="AT308" s="225" t="s">
        <v>242</v>
      </c>
      <c r="AU308" s="225" t="s">
        <v>181</v>
      </c>
      <c r="AY308" s="19" t="s">
        <v>160</v>
      </c>
      <c r="BE308" s="226">
        <f>IF(N308="základní",J308,0)</f>
        <v>0</v>
      </c>
      <c r="BF308" s="226">
        <f>IF(N308="snížená",J308,0)</f>
        <v>0</v>
      </c>
      <c r="BG308" s="226">
        <f>IF(N308="zákl. přenesená",J308,0)</f>
        <v>0</v>
      </c>
      <c r="BH308" s="226">
        <f>IF(N308="sníž. přenesená",J308,0)</f>
        <v>0</v>
      </c>
      <c r="BI308" s="226">
        <f>IF(N308="nulová",J308,0)</f>
        <v>0</v>
      </c>
      <c r="BJ308" s="19" t="s">
        <v>81</v>
      </c>
      <c r="BK308" s="226">
        <f>ROUND(I308*H308,2)</f>
        <v>0</v>
      </c>
      <c r="BL308" s="19" t="s">
        <v>263</v>
      </c>
      <c r="BM308" s="225" t="s">
        <v>6380</v>
      </c>
    </row>
    <row r="309" s="13" customFormat="1">
      <c r="A309" s="13"/>
      <c r="B309" s="232"/>
      <c r="C309" s="233"/>
      <c r="D309" s="234" t="s">
        <v>171</v>
      </c>
      <c r="E309" s="233"/>
      <c r="F309" s="236" t="s">
        <v>6381</v>
      </c>
      <c r="G309" s="233"/>
      <c r="H309" s="237">
        <v>105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171</v>
      </c>
      <c r="AU309" s="243" t="s">
        <v>181</v>
      </c>
      <c r="AV309" s="13" t="s">
        <v>83</v>
      </c>
      <c r="AW309" s="13" t="s">
        <v>4</v>
      </c>
      <c r="AX309" s="13" t="s">
        <v>81</v>
      </c>
      <c r="AY309" s="243" t="s">
        <v>160</v>
      </c>
    </row>
    <row r="310" s="2" customFormat="1" ht="24.15" customHeight="1">
      <c r="A310" s="40"/>
      <c r="B310" s="41"/>
      <c r="C310" s="214" t="s">
        <v>1829</v>
      </c>
      <c r="D310" s="214" t="s">
        <v>162</v>
      </c>
      <c r="E310" s="215" t="s">
        <v>5970</v>
      </c>
      <c r="F310" s="216" t="s">
        <v>5971</v>
      </c>
      <c r="G310" s="217" t="s">
        <v>250</v>
      </c>
      <c r="H310" s="218">
        <v>50</v>
      </c>
      <c r="I310" s="219"/>
      <c r="J310" s="220">
        <f>ROUND(I310*H310,2)</f>
        <v>0</v>
      </c>
      <c r="K310" s="216" t="s">
        <v>166</v>
      </c>
      <c r="L310" s="46"/>
      <c r="M310" s="221" t="s">
        <v>19</v>
      </c>
      <c r="N310" s="222" t="s">
        <v>44</v>
      </c>
      <c r="O310" s="86"/>
      <c r="P310" s="223">
        <f>O310*H310</f>
        <v>0</v>
      </c>
      <c r="Q310" s="223">
        <v>0</v>
      </c>
      <c r="R310" s="223">
        <f>Q310*H310</f>
        <v>0</v>
      </c>
      <c r="S310" s="223">
        <v>0</v>
      </c>
      <c r="T310" s="224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25" t="s">
        <v>263</v>
      </c>
      <c r="AT310" s="225" t="s">
        <v>162</v>
      </c>
      <c r="AU310" s="225" t="s">
        <v>181</v>
      </c>
      <c r="AY310" s="19" t="s">
        <v>160</v>
      </c>
      <c r="BE310" s="226">
        <f>IF(N310="základní",J310,0)</f>
        <v>0</v>
      </c>
      <c r="BF310" s="226">
        <f>IF(N310="snížená",J310,0)</f>
        <v>0</v>
      </c>
      <c r="BG310" s="226">
        <f>IF(N310="zákl. přenesená",J310,0)</f>
        <v>0</v>
      </c>
      <c r="BH310" s="226">
        <f>IF(N310="sníž. přenesená",J310,0)</f>
        <v>0</v>
      </c>
      <c r="BI310" s="226">
        <f>IF(N310="nulová",J310,0)</f>
        <v>0</v>
      </c>
      <c r="BJ310" s="19" t="s">
        <v>81</v>
      </c>
      <c r="BK310" s="226">
        <f>ROUND(I310*H310,2)</f>
        <v>0</v>
      </c>
      <c r="BL310" s="19" t="s">
        <v>263</v>
      </c>
      <c r="BM310" s="225" t="s">
        <v>6382</v>
      </c>
    </row>
    <row r="311" s="2" customFormat="1">
      <c r="A311" s="40"/>
      <c r="B311" s="41"/>
      <c r="C311" s="42"/>
      <c r="D311" s="227" t="s">
        <v>169</v>
      </c>
      <c r="E311" s="42"/>
      <c r="F311" s="228" t="s">
        <v>5973</v>
      </c>
      <c r="G311" s="42"/>
      <c r="H311" s="42"/>
      <c r="I311" s="229"/>
      <c r="J311" s="42"/>
      <c r="K311" s="42"/>
      <c r="L311" s="46"/>
      <c r="M311" s="230"/>
      <c r="N311" s="231"/>
      <c r="O311" s="86"/>
      <c r="P311" s="86"/>
      <c r="Q311" s="86"/>
      <c r="R311" s="86"/>
      <c r="S311" s="86"/>
      <c r="T311" s="87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T311" s="19" t="s">
        <v>169</v>
      </c>
      <c r="AU311" s="19" t="s">
        <v>181</v>
      </c>
    </row>
    <row r="312" s="2" customFormat="1" ht="21.75" customHeight="1">
      <c r="A312" s="40"/>
      <c r="B312" s="41"/>
      <c r="C312" s="255" t="s">
        <v>1833</v>
      </c>
      <c r="D312" s="255" t="s">
        <v>242</v>
      </c>
      <c r="E312" s="256" t="s">
        <v>558</v>
      </c>
      <c r="F312" s="257" t="s">
        <v>6291</v>
      </c>
      <c r="G312" s="258" t="s">
        <v>250</v>
      </c>
      <c r="H312" s="259">
        <v>60</v>
      </c>
      <c r="I312" s="260"/>
      <c r="J312" s="261">
        <f>ROUND(I312*H312,2)</f>
        <v>0</v>
      </c>
      <c r="K312" s="257" t="s">
        <v>19</v>
      </c>
      <c r="L312" s="262"/>
      <c r="M312" s="263" t="s">
        <v>19</v>
      </c>
      <c r="N312" s="264" t="s">
        <v>44</v>
      </c>
      <c r="O312" s="86"/>
      <c r="P312" s="223">
        <f>O312*H312</f>
        <v>0</v>
      </c>
      <c r="Q312" s="223">
        <v>0</v>
      </c>
      <c r="R312" s="223">
        <f>Q312*H312</f>
        <v>0</v>
      </c>
      <c r="S312" s="223">
        <v>0</v>
      </c>
      <c r="T312" s="224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25" t="s">
        <v>368</v>
      </c>
      <c r="AT312" s="225" t="s">
        <v>242</v>
      </c>
      <c r="AU312" s="225" t="s">
        <v>181</v>
      </c>
      <c r="AY312" s="19" t="s">
        <v>160</v>
      </c>
      <c r="BE312" s="226">
        <f>IF(N312="základní",J312,0)</f>
        <v>0</v>
      </c>
      <c r="BF312" s="226">
        <f>IF(N312="snížená",J312,0)</f>
        <v>0</v>
      </c>
      <c r="BG312" s="226">
        <f>IF(N312="zákl. přenesená",J312,0)</f>
        <v>0</v>
      </c>
      <c r="BH312" s="226">
        <f>IF(N312="sníž. přenesená",J312,0)</f>
        <v>0</v>
      </c>
      <c r="BI312" s="226">
        <f>IF(N312="nulová",J312,0)</f>
        <v>0</v>
      </c>
      <c r="BJ312" s="19" t="s">
        <v>81</v>
      </c>
      <c r="BK312" s="226">
        <f>ROUND(I312*H312,2)</f>
        <v>0</v>
      </c>
      <c r="BL312" s="19" t="s">
        <v>263</v>
      </c>
      <c r="BM312" s="225" t="s">
        <v>6383</v>
      </c>
    </row>
    <row r="313" s="13" customFormat="1">
      <c r="A313" s="13"/>
      <c r="B313" s="232"/>
      <c r="C313" s="233"/>
      <c r="D313" s="234" t="s">
        <v>171</v>
      </c>
      <c r="E313" s="233"/>
      <c r="F313" s="236" t="s">
        <v>6384</v>
      </c>
      <c r="G313" s="233"/>
      <c r="H313" s="237">
        <v>60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171</v>
      </c>
      <c r="AU313" s="243" t="s">
        <v>181</v>
      </c>
      <c r="AV313" s="13" t="s">
        <v>83</v>
      </c>
      <c r="AW313" s="13" t="s">
        <v>4</v>
      </c>
      <c r="AX313" s="13" t="s">
        <v>81</v>
      </c>
      <c r="AY313" s="243" t="s">
        <v>160</v>
      </c>
    </row>
    <row r="314" s="2" customFormat="1" ht="21.75" customHeight="1">
      <c r="A314" s="40"/>
      <c r="B314" s="41"/>
      <c r="C314" s="214" t="s">
        <v>1842</v>
      </c>
      <c r="D314" s="214" t="s">
        <v>162</v>
      </c>
      <c r="E314" s="215" t="s">
        <v>6294</v>
      </c>
      <c r="F314" s="216" t="s">
        <v>6295</v>
      </c>
      <c r="G314" s="217" t="s">
        <v>250</v>
      </c>
      <c r="H314" s="218">
        <v>500</v>
      </c>
      <c r="I314" s="219"/>
      <c r="J314" s="220">
        <f>ROUND(I314*H314,2)</f>
        <v>0</v>
      </c>
      <c r="K314" s="216" t="s">
        <v>166</v>
      </c>
      <c r="L314" s="46"/>
      <c r="M314" s="221" t="s">
        <v>19</v>
      </c>
      <c r="N314" s="222" t="s">
        <v>44</v>
      </c>
      <c r="O314" s="86"/>
      <c r="P314" s="223">
        <f>O314*H314</f>
        <v>0</v>
      </c>
      <c r="Q314" s="223">
        <v>0</v>
      </c>
      <c r="R314" s="223">
        <f>Q314*H314</f>
        <v>0</v>
      </c>
      <c r="S314" s="223">
        <v>0</v>
      </c>
      <c r="T314" s="224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25" t="s">
        <v>263</v>
      </c>
      <c r="AT314" s="225" t="s">
        <v>162</v>
      </c>
      <c r="AU314" s="225" t="s">
        <v>181</v>
      </c>
      <c r="AY314" s="19" t="s">
        <v>160</v>
      </c>
      <c r="BE314" s="226">
        <f>IF(N314="základní",J314,0)</f>
        <v>0</v>
      </c>
      <c r="BF314" s="226">
        <f>IF(N314="snížená",J314,0)</f>
        <v>0</v>
      </c>
      <c r="BG314" s="226">
        <f>IF(N314="zákl. přenesená",J314,0)</f>
        <v>0</v>
      </c>
      <c r="BH314" s="226">
        <f>IF(N314="sníž. přenesená",J314,0)</f>
        <v>0</v>
      </c>
      <c r="BI314" s="226">
        <f>IF(N314="nulová",J314,0)</f>
        <v>0</v>
      </c>
      <c r="BJ314" s="19" t="s">
        <v>81</v>
      </c>
      <c r="BK314" s="226">
        <f>ROUND(I314*H314,2)</f>
        <v>0</v>
      </c>
      <c r="BL314" s="19" t="s">
        <v>263</v>
      </c>
      <c r="BM314" s="225" t="s">
        <v>6385</v>
      </c>
    </row>
    <row r="315" s="2" customFormat="1">
      <c r="A315" s="40"/>
      <c r="B315" s="41"/>
      <c r="C315" s="42"/>
      <c r="D315" s="227" t="s">
        <v>169</v>
      </c>
      <c r="E315" s="42"/>
      <c r="F315" s="228" t="s">
        <v>6297</v>
      </c>
      <c r="G315" s="42"/>
      <c r="H315" s="42"/>
      <c r="I315" s="229"/>
      <c r="J315" s="42"/>
      <c r="K315" s="42"/>
      <c r="L315" s="46"/>
      <c r="M315" s="230"/>
      <c r="N315" s="231"/>
      <c r="O315" s="86"/>
      <c r="P315" s="86"/>
      <c r="Q315" s="86"/>
      <c r="R315" s="86"/>
      <c r="S315" s="86"/>
      <c r="T315" s="87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T315" s="19" t="s">
        <v>169</v>
      </c>
      <c r="AU315" s="19" t="s">
        <v>181</v>
      </c>
    </row>
    <row r="316" s="2" customFormat="1" ht="49.05" customHeight="1">
      <c r="A316" s="40"/>
      <c r="B316" s="41"/>
      <c r="C316" s="255" t="s">
        <v>1847</v>
      </c>
      <c r="D316" s="255" t="s">
        <v>242</v>
      </c>
      <c r="E316" s="256" t="s">
        <v>6386</v>
      </c>
      <c r="F316" s="257" t="s">
        <v>6387</v>
      </c>
      <c r="G316" s="258" t="s">
        <v>250</v>
      </c>
      <c r="H316" s="259">
        <v>600</v>
      </c>
      <c r="I316" s="260"/>
      <c r="J316" s="261">
        <f>ROUND(I316*H316,2)</f>
        <v>0</v>
      </c>
      <c r="K316" s="257" t="s">
        <v>166</v>
      </c>
      <c r="L316" s="262"/>
      <c r="M316" s="263" t="s">
        <v>19</v>
      </c>
      <c r="N316" s="264" t="s">
        <v>44</v>
      </c>
      <c r="O316" s="86"/>
      <c r="P316" s="223">
        <f>O316*H316</f>
        <v>0</v>
      </c>
      <c r="Q316" s="223">
        <v>0.00011</v>
      </c>
      <c r="R316" s="223">
        <f>Q316*H316</f>
        <v>0.066000000000000003</v>
      </c>
      <c r="S316" s="223">
        <v>0</v>
      </c>
      <c r="T316" s="224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25" t="s">
        <v>368</v>
      </c>
      <c r="AT316" s="225" t="s">
        <v>242</v>
      </c>
      <c r="AU316" s="225" t="s">
        <v>181</v>
      </c>
      <c r="AY316" s="19" t="s">
        <v>160</v>
      </c>
      <c r="BE316" s="226">
        <f>IF(N316="základní",J316,0)</f>
        <v>0</v>
      </c>
      <c r="BF316" s="226">
        <f>IF(N316="snížená",J316,0)</f>
        <v>0</v>
      </c>
      <c r="BG316" s="226">
        <f>IF(N316="zákl. přenesená",J316,0)</f>
        <v>0</v>
      </c>
      <c r="BH316" s="226">
        <f>IF(N316="sníž. přenesená",J316,0)</f>
        <v>0</v>
      </c>
      <c r="BI316" s="226">
        <f>IF(N316="nulová",J316,0)</f>
        <v>0</v>
      </c>
      <c r="BJ316" s="19" t="s">
        <v>81</v>
      </c>
      <c r="BK316" s="226">
        <f>ROUND(I316*H316,2)</f>
        <v>0</v>
      </c>
      <c r="BL316" s="19" t="s">
        <v>263</v>
      </c>
      <c r="BM316" s="225" t="s">
        <v>6388</v>
      </c>
    </row>
    <row r="317" s="13" customFormat="1">
      <c r="A317" s="13"/>
      <c r="B317" s="232"/>
      <c r="C317" s="233"/>
      <c r="D317" s="234" t="s">
        <v>171</v>
      </c>
      <c r="E317" s="233"/>
      <c r="F317" s="236" t="s">
        <v>6389</v>
      </c>
      <c r="G317" s="233"/>
      <c r="H317" s="237">
        <v>600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171</v>
      </c>
      <c r="AU317" s="243" t="s">
        <v>181</v>
      </c>
      <c r="AV317" s="13" t="s">
        <v>83</v>
      </c>
      <c r="AW317" s="13" t="s">
        <v>4</v>
      </c>
      <c r="AX317" s="13" t="s">
        <v>81</v>
      </c>
      <c r="AY317" s="243" t="s">
        <v>160</v>
      </c>
    </row>
    <row r="318" s="12" customFormat="1" ht="20.88" customHeight="1">
      <c r="A318" s="12"/>
      <c r="B318" s="198"/>
      <c r="C318" s="199"/>
      <c r="D318" s="200" t="s">
        <v>72</v>
      </c>
      <c r="E318" s="212" t="s">
        <v>6390</v>
      </c>
      <c r="F318" s="212" t="s">
        <v>6391</v>
      </c>
      <c r="G318" s="199"/>
      <c r="H318" s="199"/>
      <c r="I318" s="202"/>
      <c r="J318" s="213">
        <f>BK318</f>
        <v>0</v>
      </c>
      <c r="K318" s="199"/>
      <c r="L318" s="204"/>
      <c r="M318" s="205"/>
      <c r="N318" s="206"/>
      <c r="O318" s="206"/>
      <c r="P318" s="207">
        <f>SUM(P319:P343)</f>
        <v>0</v>
      </c>
      <c r="Q318" s="206"/>
      <c r="R318" s="207">
        <f>SUM(R319:R343)</f>
        <v>0.12690000000000001</v>
      </c>
      <c r="S318" s="206"/>
      <c r="T318" s="208">
        <f>SUM(T319:T343)</f>
        <v>0</v>
      </c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R318" s="209" t="s">
        <v>83</v>
      </c>
      <c r="AT318" s="210" t="s">
        <v>72</v>
      </c>
      <c r="AU318" s="210" t="s">
        <v>83</v>
      </c>
      <c r="AY318" s="209" t="s">
        <v>160</v>
      </c>
      <c r="BK318" s="211">
        <f>SUM(BK319:BK343)</f>
        <v>0</v>
      </c>
    </row>
    <row r="319" s="2" customFormat="1" ht="16.5" customHeight="1">
      <c r="A319" s="40"/>
      <c r="B319" s="41"/>
      <c r="C319" s="214" t="s">
        <v>1852</v>
      </c>
      <c r="D319" s="214" t="s">
        <v>162</v>
      </c>
      <c r="E319" s="215" t="s">
        <v>6392</v>
      </c>
      <c r="F319" s="216" t="s">
        <v>6393</v>
      </c>
      <c r="G319" s="217" t="s">
        <v>287</v>
      </c>
      <c r="H319" s="218">
        <v>1</v>
      </c>
      <c r="I319" s="219"/>
      <c r="J319" s="220">
        <f>ROUND(I319*H319,2)</f>
        <v>0</v>
      </c>
      <c r="K319" s="216" t="s">
        <v>19</v>
      </c>
      <c r="L319" s="46"/>
      <c r="M319" s="221" t="s">
        <v>19</v>
      </c>
      <c r="N319" s="222" t="s">
        <v>44</v>
      </c>
      <c r="O319" s="86"/>
      <c r="P319" s="223">
        <f>O319*H319</f>
        <v>0</v>
      </c>
      <c r="Q319" s="223">
        <v>0</v>
      </c>
      <c r="R319" s="223">
        <f>Q319*H319</f>
        <v>0</v>
      </c>
      <c r="S319" s="223">
        <v>0</v>
      </c>
      <c r="T319" s="224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25" t="s">
        <v>263</v>
      </c>
      <c r="AT319" s="225" t="s">
        <v>162</v>
      </c>
      <c r="AU319" s="225" t="s">
        <v>181</v>
      </c>
      <c r="AY319" s="19" t="s">
        <v>160</v>
      </c>
      <c r="BE319" s="226">
        <f>IF(N319="základní",J319,0)</f>
        <v>0</v>
      </c>
      <c r="BF319" s="226">
        <f>IF(N319="snížená",J319,0)</f>
        <v>0</v>
      </c>
      <c r="BG319" s="226">
        <f>IF(N319="zákl. přenesená",J319,0)</f>
        <v>0</v>
      </c>
      <c r="BH319" s="226">
        <f>IF(N319="sníž. přenesená",J319,0)</f>
        <v>0</v>
      </c>
      <c r="BI319" s="226">
        <f>IF(N319="nulová",J319,0)</f>
        <v>0</v>
      </c>
      <c r="BJ319" s="19" t="s">
        <v>81</v>
      </c>
      <c r="BK319" s="226">
        <f>ROUND(I319*H319,2)</f>
        <v>0</v>
      </c>
      <c r="BL319" s="19" t="s">
        <v>263</v>
      </c>
      <c r="BM319" s="225" t="s">
        <v>6394</v>
      </c>
    </row>
    <row r="320" s="2" customFormat="1" ht="62.7" customHeight="1">
      <c r="A320" s="40"/>
      <c r="B320" s="41"/>
      <c r="C320" s="255" t="s">
        <v>1857</v>
      </c>
      <c r="D320" s="255" t="s">
        <v>242</v>
      </c>
      <c r="E320" s="256" t="s">
        <v>570</v>
      </c>
      <c r="F320" s="257" t="s">
        <v>6395</v>
      </c>
      <c r="G320" s="258" t="s">
        <v>5470</v>
      </c>
      <c r="H320" s="259">
        <v>1</v>
      </c>
      <c r="I320" s="260"/>
      <c r="J320" s="261">
        <f>ROUND(I320*H320,2)</f>
        <v>0</v>
      </c>
      <c r="K320" s="257" t="s">
        <v>19</v>
      </c>
      <c r="L320" s="262"/>
      <c r="M320" s="263" t="s">
        <v>19</v>
      </c>
      <c r="N320" s="264" t="s">
        <v>44</v>
      </c>
      <c r="O320" s="86"/>
      <c r="P320" s="223">
        <f>O320*H320</f>
        <v>0</v>
      </c>
      <c r="Q320" s="223">
        <v>0</v>
      </c>
      <c r="R320" s="223">
        <f>Q320*H320</f>
        <v>0</v>
      </c>
      <c r="S320" s="223">
        <v>0</v>
      </c>
      <c r="T320" s="224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25" t="s">
        <v>368</v>
      </c>
      <c r="AT320" s="225" t="s">
        <v>242</v>
      </c>
      <c r="AU320" s="225" t="s">
        <v>181</v>
      </c>
      <c r="AY320" s="19" t="s">
        <v>160</v>
      </c>
      <c r="BE320" s="226">
        <f>IF(N320="základní",J320,0)</f>
        <v>0</v>
      </c>
      <c r="BF320" s="226">
        <f>IF(N320="snížená",J320,0)</f>
        <v>0</v>
      </c>
      <c r="BG320" s="226">
        <f>IF(N320="zákl. přenesená",J320,0)</f>
        <v>0</v>
      </c>
      <c r="BH320" s="226">
        <f>IF(N320="sníž. přenesená",J320,0)</f>
        <v>0</v>
      </c>
      <c r="BI320" s="226">
        <f>IF(N320="nulová",J320,0)</f>
        <v>0</v>
      </c>
      <c r="BJ320" s="19" t="s">
        <v>81</v>
      </c>
      <c r="BK320" s="226">
        <f>ROUND(I320*H320,2)</f>
        <v>0</v>
      </c>
      <c r="BL320" s="19" t="s">
        <v>263</v>
      </c>
      <c r="BM320" s="225" t="s">
        <v>6396</v>
      </c>
    </row>
    <row r="321" s="2" customFormat="1" ht="16.5" customHeight="1">
      <c r="A321" s="40"/>
      <c r="B321" s="41"/>
      <c r="C321" s="214" t="s">
        <v>1864</v>
      </c>
      <c r="D321" s="214" t="s">
        <v>162</v>
      </c>
      <c r="E321" s="215" t="s">
        <v>6397</v>
      </c>
      <c r="F321" s="216" t="s">
        <v>6398</v>
      </c>
      <c r="G321" s="217" t="s">
        <v>287</v>
      </c>
      <c r="H321" s="218">
        <v>1</v>
      </c>
      <c r="I321" s="219"/>
      <c r="J321" s="220">
        <f>ROUND(I321*H321,2)</f>
        <v>0</v>
      </c>
      <c r="K321" s="216" t="s">
        <v>166</v>
      </c>
      <c r="L321" s="46"/>
      <c r="M321" s="221" t="s">
        <v>19</v>
      </c>
      <c r="N321" s="222" t="s">
        <v>44</v>
      </c>
      <c r="O321" s="86"/>
      <c r="P321" s="223">
        <f>O321*H321</f>
        <v>0</v>
      </c>
      <c r="Q321" s="223">
        <v>0</v>
      </c>
      <c r="R321" s="223">
        <f>Q321*H321</f>
        <v>0</v>
      </c>
      <c r="S321" s="223">
        <v>0</v>
      </c>
      <c r="T321" s="224">
        <f>S321*H321</f>
        <v>0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25" t="s">
        <v>263</v>
      </c>
      <c r="AT321" s="225" t="s">
        <v>162</v>
      </c>
      <c r="AU321" s="225" t="s">
        <v>181</v>
      </c>
      <c r="AY321" s="19" t="s">
        <v>160</v>
      </c>
      <c r="BE321" s="226">
        <f>IF(N321="základní",J321,0)</f>
        <v>0</v>
      </c>
      <c r="BF321" s="226">
        <f>IF(N321="snížená",J321,0)</f>
        <v>0</v>
      </c>
      <c r="BG321" s="226">
        <f>IF(N321="zákl. přenesená",J321,0)</f>
        <v>0</v>
      </c>
      <c r="BH321" s="226">
        <f>IF(N321="sníž. přenesená",J321,0)</f>
        <v>0</v>
      </c>
      <c r="BI321" s="226">
        <f>IF(N321="nulová",J321,0)</f>
        <v>0</v>
      </c>
      <c r="BJ321" s="19" t="s">
        <v>81</v>
      </c>
      <c r="BK321" s="226">
        <f>ROUND(I321*H321,2)</f>
        <v>0</v>
      </c>
      <c r="BL321" s="19" t="s">
        <v>263</v>
      </c>
      <c r="BM321" s="225" t="s">
        <v>6399</v>
      </c>
    </row>
    <row r="322" s="2" customFormat="1">
      <c r="A322" s="40"/>
      <c r="B322" s="41"/>
      <c r="C322" s="42"/>
      <c r="D322" s="227" t="s">
        <v>169</v>
      </c>
      <c r="E322" s="42"/>
      <c r="F322" s="228" t="s">
        <v>6400</v>
      </c>
      <c r="G322" s="42"/>
      <c r="H322" s="42"/>
      <c r="I322" s="229"/>
      <c r="J322" s="42"/>
      <c r="K322" s="42"/>
      <c r="L322" s="46"/>
      <c r="M322" s="230"/>
      <c r="N322" s="231"/>
      <c r="O322" s="86"/>
      <c r="P322" s="86"/>
      <c r="Q322" s="86"/>
      <c r="R322" s="86"/>
      <c r="S322" s="86"/>
      <c r="T322" s="87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T322" s="19" t="s">
        <v>169</v>
      </c>
      <c r="AU322" s="19" t="s">
        <v>181</v>
      </c>
    </row>
    <row r="323" s="2" customFormat="1" ht="37.8" customHeight="1">
      <c r="A323" s="40"/>
      <c r="B323" s="41"/>
      <c r="C323" s="255" t="s">
        <v>1903</v>
      </c>
      <c r="D323" s="255" t="s">
        <v>242</v>
      </c>
      <c r="E323" s="256" t="s">
        <v>567</v>
      </c>
      <c r="F323" s="257" t="s">
        <v>6401</v>
      </c>
      <c r="G323" s="258" t="s">
        <v>287</v>
      </c>
      <c r="H323" s="259">
        <v>1</v>
      </c>
      <c r="I323" s="260"/>
      <c r="J323" s="261">
        <f>ROUND(I323*H323,2)</f>
        <v>0</v>
      </c>
      <c r="K323" s="257" t="s">
        <v>19</v>
      </c>
      <c r="L323" s="262"/>
      <c r="M323" s="263" t="s">
        <v>19</v>
      </c>
      <c r="N323" s="264" t="s">
        <v>44</v>
      </c>
      <c r="O323" s="86"/>
      <c r="P323" s="223">
        <f>O323*H323</f>
        <v>0</v>
      </c>
      <c r="Q323" s="223">
        <v>0</v>
      </c>
      <c r="R323" s="223">
        <f>Q323*H323</f>
        <v>0</v>
      </c>
      <c r="S323" s="223">
        <v>0</v>
      </c>
      <c r="T323" s="224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25" t="s">
        <v>368</v>
      </c>
      <c r="AT323" s="225" t="s">
        <v>242</v>
      </c>
      <c r="AU323" s="225" t="s">
        <v>181</v>
      </c>
      <c r="AY323" s="19" t="s">
        <v>160</v>
      </c>
      <c r="BE323" s="226">
        <f>IF(N323="základní",J323,0)</f>
        <v>0</v>
      </c>
      <c r="BF323" s="226">
        <f>IF(N323="snížená",J323,0)</f>
        <v>0</v>
      </c>
      <c r="BG323" s="226">
        <f>IF(N323="zákl. přenesená",J323,0)</f>
        <v>0</v>
      </c>
      <c r="BH323" s="226">
        <f>IF(N323="sníž. přenesená",J323,0)</f>
        <v>0</v>
      </c>
      <c r="BI323" s="226">
        <f>IF(N323="nulová",J323,0)</f>
        <v>0</v>
      </c>
      <c r="BJ323" s="19" t="s">
        <v>81</v>
      </c>
      <c r="BK323" s="226">
        <f>ROUND(I323*H323,2)</f>
        <v>0</v>
      </c>
      <c r="BL323" s="19" t="s">
        <v>263</v>
      </c>
      <c r="BM323" s="225" t="s">
        <v>6402</v>
      </c>
    </row>
    <row r="324" s="2" customFormat="1" ht="21.75" customHeight="1">
      <c r="A324" s="40"/>
      <c r="B324" s="41"/>
      <c r="C324" s="214" t="s">
        <v>1910</v>
      </c>
      <c r="D324" s="214" t="s">
        <v>162</v>
      </c>
      <c r="E324" s="215" t="s">
        <v>6403</v>
      </c>
      <c r="F324" s="216" t="s">
        <v>6404</v>
      </c>
      <c r="G324" s="217" t="s">
        <v>287</v>
      </c>
      <c r="H324" s="218">
        <v>20</v>
      </c>
      <c r="I324" s="219"/>
      <c r="J324" s="220">
        <f>ROUND(I324*H324,2)</f>
        <v>0</v>
      </c>
      <c r="K324" s="216" t="s">
        <v>166</v>
      </c>
      <c r="L324" s="46"/>
      <c r="M324" s="221" t="s">
        <v>19</v>
      </c>
      <c r="N324" s="222" t="s">
        <v>44</v>
      </c>
      <c r="O324" s="86"/>
      <c r="P324" s="223">
        <f>O324*H324</f>
        <v>0</v>
      </c>
      <c r="Q324" s="223">
        <v>0</v>
      </c>
      <c r="R324" s="223">
        <f>Q324*H324</f>
        <v>0</v>
      </c>
      <c r="S324" s="223">
        <v>0</v>
      </c>
      <c r="T324" s="224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25" t="s">
        <v>263</v>
      </c>
      <c r="AT324" s="225" t="s">
        <v>162</v>
      </c>
      <c r="AU324" s="225" t="s">
        <v>181</v>
      </c>
      <c r="AY324" s="19" t="s">
        <v>160</v>
      </c>
      <c r="BE324" s="226">
        <f>IF(N324="základní",J324,0)</f>
        <v>0</v>
      </c>
      <c r="BF324" s="226">
        <f>IF(N324="snížená",J324,0)</f>
        <v>0</v>
      </c>
      <c r="BG324" s="226">
        <f>IF(N324="zákl. přenesená",J324,0)</f>
        <v>0</v>
      </c>
      <c r="BH324" s="226">
        <f>IF(N324="sníž. přenesená",J324,0)</f>
        <v>0</v>
      </c>
      <c r="BI324" s="226">
        <f>IF(N324="nulová",J324,0)</f>
        <v>0</v>
      </c>
      <c r="BJ324" s="19" t="s">
        <v>81</v>
      </c>
      <c r="BK324" s="226">
        <f>ROUND(I324*H324,2)</f>
        <v>0</v>
      </c>
      <c r="BL324" s="19" t="s">
        <v>263</v>
      </c>
      <c r="BM324" s="225" t="s">
        <v>6405</v>
      </c>
    </row>
    <row r="325" s="2" customFormat="1">
      <c r="A325" s="40"/>
      <c r="B325" s="41"/>
      <c r="C325" s="42"/>
      <c r="D325" s="227" t="s">
        <v>169</v>
      </c>
      <c r="E325" s="42"/>
      <c r="F325" s="228" t="s">
        <v>6406</v>
      </c>
      <c r="G325" s="42"/>
      <c r="H325" s="42"/>
      <c r="I325" s="229"/>
      <c r="J325" s="42"/>
      <c r="K325" s="42"/>
      <c r="L325" s="46"/>
      <c r="M325" s="230"/>
      <c r="N325" s="231"/>
      <c r="O325" s="86"/>
      <c r="P325" s="86"/>
      <c r="Q325" s="86"/>
      <c r="R325" s="86"/>
      <c r="S325" s="86"/>
      <c r="T325" s="87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T325" s="19" t="s">
        <v>169</v>
      </c>
      <c r="AU325" s="19" t="s">
        <v>181</v>
      </c>
    </row>
    <row r="326" s="2" customFormat="1" ht="16.5" customHeight="1">
      <c r="A326" s="40"/>
      <c r="B326" s="41"/>
      <c r="C326" s="255" t="s">
        <v>1917</v>
      </c>
      <c r="D326" s="255" t="s">
        <v>242</v>
      </c>
      <c r="E326" s="256" t="s">
        <v>573</v>
      </c>
      <c r="F326" s="257" t="s">
        <v>6407</v>
      </c>
      <c r="G326" s="258" t="s">
        <v>287</v>
      </c>
      <c r="H326" s="259">
        <v>20</v>
      </c>
      <c r="I326" s="260"/>
      <c r="J326" s="261">
        <f>ROUND(I326*H326,2)</f>
        <v>0</v>
      </c>
      <c r="K326" s="257" t="s">
        <v>19</v>
      </c>
      <c r="L326" s="262"/>
      <c r="M326" s="263" t="s">
        <v>19</v>
      </c>
      <c r="N326" s="264" t="s">
        <v>44</v>
      </c>
      <c r="O326" s="86"/>
      <c r="P326" s="223">
        <f>O326*H326</f>
        <v>0</v>
      </c>
      <c r="Q326" s="223">
        <v>0</v>
      </c>
      <c r="R326" s="223">
        <f>Q326*H326</f>
        <v>0</v>
      </c>
      <c r="S326" s="223">
        <v>0</v>
      </c>
      <c r="T326" s="224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25" t="s">
        <v>368</v>
      </c>
      <c r="AT326" s="225" t="s">
        <v>242</v>
      </c>
      <c r="AU326" s="225" t="s">
        <v>181</v>
      </c>
      <c r="AY326" s="19" t="s">
        <v>160</v>
      </c>
      <c r="BE326" s="226">
        <f>IF(N326="základní",J326,0)</f>
        <v>0</v>
      </c>
      <c r="BF326" s="226">
        <f>IF(N326="snížená",J326,0)</f>
        <v>0</v>
      </c>
      <c r="BG326" s="226">
        <f>IF(N326="zákl. přenesená",J326,0)</f>
        <v>0</v>
      </c>
      <c r="BH326" s="226">
        <f>IF(N326="sníž. přenesená",J326,0)</f>
        <v>0</v>
      </c>
      <c r="BI326" s="226">
        <f>IF(N326="nulová",J326,0)</f>
        <v>0</v>
      </c>
      <c r="BJ326" s="19" t="s">
        <v>81</v>
      </c>
      <c r="BK326" s="226">
        <f>ROUND(I326*H326,2)</f>
        <v>0</v>
      </c>
      <c r="BL326" s="19" t="s">
        <v>263</v>
      </c>
      <c r="BM326" s="225" t="s">
        <v>6408</v>
      </c>
    </row>
    <row r="327" s="2" customFormat="1" ht="24.15" customHeight="1">
      <c r="A327" s="40"/>
      <c r="B327" s="41"/>
      <c r="C327" s="214" t="s">
        <v>1922</v>
      </c>
      <c r="D327" s="214" t="s">
        <v>162</v>
      </c>
      <c r="E327" s="215" t="s">
        <v>5970</v>
      </c>
      <c r="F327" s="216" t="s">
        <v>5971</v>
      </c>
      <c r="G327" s="217" t="s">
        <v>250</v>
      </c>
      <c r="H327" s="218">
        <v>10</v>
      </c>
      <c r="I327" s="219"/>
      <c r="J327" s="220">
        <f>ROUND(I327*H327,2)</f>
        <v>0</v>
      </c>
      <c r="K327" s="216" t="s">
        <v>166</v>
      </c>
      <c r="L327" s="46"/>
      <c r="M327" s="221" t="s">
        <v>19</v>
      </c>
      <c r="N327" s="222" t="s">
        <v>44</v>
      </c>
      <c r="O327" s="86"/>
      <c r="P327" s="223">
        <f>O327*H327</f>
        <v>0</v>
      </c>
      <c r="Q327" s="223">
        <v>0</v>
      </c>
      <c r="R327" s="223">
        <f>Q327*H327</f>
        <v>0</v>
      </c>
      <c r="S327" s="223">
        <v>0</v>
      </c>
      <c r="T327" s="224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25" t="s">
        <v>263</v>
      </c>
      <c r="AT327" s="225" t="s">
        <v>162</v>
      </c>
      <c r="AU327" s="225" t="s">
        <v>181</v>
      </c>
      <c r="AY327" s="19" t="s">
        <v>160</v>
      </c>
      <c r="BE327" s="226">
        <f>IF(N327="základní",J327,0)</f>
        <v>0</v>
      </c>
      <c r="BF327" s="226">
        <f>IF(N327="snížená",J327,0)</f>
        <v>0</v>
      </c>
      <c r="BG327" s="226">
        <f>IF(N327="zákl. přenesená",J327,0)</f>
        <v>0</v>
      </c>
      <c r="BH327" s="226">
        <f>IF(N327="sníž. přenesená",J327,0)</f>
        <v>0</v>
      </c>
      <c r="BI327" s="226">
        <f>IF(N327="nulová",J327,0)</f>
        <v>0</v>
      </c>
      <c r="BJ327" s="19" t="s">
        <v>81</v>
      </c>
      <c r="BK327" s="226">
        <f>ROUND(I327*H327,2)</f>
        <v>0</v>
      </c>
      <c r="BL327" s="19" t="s">
        <v>263</v>
      </c>
      <c r="BM327" s="225" t="s">
        <v>6409</v>
      </c>
    </row>
    <row r="328" s="2" customFormat="1">
      <c r="A328" s="40"/>
      <c r="B328" s="41"/>
      <c r="C328" s="42"/>
      <c r="D328" s="227" t="s">
        <v>169</v>
      </c>
      <c r="E328" s="42"/>
      <c r="F328" s="228" t="s">
        <v>5973</v>
      </c>
      <c r="G328" s="42"/>
      <c r="H328" s="42"/>
      <c r="I328" s="229"/>
      <c r="J328" s="42"/>
      <c r="K328" s="42"/>
      <c r="L328" s="46"/>
      <c r="M328" s="230"/>
      <c r="N328" s="231"/>
      <c r="O328" s="86"/>
      <c r="P328" s="86"/>
      <c r="Q328" s="86"/>
      <c r="R328" s="86"/>
      <c r="S328" s="86"/>
      <c r="T328" s="87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T328" s="19" t="s">
        <v>169</v>
      </c>
      <c r="AU328" s="19" t="s">
        <v>181</v>
      </c>
    </row>
    <row r="329" s="2" customFormat="1" ht="21.75" customHeight="1">
      <c r="A329" s="40"/>
      <c r="B329" s="41"/>
      <c r="C329" s="255" t="s">
        <v>1927</v>
      </c>
      <c r="D329" s="255" t="s">
        <v>242</v>
      </c>
      <c r="E329" s="256" t="s">
        <v>558</v>
      </c>
      <c r="F329" s="257" t="s">
        <v>6291</v>
      </c>
      <c r="G329" s="258" t="s">
        <v>250</v>
      </c>
      <c r="H329" s="259">
        <v>12</v>
      </c>
      <c r="I329" s="260"/>
      <c r="J329" s="261">
        <f>ROUND(I329*H329,2)</f>
        <v>0</v>
      </c>
      <c r="K329" s="257" t="s">
        <v>19</v>
      </c>
      <c r="L329" s="262"/>
      <c r="M329" s="263" t="s">
        <v>19</v>
      </c>
      <c r="N329" s="264" t="s">
        <v>44</v>
      </c>
      <c r="O329" s="86"/>
      <c r="P329" s="223">
        <f>O329*H329</f>
        <v>0</v>
      </c>
      <c r="Q329" s="223">
        <v>0</v>
      </c>
      <c r="R329" s="223">
        <f>Q329*H329</f>
        <v>0</v>
      </c>
      <c r="S329" s="223">
        <v>0</v>
      </c>
      <c r="T329" s="224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25" t="s">
        <v>368</v>
      </c>
      <c r="AT329" s="225" t="s">
        <v>242</v>
      </c>
      <c r="AU329" s="225" t="s">
        <v>181</v>
      </c>
      <c r="AY329" s="19" t="s">
        <v>160</v>
      </c>
      <c r="BE329" s="226">
        <f>IF(N329="základní",J329,0)</f>
        <v>0</v>
      </c>
      <c r="BF329" s="226">
        <f>IF(N329="snížená",J329,0)</f>
        <v>0</v>
      </c>
      <c r="BG329" s="226">
        <f>IF(N329="zákl. přenesená",J329,0)</f>
        <v>0</v>
      </c>
      <c r="BH329" s="226">
        <f>IF(N329="sníž. přenesená",J329,0)</f>
        <v>0</v>
      </c>
      <c r="BI329" s="226">
        <f>IF(N329="nulová",J329,0)</f>
        <v>0</v>
      </c>
      <c r="BJ329" s="19" t="s">
        <v>81</v>
      </c>
      <c r="BK329" s="226">
        <f>ROUND(I329*H329,2)</f>
        <v>0</v>
      </c>
      <c r="BL329" s="19" t="s">
        <v>263</v>
      </c>
      <c r="BM329" s="225" t="s">
        <v>6410</v>
      </c>
    </row>
    <row r="330" s="13" customFormat="1">
      <c r="A330" s="13"/>
      <c r="B330" s="232"/>
      <c r="C330" s="233"/>
      <c r="D330" s="234" t="s">
        <v>171</v>
      </c>
      <c r="E330" s="233"/>
      <c r="F330" s="236" t="s">
        <v>6411</v>
      </c>
      <c r="G330" s="233"/>
      <c r="H330" s="237">
        <v>12</v>
      </c>
      <c r="I330" s="238"/>
      <c r="J330" s="233"/>
      <c r="K330" s="233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171</v>
      </c>
      <c r="AU330" s="243" t="s">
        <v>181</v>
      </c>
      <c r="AV330" s="13" t="s">
        <v>83</v>
      </c>
      <c r="AW330" s="13" t="s">
        <v>4</v>
      </c>
      <c r="AX330" s="13" t="s">
        <v>81</v>
      </c>
      <c r="AY330" s="243" t="s">
        <v>160</v>
      </c>
    </row>
    <row r="331" s="2" customFormat="1" ht="24.15" customHeight="1">
      <c r="A331" s="40"/>
      <c r="B331" s="41"/>
      <c r="C331" s="214" t="s">
        <v>1932</v>
      </c>
      <c r="D331" s="214" t="s">
        <v>162</v>
      </c>
      <c r="E331" s="215" t="s">
        <v>5977</v>
      </c>
      <c r="F331" s="216" t="s">
        <v>5978</v>
      </c>
      <c r="G331" s="217" t="s">
        <v>287</v>
      </c>
      <c r="H331" s="218">
        <v>2</v>
      </c>
      <c r="I331" s="219"/>
      <c r="J331" s="220">
        <f>ROUND(I331*H331,2)</f>
        <v>0</v>
      </c>
      <c r="K331" s="216" t="s">
        <v>166</v>
      </c>
      <c r="L331" s="46"/>
      <c r="M331" s="221" t="s">
        <v>19</v>
      </c>
      <c r="N331" s="222" t="s">
        <v>44</v>
      </c>
      <c r="O331" s="86"/>
      <c r="P331" s="223">
        <f>O331*H331</f>
        <v>0</v>
      </c>
      <c r="Q331" s="223">
        <v>0</v>
      </c>
      <c r="R331" s="223">
        <f>Q331*H331</f>
        <v>0</v>
      </c>
      <c r="S331" s="223">
        <v>0</v>
      </c>
      <c r="T331" s="224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25" t="s">
        <v>263</v>
      </c>
      <c r="AT331" s="225" t="s">
        <v>162</v>
      </c>
      <c r="AU331" s="225" t="s">
        <v>181</v>
      </c>
      <c r="AY331" s="19" t="s">
        <v>160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9" t="s">
        <v>81</v>
      </c>
      <c r="BK331" s="226">
        <f>ROUND(I331*H331,2)</f>
        <v>0</v>
      </c>
      <c r="BL331" s="19" t="s">
        <v>263</v>
      </c>
      <c r="BM331" s="225" t="s">
        <v>6412</v>
      </c>
    </row>
    <row r="332" s="2" customFormat="1">
      <c r="A332" s="40"/>
      <c r="B332" s="41"/>
      <c r="C332" s="42"/>
      <c r="D332" s="227" t="s">
        <v>169</v>
      </c>
      <c r="E332" s="42"/>
      <c r="F332" s="228" t="s">
        <v>5980</v>
      </c>
      <c r="G332" s="42"/>
      <c r="H332" s="42"/>
      <c r="I332" s="229"/>
      <c r="J332" s="42"/>
      <c r="K332" s="42"/>
      <c r="L332" s="46"/>
      <c r="M332" s="230"/>
      <c r="N332" s="231"/>
      <c r="O332" s="86"/>
      <c r="P332" s="86"/>
      <c r="Q332" s="86"/>
      <c r="R332" s="86"/>
      <c r="S332" s="86"/>
      <c r="T332" s="87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T332" s="19" t="s">
        <v>169</v>
      </c>
      <c r="AU332" s="19" t="s">
        <v>181</v>
      </c>
    </row>
    <row r="333" s="2" customFormat="1" ht="16.5" customHeight="1">
      <c r="A333" s="40"/>
      <c r="B333" s="41"/>
      <c r="C333" s="255" t="s">
        <v>1937</v>
      </c>
      <c r="D333" s="255" t="s">
        <v>242</v>
      </c>
      <c r="E333" s="256" t="s">
        <v>576</v>
      </c>
      <c r="F333" s="257" t="s">
        <v>6413</v>
      </c>
      <c r="G333" s="258" t="s">
        <v>287</v>
      </c>
      <c r="H333" s="259">
        <v>2</v>
      </c>
      <c r="I333" s="260"/>
      <c r="J333" s="261">
        <f>ROUND(I333*H333,2)</f>
        <v>0</v>
      </c>
      <c r="K333" s="257" t="s">
        <v>19</v>
      </c>
      <c r="L333" s="262"/>
      <c r="M333" s="263" t="s">
        <v>19</v>
      </c>
      <c r="N333" s="264" t="s">
        <v>44</v>
      </c>
      <c r="O333" s="86"/>
      <c r="P333" s="223">
        <f>O333*H333</f>
        <v>0</v>
      </c>
      <c r="Q333" s="223">
        <v>0</v>
      </c>
      <c r="R333" s="223">
        <f>Q333*H333</f>
        <v>0</v>
      </c>
      <c r="S333" s="223">
        <v>0</v>
      </c>
      <c r="T333" s="224">
        <f>S333*H333</f>
        <v>0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25" t="s">
        <v>368</v>
      </c>
      <c r="AT333" s="225" t="s">
        <v>242</v>
      </c>
      <c r="AU333" s="225" t="s">
        <v>181</v>
      </c>
      <c r="AY333" s="19" t="s">
        <v>160</v>
      </c>
      <c r="BE333" s="226">
        <f>IF(N333="základní",J333,0)</f>
        <v>0</v>
      </c>
      <c r="BF333" s="226">
        <f>IF(N333="snížená",J333,0)</f>
        <v>0</v>
      </c>
      <c r="BG333" s="226">
        <f>IF(N333="zákl. přenesená",J333,0)</f>
        <v>0</v>
      </c>
      <c r="BH333" s="226">
        <f>IF(N333="sníž. přenesená",J333,0)</f>
        <v>0</v>
      </c>
      <c r="BI333" s="226">
        <f>IF(N333="nulová",J333,0)</f>
        <v>0</v>
      </c>
      <c r="BJ333" s="19" t="s">
        <v>81</v>
      </c>
      <c r="BK333" s="226">
        <f>ROUND(I333*H333,2)</f>
        <v>0</v>
      </c>
      <c r="BL333" s="19" t="s">
        <v>263</v>
      </c>
      <c r="BM333" s="225" t="s">
        <v>6414</v>
      </c>
    </row>
    <row r="334" s="2" customFormat="1" ht="21.75" customHeight="1">
      <c r="A334" s="40"/>
      <c r="B334" s="41"/>
      <c r="C334" s="214" t="s">
        <v>1943</v>
      </c>
      <c r="D334" s="214" t="s">
        <v>162</v>
      </c>
      <c r="E334" s="215" t="s">
        <v>6294</v>
      </c>
      <c r="F334" s="216" t="s">
        <v>6295</v>
      </c>
      <c r="G334" s="217" t="s">
        <v>250</v>
      </c>
      <c r="H334" s="218">
        <v>700</v>
      </c>
      <c r="I334" s="219"/>
      <c r="J334" s="220">
        <f>ROUND(I334*H334,2)</f>
        <v>0</v>
      </c>
      <c r="K334" s="216" t="s">
        <v>166</v>
      </c>
      <c r="L334" s="46"/>
      <c r="M334" s="221" t="s">
        <v>19</v>
      </c>
      <c r="N334" s="222" t="s">
        <v>44</v>
      </c>
      <c r="O334" s="86"/>
      <c r="P334" s="223">
        <f>O334*H334</f>
        <v>0</v>
      </c>
      <c r="Q334" s="223">
        <v>0</v>
      </c>
      <c r="R334" s="223">
        <f>Q334*H334</f>
        <v>0</v>
      </c>
      <c r="S334" s="223">
        <v>0</v>
      </c>
      <c r="T334" s="224">
        <f>S334*H334</f>
        <v>0</v>
      </c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R334" s="225" t="s">
        <v>263</v>
      </c>
      <c r="AT334" s="225" t="s">
        <v>162</v>
      </c>
      <c r="AU334" s="225" t="s">
        <v>181</v>
      </c>
      <c r="AY334" s="19" t="s">
        <v>160</v>
      </c>
      <c r="BE334" s="226">
        <f>IF(N334="základní",J334,0)</f>
        <v>0</v>
      </c>
      <c r="BF334" s="226">
        <f>IF(N334="snížená",J334,0)</f>
        <v>0</v>
      </c>
      <c r="BG334" s="226">
        <f>IF(N334="zákl. přenesená",J334,0)</f>
        <v>0</v>
      </c>
      <c r="BH334" s="226">
        <f>IF(N334="sníž. přenesená",J334,0)</f>
        <v>0</v>
      </c>
      <c r="BI334" s="226">
        <f>IF(N334="nulová",J334,0)</f>
        <v>0</v>
      </c>
      <c r="BJ334" s="19" t="s">
        <v>81</v>
      </c>
      <c r="BK334" s="226">
        <f>ROUND(I334*H334,2)</f>
        <v>0</v>
      </c>
      <c r="BL334" s="19" t="s">
        <v>263</v>
      </c>
      <c r="BM334" s="225" t="s">
        <v>6415</v>
      </c>
    </row>
    <row r="335" s="2" customFormat="1">
      <c r="A335" s="40"/>
      <c r="B335" s="41"/>
      <c r="C335" s="42"/>
      <c r="D335" s="227" t="s">
        <v>169</v>
      </c>
      <c r="E335" s="42"/>
      <c r="F335" s="228" t="s">
        <v>6297</v>
      </c>
      <c r="G335" s="42"/>
      <c r="H335" s="42"/>
      <c r="I335" s="229"/>
      <c r="J335" s="42"/>
      <c r="K335" s="42"/>
      <c r="L335" s="46"/>
      <c r="M335" s="230"/>
      <c r="N335" s="231"/>
      <c r="O335" s="86"/>
      <c r="P335" s="86"/>
      <c r="Q335" s="86"/>
      <c r="R335" s="86"/>
      <c r="S335" s="86"/>
      <c r="T335" s="87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T335" s="19" t="s">
        <v>169</v>
      </c>
      <c r="AU335" s="19" t="s">
        <v>181</v>
      </c>
    </row>
    <row r="336" s="2" customFormat="1" ht="49.05" customHeight="1">
      <c r="A336" s="40"/>
      <c r="B336" s="41"/>
      <c r="C336" s="255" t="s">
        <v>1948</v>
      </c>
      <c r="D336" s="255" t="s">
        <v>242</v>
      </c>
      <c r="E336" s="256" t="s">
        <v>6386</v>
      </c>
      <c r="F336" s="257" t="s">
        <v>6387</v>
      </c>
      <c r="G336" s="258" t="s">
        <v>250</v>
      </c>
      <c r="H336" s="259">
        <v>840</v>
      </c>
      <c r="I336" s="260"/>
      <c r="J336" s="261">
        <f>ROUND(I336*H336,2)</f>
        <v>0</v>
      </c>
      <c r="K336" s="257" t="s">
        <v>166</v>
      </c>
      <c r="L336" s="262"/>
      <c r="M336" s="263" t="s">
        <v>19</v>
      </c>
      <c r="N336" s="264" t="s">
        <v>44</v>
      </c>
      <c r="O336" s="86"/>
      <c r="P336" s="223">
        <f>O336*H336</f>
        <v>0</v>
      </c>
      <c r="Q336" s="223">
        <v>0.00011</v>
      </c>
      <c r="R336" s="223">
        <f>Q336*H336</f>
        <v>0.09240000000000001</v>
      </c>
      <c r="S336" s="223">
        <v>0</v>
      </c>
      <c r="T336" s="224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25" t="s">
        <v>368</v>
      </c>
      <c r="AT336" s="225" t="s">
        <v>242</v>
      </c>
      <c r="AU336" s="225" t="s">
        <v>181</v>
      </c>
      <c r="AY336" s="19" t="s">
        <v>160</v>
      </c>
      <c r="BE336" s="226">
        <f>IF(N336="základní",J336,0)</f>
        <v>0</v>
      </c>
      <c r="BF336" s="226">
        <f>IF(N336="snížená",J336,0)</f>
        <v>0</v>
      </c>
      <c r="BG336" s="226">
        <f>IF(N336="zákl. přenesená",J336,0)</f>
        <v>0</v>
      </c>
      <c r="BH336" s="226">
        <f>IF(N336="sníž. přenesená",J336,0)</f>
        <v>0</v>
      </c>
      <c r="BI336" s="226">
        <f>IF(N336="nulová",J336,0)</f>
        <v>0</v>
      </c>
      <c r="BJ336" s="19" t="s">
        <v>81</v>
      </c>
      <c r="BK336" s="226">
        <f>ROUND(I336*H336,2)</f>
        <v>0</v>
      </c>
      <c r="BL336" s="19" t="s">
        <v>263</v>
      </c>
      <c r="BM336" s="225" t="s">
        <v>6416</v>
      </c>
    </row>
    <row r="337" s="13" customFormat="1">
      <c r="A337" s="13"/>
      <c r="B337" s="232"/>
      <c r="C337" s="233"/>
      <c r="D337" s="234" t="s">
        <v>171</v>
      </c>
      <c r="E337" s="233"/>
      <c r="F337" s="236" t="s">
        <v>6417</v>
      </c>
      <c r="G337" s="233"/>
      <c r="H337" s="237">
        <v>840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171</v>
      </c>
      <c r="AU337" s="243" t="s">
        <v>181</v>
      </c>
      <c r="AV337" s="13" t="s">
        <v>83</v>
      </c>
      <c r="AW337" s="13" t="s">
        <v>4</v>
      </c>
      <c r="AX337" s="13" t="s">
        <v>81</v>
      </c>
      <c r="AY337" s="243" t="s">
        <v>160</v>
      </c>
    </row>
    <row r="338" s="2" customFormat="1" ht="24.15" customHeight="1">
      <c r="A338" s="40"/>
      <c r="B338" s="41"/>
      <c r="C338" s="214" t="s">
        <v>1952</v>
      </c>
      <c r="D338" s="214" t="s">
        <v>162</v>
      </c>
      <c r="E338" s="215" t="s">
        <v>6143</v>
      </c>
      <c r="F338" s="216" t="s">
        <v>6144</v>
      </c>
      <c r="G338" s="217" t="s">
        <v>250</v>
      </c>
      <c r="H338" s="218">
        <v>160</v>
      </c>
      <c r="I338" s="219"/>
      <c r="J338" s="220">
        <f>ROUND(I338*H338,2)</f>
        <v>0</v>
      </c>
      <c r="K338" s="216" t="s">
        <v>166</v>
      </c>
      <c r="L338" s="46"/>
      <c r="M338" s="221" t="s">
        <v>19</v>
      </c>
      <c r="N338" s="222" t="s">
        <v>44</v>
      </c>
      <c r="O338" s="86"/>
      <c r="P338" s="223">
        <f>O338*H338</f>
        <v>0</v>
      </c>
      <c r="Q338" s="223">
        <v>0</v>
      </c>
      <c r="R338" s="223">
        <f>Q338*H338</f>
        <v>0</v>
      </c>
      <c r="S338" s="223">
        <v>0</v>
      </c>
      <c r="T338" s="224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25" t="s">
        <v>263</v>
      </c>
      <c r="AT338" s="225" t="s">
        <v>162</v>
      </c>
      <c r="AU338" s="225" t="s">
        <v>181</v>
      </c>
      <c r="AY338" s="19" t="s">
        <v>160</v>
      </c>
      <c r="BE338" s="226">
        <f>IF(N338="základní",J338,0)</f>
        <v>0</v>
      </c>
      <c r="BF338" s="226">
        <f>IF(N338="snížená",J338,0)</f>
        <v>0</v>
      </c>
      <c r="BG338" s="226">
        <f>IF(N338="zákl. přenesená",J338,0)</f>
        <v>0</v>
      </c>
      <c r="BH338" s="226">
        <f>IF(N338="sníž. přenesená",J338,0)</f>
        <v>0</v>
      </c>
      <c r="BI338" s="226">
        <f>IF(N338="nulová",J338,0)</f>
        <v>0</v>
      </c>
      <c r="BJ338" s="19" t="s">
        <v>81</v>
      </c>
      <c r="BK338" s="226">
        <f>ROUND(I338*H338,2)</f>
        <v>0</v>
      </c>
      <c r="BL338" s="19" t="s">
        <v>263</v>
      </c>
      <c r="BM338" s="225" t="s">
        <v>6418</v>
      </c>
    </row>
    <row r="339" s="2" customFormat="1">
      <c r="A339" s="40"/>
      <c r="B339" s="41"/>
      <c r="C339" s="42"/>
      <c r="D339" s="227" t="s">
        <v>169</v>
      </c>
      <c r="E339" s="42"/>
      <c r="F339" s="228" t="s">
        <v>6146</v>
      </c>
      <c r="G339" s="42"/>
      <c r="H339" s="42"/>
      <c r="I339" s="229"/>
      <c r="J339" s="42"/>
      <c r="K339" s="42"/>
      <c r="L339" s="46"/>
      <c r="M339" s="230"/>
      <c r="N339" s="231"/>
      <c r="O339" s="86"/>
      <c r="P339" s="86"/>
      <c r="Q339" s="86"/>
      <c r="R339" s="86"/>
      <c r="S339" s="86"/>
      <c r="T339" s="87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T339" s="19" t="s">
        <v>169</v>
      </c>
      <c r="AU339" s="19" t="s">
        <v>181</v>
      </c>
    </row>
    <row r="340" s="13" customFormat="1">
      <c r="A340" s="13"/>
      <c r="B340" s="232"/>
      <c r="C340" s="233"/>
      <c r="D340" s="234" t="s">
        <v>171</v>
      </c>
      <c r="E340" s="235" t="s">
        <v>19</v>
      </c>
      <c r="F340" s="236" t="s">
        <v>6419</v>
      </c>
      <c r="G340" s="233"/>
      <c r="H340" s="237">
        <v>160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171</v>
      </c>
      <c r="AU340" s="243" t="s">
        <v>181</v>
      </c>
      <c r="AV340" s="13" t="s">
        <v>83</v>
      </c>
      <c r="AW340" s="13" t="s">
        <v>35</v>
      </c>
      <c r="AX340" s="13" t="s">
        <v>81</v>
      </c>
      <c r="AY340" s="243" t="s">
        <v>160</v>
      </c>
    </row>
    <row r="341" s="2" customFormat="1" ht="37.8" customHeight="1">
      <c r="A341" s="40"/>
      <c r="B341" s="41"/>
      <c r="C341" s="255" t="s">
        <v>1971</v>
      </c>
      <c r="D341" s="255" t="s">
        <v>242</v>
      </c>
      <c r="E341" s="256" t="s">
        <v>6148</v>
      </c>
      <c r="F341" s="257" t="s">
        <v>6149</v>
      </c>
      <c r="G341" s="258" t="s">
        <v>250</v>
      </c>
      <c r="H341" s="259">
        <v>105</v>
      </c>
      <c r="I341" s="260"/>
      <c r="J341" s="261">
        <f>ROUND(I341*H341,2)</f>
        <v>0</v>
      </c>
      <c r="K341" s="257" t="s">
        <v>166</v>
      </c>
      <c r="L341" s="262"/>
      <c r="M341" s="263" t="s">
        <v>19</v>
      </c>
      <c r="N341" s="264" t="s">
        <v>44</v>
      </c>
      <c r="O341" s="86"/>
      <c r="P341" s="223">
        <f>O341*H341</f>
        <v>0</v>
      </c>
      <c r="Q341" s="223">
        <v>0.00013999999999999999</v>
      </c>
      <c r="R341" s="223">
        <f>Q341*H341</f>
        <v>0.0147</v>
      </c>
      <c r="S341" s="223">
        <v>0</v>
      </c>
      <c r="T341" s="224">
        <f>S341*H341</f>
        <v>0</v>
      </c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R341" s="225" t="s">
        <v>368</v>
      </c>
      <c r="AT341" s="225" t="s">
        <v>242</v>
      </c>
      <c r="AU341" s="225" t="s">
        <v>181</v>
      </c>
      <c r="AY341" s="19" t="s">
        <v>160</v>
      </c>
      <c r="BE341" s="226">
        <f>IF(N341="základní",J341,0)</f>
        <v>0</v>
      </c>
      <c r="BF341" s="226">
        <f>IF(N341="snížená",J341,0)</f>
        <v>0</v>
      </c>
      <c r="BG341" s="226">
        <f>IF(N341="zákl. přenesená",J341,0)</f>
        <v>0</v>
      </c>
      <c r="BH341" s="226">
        <f>IF(N341="sníž. přenesená",J341,0)</f>
        <v>0</v>
      </c>
      <c r="BI341" s="226">
        <f>IF(N341="nulová",J341,0)</f>
        <v>0</v>
      </c>
      <c r="BJ341" s="19" t="s">
        <v>81</v>
      </c>
      <c r="BK341" s="226">
        <f>ROUND(I341*H341,2)</f>
        <v>0</v>
      </c>
      <c r="BL341" s="19" t="s">
        <v>263</v>
      </c>
      <c r="BM341" s="225" t="s">
        <v>6420</v>
      </c>
    </row>
    <row r="342" s="13" customFormat="1">
      <c r="A342" s="13"/>
      <c r="B342" s="232"/>
      <c r="C342" s="233"/>
      <c r="D342" s="234" t="s">
        <v>171</v>
      </c>
      <c r="E342" s="233"/>
      <c r="F342" s="236" t="s">
        <v>6381</v>
      </c>
      <c r="G342" s="233"/>
      <c r="H342" s="237">
        <v>105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171</v>
      </c>
      <c r="AU342" s="243" t="s">
        <v>181</v>
      </c>
      <c r="AV342" s="13" t="s">
        <v>83</v>
      </c>
      <c r="AW342" s="13" t="s">
        <v>4</v>
      </c>
      <c r="AX342" s="13" t="s">
        <v>81</v>
      </c>
      <c r="AY342" s="243" t="s">
        <v>160</v>
      </c>
    </row>
    <row r="343" s="2" customFormat="1" ht="21.75" customHeight="1">
      <c r="A343" s="40"/>
      <c r="B343" s="41"/>
      <c r="C343" s="255" t="s">
        <v>1976</v>
      </c>
      <c r="D343" s="255" t="s">
        <v>242</v>
      </c>
      <c r="E343" s="256" t="s">
        <v>6305</v>
      </c>
      <c r="F343" s="257" t="s">
        <v>6306</v>
      </c>
      <c r="G343" s="258" t="s">
        <v>250</v>
      </c>
      <c r="H343" s="259">
        <v>60</v>
      </c>
      <c r="I343" s="260"/>
      <c r="J343" s="261">
        <f>ROUND(I343*H343,2)</f>
        <v>0</v>
      </c>
      <c r="K343" s="257" t="s">
        <v>166</v>
      </c>
      <c r="L343" s="262"/>
      <c r="M343" s="263" t="s">
        <v>19</v>
      </c>
      <c r="N343" s="264" t="s">
        <v>44</v>
      </c>
      <c r="O343" s="86"/>
      <c r="P343" s="223">
        <f>O343*H343</f>
        <v>0</v>
      </c>
      <c r="Q343" s="223">
        <v>0.00033</v>
      </c>
      <c r="R343" s="223">
        <f>Q343*H343</f>
        <v>0.019799999999999998</v>
      </c>
      <c r="S343" s="223">
        <v>0</v>
      </c>
      <c r="T343" s="224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25" t="s">
        <v>368</v>
      </c>
      <c r="AT343" s="225" t="s">
        <v>242</v>
      </c>
      <c r="AU343" s="225" t="s">
        <v>181</v>
      </c>
      <c r="AY343" s="19" t="s">
        <v>160</v>
      </c>
      <c r="BE343" s="226">
        <f>IF(N343="základní",J343,0)</f>
        <v>0</v>
      </c>
      <c r="BF343" s="226">
        <f>IF(N343="snížená",J343,0)</f>
        <v>0</v>
      </c>
      <c r="BG343" s="226">
        <f>IF(N343="zákl. přenesená",J343,0)</f>
        <v>0</v>
      </c>
      <c r="BH343" s="226">
        <f>IF(N343="sníž. přenesená",J343,0)</f>
        <v>0</v>
      </c>
      <c r="BI343" s="226">
        <f>IF(N343="nulová",J343,0)</f>
        <v>0</v>
      </c>
      <c r="BJ343" s="19" t="s">
        <v>81</v>
      </c>
      <c r="BK343" s="226">
        <f>ROUND(I343*H343,2)</f>
        <v>0</v>
      </c>
      <c r="BL343" s="19" t="s">
        <v>263</v>
      </c>
      <c r="BM343" s="225" t="s">
        <v>6421</v>
      </c>
    </row>
    <row r="344" s="12" customFormat="1" ht="20.88" customHeight="1">
      <c r="A344" s="12"/>
      <c r="B344" s="198"/>
      <c r="C344" s="199"/>
      <c r="D344" s="200" t="s">
        <v>72</v>
      </c>
      <c r="E344" s="212" t="s">
        <v>6422</v>
      </c>
      <c r="F344" s="212" t="s">
        <v>5690</v>
      </c>
      <c r="G344" s="199"/>
      <c r="H344" s="199"/>
      <c r="I344" s="202"/>
      <c r="J344" s="213">
        <f>BK344</f>
        <v>0</v>
      </c>
      <c r="K344" s="199"/>
      <c r="L344" s="204"/>
      <c r="M344" s="205"/>
      <c r="N344" s="206"/>
      <c r="O344" s="206"/>
      <c r="P344" s="207">
        <f>SUM(P345:P349)</f>
        <v>0</v>
      </c>
      <c r="Q344" s="206"/>
      <c r="R344" s="207">
        <f>SUM(R345:R349)</f>
        <v>0</v>
      </c>
      <c r="S344" s="206"/>
      <c r="T344" s="208">
        <f>SUM(T345:T349)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209" t="s">
        <v>83</v>
      </c>
      <c r="AT344" s="210" t="s">
        <v>72</v>
      </c>
      <c r="AU344" s="210" t="s">
        <v>83</v>
      </c>
      <c r="AY344" s="209" t="s">
        <v>160</v>
      </c>
      <c r="BK344" s="211">
        <f>SUM(BK345:BK349)</f>
        <v>0</v>
      </c>
    </row>
    <row r="345" s="2" customFormat="1" ht="21.75" customHeight="1">
      <c r="A345" s="40"/>
      <c r="B345" s="41"/>
      <c r="C345" s="214" t="s">
        <v>1985</v>
      </c>
      <c r="D345" s="214" t="s">
        <v>162</v>
      </c>
      <c r="E345" s="215" t="s">
        <v>3719</v>
      </c>
      <c r="F345" s="216" t="s">
        <v>3720</v>
      </c>
      <c r="G345" s="217" t="s">
        <v>3721</v>
      </c>
      <c r="H345" s="218">
        <v>30</v>
      </c>
      <c r="I345" s="219"/>
      <c r="J345" s="220">
        <f>ROUND(I345*H345,2)</f>
        <v>0</v>
      </c>
      <c r="K345" s="216" t="s">
        <v>166</v>
      </c>
      <c r="L345" s="46"/>
      <c r="M345" s="221" t="s">
        <v>19</v>
      </c>
      <c r="N345" s="222" t="s">
        <v>44</v>
      </c>
      <c r="O345" s="86"/>
      <c r="P345" s="223">
        <f>O345*H345</f>
        <v>0</v>
      </c>
      <c r="Q345" s="223">
        <v>0</v>
      </c>
      <c r="R345" s="223">
        <f>Q345*H345</f>
        <v>0</v>
      </c>
      <c r="S345" s="223">
        <v>0</v>
      </c>
      <c r="T345" s="224">
        <f>S345*H345</f>
        <v>0</v>
      </c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R345" s="225" t="s">
        <v>263</v>
      </c>
      <c r="AT345" s="225" t="s">
        <v>162</v>
      </c>
      <c r="AU345" s="225" t="s">
        <v>181</v>
      </c>
      <c r="AY345" s="19" t="s">
        <v>160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9" t="s">
        <v>81</v>
      </c>
      <c r="BK345" s="226">
        <f>ROUND(I345*H345,2)</f>
        <v>0</v>
      </c>
      <c r="BL345" s="19" t="s">
        <v>263</v>
      </c>
      <c r="BM345" s="225" t="s">
        <v>6423</v>
      </c>
    </row>
    <row r="346" s="2" customFormat="1">
      <c r="A346" s="40"/>
      <c r="B346" s="41"/>
      <c r="C346" s="42"/>
      <c r="D346" s="227" t="s">
        <v>169</v>
      </c>
      <c r="E346" s="42"/>
      <c r="F346" s="228" t="s">
        <v>3723</v>
      </c>
      <c r="G346" s="42"/>
      <c r="H346" s="42"/>
      <c r="I346" s="229"/>
      <c r="J346" s="42"/>
      <c r="K346" s="42"/>
      <c r="L346" s="46"/>
      <c r="M346" s="230"/>
      <c r="N346" s="231"/>
      <c r="O346" s="86"/>
      <c r="P346" s="86"/>
      <c r="Q346" s="86"/>
      <c r="R346" s="86"/>
      <c r="S346" s="86"/>
      <c r="T346" s="87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T346" s="19" t="s">
        <v>169</v>
      </c>
      <c r="AU346" s="19" t="s">
        <v>181</v>
      </c>
    </row>
    <row r="347" s="13" customFormat="1">
      <c r="A347" s="13"/>
      <c r="B347" s="232"/>
      <c r="C347" s="233"/>
      <c r="D347" s="234" t="s">
        <v>171</v>
      </c>
      <c r="E347" s="235" t="s">
        <v>19</v>
      </c>
      <c r="F347" s="236" t="s">
        <v>6424</v>
      </c>
      <c r="G347" s="233"/>
      <c r="H347" s="237">
        <v>30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171</v>
      </c>
      <c r="AU347" s="243" t="s">
        <v>181</v>
      </c>
      <c r="AV347" s="13" t="s">
        <v>83</v>
      </c>
      <c r="AW347" s="13" t="s">
        <v>35</v>
      </c>
      <c r="AX347" s="13" t="s">
        <v>81</v>
      </c>
      <c r="AY347" s="243" t="s">
        <v>160</v>
      </c>
    </row>
    <row r="348" s="2" customFormat="1" ht="24.15" customHeight="1">
      <c r="A348" s="40"/>
      <c r="B348" s="41"/>
      <c r="C348" s="214" t="s">
        <v>1990</v>
      </c>
      <c r="D348" s="214" t="s">
        <v>162</v>
      </c>
      <c r="E348" s="215" t="s">
        <v>6425</v>
      </c>
      <c r="F348" s="216" t="s">
        <v>6426</v>
      </c>
      <c r="G348" s="217" t="s">
        <v>4975</v>
      </c>
      <c r="H348" s="218">
        <v>1</v>
      </c>
      <c r="I348" s="219"/>
      <c r="J348" s="220">
        <f>ROUND(I348*H348,2)</f>
        <v>0</v>
      </c>
      <c r="K348" s="216" t="s">
        <v>19</v>
      </c>
      <c r="L348" s="46"/>
      <c r="M348" s="221" t="s">
        <v>19</v>
      </c>
      <c r="N348" s="222" t="s">
        <v>44</v>
      </c>
      <c r="O348" s="86"/>
      <c r="P348" s="223">
        <f>O348*H348</f>
        <v>0</v>
      </c>
      <c r="Q348" s="223">
        <v>0</v>
      </c>
      <c r="R348" s="223">
        <f>Q348*H348</f>
        <v>0</v>
      </c>
      <c r="S348" s="223">
        <v>0</v>
      </c>
      <c r="T348" s="224">
        <f>S348*H348</f>
        <v>0</v>
      </c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R348" s="225" t="s">
        <v>263</v>
      </c>
      <c r="AT348" s="225" t="s">
        <v>162</v>
      </c>
      <c r="AU348" s="225" t="s">
        <v>181</v>
      </c>
      <c r="AY348" s="19" t="s">
        <v>160</v>
      </c>
      <c r="BE348" s="226">
        <f>IF(N348="základní",J348,0)</f>
        <v>0</v>
      </c>
      <c r="BF348" s="226">
        <f>IF(N348="snížená",J348,0)</f>
        <v>0</v>
      </c>
      <c r="BG348" s="226">
        <f>IF(N348="zákl. přenesená",J348,0)</f>
        <v>0</v>
      </c>
      <c r="BH348" s="226">
        <f>IF(N348="sníž. přenesená",J348,0)</f>
        <v>0</v>
      </c>
      <c r="BI348" s="226">
        <f>IF(N348="nulová",J348,0)</f>
        <v>0</v>
      </c>
      <c r="BJ348" s="19" t="s">
        <v>81</v>
      </c>
      <c r="BK348" s="226">
        <f>ROUND(I348*H348,2)</f>
        <v>0</v>
      </c>
      <c r="BL348" s="19" t="s">
        <v>263</v>
      </c>
      <c r="BM348" s="225" t="s">
        <v>6427</v>
      </c>
    </row>
    <row r="349" s="2" customFormat="1" ht="37.8" customHeight="1">
      <c r="A349" s="40"/>
      <c r="B349" s="41"/>
      <c r="C349" s="214" t="s">
        <v>1995</v>
      </c>
      <c r="D349" s="214" t="s">
        <v>162</v>
      </c>
      <c r="E349" s="215" t="s">
        <v>6428</v>
      </c>
      <c r="F349" s="216" t="s">
        <v>6429</v>
      </c>
      <c r="G349" s="217" t="s">
        <v>4975</v>
      </c>
      <c r="H349" s="218">
        <v>1</v>
      </c>
      <c r="I349" s="219"/>
      <c r="J349" s="220">
        <f>ROUND(I349*H349,2)</f>
        <v>0</v>
      </c>
      <c r="K349" s="216" t="s">
        <v>19</v>
      </c>
      <c r="L349" s="46"/>
      <c r="M349" s="284" t="s">
        <v>19</v>
      </c>
      <c r="N349" s="285" t="s">
        <v>44</v>
      </c>
      <c r="O349" s="279"/>
      <c r="P349" s="286">
        <f>O349*H349</f>
        <v>0</v>
      </c>
      <c r="Q349" s="286">
        <v>0</v>
      </c>
      <c r="R349" s="286">
        <f>Q349*H349</f>
        <v>0</v>
      </c>
      <c r="S349" s="286">
        <v>0</v>
      </c>
      <c r="T349" s="287">
        <f>S349*H349</f>
        <v>0</v>
      </c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R349" s="225" t="s">
        <v>263</v>
      </c>
      <c r="AT349" s="225" t="s">
        <v>162</v>
      </c>
      <c r="AU349" s="225" t="s">
        <v>181</v>
      </c>
      <c r="AY349" s="19" t="s">
        <v>160</v>
      </c>
      <c r="BE349" s="226">
        <f>IF(N349="základní",J349,0)</f>
        <v>0</v>
      </c>
      <c r="BF349" s="226">
        <f>IF(N349="snížená",J349,0)</f>
        <v>0</v>
      </c>
      <c r="BG349" s="226">
        <f>IF(N349="zákl. přenesená",J349,0)</f>
        <v>0</v>
      </c>
      <c r="BH349" s="226">
        <f>IF(N349="sníž. přenesená",J349,0)</f>
        <v>0</v>
      </c>
      <c r="BI349" s="226">
        <f>IF(N349="nulová",J349,0)</f>
        <v>0</v>
      </c>
      <c r="BJ349" s="19" t="s">
        <v>81</v>
      </c>
      <c r="BK349" s="226">
        <f>ROUND(I349*H349,2)</f>
        <v>0</v>
      </c>
      <c r="BL349" s="19" t="s">
        <v>263</v>
      </c>
      <c r="BM349" s="225" t="s">
        <v>6430</v>
      </c>
    </row>
    <row r="350" s="2" customFormat="1" ht="6.96" customHeight="1">
      <c r="A350" s="40"/>
      <c r="B350" s="61"/>
      <c r="C350" s="62"/>
      <c r="D350" s="62"/>
      <c r="E350" s="62"/>
      <c r="F350" s="62"/>
      <c r="G350" s="62"/>
      <c r="H350" s="62"/>
      <c r="I350" s="62"/>
      <c r="J350" s="62"/>
      <c r="K350" s="62"/>
      <c r="L350" s="46"/>
      <c r="M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</sheetData>
  <sheetProtection sheet="1" autoFilter="0" formatColumns="0" formatRows="0" objects="1" scenarios="1" spinCount="100000" saltValue="4Up+DOSMAYXwiEcMMYwYOQ2u8ykb+IKZHhA2GjQ9Zm3l8m7z38ZaF+Z6brWfIomeRqua4z56xp3GKCIXT7qg9w==" hashValue="fIYNsA9U5u0JPJjWahNwhhDi6EoA3q2TizI3SWjIZoUhSVhURrKsPSD/2oyOMPzyu98WMKVZMpN19klMhO9JTA==" algorithmName="SHA-512" password="CC35"/>
  <autoFilter ref="C95:K34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5_01/998742102"/>
    <hyperlink ref="F103" r:id="rId2" display="https://podminky.urs.cz/item/CS_URS_2025_01/742110506"/>
    <hyperlink ref="F107" r:id="rId3" display="https://podminky.urs.cz/item/CS_URS_2025_01/742124002"/>
    <hyperlink ref="F111" r:id="rId4" display="https://podminky.urs.cz/item/CS_URS_2025_01/742124005"/>
    <hyperlink ref="F114" r:id="rId5" display="https://podminky.urs.cz/item/CS_URS_2025_01/742330005"/>
    <hyperlink ref="F117" r:id="rId6" display="https://podminky.urs.cz/item/CS_URS_2025_01/742330021"/>
    <hyperlink ref="F120" r:id="rId7" display="https://podminky.urs.cz/item/CS_URS_2025_01/742330022"/>
    <hyperlink ref="F123" r:id="rId8" display="https://podminky.urs.cz/item/CS_URS_2025_01/742330023"/>
    <hyperlink ref="F126" r:id="rId9" display="https://podminky.urs.cz/item/CS_URS_2025_01/742330024"/>
    <hyperlink ref="F129" r:id="rId10" display="https://podminky.urs.cz/item/CS_URS_2025_01/742320052"/>
    <hyperlink ref="F132" r:id="rId11" display="https://podminky.urs.cz/item/CS_URS_2025_01/742330044"/>
    <hyperlink ref="F139" r:id="rId12" display="https://podminky.urs.cz/item/CS_URS_2025_01/742330101"/>
    <hyperlink ref="F141" r:id="rId13" display="https://podminky.urs.cz/item/CS_URS_2025_01/742430022"/>
    <hyperlink ref="F144" r:id="rId14" display="https://podminky.urs.cz/item/CS_URS_2025_01/742430031"/>
    <hyperlink ref="F151" r:id="rId15" display="https://podminky.urs.cz/item/CS_URS_2025_01/742220081"/>
    <hyperlink ref="F154" r:id="rId16" display="https://podminky.urs.cz/item/CS_URS_2025_01/742220131"/>
    <hyperlink ref="F157" r:id="rId17" display="https://podminky.urs.cz/item/CS_URS_2025_01/742240001"/>
    <hyperlink ref="F161" r:id="rId18" display="https://podminky.urs.cz/item/CS_URS_2025_01/742310002"/>
    <hyperlink ref="F168" r:id="rId19" display="https://podminky.urs.cz/item/CS_URS_2025_01/742310004"/>
    <hyperlink ref="F179" r:id="rId20" display="https://podminky.urs.cz/item/CS_URS_2025_01/742230003"/>
    <hyperlink ref="F182" r:id="rId21" display="https://podminky.urs.cz/item/CS_URS_2025_01/742230007"/>
    <hyperlink ref="F185" r:id="rId22" display="https://podminky.urs.cz/item/CS_URS_2025_01/742230002"/>
    <hyperlink ref="F190" r:id="rId23" display="https://podminky.urs.cz/item/CS_URS_2025_01/742110003"/>
    <hyperlink ref="F199" r:id="rId24" display="https://podminky.urs.cz/item/CS_URS_2025_01/742110102"/>
    <hyperlink ref="F202" r:id="rId25" display="https://podminky.urs.cz/item/CS_URS_2025_01/742110104"/>
    <hyperlink ref="F205" r:id="rId26" display="https://podminky.urs.cz/item/CS_URS_2025_01/742110122"/>
    <hyperlink ref="F208" r:id="rId27" display="https://podminky.urs.cz/item/CS_URS_2025_01/742110161"/>
    <hyperlink ref="F214" r:id="rId28" display="https://podminky.urs.cz/item/CS_URS_2025_01/742210121"/>
    <hyperlink ref="F217" r:id="rId29" display="https://podminky.urs.cz/item/CS_URS_2025_01/742210124"/>
    <hyperlink ref="F220" r:id="rId30" display="https://podminky.urs.cz/item/CS_URS_2025_01/742210261"/>
    <hyperlink ref="F224" r:id="rId31" display="https://podminky.urs.cz/item/CS_URS_2025_01/742220008"/>
    <hyperlink ref="F228" r:id="rId32" display="https://podminky.urs.cz/item/CS_URS_2025_01/742220031"/>
    <hyperlink ref="F231" r:id="rId33" display="https://podminky.urs.cz/item/CS_URS_2025_01/742220141"/>
    <hyperlink ref="F234" r:id="rId34" display="https://podminky.urs.cz/item/CS_URS_2025_01/742220161"/>
    <hyperlink ref="F237" r:id="rId35" display="https://podminky.urs.cz/item/CS_URS_2025_01/742220172"/>
    <hyperlink ref="F240" r:id="rId36" display="https://podminky.urs.cz/item/CS_URS_2025_01/742220171"/>
    <hyperlink ref="F243" r:id="rId37" display="https://podminky.urs.cz/item/CS_URS_2025_01/742220221"/>
    <hyperlink ref="F247" r:id="rId38" display="https://podminky.urs.cz/item/CS_URS_2025_01/742220232"/>
    <hyperlink ref="F250" r:id="rId39" display="https://podminky.urs.cz/item/CS_URS_2025_01/742220236"/>
    <hyperlink ref="F253" r:id="rId40" display="https://podminky.urs.cz/item/CS_URS_2025_01/742220251"/>
    <hyperlink ref="F256" r:id="rId41" display="https://podminky.urs.cz/item/CS_URS_2025_01/742124002"/>
    <hyperlink ref="F260" r:id="rId42" display="https://podminky.urs.cz/item/CS_URS_2025_01/742121001"/>
    <hyperlink ref="F264" r:id="rId43" display="https://podminky.urs.cz/item/CS_URS_2025_01/742110003"/>
    <hyperlink ref="F273" r:id="rId44" display="https://podminky.urs.cz/item/CS_URS_2025_01/742220252"/>
    <hyperlink ref="F278" r:id="rId45" display="https://podminky.urs.cz/item/CS_URS_2025_01/742110506"/>
    <hyperlink ref="F281" r:id="rId46" display="https://podminky.urs.cz/item/CS_URS_2025_01/742121001"/>
    <hyperlink ref="F285" r:id="rId47" display="https://podminky.urs.cz/item/CS_URS_2025_01/742110003"/>
    <hyperlink ref="F290" r:id="rId48" display="https://podminky.urs.cz/item/CS_URS_2025_01/742340003"/>
    <hyperlink ref="F293" r:id="rId49" display="https://podminky.urs.cz/item/CS_URS_2025_01/742340011"/>
    <hyperlink ref="F298" r:id="rId50" display="https://podminky.urs.cz/item/CS_URS_2025_01/742340002"/>
    <hyperlink ref="F301" r:id="rId51" display="https://podminky.urs.cz/item/CS_URS_2025_01/742340021"/>
    <hyperlink ref="F304" r:id="rId52" display="https://podminky.urs.cz/item/CS_URS_2025_01/742350004"/>
    <hyperlink ref="F307" r:id="rId53" display="https://podminky.urs.cz/item/CS_URS_2025_01/742110003"/>
    <hyperlink ref="F311" r:id="rId54" display="https://podminky.urs.cz/item/CS_URS_2025_01/742124002"/>
    <hyperlink ref="F315" r:id="rId55" display="https://podminky.urs.cz/item/CS_URS_2025_01/742121001"/>
    <hyperlink ref="F322" r:id="rId56" display="https://podminky.urs.cz/item/CS_URS_2025_01/742410101"/>
    <hyperlink ref="F325" r:id="rId57" display="https://podminky.urs.cz/item/CS_URS_2025_01/742410061"/>
    <hyperlink ref="F328" r:id="rId58" display="https://podminky.urs.cz/item/CS_URS_2025_01/742124002"/>
    <hyperlink ref="F332" r:id="rId59" display="https://podminky.urs.cz/item/CS_URS_2025_01/742124005"/>
    <hyperlink ref="F335" r:id="rId60" display="https://podminky.urs.cz/item/CS_URS_2025_01/742121001"/>
    <hyperlink ref="F339" r:id="rId61" display="https://podminky.urs.cz/item/CS_URS_2025_01/742110003"/>
    <hyperlink ref="F346" r:id="rId62" display="https://podminky.urs.cz/item/CS_URS_2025_01/HZS421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3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Neubauer Miroslav</dc:creator>
  <cp:lastModifiedBy>Neubauer Miroslav</cp:lastModifiedBy>
  <dcterms:created xsi:type="dcterms:W3CDTF">2025-02-13T14:46:18Z</dcterms:created>
  <dcterms:modified xsi:type="dcterms:W3CDTF">2025-02-13T14:46:40Z</dcterms:modified>
</cp:coreProperties>
</file>