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si\Documents\Práce soukr\Ševčík\04 Kontejnerové stání Nálepkova\Rozpočty\"/>
    </mc:Choice>
  </mc:AlternateContent>
  <xr:revisionPtr revIDLastSave="0" documentId="13_ncr:1_{A8CD0EEB-B766-40A0-92E5-802C5D5F25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RN VRN Naklady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01 Pol'!$1:$7</definedName>
    <definedName name="_xlnm.Print_Titles" localSheetId="5">'01 02 Pol'!$1:$7</definedName>
    <definedName name="_xlnm.Print_Titles" localSheetId="3">'VRN VRN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01 Pol'!$A$1:$Y$20</definedName>
    <definedName name="_xlnm.Print_Area" localSheetId="5">'01 02 Pol'!$A$1:$Y$96</definedName>
    <definedName name="_xlnm.Print_Area" localSheetId="1">Stavba!$A$1:$J$72</definedName>
    <definedName name="_xlnm.Print_Area" localSheetId="3">'VRN VRN Naklady'!$A$1:$Y$21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72" i="1" s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95" i="14"/>
  <c r="BA21" i="14"/>
  <c r="G8" i="14"/>
  <c r="G9" i="14"/>
  <c r="M9" i="14" s="1"/>
  <c r="I9" i="14"/>
  <c r="K9" i="14"/>
  <c r="K8" i="14" s="1"/>
  <c r="O9" i="14"/>
  <c r="Q9" i="14"/>
  <c r="Q8" i="14" s="1"/>
  <c r="V9" i="14"/>
  <c r="V8" i="14" s="1"/>
  <c r="G10" i="14"/>
  <c r="I10" i="14"/>
  <c r="K10" i="14"/>
  <c r="M10" i="14"/>
  <c r="O10" i="14"/>
  <c r="O8" i="14" s="1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I13" i="14"/>
  <c r="I8" i="14" s="1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M15" i="14" s="1"/>
  <c r="I15" i="14"/>
  <c r="K15" i="14"/>
  <c r="O15" i="14"/>
  <c r="Q15" i="14"/>
  <c r="V15" i="14"/>
  <c r="G16" i="14"/>
  <c r="M16" i="14" s="1"/>
  <c r="I16" i="14"/>
  <c r="K16" i="14"/>
  <c r="O16" i="14"/>
  <c r="Q16" i="14"/>
  <c r="V16" i="14"/>
  <c r="G17" i="14"/>
  <c r="I17" i="14"/>
  <c r="O17" i="14"/>
  <c r="V17" i="14"/>
  <c r="G18" i="14"/>
  <c r="I18" i="14"/>
  <c r="K18" i="14"/>
  <c r="K17" i="14" s="1"/>
  <c r="M18" i="14"/>
  <c r="M17" i="14" s="1"/>
  <c r="O18" i="14"/>
  <c r="Q18" i="14"/>
  <c r="Q17" i="14" s="1"/>
  <c r="V18" i="14"/>
  <c r="G19" i="14"/>
  <c r="K19" i="14"/>
  <c r="O19" i="14"/>
  <c r="G20" i="14"/>
  <c r="I20" i="14"/>
  <c r="I19" i="14" s="1"/>
  <c r="K20" i="14"/>
  <c r="M20" i="14"/>
  <c r="M19" i="14" s="1"/>
  <c r="O20" i="14"/>
  <c r="Q20" i="14"/>
  <c r="Q19" i="14" s="1"/>
  <c r="V20" i="14"/>
  <c r="V19" i="14" s="1"/>
  <c r="G23" i="14"/>
  <c r="K23" i="14"/>
  <c r="G24" i="14"/>
  <c r="I24" i="14"/>
  <c r="I23" i="14" s="1"/>
  <c r="K24" i="14"/>
  <c r="M24" i="14"/>
  <c r="M23" i="14" s="1"/>
  <c r="O24" i="14"/>
  <c r="O23" i="14" s="1"/>
  <c r="Q24" i="14"/>
  <c r="Q23" i="14" s="1"/>
  <c r="V24" i="14"/>
  <c r="G25" i="14"/>
  <c r="I25" i="14"/>
  <c r="K25" i="14"/>
  <c r="M25" i="14"/>
  <c r="O25" i="14"/>
  <c r="Q25" i="14"/>
  <c r="V25" i="14"/>
  <c r="V23" i="14" s="1"/>
  <c r="G26" i="14"/>
  <c r="I26" i="14"/>
  <c r="M26" i="14"/>
  <c r="G27" i="14"/>
  <c r="I27" i="14"/>
  <c r="K27" i="14"/>
  <c r="K26" i="14" s="1"/>
  <c r="M27" i="14"/>
  <c r="O27" i="14"/>
  <c r="O26" i="14" s="1"/>
  <c r="Q27" i="14"/>
  <c r="Q26" i="14" s="1"/>
  <c r="V27" i="14"/>
  <c r="V26" i="14" s="1"/>
  <c r="I29" i="14"/>
  <c r="G30" i="14"/>
  <c r="M30" i="14" s="1"/>
  <c r="M29" i="14" s="1"/>
  <c r="I30" i="14"/>
  <c r="K30" i="14"/>
  <c r="K29" i="14" s="1"/>
  <c r="O30" i="14"/>
  <c r="O29" i="14" s="1"/>
  <c r="Q30" i="14"/>
  <c r="Q29" i="14" s="1"/>
  <c r="V30" i="14"/>
  <c r="V29" i="14" s="1"/>
  <c r="G32" i="14"/>
  <c r="M32" i="14" s="1"/>
  <c r="I32" i="14"/>
  <c r="I31" i="14" s="1"/>
  <c r="K32" i="14"/>
  <c r="K31" i="14" s="1"/>
  <c r="O32" i="14"/>
  <c r="O31" i="14" s="1"/>
  <c r="Q32" i="14"/>
  <c r="V32" i="14"/>
  <c r="V31" i="14" s="1"/>
  <c r="G34" i="14"/>
  <c r="I34" i="14"/>
  <c r="K34" i="14"/>
  <c r="M34" i="14"/>
  <c r="O34" i="14"/>
  <c r="Q34" i="14"/>
  <c r="Q31" i="14" s="1"/>
  <c r="V34" i="14"/>
  <c r="G35" i="14"/>
  <c r="M35" i="14" s="1"/>
  <c r="I35" i="14"/>
  <c r="K35" i="14"/>
  <c r="O35" i="14"/>
  <c r="Q35" i="14"/>
  <c r="V35" i="14"/>
  <c r="G38" i="14"/>
  <c r="G37" i="14" s="1"/>
  <c r="I38" i="14"/>
  <c r="K38" i="14"/>
  <c r="K37" i="14" s="1"/>
  <c r="O38" i="14"/>
  <c r="Q38" i="14"/>
  <c r="V38" i="14"/>
  <c r="V37" i="14" s="1"/>
  <c r="G42" i="14"/>
  <c r="I42" i="14"/>
  <c r="I37" i="14" s="1"/>
  <c r="K42" i="14"/>
  <c r="M42" i="14"/>
  <c r="O42" i="14"/>
  <c r="O37" i="14" s="1"/>
  <c r="Q42" i="14"/>
  <c r="Q37" i="14" s="1"/>
  <c r="V42" i="14"/>
  <c r="G47" i="14"/>
  <c r="I47" i="14"/>
  <c r="K47" i="14"/>
  <c r="M47" i="14"/>
  <c r="O47" i="14"/>
  <c r="Q47" i="14"/>
  <c r="V47" i="14"/>
  <c r="G56" i="14"/>
  <c r="I56" i="14"/>
  <c r="K56" i="14"/>
  <c r="M56" i="14"/>
  <c r="O56" i="14"/>
  <c r="Q56" i="14"/>
  <c r="V56" i="14"/>
  <c r="G62" i="14"/>
  <c r="I62" i="14"/>
  <c r="K62" i="14"/>
  <c r="M62" i="14"/>
  <c r="O62" i="14"/>
  <c r="Q62" i="14"/>
  <c r="V62" i="14"/>
  <c r="G65" i="14"/>
  <c r="M65" i="14" s="1"/>
  <c r="I65" i="14"/>
  <c r="K65" i="14"/>
  <c r="O65" i="14"/>
  <c r="Q65" i="14"/>
  <c r="V65" i="14"/>
  <c r="G66" i="14"/>
  <c r="M66" i="14" s="1"/>
  <c r="I66" i="14"/>
  <c r="K66" i="14"/>
  <c r="O66" i="14"/>
  <c r="Q66" i="14"/>
  <c r="V66" i="14"/>
  <c r="G67" i="14"/>
  <c r="M67" i="14" s="1"/>
  <c r="I67" i="14"/>
  <c r="K67" i="14"/>
  <c r="O67" i="14"/>
  <c r="Q67" i="14"/>
  <c r="V67" i="14"/>
  <c r="G78" i="14"/>
  <c r="M78" i="14" s="1"/>
  <c r="I78" i="14"/>
  <c r="K78" i="14"/>
  <c r="O78" i="14"/>
  <c r="Q78" i="14"/>
  <c r="V78" i="14"/>
  <c r="G80" i="14"/>
  <c r="I80" i="14"/>
  <c r="K80" i="14"/>
  <c r="M80" i="14"/>
  <c r="O80" i="14"/>
  <c r="Q80" i="14"/>
  <c r="V80" i="14"/>
  <c r="G82" i="14"/>
  <c r="M82" i="14" s="1"/>
  <c r="I82" i="14"/>
  <c r="K82" i="14"/>
  <c r="O82" i="14"/>
  <c r="Q82" i="14"/>
  <c r="V82" i="14"/>
  <c r="G84" i="14"/>
  <c r="I84" i="14"/>
  <c r="K84" i="14"/>
  <c r="M84" i="14"/>
  <c r="O84" i="14"/>
  <c r="Q84" i="14"/>
  <c r="V84" i="14"/>
  <c r="G85" i="14"/>
  <c r="M85" i="14" s="1"/>
  <c r="I85" i="14"/>
  <c r="K85" i="14"/>
  <c r="O85" i="14"/>
  <c r="Q85" i="14"/>
  <c r="V85" i="14"/>
  <c r="G87" i="14"/>
  <c r="I87" i="14"/>
  <c r="K87" i="14"/>
  <c r="M87" i="14"/>
  <c r="O87" i="14"/>
  <c r="Q87" i="14"/>
  <c r="G88" i="14"/>
  <c r="I88" i="14"/>
  <c r="K88" i="14"/>
  <c r="M88" i="14"/>
  <c r="O88" i="14"/>
  <c r="Q88" i="14"/>
  <c r="V88" i="14"/>
  <c r="V87" i="14" s="1"/>
  <c r="AE95" i="14"/>
  <c r="AF95" i="14"/>
  <c r="G19" i="13"/>
  <c r="Q8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V9" i="13"/>
  <c r="G12" i="13"/>
  <c r="I12" i="13"/>
  <c r="K12" i="13"/>
  <c r="M12" i="13"/>
  <c r="O12" i="13"/>
  <c r="Q12" i="13"/>
  <c r="V12" i="13"/>
  <c r="V8" i="13" s="1"/>
  <c r="I13" i="13"/>
  <c r="K13" i="13"/>
  <c r="G14" i="13"/>
  <c r="I14" i="13"/>
  <c r="K14" i="13"/>
  <c r="M14" i="13"/>
  <c r="O14" i="13"/>
  <c r="O13" i="13" s="1"/>
  <c r="Q14" i="13"/>
  <c r="Q13" i="13" s="1"/>
  <c r="V14" i="13"/>
  <c r="V13" i="13" s="1"/>
  <c r="G15" i="13"/>
  <c r="AF19" i="13" s="1"/>
  <c r="I15" i="13"/>
  <c r="K15" i="13"/>
  <c r="O15" i="13"/>
  <c r="Q15" i="13"/>
  <c r="V15" i="13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AE19" i="13"/>
  <c r="G20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G10" i="12"/>
  <c r="M10" i="12" s="1"/>
  <c r="I10" i="12"/>
  <c r="K10" i="12"/>
  <c r="O10" i="12"/>
  <c r="Q10" i="12"/>
  <c r="V10" i="12"/>
  <c r="V8" i="12" s="1"/>
  <c r="G12" i="12"/>
  <c r="I12" i="12"/>
  <c r="K12" i="12"/>
  <c r="M12" i="12"/>
  <c r="O12" i="12"/>
  <c r="O11" i="12" s="1"/>
  <c r="Q12" i="12"/>
  <c r="Q11" i="12" s="1"/>
  <c r="V12" i="12"/>
  <c r="V11" i="12" s="1"/>
  <c r="G13" i="12"/>
  <c r="M13" i="12" s="1"/>
  <c r="I13" i="12"/>
  <c r="K13" i="12"/>
  <c r="O13" i="12"/>
  <c r="Q13" i="12"/>
  <c r="V13" i="12"/>
  <c r="G14" i="12"/>
  <c r="I14" i="12"/>
  <c r="K14" i="12"/>
  <c r="K11" i="12" s="1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I11" i="12" s="1"/>
  <c r="K18" i="12"/>
  <c r="O18" i="12"/>
  <c r="Q18" i="12"/>
  <c r="V18" i="12"/>
  <c r="AE20" i="12"/>
  <c r="I20" i="1"/>
  <c r="I19" i="1"/>
  <c r="I18" i="1"/>
  <c r="I17" i="1"/>
  <c r="I16" i="1"/>
  <c r="F46" i="1"/>
  <c r="G23" i="1" s="1"/>
  <c r="G46" i="1"/>
  <c r="G25" i="1" s="1"/>
  <c r="A25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68" i="1" l="1"/>
  <c r="J65" i="1"/>
  <c r="J64" i="1"/>
  <c r="J63" i="1"/>
  <c r="J70" i="1"/>
  <c r="J69" i="1"/>
  <c r="J59" i="1"/>
  <c r="J71" i="1"/>
  <c r="J60" i="1"/>
  <c r="J66" i="1"/>
  <c r="J61" i="1"/>
  <c r="J67" i="1"/>
  <c r="J62" i="1"/>
  <c r="A26" i="1"/>
  <c r="G26" i="1"/>
  <c r="A23" i="1"/>
  <c r="G28" i="1"/>
  <c r="M8" i="14"/>
  <c r="M31" i="14"/>
  <c r="M38" i="14"/>
  <c r="M37" i="14" s="1"/>
  <c r="G31" i="14"/>
  <c r="G29" i="14"/>
  <c r="G13" i="13"/>
  <c r="M15" i="13"/>
  <c r="M13" i="13" s="1"/>
  <c r="M11" i="12"/>
  <c r="M8" i="12"/>
  <c r="G11" i="12"/>
  <c r="AF20" i="12"/>
  <c r="I21" i="1"/>
  <c r="I39" i="1"/>
  <c r="I46" i="1" s="1"/>
  <c r="J72" i="1" l="1"/>
  <c r="G24" i="1"/>
  <c r="A27" i="1" s="1"/>
  <c r="A24" i="1"/>
  <c r="J41" i="1"/>
  <c r="J45" i="1"/>
  <c r="J40" i="1"/>
  <c r="J44" i="1"/>
  <c r="J39" i="1"/>
  <c r="J46" i="1" s="1"/>
  <c r="J43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0A799044-2266-4320-AE88-D328D73112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A376983-F563-490D-84F4-1E221E2E63E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CD075CE5-E00E-498D-B3DB-D6CC826E980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FFA06CD-F22B-491A-B177-25EE03028D2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EE115E05-997C-472E-809E-88CA31E9180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84296E6-47FA-441F-A5CB-EE3A8D36F2A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<sst xmlns="http://schemas.openxmlformats.org/spreadsheetml/2006/main" count="796" uniqueCount="301">
  <si>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</si>
  <si>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</si>
  <si>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</si>
  <si>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</si>
  <si>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</si>
  <si>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</si>
  <si>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</si>
  <si>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</si>
  <si>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</si>
  <si>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</si>
  <si>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</si>
  <si>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</si>
  <si>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</si>
  <si>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</si>
  <si>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</si>
  <si>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</si>
  <si>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</si>
  <si>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</si>
  <si>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</si>
  <si>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</si>
  <si>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</si>
  <si>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</si>
  <si>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</si>
  <si>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</si>
  <si>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</si>
  <si>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</si>
  <si>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</si>
  <si>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</si>
  <si>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</si>
  <si>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</si>
  <si>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</si>
  <si>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</si>
  <si>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</si>
  <si>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</si>
  <si>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</si>
  <si>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</si>
  <si>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</si>
  <si>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</si>
  <si>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</si>
  <si>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</si>
  <si>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</si>
  <si>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</si>
  <si>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</si>
  <si>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2024-02-14</t>
  </si>
  <si>
    <t>Rekonstrukce kontejnerového stání</t>
  </si>
  <si>
    <t>Stavba</t>
  </si>
  <si>
    <t>Ostatní a vedlejší náklady</t>
  </si>
  <si>
    <t>VRN</t>
  </si>
  <si>
    <t>Vedlejší rozpočtové náklady</t>
  </si>
  <si>
    <t>Stavební objekt</t>
  </si>
  <si>
    <t>01</t>
  </si>
  <si>
    <t>Zastřešení kontejnerového stání, ul. Nálepkova</t>
  </si>
  <si>
    <t>Bourací práce</t>
  </si>
  <si>
    <t>02</t>
  </si>
  <si>
    <t>Zemní a stavební práce</t>
  </si>
  <si>
    <t>Celkem za stavbu</t>
  </si>
  <si>
    <t>CZK</t>
  </si>
  <si>
    <t>#POPS</t>
  </si>
  <si>
    <t>Popis stavby: 2024-02-14 - Rekonstrukce kontejnerového stání</t>
  </si>
  <si>
    <t>#POPO</t>
  </si>
  <si>
    <t>Popis objektu: 01 - Zastřešení kontejnerového stání, ul. Nálepkova</t>
  </si>
  <si>
    <t>#POPR</t>
  </si>
  <si>
    <t>Popis rozpočtu: 01 - Bourací práce</t>
  </si>
  <si>
    <t>Popis rozpočtu: 02 - Zemní a stavební práce</t>
  </si>
  <si>
    <t>Popis objektu: VRN - Vedlejší rozpočtové náklady</t>
  </si>
  <si>
    <t>Popis rozpočtu: VRN - Vedlejší rozpočtové náklady</t>
  </si>
  <si>
    <t>Rekapitulace dílů</t>
  </si>
  <si>
    <t>Typ dílu</t>
  </si>
  <si>
    <t>1</t>
  </si>
  <si>
    <t>Zemní práce</t>
  </si>
  <si>
    <t>191</t>
  </si>
  <si>
    <t>Souvrství zelené střechy</t>
  </si>
  <si>
    <t>2</t>
  </si>
  <si>
    <t>Základy a zvláštní zakládání</t>
  </si>
  <si>
    <t>5</t>
  </si>
  <si>
    <t>Komunikace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</si>
  <si>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</si>
  <si>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</si>
  <si>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</si>
  <si>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</si>
  <si>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</si>
  <si>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</si>
  <si>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764</t>
  </si>
  <si>
    <t>Konstrukce klempířské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</si>
  <si>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</si>
  <si>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</si>
  <si>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</si>
  <si>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</si>
  <si>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</si>
  <si>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</si>
  <si>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</si>
  <si>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</si>
  <si>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</si>
  <si>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</si>
  <si>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</si>
  <si>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</si>
  <si>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</si>
  <si>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</si>
  <si>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</si>
  <si>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</si>
  <si>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</si>
  <si>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</si>
  <si>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</si>
  <si>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</si>
  <si>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</si>
  <si>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</si>
  <si>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</si>
  <si>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</si>
  <si>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</si>
  <si>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</si>
  <si>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</si>
  <si>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</si>
  <si>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</si>
  <si>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</si>
  <si>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</si>
  <si>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</si>
  <si>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</si>
  <si>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</si>
  <si>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</si>
  <si>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</si>
  <si>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</si>
  <si>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</si>
  <si>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</si>
  <si>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 R</t>
  </si>
  <si>
    <t>Zařízení staveniště</t>
  </si>
  <si>
    <t>Soubor</t>
  </si>
  <si>
    <t>RTS 24/ I</t>
  </si>
  <si>
    <t>Indiv</t>
  </si>
  <si>
    <t>Běžná</t>
  </si>
  <si>
    <t>POL99_2</t>
  </si>
  <si>
    <t>005123 R</t>
  </si>
  <si>
    <t>Územní vlivy</t>
  </si>
  <si>
    <t>POL99_1</t>
  </si>
  <si>
    <t>005211080R</t>
  </si>
  <si>
    <t>Bezpečnostní a hygienická opatření na staveništi</t>
  </si>
  <si>
    <t>00523  R</t>
  </si>
  <si>
    <t>Zkoušky a revize</t>
  </si>
  <si>
    <t>005241010R</t>
  </si>
  <si>
    <t>Dokumentace skutečného provedení</t>
  </si>
  <si>
    <t>0052410R</t>
  </si>
  <si>
    <t>Výrobní  dokumentace</t>
  </si>
  <si>
    <t>Vlastní</t>
  </si>
  <si>
    <t>005211010R</t>
  </si>
  <si>
    <t>Předání a převzetí staveniště</t>
  </si>
  <si>
    <t>005241020R</t>
  </si>
  <si>
    <t xml:space="preserve">Geodetické zaměření skutečného provedení  </t>
  </si>
  <si>
    <t>004112R</t>
  </si>
  <si>
    <t>Autorský dozor</t>
  </si>
  <si>
    <t xml:space="preserve">hod   </t>
  </si>
  <si>
    <t>POL99_8</t>
  </si>
  <si>
    <t>SUM</t>
  </si>
  <si>
    <t>END</t>
  </si>
  <si>
    <t>Položkový soupis prací a dodávek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</si>
  <si>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</si>
  <si>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</si>
  <si>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</si>
  <si>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</si>
  <si>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</si>
  <si>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</si>
  <si>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</si>
  <si>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</si>
  <si>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pro osazení zemních vrutů : 8*(0,4*0,4)</t>
  </si>
  <si>
    <t>VV</t>
  </si>
  <si>
    <t>113107305R00</t>
  </si>
  <si>
    <t>Odstranění podkladů nebo krytů z kameniva těženého, v ploše jednotlivě do 50 m2, tloušťka vrstvy 50 mm</t>
  </si>
  <si>
    <t>979081111R00</t>
  </si>
  <si>
    <t>Odvoz suti a vybouraných hmot na skládku do 1 km</t>
  </si>
  <si>
    <t>t</t>
  </si>
  <si>
    <t>801-3</t>
  </si>
  <si>
    <t>Přesun suti</t>
  </si>
  <si>
    <t>POL8_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</si>
  <si>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</si>
  <si>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</si>
  <si>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</si>
  <si>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</si>
  <si>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979990103R00</t>
  </si>
  <si>
    <t>Poplatek za skládku beton do 30x30 cm, skupina 17 01 01 z Katalogu odpadů</t>
  </si>
  <si>
    <t>RTS 23/ II</t>
  </si>
  <si>
    <t>191-01</t>
  </si>
  <si>
    <t>Uložení folie proti prorůstání kořenů včetně její dodávky</t>
  </si>
  <si>
    <t>191-02</t>
  </si>
  <si>
    <t>Uložení vrstvy geotextilie včetně její dodávky</t>
  </si>
  <si>
    <t>191-03</t>
  </si>
  <si>
    <t>Provedení hydroakumulační vrstvy z Aquadesku včetně její dodávky</t>
  </si>
  <si>
    <t>191-04</t>
  </si>
  <si>
    <t>Provedení vegetační vrstvy ze substrátu tl. 50 mm, včetně dodávky substrátu</t>
  </si>
  <si>
    <t>191-05</t>
  </si>
  <si>
    <t>Uložení Al dělících lišt včetně dodávky lišt</t>
  </si>
  <si>
    <t>m</t>
  </si>
  <si>
    <t>191-06</t>
  </si>
  <si>
    <t>Položení rozchodníkové vegetační rohože vč. její dodávky</t>
  </si>
  <si>
    <t>191-07</t>
  </si>
  <si>
    <t>Uložení praných oblázků včetně jejich dodávky</t>
  </si>
  <si>
    <t>191-09</t>
  </si>
  <si>
    <t>Přesun hmot na zelenou střechu</t>
  </si>
  <si>
    <t>kpl</t>
  </si>
  <si>
    <t>2751710Rx1</t>
  </si>
  <si>
    <t>Zavrtání zemního vrutu vč. dodávky vrutu, specifikace dle PD</t>
  </si>
  <si>
    <t>kus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</si>
  <si>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</si>
  <si>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</si>
  <si>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</si>
  <si>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lokální zpětné kladení zámkové dlažby okolo zemních vrutů : 8*((0,3*0,4)+(0,1*0,3))</t>
  </si>
  <si>
    <t>941955003R00</t>
  </si>
  <si>
    <t>Lešení lehké pracovní pomocné pomocné, o výšce lešeňové podlahy přes 1,9 do 2,5 m</t>
  </si>
  <si>
    <t>800-3</t>
  </si>
  <si>
    <t>9419411Rx0</t>
  </si>
  <si>
    <t>Zdvihací mechanismy</t>
  </si>
  <si>
    <t>hod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</si>
  <si>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</si>
  <si>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</si>
  <si>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801-1</t>
  </si>
  <si>
    <t>staveniště : 50</t>
  </si>
  <si>
    <t>998014011R00</t>
  </si>
  <si>
    <t>Přesun hmot, budovy mont. jednopodl. s pláštěm</t>
  </si>
  <si>
    <t>Přesun hmot</t>
  </si>
  <si>
    <t>POL7_</t>
  </si>
  <si>
    <t>76471521Rx0</t>
  </si>
  <si>
    <t>Krytina z Pz plechů, trapéz 40/226 mm, na ocel</t>
  </si>
  <si>
    <t>skladba C; trapézový plech : 5,6*6,0</t>
  </si>
  <si>
    <t>76471531Rx0</t>
  </si>
  <si>
    <t>D+M pojistná výpusť pro přebytek vody (dle pohled zadní)</t>
  </si>
  <si>
    <t>998764201R00</t>
  </si>
  <si>
    <t>Přesun hmot pro konstrukce klempířské v objektech výšky do 6 m</t>
  </si>
  <si>
    <t>800-764</t>
  </si>
  <si>
    <t>50 m vodorovně</t>
  </si>
  <si>
    <t>767995101R00</t>
  </si>
  <si>
    <t>Výroba a montáž atypických kovovových doplňků staveb hmotnosti do 5 kg</t>
  </si>
  <si>
    <t>kg</t>
  </si>
  <si>
    <t>800-767</t>
  </si>
  <si>
    <t>B09; RD10, d=3,19 m (hmotnost cca 1,5 kg/m) : 3,190611*1,5</t>
  </si>
  <si>
    <t>B17-B23; RD10, d=3,19 m (hmotnost cca 1,5 kg/m) : 7*(3,190611*1,5)</t>
  </si>
  <si>
    <t>konstrukce (lana, aj.) pro popínavky : 18*(3,2*1,5)</t>
  </si>
  <si>
    <t>767995102R00</t>
  </si>
  <si>
    <t>Výroba a montáž atypických kovovových doplňků staveb hmotnosti přes 5 do 10 kg</t>
  </si>
  <si>
    <t>B25; IPE 180, d=0,3m (hmotnost IPE 180 je 18,8 kg/m) : 0,3*18,8</t>
  </si>
  <si>
    <t>B26; IPE 180, d=0,3m (hmotnost IPE 180 je 18,8 kg/m) : 0,3*18,8</t>
  </si>
  <si>
    <t>B27; IPE 180, d=0,3m (hmotnost IPE 180 je 18,8 kg/m) : 0,3*18,8</t>
  </si>
  <si>
    <t>B28; IPE 180, d=0,3m (hmotnost IPE 180 je 18,8 kg/m) : 0,3*18,8</t>
  </si>
  <si>
    <t>767995104R00</t>
  </si>
  <si>
    <t>Výroba a montáž atypických kovovových doplňků staveb hmotnosti přes 20 do 50 kg</t>
  </si>
  <si>
    <t>B01; tr. 114,3x4mm, d=2,7m (hmotnost je 10,9 kg/m) : 2,7*10,9</t>
  </si>
  <si>
    <t>B02; tr. 114,3x4mm, d=2,7m (hmotnost je 10,9 kg/m) : 2,7*10,9</t>
  </si>
  <si>
    <t>B03; tr. 114,3x4mm, d=2,7m (hmotnost je 10,9 kg/m) : 2,7*10,9</t>
  </si>
  <si>
    <t>B04; tr. 114,3x4mm, d=2,7m (hmotnost je 10,9 kg/m) : 2,7*10,9</t>
  </si>
  <si>
    <t>B05; tr. 114,3x4mm, d=2,7m (hmotnost je 10,9 kg/m) : 2,7*10,9</t>
  </si>
  <si>
    <t>B06; tr. 114,3x4mm, d=2,7m (hmotnost je 10,9 kg/m) : 2,7*10,9</t>
  </si>
  <si>
    <t>B07; tr. 114,3x4mm, d=2,7m (hmotnost je 10,9 kg/m) : 2,7*10,9</t>
  </si>
  <si>
    <t>B08; tr. 114,3x4mm, d=2,7m (hmotnost je 10,9 kg/m) : 2,7*10,9</t>
  </si>
  <si>
    <t>767995105R00</t>
  </si>
  <si>
    <t>Výroba a montáž atypických kovovových doplňků staveb hmotnosti přes 50 do 100 kg</t>
  </si>
  <si>
    <t>B12; IPE 180, d=5,3m (hmotnost IPE 180 je 18,8 kg/m) : 5,3*18,8</t>
  </si>
  <si>
    <t>B14; IPE 180, d=5,3m (hmotnost IPE 180 je 18,8 kg/m) : 5,3*18,8</t>
  </si>
  <si>
    <t>B15; IPE 180, d=4,8m (hmotnost IPE 180 je 18,8 kg/m) : 4,8*18,8</t>
  </si>
  <si>
    <t>B16; IPE 180, d=4,8m (hmotnost IPE 180 je 18,8 kg/m) : 4,8*18,8</t>
  </si>
  <si>
    <t>plechová vana, plech tl. 2 mm : 0,44*0,002*(6*2+5,6*2)*7850</t>
  </si>
  <si>
    <t>767995106R00</t>
  </si>
  <si>
    <t>Výroba a montáž atypických kovovových doplňků staveb hmotnosti přes 100 do 250 kg</t>
  </si>
  <si>
    <t>B10; IPE 180, d=5,4m (hmotnost IPE 180 je 18,8 kg/m) : 5,4*18,8</t>
  </si>
  <si>
    <t>B11; IPE 180, d=5,4m (hmotnost IPE 180 je 18,8 kg/m) : 5,4*18,8</t>
  </si>
  <si>
    <t>7679961Rx0</t>
  </si>
  <si>
    <t>Zpětné osazení poštovní schránky (včetně spodní stavby)</t>
  </si>
  <si>
    <t>sada</t>
  </si>
  <si>
    <t>7679962Rx0</t>
  </si>
  <si>
    <t>Zpětné osazení lavičky (včetně spodní stavby)</t>
  </si>
  <si>
    <t>13482710R</t>
  </si>
  <si>
    <t>Tyč ocelová válcovaná za tepla průřez: IPE; značka: S235JR (1.0038); h = 180 mm; b = 91 mm; s = 5,3 mm; t = 8,0 mm</t>
  </si>
  <si>
    <t>SPCM</t>
  </si>
  <si>
    <t>Specifikace</t>
  </si>
  <si>
    <t>POL3_</t>
  </si>
  <si>
    <t>B10; IPE 180, d=5,4m (hmotnost IPE 180 je 18,8 kg/m) : 5,4*18,8/1000*1,05</t>
  </si>
  <si>
    <t>B11; IPE 180, d=5,4m (hmotnost IPE 180 je 18,8 kg/m) : 5,4*18,8/1000*1,05</t>
  </si>
  <si>
    <t>B12; IPE 180, d=5,3m (hmotnost IPE 180 je 18,8 kg/m) : 5,3*18,8/1000*1,05</t>
  </si>
  <si>
    <t>B14; IPE 180, d=5,3m (hmotnost IPE 180 je 18,8 kg/m) : 5,3*18,8/1000*1,05</t>
  </si>
  <si>
    <t>B15; IPE 180, d=4,8m (hmotnost IPE 180 je 18,8 kg/m) : 4,8*18,8/1000*1,05</t>
  </si>
  <si>
    <t>B16; IPE 180, d=4,8m (hmotnost IPE 180 je 18,8 kg/m) : 4,8*18,8/1000*1,05</t>
  </si>
  <si>
    <t>B25; IPE 180, d=0,3m (hmotnost IPE 180 je 18,8 kg/m) : 0,3*18,8/1000*1,05</t>
  </si>
  <si>
    <t>B26; IPE 180, d=0,3m (hmotnost IPE 180 je 18,8 kg/m) : 0,3*18,8/1000*1,05</t>
  </si>
  <si>
    <t>B27; IPE 180, d=0,3m (hmotnost IPE 180 je 18,8 kg/m) : 0,3*18,8/1000*1,05</t>
  </si>
  <si>
    <t>B28; IPE 180, d=0,3m (hmotnost IPE 180 je 18,8 kg/m) : 0,3*18,8/1000*1,05</t>
  </si>
  <si>
    <t>13814211R</t>
  </si>
  <si>
    <t>Výrobek plochý ocelový s povlakem - plech; hladký; tl = 2,00 mm; povrchová úprava: pozink</t>
  </si>
  <si>
    <t>plechová vana, plech tl. 2 mm : (0,44*0,002*(6*2+5,6*2)*7850)/1000*1,05</t>
  </si>
  <si>
    <t>14130880R</t>
  </si>
  <si>
    <t>Trubka ocelová bezešvá; hladká; materiál: uhlíková ocel; značka: 11 353 (SPT360); de = 114,0 mm; tl. stěny = 4,0 mm; povrchová úprava: vnější a vnitřní povrch okujený</t>
  </si>
  <si>
    <t>B01-B08; tr. 114,3x4mm, d=2,7 m : (2,7*8)*1,1</t>
  </si>
  <si>
    <t>5534381x</t>
  </si>
  <si>
    <t>Táhlo ztužovací, drát d 10 mm, délka cca 3,19 m, vč. příslušenství (utahovadla, navařovací oka, aj.)</t>
  </si>
  <si>
    <t>B09, B17-B23 : 1+7</t>
  </si>
  <si>
    <t>5534382x</t>
  </si>
  <si>
    <t>Konstrukce (lano, aj.) pro popínavky</t>
  </si>
  <si>
    <t>998767201R00</t>
  </si>
  <si>
    <t>Přesun hmot pro kovové stavební doplňk. konstrukce v objektech výšky do 6 m</t>
  </si>
  <si>
    <t>783122210R00</t>
  </si>
  <si>
    <t>Nátěry ocelových konstrukcí syntetické A - ocelová konstrukce těžká, jednonásobné + 2x email</t>
  </si>
  <si>
    <t>800-783</t>
  </si>
  <si>
    <t>na vzduchu schnoucí</t>
  </si>
  <si>
    <t>prvky B01-B08, plocha cca 0,37 m2 na 1 mb délky sloupu : (8*2,7)*0,37</t>
  </si>
  <si>
    <t>prvky B10-B16, B25-28, plocha cca 0,715 m2 na 1 mb délky IPE : ((2*5,4)+(2*5,3)+(2*4,8)+(4*0,3))*0,715</t>
  </si>
  <si>
    <t>prvky B9, B17-23, předpoklad : (8*3,19)*0,1</t>
  </si>
  <si>
    <t>plechová vana : 0,44*(6*2+5,6*2)+(0,18+0,15)*(6*2+5,6*2)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</si>
</sst>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7" fillId="0" borderId="0" xfId="0" quotePrefix="1" applyNumberFormat="1" applyFont="1" applyAlignment="1">
      <alignment horizontal="left" vertical="top" wrapText="1"/>
    </xf>
    <xf numFmtId="0" fontId="18" fillId="0" borderId="0" xfId="0" applyFont="1" applyAlignment="1">
      <alignment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16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ksL/YzdMyVP8tCDQPRSSkrVfDWCGfWIvfD6lyOQoHgmevgBMS3ouE8zzLszSHlsbDxKunriXbQdX2SZ8sDDXhg==" saltValue="r+eDT1DiiLOoZeeMrJH5J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22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/>
      <c r="E5" s="224"/>
      <c r="F5" s="224"/>
      <c r="G5" s="22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SUMIF(F59:F71,A16,I59:I71)+SUMIF(F59:F71,"PSU",I59:I71)</f>
        <v>0</v>
      </c>
      <c r="J16" s="209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SUMIF(F59:F71,A17,I59:I71)</f>
        <v>0</v>
      </c>
      <c r="J17" s="209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SUMIF(F59:F71,A18,I59:I71)</f>
        <v>0</v>
      </c>
      <c r="J18" s="209"/>
    </row>
    <row r="19" spans="1:10" ht="23.25" customHeight="1" x14ac:dyDescent="0.2">
      <c r="A19" s="138" t="s">
        <v>91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SUMIF(F59:F71,A19,I59:I71)</f>
        <v>0</v>
      </c>
      <c r="J19" s="209"/>
    </row>
    <row r="20" spans="1:10" ht="23.25" customHeight="1" x14ac:dyDescent="0.2">
      <c r="A20" s="138" t="s">
        <v>92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SUMIF(F59:F71,A20,I59:I71)</f>
        <v>0</v>
      </c>
      <c r="J20" s="209"/>
    </row>
    <row r="21" spans="1:10" ht="23.25" customHeight="1" x14ac:dyDescent="0.2">
      <c r="A21" s="2"/>
      <c r="B21" s="48" t="s">
        <v>29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13">
        <f>ZakladDPHSniVypocet+ZakladDPHZaklVypocet</f>
        <v>0</v>
      </c>
      <c r="H28" s="213"/>
      <c r="I28" s="21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2">
        <f>A27</f>
        <v>0</v>
      </c>
      <c r="H29" s="212"/>
      <c r="I29" s="212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7"/>
      <c r="D39" s="197"/>
      <c r="E39" s="197"/>
      <c r="F39" s="98">
        <f>'VRN VRN Naklady'!AE20+'01 01 Pol'!AE19+'01 02 Pol'!AE95</f>
        <v>0</v>
      </c>
      <c r="G39" s="99">
        <f>'VRN VRN Naklady'!AF20+'01 01 Pol'!AF19+'01 02 Pol'!AF95</f>
        <v>0</v>
      </c>
      <c r="H39" s="100">
        <f t="shared" ref="H39:H45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201" t="s">
        <v>46</v>
      </c>
      <c r="D40" s="201"/>
      <c r="E40" s="201"/>
      <c r="F40" s="103">
        <f>'VRN VRN Naklady'!AE20</f>
        <v>0</v>
      </c>
      <c r="G40" s="104">
        <f>'VRN VRN Naklady'!AF20</f>
        <v>0</v>
      </c>
      <c r="H40" s="104">
        <f t="shared" si="1"/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47</v>
      </c>
      <c r="C41" s="197" t="s">
        <v>48</v>
      </c>
      <c r="D41" s="197"/>
      <c r="E41" s="197"/>
      <c r="F41" s="107">
        <f>'VRN VRN Naklady'!AE20</f>
        <v>0</v>
      </c>
      <c r="G41" s="100">
        <f>'VRN VRN Naklady'!AF20</f>
        <v>0</v>
      </c>
      <c r="H41" s="100">
        <f t="shared" si="1"/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/>
      <c r="C42" s="201" t="s">
        <v>49</v>
      </c>
      <c r="D42" s="201"/>
      <c r="E42" s="201"/>
      <c r="F42" s="103"/>
      <c r="G42" s="104"/>
      <c r="H42" s="104">
        <f t="shared" si="1"/>
        <v>0</v>
      </c>
      <c r="I42" s="104"/>
      <c r="J42" s="105"/>
    </row>
    <row r="43" spans="1:10" ht="25.5" customHeight="1" x14ac:dyDescent="0.2">
      <c r="A43" s="87">
        <v>2</v>
      </c>
      <c r="B43" s="102" t="s">
        <v>50</v>
      </c>
      <c r="C43" s="201" t="s">
        <v>51</v>
      </c>
      <c r="D43" s="201"/>
      <c r="E43" s="201"/>
      <c r="F43" s="103">
        <f>'01 01 Pol'!AE19+'01 02 Pol'!AE95</f>
        <v>0</v>
      </c>
      <c r="G43" s="104">
        <f>'01 01 Pol'!AF19+'01 02 Pol'!AF95</f>
        <v>0</v>
      </c>
      <c r="H43" s="104">
        <f t="shared" si="1"/>
        <v>0</v>
      </c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50</v>
      </c>
      <c r="C44" s="197" t="s">
        <v>52</v>
      </c>
      <c r="D44" s="197"/>
      <c r="E44" s="197"/>
      <c r="F44" s="107">
        <f>'01 01 Pol'!AE19</f>
        <v>0</v>
      </c>
      <c r="G44" s="100">
        <f>'01 01 Pol'!AF19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>
        <v>3</v>
      </c>
      <c r="B45" s="106" t="s">
        <v>53</v>
      </c>
      <c r="C45" s="197" t="s">
        <v>54</v>
      </c>
      <c r="D45" s="197"/>
      <c r="E45" s="197"/>
      <c r="F45" s="107">
        <f>'01 02 Pol'!AE95</f>
        <v>0</v>
      </c>
      <c r="G45" s="100">
        <f>'01 02 Pol'!AF95</f>
        <v>0</v>
      </c>
      <c r="H45" s="100">
        <f t="shared" si="1"/>
        <v>0</v>
      </c>
      <c r="I45" s="100">
        <f>F45+G45+H45</f>
        <v>0</v>
      </c>
      <c r="J45" s="101" t="str">
        <f>IF(CenaCelkemVypocet=0,"",I45/CenaCelkemVypocet*100)</f>
        <v/>
      </c>
    </row>
    <row r="46" spans="1:10" ht="25.5" customHeight="1" x14ac:dyDescent="0.2">
      <c r="A46" s="87"/>
      <c r="B46" s="198" t="s">
        <v>55</v>
      </c>
      <c r="C46" s="199"/>
      <c r="D46" s="199"/>
      <c r="E46" s="200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61</v>
      </c>
      <c r="B51" t="s">
        <v>63</v>
      </c>
    </row>
    <row r="52" spans="1:10" x14ac:dyDescent="0.2">
      <c r="A52" t="s">
        <v>59</v>
      </c>
      <c r="B52" t="s">
        <v>64</v>
      </c>
    </row>
    <row r="53" spans="1:10" x14ac:dyDescent="0.2">
      <c r="A53" t="s">
        <v>61</v>
      </c>
      <c r="B53" t="s">
        <v>65</v>
      </c>
    </row>
    <row r="56" spans="1:10" ht="15.75" x14ac:dyDescent="0.25">
      <c r="B56" s="119" t="s">
        <v>66</v>
      </c>
    </row>
    <row r="58" spans="1:10" ht="25.5" customHeight="1" x14ac:dyDescent="0.2">
      <c r="A58" s="121"/>
      <c r="B58" s="124" t="s">
        <v>17</v>
      </c>
      <c r="C58" s="124" t="s">
        <v>5</v>
      </c>
      <c r="D58" s="125"/>
      <c r="E58" s="125"/>
      <c r="F58" s="126" t="s">
        <v>67</v>
      </c>
      <c r="G58" s="126"/>
      <c r="H58" s="126"/>
      <c r="I58" s="126" t="s">
        <v>29</v>
      </c>
      <c r="J58" s="126" t="s">
        <v>0</v>
      </c>
    </row>
    <row r="59" spans="1:10" ht="36.75" customHeight="1" x14ac:dyDescent="0.2">
      <c r="A59" s="122"/>
      <c r="B59" s="127" t="s">
        <v>68</v>
      </c>
      <c r="C59" s="195" t="s">
        <v>69</v>
      </c>
      <c r="D59" s="196"/>
      <c r="E59" s="196"/>
      <c r="F59" s="134" t="s">
        <v>24</v>
      </c>
      <c r="G59" s="135"/>
      <c r="H59" s="135"/>
      <c r="I59" s="135">
        <f>'01 01 Pol'!G8</f>
        <v>0</v>
      </c>
      <c r="J59" s="131" t="str">
        <f>IF(I72=0,"",I59/I72*100)</f>
        <v/>
      </c>
    </row>
    <row r="60" spans="1:10" ht="36.75" customHeight="1" x14ac:dyDescent="0.2">
      <c r="A60" s="122"/>
      <c r="B60" s="127" t="s">
        <v>70</v>
      </c>
      <c r="C60" s="195" t="s">
        <v>71</v>
      </c>
      <c r="D60" s="196"/>
      <c r="E60" s="196"/>
      <c r="F60" s="134" t="s">
        <v>24</v>
      </c>
      <c r="G60" s="135"/>
      <c r="H60" s="135"/>
      <c r="I60" s="135">
        <f>'01 02 Pol'!G8</f>
        <v>0</v>
      </c>
      <c r="J60" s="131" t="str">
        <f>IF(I72=0,"",I60/I72*100)</f>
        <v/>
      </c>
    </row>
    <row r="61" spans="1:10" ht="36.75" customHeight="1" x14ac:dyDescent="0.2">
      <c r="A61" s="122"/>
      <c r="B61" s="127" t="s">
        <v>72</v>
      </c>
      <c r="C61" s="195" t="s">
        <v>73</v>
      </c>
      <c r="D61" s="196"/>
      <c r="E61" s="196"/>
      <c r="F61" s="134" t="s">
        <v>24</v>
      </c>
      <c r="G61" s="135"/>
      <c r="H61" s="135"/>
      <c r="I61" s="135">
        <f>'01 02 Pol'!G17</f>
        <v>0</v>
      </c>
      <c r="J61" s="131" t="str">
        <f>IF(I72=0,"",I61/I72*100)</f>
        <v/>
      </c>
    </row>
    <row r="62" spans="1:10" ht="36.75" customHeight="1" x14ac:dyDescent="0.2">
      <c r="A62" s="122"/>
      <c r="B62" s="127" t="s">
        <v>74</v>
      </c>
      <c r="C62" s="195" t="s">
        <v>75</v>
      </c>
      <c r="D62" s="196"/>
      <c r="E62" s="196"/>
      <c r="F62" s="134" t="s">
        <v>24</v>
      </c>
      <c r="G62" s="135"/>
      <c r="H62" s="135"/>
      <c r="I62" s="135">
        <f>'01 02 Pol'!G19</f>
        <v>0</v>
      </c>
      <c r="J62" s="131" t="str">
        <f>IF(I72=0,"",I62/I72*100)</f>
        <v/>
      </c>
    </row>
    <row r="63" spans="1:10" ht="36.75" customHeight="1" x14ac:dyDescent="0.2">
      <c r="A63" s="122"/>
      <c r="B63" s="127" t="s">
        <v>76</v>
      </c>
      <c r="C63" s="195" t="s">
        <v>77</v>
      </c>
      <c r="D63" s="196"/>
      <c r="E63" s="196"/>
      <c r="F63" s="134" t="s">
        <v>24</v>
      </c>
      <c r="G63" s="135"/>
      <c r="H63" s="135"/>
      <c r="I63" s="135">
        <f>'01 02 Pol'!G23</f>
        <v>0</v>
      </c>
      <c r="J63" s="131" t="str">
        <f>IF(I72=0,"",I63/I72*100)</f>
        <v/>
      </c>
    </row>
    <row r="64" spans="1:10" ht="36.75" customHeight="1" x14ac:dyDescent="0.2">
      <c r="A64" s="122"/>
      <c r="B64" s="127" t="s">
        <v>78</v>
      </c>
      <c r="C64" s="195" t="s">
        <v>79</v>
      </c>
      <c r="D64" s="196"/>
      <c r="E64" s="196"/>
      <c r="F64" s="134" t="s">
        <v>24</v>
      </c>
      <c r="G64" s="135"/>
      <c r="H64" s="135"/>
      <c r="I64" s="135">
        <f>'01 02 Pol'!G26</f>
        <v>0</v>
      </c>
      <c r="J64" s="131" t="str">
        <f>IF(I72=0,"",I64/I72*100)</f>
        <v/>
      </c>
    </row>
    <row r="65" spans="1:10" ht="36.75" customHeight="1" x14ac:dyDescent="0.2">
      <c r="A65" s="122"/>
      <c r="B65" s="127" t="s">
        <v>80</v>
      </c>
      <c r="C65" s="195" t="s">
        <v>81</v>
      </c>
      <c r="D65" s="196"/>
      <c r="E65" s="196"/>
      <c r="F65" s="134" t="s">
        <v>24</v>
      </c>
      <c r="G65" s="135"/>
      <c r="H65" s="135"/>
      <c r="I65" s="135">
        <f>'01 02 Pol'!G29</f>
        <v>0</v>
      </c>
      <c r="J65" s="131" t="str">
        <f>IF(I72=0,"",I65/I72*100)</f>
        <v/>
      </c>
    </row>
    <row r="66" spans="1:10" ht="36.75" customHeight="1" x14ac:dyDescent="0.2">
      <c r="A66" s="122"/>
      <c r="B66" s="127" t="s">
        <v>82</v>
      </c>
      <c r="C66" s="195" t="s">
        <v>83</v>
      </c>
      <c r="D66" s="196"/>
      <c r="E66" s="196"/>
      <c r="F66" s="134" t="s">
        <v>25</v>
      </c>
      <c r="G66" s="135"/>
      <c r="H66" s="135"/>
      <c r="I66" s="135">
        <f>'01 02 Pol'!G31</f>
        <v>0</v>
      </c>
      <c r="J66" s="131" t="str">
        <f>IF(I72=0,"",I66/I72*100)</f>
        <v/>
      </c>
    </row>
    <row r="67" spans="1:10" ht="36.75" customHeight="1" x14ac:dyDescent="0.2">
      <c r="A67" s="122"/>
      <c r="B67" s="127" t="s">
        <v>84</v>
      </c>
      <c r="C67" s="195" t="s">
        <v>85</v>
      </c>
      <c r="D67" s="196"/>
      <c r="E67" s="196"/>
      <c r="F67" s="134" t="s">
        <v>25</v>
      </c>
      <c r="G67" s="135"/>
      <c r="H67" s="135"/>
      <c r="I67" s="135">
        <f>'01 02 Pol'!G37</f>
        <v>0</v>
      </c>
      <c r="J67" s="131" t="str">
        <f>IF(I72=0,"",I67/I72*100)</f>
        <v/>
      </c>
    </row>
    <row r="68" spans="1:10" ht="36.75" customHeight="1" x14ac:dyDescent="0.2">
      <c r="A68" s="122"/>
      <c r="B68" s="127" t="s">
        <v>86</v>
      </c>
      <c r="C68" s="195" t="s">
        <v>87</v>
      </c>
      <c r="D68" s="196"/>
      <c r="E68" s="196"/>
      <c r="F68" s="134" t="s">
        <v>25</v>
      </c>
      <c r="G68" s="135"/>
      <c r="H68" s="135"/>
      <c r="I68" s="135">
        <f>'01 02 Pol'!G87</f>
        <v>0</v>
      </c>
      <c r="J68" s="131" t="str">
        <f>IF(I72=0,"",I68/I72*100)</f>
        <v/>
      </c>
    </row>
    <row r="69" spans="1:10" ht="36.75" customHeight="1" x14ac:dyDescent="0.2">
      <c r="A69" s="122"/>
      <c r="B69" s="127" t="s">
        <v>88</v>
      </c>
      <c r="C69" s="195" t="s">
        <v>89</v>
      </c>
      <c r="D69" s="196"/>
      <c r="E69" s="196"/>
      <c r="F69" s="134" t="s">
        <v>90</v>
      </c>
      <c r="G69" s="135"/>
      <c r="H69" s="135"/>
      <c r="I69" s="135">
        <f>'01 01 Pol'!G13</f>
        <v>0</v>
      </c>
      <c r="J69" s="131" t="str">
        <f>IF(I72=0,"",I69/I72*100)</f>
        <v/>
      </c>
    </row>
    <row r="70" spans="1:10" ht="36.75" customHeight="1" x14ac:dyDescent="0.2">
      <c r="A70" s="122"/>
      <c r="B70" s="127" t="s">
        <v>91</v>
      </c>
      <c r="C70" s="195" t="s">
        <v>27</v>
      </c>
      <c r="D70" s="196"/>
      <c r="E70" s="196"/>
      <c r="F70" s="134" t="s">
        <v>91</v>
      </c>
      <c r="G70" s="135"/>
      <c r="H70" s="135"/>
      <c r="I70" s="135">
        <f>'VRN VRN Naklady'!G8</f>
        <v>0</v>
      </c>
      <c r="J70" s="131" t="str">
        <f>IF(I72=0,"",I70/I72*100)</f>
        <v/>
      </c>
    </row>
    <row r="71" spans="1:10" ht="36.75" customHeight="1" x14ac:dyDescent="0.2">
      <c r="A71" s="122"/>
      <c r="B71" s="127" t="s">
        <v>92</v>
      </c>
      <c r="C71" s="195" t="s">
        <v>28</v>
      </c>
      <c r="D71" s="196"/>
      <c r="E71" s="196"/>
      <c r="F71" s="134" t="s">
        <v>92</v>
      </c>
      <c r="G71" s="135"/>
      <c r="H71" s="135"/>
      <c r="I71" s="135">
        <f>'VRN VRN Naklady'!G11</f>
        <v>0</v>
      </c>
      <c r="J71" s="131" t="str">
        <f>IF(I72=0,"",I71/I72*100)</f>
        <v/>
      </c>
    </row>
    <row r="72" spans="1:10" ht="25.5" customHeight="1" x14ac:dyDescent="0.2">
      <c r="A72" s="123"/>
      <c r="B72" s="128" t="s">
        <v>1</v>
      </c>
      <c r="C72" s="129"/>
      <c r="D72" s="130"/>
      <c r="E72" s="130"/>
      <c r="F72" s="136"/>
      <c r="G72" s="137"/>
      <c r="H72" s="137"/>
      <c r="I72" s="137">
        <f>SUM(I59:I71)</f>
        <v>0</v>
      </c>
      <c r="J72" s="132">
        <f>SUM(J59:J71)</f>
        <v>0</v>
      </c>
    </row>
    <row r="73" spans="1:10" x14ac:dyDescent="0.2">
      <c r="F73" s="86"/>
      <c r="G73" s="86"/>
      <c r="H73" s="86"/>
      <c r="I73" s="86"/>
      <c r="J73" s="133"/>
    </row>
    <row r="74" spans="1:10" x14ac:dyDescent="0.2">
      <c r="F74" s="86"/>
      <c r="G74" s="86"/>
      <c r="H74" s="86"/>
      <c r="I74" s="86"/>
      <c r="J74" s="133"/>
    </row>
    <row r="75" spans="1:10" x14ac:dyDescent="0.2">
      <c r="F75" s="86"/>
      <c r="G75" s="86"/>
      <c r="H75" s="86"/>
      <c r="I75" s="86"/>
      <c r="J75" s="133"/>
    </row>
  </sheetData>
  <sheetProtection algorithmName="SHA-512" hashValue="cU+BT1S2A1viIvG0SXgBOV+r8a8jHwXwpfpE43nJLB9WeH9DBUkkBBPi/WuOG5RQcb10TcCjCIfRj1EtfrtLEA==" saltValue="O8V48KhwEb73UPgDJHT8v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SZIijO9eAGolbfNbG1iy3bc7VfWWeOOhWUYWuoxWjFStePuhMAYvIU5AHtqN2CviJ/eFS47sAscnL0a1O9DYYw==" saltValue="dAHsIPBNmUTkYEggw5JDz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FF39-E7C6-4B50-A80E-04EE1CF4C46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93</v>
      </c>
      <c r="B1" s="250"/>
      <c r="C1" s="250"/>
      <c r="D1" s="250"/>
      <c r="E1" s="250"/>
      <c r="F1" s="250"/>
      <c r="G1" s="250"/>
      <c r="AG1" t="s">
        <v>94</v>
      </c>
    </row>
    <row r="2" spans="1:60" ht="24.95" customHeight="1" x14ac:dyDescent="0.2">
      <c r="A2" s="139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95</v>
      </c>
    </row>
    <row r="3" spans="1:60" ht="24.95" customHeight="1" x14ac:dyDescent="0.2">
      <c r="A3" s="139" t="s">
        <v>8</v>
      </c>
      <c r="B3" s="49" t="s">
        <v>47</v>
      </c>
      <c r="C3" s="251" t="s">
        <v>48</v>
      </c>
      <c r="D3" s="252"/>
      <c r="E3" s="252"/>
      <c r="F3" s="252"/>
      <c r="G3" s="253"/>
      <c r="AC3" s="120" t="s">
        <v>96</v>
      </c>
      <c r="AG3" t="s">
        <v>97</v>
      </c>
    </row>
    <row r="4" spans="1:60" ht="24.95" customHeight="1" x14ac:dyDescent="0.2">
      <c r="A4" s="140" t="s">
        <v>9</v>
      </c>
      <c r="B4" s="141" t="s">
        <v>47</v>
      </c>
      <c r="C4" s="254" t="s">
        <v>48</v>
      </c>
      <c r="D4" s="255"/>
      <c r="E4" s="255"/>
      <c r="F4" s="255"/>
      <c r="G4" s="256"/>
      <c r="AG4" t="s">
        <v>98</v>
      </c>
    </row>
    <row r="5" spans="1:60" x14ac:dyDescent="0.2">
      <c r="D5" s="10"/>
    </row>
    <row r="6" spans="1:60" ht="38.25" x14ac:dyDescent="0.2">
      <c r="A6" s="143" t="s">
        <v>99</v>
      </c>
      <c r="B6" s="145" t="s">
        <v>100</v>
      </c>
      <c r="C6" s="145" t="s">
        <v>101</v>
      </c>
      <c r="D6" s="144" t="s">
        <v>102</v>
      </c>
      <c r="E6" s="143" t="s">
        <v>103</v>
      </c>
      <c r="F6" s="142" t="s">
        <v>104</v>
      </c>
      <c r="G6" s="143" t="s">
        <v>29</v>
      </c>
      <c r="H6" s="146" t="s">
        <v>30</v>
      </c>
      <c r="I6" s="146" t="s">
        <v>105</v>
      </c>
      <c r="J6" s="146" t="s">
        <v>31</v>
      </c>
      <c r="K6" s="146" t="s">
        <v>106</v>
      </c>
      <c r="L6" s="146" t="s">
        <v>107</v>
      </c>
      <c r="M6" s="146" t="s">
        <v>108</v>
      </c>
      <c r="N6" s="146" t="s">
        <v>109</v>
      </c>
      <c r="O6" s="146" t="s">
        <v>110</v>
      </c>
      <c r="P6" s="146" t="s">
        <v>111</v>
      </c>
      <c r="Q6" s="146" t="s">
        <v>112</v>
      </c>
      <c r="R6" s="146" t="s">
        <v>113</v>
      </c>
      <c r="S6" s="146" t="s">
        <v>114</v>
      </c>
      <c r="T6" s="146" t="s">
        <v>115</v>
      </c>
      <c r="U6" s="146" t="s">
        <v>116</v>
      </c>
      <c r="V6" s="146" t="s">
        <v>117</v>
      </c>
      <c r="W6" s="146" t="s">
        <v>118</v>
      </c>
      <c r="X6" s="146" t="s">
        <v>119</v>
      </c>
      <c r="Y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121</v>
      </c>
      <c r="B8" s="162" t="s">
        <v>91</v>
      </c>
      <c r="C8" s="182" t="s">
        <v>27</v>
      </c>
      <c r="D8" s="163"/>
      <c r="E8" s="164"/>
      <c r="F8" s="165"/>
      <c r="G8" s="165">
        <f>SUMIF(AG9:AG10,"&lt;&gt;NOR",G9:G10)</f>
        <v>0</v>
      </c>
      <c r="H8" s="165"/>
      <c r="I8" s="165">
        <f>SUM(I9:I10)</f>
        <v>0</v>
      </c>
      <c r="J8" s="165"/>
      <c r="K8" s="165">
        <f>SUM(K9:K10)</f>
        <v>0</v>
      </c>
      <c r="L8" s="165"/>
      <c r="M8" s="165">
        <f>SUM(M9:M10)</f>
        <v>0</v>
      </c>
      <c r="N8" s="164"/>
      <c r="O8" s="164">
        <f>SUM(O9:O10)</f>
        <v>0</v>
      </c>
      <c r="P8" s="164"/>
      <c r="Q8" s="164">
        <f>SUM(Q9:Q10)</f>
        <v>0</v>
      </c>
      <c r="R8" s="165"/>
      <c r="S8" s="165"/>
      <c r="T8" s="166"/>
      <c r="U8" s="160"/>
      <c r="V8" s="160">
        <f>SUM(V9:V10)</f>
        <v>0</v>
      </c>
      <c r="W8" s="160"/>
      <c r="X8" s="160"/>
      <c r="Y8" s="160"/>
      <c r="AG8" t="s">
        <v>122</v>
      </c>
    </row>
    <row r="9" spans="1:60" outlineLevel="1" x14ac:dyDescent="0.2">
      <c r="A9" s="175">
        <v>1</v>
      </c>
      <c r="B9" s="176" t="s">
        <v>123</v>
      </c>
      <c r="C9" s="183" t="s">
        <v>124</v>
      </c>
      <c r="D9" s="177" t="s">
        <v>125</v>
      </c>
      <c r="E9" s="178">
        <v>1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/>
      <c r="S9" s="180" t="s">
        <v>126</v>
      </c>
      <c r="T9" s="181" t="s">
        <v>127</v>
      </c>
      <c r="U9" s="158">
        <v>0</v>
      </c>
      <c r="V9" s="158">
        <f>ROUND(E9*U9,2)</f>
        <v>0</v>
      </c>
      <c r="W9" s="158"/>
      <c r="X9" s="158" t="s">
        <v>47</v>
      </c>
      <c r="Y9" s="158" t="s">
        <v>128</v>
      </c>
      <c r="Z9" s="147"/>
      <c r="AA9" s="147"/>
      <c r="AB9" s="147"/>
      <c r="AC9" s="147"/>
      <c r="AD9" s="147"/>
      <c r="AE9" s="147"/>
      <c r="AF9" s="147"/>
      <c r="AG9" s="147" t="s">
        <v>129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5">
        <v>2</v>
      </c>
      <c r="B10" s="176" t="s">
        <v>130</v>
      </c>
      <c r="C10" s="183" t="s">
        <v>131</v>
      </c>
      <c r="D10" s="177" t="s">
        <v>125</v>
      </c>
      <c r="E10" s="178">
        <v>1</v>
      </c>
      <c r="F10" s="179"/>
      <c r="G10" s="180">
        <f>ROUND(E10*F10,2)</f>
        <v>0</v>
      </c>
      <c r="H10" s="179"/>
      <c r="I10" s="180">
        <f>ROUND(E10*H10,2)</f>
        <v>0</v>
      </c>
      <c r="J10" s="179"/>
      <c r="K10" s="180">
        <f>ROUND(E10*J10,2)</f>
        <v>0</v>
      </c>
      <c r="L10" s="180">
        <v>21</v>
      </c>
      <c r="M10" s="180">
        <f>G10*(1+L10/100)</f>
        <v>0</v>
      </c>
      <c r="N10" s="178">
        <v>0</v>
      </c>
      <c r="O10" s="178">
        <f>ROUND(E10*N10,2)</f>
        <v>0</v>
      </c>
      <c r="P10" s="178">
        <v>0</v>
      </c>
      <c r="Q10" s="178">
        <f>ROUND(E10*P10,2)</f>
        <v>0</v>
      </c>
      <c r="R10" s="180"/>
      <c r="S10" s="180" t="s">
        <v>126</v>
      </c>
      <c r="T10" s="181" t="s">
        <v>127</v>
      </c>
      <c r="U10" s="158">
        <v>0</v>
      </c>
      <c r="V10" s="158">
        <f>ROUND(E10*U10,2)</f>
        <v>0</v>
      </c>
      <c r="W10" s="158"/>
      <c r="X10" s="158" t="s">
        <v>47</v>
      </c>
      <c r="Y10" s="158" t="s">
        <v>128</v>
      </c>
      <c r="Z10" s="147"/>
      <c r="AA10" s="147"/>
      <c r="AB10" s="147"/>
      <c r="AC10" s="147"/>
      <c r="AD10" s="147"/>
      <c r="AE10" s="147"/>
      <c r="AF10" s="147"/>
      <c r="AG10" s="147" t="s">
        <v>132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1" t="s">
        <v>121</v>
      </c>
      <c r="B11" s="162" t="s">
        <v>92</v>
      </c>
      <c r="C11" s="182" t="s">
        <v>28</v>
      </c>
      <c r="D11" s="163"/>
      <c r="E11" s="164"/>
      <c r="F11" s="165"/>
      <c r="G11" s="165">
        <f>SUMIF(AG12:AG18,"&lt;&gt;NOR",G12:G18)</f>
        <v>0</v>
      </c>
      <c r="H11" s="165"/>
      <c r="I11" s="165">
        <f>SUM(I12:I18)</f>
        <v>0</v>
      </c>
      <c r="J11" s="165"/>
      <c r="K11" s="165">
        <f>SUM(K12:K18)</f>
        <v>0</v>
      </c>
      <c r="L11" s="165"/>
      <c r="M11" s="165">
        <f>SUM(M12:M18)</f>
        <v>0</v>
      </c>
      <c r="N11" s="164"/>
      <c r="O11" s="164">
        <f>SUM(O12:O18)</f>
        <v>0</v>
      </c>
      <c r="P11" s="164"/>
      <c r="Q11" s="164">
        <f>SUM(Q12:Q18)</f>
        <v>0</v>
      </c>
      <c r="R11" s="165"/>
      <c r="S11" s="165"/>
      <c r="T11" s="166"/>
      <c r="U11" s="160"/>
      <c r="V11" s="160">
        <f>SUM(V12:V18)</f>
        <v>0</v>
      </c>
      <c r="W11" s="160"/>
      <c r="X11" s="160"/>
      <c r="Y11" s="160"/>
      <c r="AG11" t="s">
        <v>122</v>
      </c>
    </row>
    <row r="12" spans="1:60" outlineLevel="1" x14ac:dyDescent="0.2">
      <c r="A12" s="175">
        <v>3</v>
      </c>
      <c r="B12" s="176" t="s">
        <v>133</v>
      </c>
      <c r="C12" s="183" t="s">
        <v>134</v>
      </c>
      <c r="D12" s="177" t="s">
        <v>125</v>
      </c>
      <c r="E12" s="178">
        <v>1</v>
      </c>
      <c r="F12" s="179"/>
      <c r="G12" s="180">
        <f t="shared" ref="G12:G18" si="0">ROUND(E12*F12,2)</f>
        <v>0</v>
      </c>
      <c r="H12" s="179"/>
      <c r="I12" s="180">
        <f t="shared" ref="I12:I18" si="1">ROUND(E12*H12,2)</f>
        <v>0</v>
      </c>
      <c r="J12" s="179"/>
      <c r="K12" s="180">
        <f t="shared" ref="K12:K18" si="2">ROUND(E12*J12,2)</f>
        <v>0</v>
      </c>
      <c r="L12" s="180">
        <v>21</v>
      </c>
      <c r="M12" s="180">
        <f t="shared" ref="M12:M18" si="3">G12*(1+L12/100)</f>
        <v>0</v>
      </c>
      <c r="N12" s="178">
        <v>0</v>
      </c>
      <c r="O12" s="178">
        <f t="shared" ref="O12:O18" si="4">ROUND(E12*N12,2)</f>
        <v>0</v>
      </c>
      <c r="P12" s="178">
        <v>0</v>
      </c>
      <c r="Q12" s="178">
        <f t="shared" ref="Q12:Q18" si="5">ROUND(E12*P12,2)</f>
        <v>0</v>
      </c>
      <c r="R12" s="180"/>
      <c r="S12" s="180" t="s">
        <v>126</v>
      </c>
      <c r="T12" s="181" t="s">
        <v>127</v>
      </c>
      <c r="U12" s="158">
        <v>0</v>
      </c>
      <c r="V12" s="158">
        <f t="shared" ref="V12:V18" si="6">ROUND(E12*U12,2)</f>
        <v>0</v>
      </c>
      <c r="W12" s="158"/>
      <c r="X12" s="158" t="s">
        <v>47</v>
      </c>
      <c r="Y12" s="158" t="s">
        <v>128</v>
      </c>
      <c r="Z12" s="147"/>
      <c r="AA12" s="147"/>
      <c r="AB12" s="147"/>
      <c r="AC12" s="147"/>
      <c r="AD12" s="147"/>
      <c r="AE12" s="147"/>
      <c r="AF12" s="147"/>
      <c r="AG12" s="147" t="s">
        <v>129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5">
        <v>4</v>
      </c>
      <c r="B13" s="176" t="s">
        <v>135</v>
      </c>
      <c r="C13" s="183" t="s">
        <v>136</v>
      </c>
      <c r="D13" s="177" t="s">
        <v>125</v>
      </c>
      <c r="E13" s="178">
        <v>1</v>
      </c>
      <c r="F13" s="179"/>
      <c r="G13" s="180">
        <f t="shared" si="0"/>
        <v>0</v>
      </c>
      <c r="H13" s="179"/>
      <c r="I13" s="180">
        <f t="shared" si="1"/>
        <v>0</v>
      </c>
      <c r="J13" s="179"/>
      <c r="K13" s="180">
        <f t="shared" si="2"/>
        <v>0</v>
      </c>
      <c r="L13" s="180">
        <v>21</v>
      </c>
      <c r="M13" s="180">
        <f t="shared" si="3"/>
        <v>0</v>
      </c>
      <c r="N13" s="178">
        <v>0</v>
      </c>
      <c r="O13" s="178">
        <f t="shared" si="4"/>
        <v>0</v>
      </c>
      <c r="P13" s="178">
        <v>0</v>
      </c>
      <c r="Q13" s="178">
        <f t="shared" si="5"/>
        <v>0</v>
      </c>
      <c r="R13" s="180"/>
      <c r="S13" s="180" t="s">
        <v>126</v>
      </c>
      <c r="T13" s="181" t="s">
        <v>127</v>
      </c>
      <c r="U13" s="158">
        <v>0</v>
      </c>
      <c r="V13" s="158">
        <f t="shared" si="6"/>
        <v>0</v>
      </c>
      <c r="W13" s="158"/>
      <c r="X13" s="158" t="s">
        <v>47</v>
      </c>
      <c r="Y13" s="158" t="s">
        <v>128</v>
      </c>
      <c r="Z13" s="147"/>
      <c r="AA13" s="147"/>
      <c r="AB13" s="147"/>
      <c r="AC13" s="147"/>
      <c r="AD13" s="147"/>
      <c r="AE13" s="147"/>
      <c r="AF13" s="147"/>
      <c r="AG13" s="147" t="s">
        <v>129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5">
        <v>5</v>
      </c>
      <c r="B14" s="176" t="s">
        <v>137</v>
      </c>
      <c r="C14" s="183" t="s">
        <v>138</v>
      </c>
      <c r="D14" s="177" t="s">
        <v>125</v>
      </c>
      <c r="E14" s="178">
        <v>1</v>
      </c>
      <c r="F14" s="179"/>
      <c r="G14" s="180">
        <f t="shared" si="0"/>
        <v>0</v>
      </c>
      <c r="H14" s="179"/>
      <c r="I14" s="180">
        <f t="shared" si="1"/>
        <v>0</v>
      </c>
      <c r="J14" s="179"/>
      <c r="K14" s="180">
        <f t="shared" si="2"/>
        <v>0</v>
      </c>
      <c r="L14" s="180">
        <v>21</v>
      </c>
      <c r="M14" s="180">
        <f t="shared" si="3"/>
        <v>0</v>
      </c>
      <c r="N14" s="178">
        <v>0</v>
      </c>
      <c r="O14" s="178">
        <f t="shared" si="4"/>
        <v>0</v>
      </c>
      <c r="P14" s="178">
        <v>0</v>
      </c>
      <c r="Q14" s="178">
        <f t="shared" si="5"/>
        <v>0</v>
      </c>
      <c r="R14" s="180"/>
      <c r="S14" s="180" t="s">
        <v>126</v>
      </c>
      <c r="T14" s="181" t="s">
        <v>127</v>
      </c>
      <c r="U14" s="158">
        <v>0</v>
      </c>
      <c r="V14" s="158">
        <f t="shared" si="6"/>
        <v>0</v>
      </c>
      <c r="W14" s="158"/>
      <c r="X14" s="158" t="s">
        <v>47</v>
      </c>
      <c r="Y14" s="158" t="s">
        <v>128</v>
      </c>
      <c r="Z14" s="147"/>
      <c r="AA14" s="147"/>
      <c r="AB14" s="147"/>
      <c r="AC14" s="147"/>
      <c r="AD14" s="147"/>
      <c r="AE14" s="147"/>
      <c r="AF14" s="147"/>
      <c r="AG14" s="147" t="s">
        <v>129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5">
        <v>6</v>
      </c>
      <c r="B15" s="176" t="s">
        <v>139</v>
      </c>
      <c r="C15" s="183" t="s">
        <v>140</v>
      </c>
      <c r="D15" s="177" t="s">
        <v>125</v>
      </c>
      <c r="E15" s="178">
        <v>1</v>
      </c>
      <c r="F15" s="179"/>
      <c r="G15" s="180">
        <f t="shared" si="0"/>
        <v>0</v>
      </c>
      <c r="H15" s="179"/>
      <c r="I15" s="180">
        <f t="shared" si="1"/>
        <v>0</v>
      </c>
      <c r="J15" s="179"/>
      <c r="K15" s="180">
        <f t="shared" si="2"/>
        <v>0</v>
      </c>
      <c r="L15" s="180">
        <v>21</v>
      </c>
      <c r="M15" s="180">
        <f t="shared" si="3"/>
        <v>0</v>
      </c>
      <c r="N15" s="178">
        <v>0</v>
      </c>
      <c r="O15" s="178">
        <f t="shared" si="4"/>
        <v>0</v>
      </c>
      <c r="P15" s="178">
        <v>0</v>
      </c>
      <c r="Q15" s="178">
        <f t="shared" si="5"/>
        <v>0</v>
      </c>
      <c r="R15" s="180"/>
      <c r="S15" s="180" t="s">
        <v>141</v>
      </c>
      <c r="T15" s="181" t="s">
        <v>127</v>
      </c>
      <c r="U15" s="158">
        <v>0</v>
      </c>
      <c r="V15" s="158">
        <f t="shared" si="6"/>
        <v>0</v>
      </c>
      <c r="W15" s="158"/>
      <c r="X15" s="158" t="s">
        <v>47</v>
      </c>
      <c r="Y15" s="158" t="s">
        <v>128</v>
      </c>
      <c r="Z15" s="147"/>
      <c r="AA15" s="147"/>
      <c r="AB15" s="147"/>
      <c r="AC15" s="147"/>
      <c r="AD15" s="147"/>
      <c r="AE15" s="147"/>
      <c r="AF15" s="147"/>
      <c r="AG15" s="147" t="s">
        <v>129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5">
        <v>7</v>
      </c>
      <c r="B16" s="176" t="s">
        <v>142</v>
      </c>
      <c r="C16" s="183" t="s">
        <v>143</v>
      </c>
      <c r="D16" s="177" t="s">
        <v>125</v>
      </c>
      <c r="E16" s="178">
        <v>1</v>
      </c>
      <c r="F16" s="179"/>
      <c r="G16" s="180">
        <f t="shared" si="0"/>
        <v>0</v>
      </c>
      <c r="H16" s="179"/>
      <c r="I16" s="180">
        <f t="shared" si="1"/>
        <v>0</v>
      </c>
      <c r="J16" s="179"/>
      <c r="K16" s="180">
        <f t="shared" si="2"/>
        <v>0</v>
      </c>
      <c r="L16" s="180">
        <v>21</v>
      </c>
      <c r="M16" s="180">
        <f t="shared" si="3"/>
        <v>0</v>
      </c>
      <c r="N16" s="178">
        <v>0</v>
      </c>
      <c r="O16" s="178">
        <f t="shared" si="4"/>
        <v>0</v>
      </c>
      <c r="P16" s="178">
        <v>0</v>
      </c>
      <c r="Q16" s="178">
        <f t="shared" si="5"/>
        <v>0</v>
      </c>
      <c r="R16" s="180"/>
      <c r="S16" s="180" t="s">
        <v>126</v>
      </c>
      <c r="T16" s="181" t="s">
        <v>127</v>
      </c>
      <c r="U16" s="158">
        <v>0</v>
      </c>
      <c r="V16" s="158">
        <f t="shared" si="6"/>
        <v>0</v>
      </c>
      <c r="W16" s="158"/>
      <c r="X16" s="158" t="s">
        <v>47</v>
      </c>
      <c r="Y16" s="158" t="s">
        <v>128</v>
      </c>
      <c r="Z16" s="147"/>
      <c r="AA16" s="147"/>
      <c r="AB16" s="147"/>
      <c r="AC16" s="147"/>
      <c r="AD16" s="147"/>
      <c r="AE16" s="147"/>
      <c r="AF16" s="147"/>
      <c r="AG16" s="147" t="s">
        <v>129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5">
        <v>8</v>
      </c>
      <c r="B17" s="176" t="s">
        <v>144</v>
      </c>
      <c r="C17" s="183" t="s">
        <v>145</v>
      </c>
      <c r="D17" s="177" t="s">
        <v>125</v>
      </c>
      <c r="E17" s="178">
        <v>1</v>
      </c>
      <c r="F17" s="179"/>
      <c r="G17" s="180">
        <f t="shared" si="0"/>
        <v>0</v>
      </c>
      <c r="H17" s="179"/>
      <c r="I17" s="180">
        <f t="shared" si="1"/>
        <v>0</v>
      </c>
      <c r="J17" s="179"/>
      <c r="K17" s="180">
        <f t="shared" si="2"/>
        <v>0</v>
      </c>
      <c r="L17" s="180">
        <v>21</v>
      </c>
      <c r="M17" s="180">
        <f t="shared" si="3"/>
        <v>0</v>
      </c>
      <c r="N17" s="178">
        <v>0</v>
      </c>
      <c r="O17" s="178">
        <f t="shared" si="4"/>
        <v>0</v>
      </c>
      <c r="P17" s="178">
        <v>0</v>
      </c>
      <c r="Q17" s="178">
        <f t="shared" si="5"/>
        <v>0</v>
      </c>
      <c r="R17" s="180"/>
      <c r="S17" s="180" t="s">
        <v>126</v>
      </c>
      <c r="T17" s="181" t="s">
        <v>127</v>
      </c>
      <c r="U17" s="158">
        <v>0</v>
      </c>
      <c r="V17" s="158">
        <f t="shared" si="6"/>
        <v>0</v>
      </c>
      <c r="W17" s="158"/>
      <c r="X17" s="158" t="s">
        <v>47</v>
      </c>
      <c r="Y17" s="158" t="s">
        <v>128</v>
      </c>
      <c r="Z17" s="147"/>
      <c r="AA17" s="147"/>
      <c r="AB17" s="147"/>
      <c r="AC17" s="147"/>
      <c r="AD17" s="147"/>
      <c r="AE17" s="147"/>
      <c r="AF17" s="147"/>
      <c r="AG17" s="147" t="s">
        <v>132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68">
        <v>9</v>
      </c>
      <c r="B18" s="169" t="s">
        <v>146</v>
      </c>
      <c r="C18" s="184" t="s">
        <v>147</v>
      </c>
      <c r="D18" s="170" t="s">
        <v>148</v>
      </c>
      <c r="E18" s="171">
        <v>10</v>
      </c>
      <c r="F18" s="172"/>
      <c r="G18" s="173">
        <f t="shared" si="0"/>
        <v>0</v>
      </c>
      <c r="H18" s="172"/>
      <c r="I18" s="173">
        <f t="shared" si="1"/>
        <v>0</v>
      </c>
      <c r="J18" s="172"/>
      <c r="K18" s="173">
        <f t="shared" si="2"/>
        <v>0</v>
      </c>
      <c r="L18" s="173">
        <v>21</v>
      </c>
      <c r="M18" s="173">
        <f t="shared" si="3"/>
        <v>0</v>
      </c>
      <c r="N18" s="171">
        <v>0</v>
      </c>
      <c r="O18" s="171">
        <f t="shared" si="4"/>
        <v>0</v>
      </c>
      <c r="P18" s="171">
        <v>0</v>
      </c>
      <c r="Q18" s="171">
        <f t="shared" si="5"/>
        <v>0</v>
      </c>
      <c r="R18" s="173"/>
      <c r="S18" s="173" t="s">
        <v>141</v>
      </c>
      <c r="T18" s="174" t="s">
        <v>127</v>
      </c>
      <c r="U18" s="158">
        <v>0</v>
      </c>
      <c r="V18" s="158">
        <f t="shared" si="6"/>
        <v>0</v>
      </c>
      <c r="W18" s="158"/>
      <c r="X18" s="158" t="s">
        <v>47</v>
      </c>
      <c r="Y18" s="158" t="s">
        <v>128</v>
      </c>
      <c r="Z18" s="147"/>
      <c r="AA18" s="147"/>
      <c r="AB18" s="147"/>
      <c r="AC18" s="147"/>
      <c r="AD18" s="147"/>
      <c r="AE18" s="147"/>
      <c r="AF18" s="147"/>
      <c r="AG18" s="147" t="s">
        <v>149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3"/>
      <c r="B19" s="4"/>
      <c r="C19" s="18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v>15</v>
      </c>
      <c r="AF19">
        <v>21</v>
      </c>
      <c r="AG19" t="s">
        <v>107</v>
      </c>
    </row>
    <row r="20" spans="1:60" x14ac:dyDescent="0.2">
      <c r="A20" s="150"/>
      <c r="B20" s="151" t="s">
        <v>29</v>
      </c>
      <c r="C20" s="186"/>
      <c r="D20" s="152"/>
      <c r="E20" s="153"/>
      <c r="F20" s="153"/>
      <c r="G20" s="167">
        <f>G8+G11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f>SUMIF(L7:L18,AE19,G7:G18)</f>
        <v>0</v>
      </c>
      <c r="AF20">
        <f>SUMIF(L7:L18,AF19,G7:G18)</f>
        <v>0</v>
      </c>
      <c r="AG20" t="s">
        <v>150</v>
      </c>
    </row>
    <row r="21" spans="1:60" x14ac:dyDescent="0.2">
      <c r="C21" s="187"/>
      <c r="D21" s="10"/>
      <c r="AG21" t="s">
        <v>151</v>
      </c>
    </row>
    <row r="22" spans="1:60" x14ac:dyDescent="0.2">
      <c r="D22" s="10"/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fzFn6gbSsSw55Rk091w5teZzttB2iwPKAxOytw3GfDoswU0yirllM801zZkleBMQTy4EmbvUv25tua+W3PzbQ==" saltValue="+EnIOIjSER0b0ITLbuxs9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39F4-E0A3-4FEF-8DB9-D0CB3ED2DEC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152</v>
      </c>
      <c r="B1" s="250"/>
      <c r="C1" s="250"/>
      <c r="D1" s="250"/>
      <c r="E1" s="250"/>
      <c r="F1" s="250"/>
      <c r="G1" s="250"/>
      <c r="AG1" t="s">
        <v>94</v>
      </c>
    </row>
    <row r="2" spans="1:60" ht="24.95" customHeight="1" x14ac:dyDescent="0.2">
      <c r="A2" s="139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95</v>
      </c>
    </row>
    <row r="3" spans="1:60" ht="24.95" customHeight="1" x14ac:dyDescent="0.2">
      <c r="A3" s="139" t="s">
        <v>8</v>
      </c>
      <c r="B3" s="49" t="s">
        <v>50</v>
      </c>
      <c r="C3" s="251" t="s">
        <v>51</v>
      </c>
      <c r="D3" s="252"/>
      <c r="E3" s="252"/>
      <c r="F3" s="252"/>
      <c r="G3" s="253"/>
      <c r="AC3" s="120" t="s">
        <v>95</v>
      </c>
      <c r="AG3" t="s">
        <v>97</v>
      </c>
    </row>
    <row r="4" spans="1:60" ht="24.95" customHeight="1" x14ac:dyDescent="0.2">
      <c r="A4" s="140" t="s">
        <v>9</v>
      </c>
      <c r="B4" s="141" t="s">
        <v>50</v>
      </c>
      <c r="C4" s="254" t="s">
        <v>52</v>
      </c>
      <c r="D4" s="255"/>
      <c r="E4" s="255"/>
      <c r="F4" s="255"/>
      <c r="G4" s="256"/>
      <c r="AG4" t="s">
        <v>98</v>
      </c>
    </row>
    <row r="5" spans="1:60" x14ac:dyDescent="0.2">
      <c r="D5" s="10"/>
    </row>
    <row r="6" spans="1:60" ht="38.25" x14ac:dyDescent="0.2">
      <c r="A6" s="143" t="s">
        <v>99</v>
      </c>
      <c r="B6" s="145" t="s">
        <v>100</v>
      </c>
      <c r="C6" s="145" t="s">
        <v>101</v>
      </c>
      <c r="D6" s="144" t="s">
        <v>102</v>
      </c>
      <c r="E6" s="143" t="s">
        <v>103</v>
      </c>
      <c r="F6" s="142" t="s">
        <v>104</v>
      </c>
      <c r="G6" s="143" t="s">
        <v>29</v>
      </c>
      <c r="H6" s="146" t="s">
        <v>30</v>
      </c>
      <c r="I6" s="146" t="s">
        <v>105</v>
      </c>
      <c r="J6" s="146" t="s">
        <v>31</v>
      </c>
      <c r="K6" s="146" t="s">
        <v>106</v>
      </c>
      <c r="L6" s="146" t="s">
        <v>107</v>
      </c>
      <c r="M6" s="146" t="s">
        <v>108</v>
      </c>
      <c r="N6" s="146" t="s">
        <v>109</v>
      </c>
      <c r="O6" s="146" t="s">
        <v>110</v>
      </c>
      <c r="P6" s="146" t="s">
        <v>111</v>
      </c>
      <c r="Q6" s="146" t="s">
        <v>112</v>
      </c>
      <c r="R6" s="146" t="s">
        <v>113</v>
      </c>
      <c r="S6" s="146" t="s">
        <v>114</v>
      </c>
      <c r="T6" s="146" t="s">
        <v>115</v>
      </c>
      <c r="U6" s="146" t="s">
        <v>116</v>
      </c>
      <c r="V6" s="146" t="s">
        <v>117</v>
      </c>
      <c r="W6" s="146" t="s">
        <v>118</v>
      </c>
      <c r="X6" s="146" t="s">
        <v>119</v>
      </c>
      <c r="Y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121</v>
      </c>
      <c r="B8" s="162" t="s">
        <v>68</v>
      </c>
      <c r="C8" s="182" t="s">
        <v>69</v>
      </c>
      <c r="D8" s="163"/>
      <c r="E8" s="164"/>
      <c r="F8" s="165"/>
      <c r="G8" s="165">
        <f>SUMIF(AG9:AG12,"&lt;&gt;NOR",G9:G12)</f>
        <v>0</v>
      </c>
      <c r="H8" s="165"/>
      <c r="I8" s="165">
        <f>SUM(I9:I12)</f>
        <v>0</v>
      </c>
      <c r="J8" s="165"/>
      <c r="K8" s="165">
        <f>SUM(K9:K12)</f>
        <v>0</v>
      </c>
      <c r="L8" s="165"/>
      <c r="M8" s="165">
        <f>SUM(M9:M12)</f>
        <v>0</v>
      </c>
      <c r="N8" s="164"/>
      <c r="O8" s="164">
        <f>SUM(O9:O12)</f>
        <v>0</v>
      </c>
      <c r="P8" s="164"/>
      <c r="Q8" s="164">
        <f>SUM(Q9:Q12)</f>
        <v>0.43</v>
      </c>
      <c r="R8" s="165"/>
      <c r="S8" s="165"/>
      <c r="T8" s="166"/>
      <c r="U8" s="160"/>
      <c r="V8" s="160">
        <f>SUM(V9:V12)</f>
        <v>0.33999999999999997</v>
      </c>
      <c r="W8" s="160"/>
      <c r="X8" s="160"/>
      <c r="Y8" s="160"/>
      <c r="AG8" t="s">
        <v>122</v>
      </c>
    </row>
    <row r="9" spans="1:60" ht="22.5" outlineLevel="1" x14ac:dyDescent="0.2">
      <c r="A9" s="168">
        <v>1</v>
      </c>
      <c r="B9" s="169" t="s">
        <v>153</v>
      </c>
      <c r="C9" s="184" t="s">
        <v>154</v>
      </c>
      <c r="D9" s="170" t="s">
        <v>155</v>
      </c>
      <c r="E9" s="171">
        <v>1.28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0.22500000000000001</v>
      </c>
      <c r="Q9" s="171">
        <f>ROUND(E9*P9,2)</f>
        <v>0.28999999999999998</v>
      </c>
      <c r="R9" s="173" t="s">
        <v>156</v>
      </c>
      <c r="S9" s="173" t="s">
        <v>126</v>
      </c>
      <c r="T9" s="174" t="s">
        <v>126</v>
      </c>
      <c r="U9" s="158">
        <v>0.14199999999999999</v>
      </c>
      <c r="V9" s="158">
        <f>ROUND(E9*U9,2)</f>
        <v>0.18</v>
      </c>
      <c r="W9" s="158"/>
      <c r="X9" s="158" t="s">
        <v>157</v>
      </c>
      <c r="Y9" s="158" t="s">
        <v>128</v>
      </c>
      <c r="Z9" s="147"/>
      <c r="AA9" s="147"/>
      <c r="AB9" s="147"/>
      <c r="AC9" s="147"/>
      <c r="AD9" s="147"/>
      <c r="AE9" s="147"/>
      <c r="AF9" s="147"/>
      <c r="AG9" s="147" t="s">
        <v>158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7" t="s">
        <v>159</v>
      </c>
      <c r="D10" s="258"/>
      <c r="E10" s="258"/>
      <c r="F10" s="258"/>
      <c r="G10" s="2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160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90" t="s">
        <v>161</v>
      </c>
      <c r="D11" s="188"/>
      <c r="E11" s="189">
        <v>1.28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162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75">
        <v>2</v>
      </c>
      <c r="B12" s="176" t="s">
        <v>163</v>
      </c>
      <c r="C12" s="183" t="s">
        <v>164</v>
      </c>
      <c r="D12" s="177" t="s">
        <v>155</v>
      </c>
      <c r="E12" s="178">
        <v>1.28</v>
      </c>
      <c r="F12" s="179"/>
      <c r="G12" s="180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78">
        <v>0</v>
      </c>
      <c r="O12" s="178">
        <f>ROUND(E12*N12,2)</f>
        <v>0</v>
      </c>
      <c r="P12" s="178">
        <v>0.11</v>
      </c>
      <c r="Q12" s="178">
        <f>ROUND(E12*P12,2)</f>
        <v>0.14000000000000001</v>
      </c>
      <c r="R12" s="180" t="s">
        <v>156</v>
      </c>
      <c r="S12" s="180" t="s">
        <v>126</v>
      </c>
      <c r="T12" s="181" t="s">
        <v>126</v>
      </c>
      <c r="U12" s="158">
        <v>0.1255</v>
      </c>
      <c r="V12" s="158">
        <f>ROUND(E12*U12,2)</f>
        <v>0.16</v>
      </c>
      <c r="W12" s="158"/>
      <c r="X12" s="158" t="s">
        <v>157</v>
      </c>
      <c r="Y12" s="158" t="s">
        <v>128</v>
      </c>
      <c r="Z12" s="147"/>
      <c r="AA12" s="147"/>
      <c r="AB12" s="147"/>
      <c r="AC12" s="147"/>
      <c r="AD12" s="147"/>
      <c r="AE12" s="147"/>
      <c r="AF12" s="147"/>
      <c r="AG12" s="147" t="s">
        <v>158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61" t="s">
        <v>121</v>
      </c>
      <c r="B13" s="162" t="s">
        <v>88</v>
      </c>
      <c r="C13" s="182" t="s">
        <v>89</v>
      </c>
      <c r="D13" s="163"/>
      <c r="E13" s="164"/>
      <c r="F13" s="165"/>
      <c r="G13" s="165">
        <f>SUMIF(AG14:AG17,"&lt;&gt;NOR",G14:G17)</f>
        <v>0</v>
      </c>
      <c r="H13" s="165"/>
      <c r="I13" s="165">
        <f>SUM(I14:I17)</f>
        <v>0</v>
      </c>
      <c r="J13" s="165"/>
      <c r="K13" s="165">
        <f>SUM(K14:K17)</f>
        <v>0</v>
      </c>
      <c r="L13" s="165"/>
      <c r="M13" s="165">
        <f>SUM(M14:M17)</f>
        <v>0</v>
      </c>
      <c r="N13" s="164"/>
      <c r="O13" s="164">
        <f>SUM(O14:O17)</f>
        <v>0</v>
      </c>
      <c r="P13" s="164"/>
      <c r="Q13" s="164">
        <f>SUM(Q14:Q17)</f>
        <v>0</v>
      </c>
      <c r="R13" s="165"/>
      <c r="S13" s="165"/>
      <c r="T13" s="166"/>
      <c r="U13" s="160"/>
      <c r="V13" s="160">
        <f>SUM(V14:V17)</f>
        <v>0.61</v>
      </c>
      <c r="W13" s="160"/>
      <c r="X13" s="160"/>
      <c r="Y13" s="160"/>
      <c r="AG13" t="s">
        <v>122</v>
      </c>
    </row>
    <row r="14" spans="1:60" outlineLevel="1" x14ac:dyDescent="0.2">
      <c r="A14" s="175">
        <v>3</v>
      </c>
      <c r="B14" s="176" t="s">
        <v>165</v>
      </c>
      <c r="C14" s="183" t="s">
        <v>166</v>
      </c>
      <c r="D14" s="177" t="s">
        <v>167</v>
      </c>
      <c r="E14" s="178">
        <v>0.42880000000000001</v>
      </c>
      <c r="F14" s="179"/>
      <c r="G14" s="180">
        <f>ROUND(E14*F14,2)</f>
        <v>0</v>
      </c>
      <c r="H14" s="179"/>
      <c r="I14" s="180">
        <f>ROUND(E14*H14,2)</f>
        <v>0</v>
      </c>
      <c r="J14" s="179"/>
      <c r="K14" s="180">
        <f>ROUND(E14*J14,2)</f>
        <v>0</v>
      </c>
      <c r="L14" s="180">
        <v>21</v>
      </c>
      <c r="M14" s="180">
        <f>G14*(1+L14/100)</f>
        <v>0</v>
      </c>
      <c r="N14" s="178">
        <v>0</v>
      </c>
      <c r="O14" s="178">
        <f>ROUND(E14*N14,2)</f>
        <v>0</v>
      </c>
      <c r="P14" s="178">
        <v>0</v>
      </c>
      <c r="Q14" s="178">
        <f>ROUND(E14*P14,2)</f>
        <v>0</v>
      </c>
      <c r="R14" s="180" t="s">
        <v>168</v>
      </c>
      <c r="S14" s="180" t="s">
        <v>126</v>
      </c>
      <c r="T14" s="181" t="s">
        <v>126</v>
      </c>
      <c r="U14" s="158">
        <v>0.49</v>
      </c>
      <c r="V14" s="158">
        <f>ROUND(E14*U14,2)</f>
        <v>0.21</v>
      </c>
      <c r="W14" s="158"/>
      <c r="X14" s="158" t="s">
        <v>169</v>
      </c>
      <c r="Y14" s="158" t="s">
        <v>128</v>
      </c>
      <c r="Z14" s="147"/>
      <c r="AA14" s="147"/>
      <c r="AB14" s="147"/>
      <c r="AC14" s="147"/>
      <c r="AD14" s="147"/>
      <c r="AE14" s="147"/>
      <c r="AF14" s="147"/>
      <c r="AG14" s="147" t="s">
        <v>170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5">
        <v>4</v>
      </c>
      <c r="B15" s="176" t="s">
        <v>171</v>
      </c>
      <c r="C15" s="183" t="s">
        <v>172</v>
      </c>
      <c r="D15" s="177" t="s">
        <v>167</v>
      </c>
      <c r="E15" s="178">
        <v>3.8592</v>
      </c>
      <c r="F15" s="179"/>
      <c r="G15" s="180">
        <f>ROUND(E15*F15,2)</f>
        <v>0</v>
      </c>
      <c r="H15" s="179"/>
      <c r="I15" s="180">
        <f>ROUND(E15*H15,2)</f>
        <v>0</v>
      </c>
      <c r="J15" s="179"/>
      <c r="K15" s="180">
        <f>ROUND(E15*J15,2)</f>
        <v>0</v>
      </c>
      <c r="L15" s="180">
        <v>21</v>
      </c>
      <c r="M15" s="180">
        <f>G15*(1+L15/100)</f>
        <v>0</v>
      </c>
      <c r="N15" s="178">
        <v>0</v>
      </c>
      <c r="O15" s="178">
        <f>ROUND(E15*N15,2)</f>
        <v>0</v>
      </c>
      <c r="P15" s="178">
        <v>0</v>
      </c>
      <c r="Q15" s="178">
        <f>ROUND(E15*P15,2)</f>
        <v>0</v>
      </c>
      <c r="R15" s="180" t="s">
        <v>168</v>
      </c>
      <c r="S15" s="180" t="s">
        <v>126</v>
      </c>
      <c r="T15" s="181" t="s">
        <v>126</v>
      </c>
      <c r="U15" s="158">
        <v>0</v>
      </c>
      <c r="V15" s="158">
        <f>ROUND(E15*U15,2)</f>
        <v>0</v>
      </c>
      <c r="W15" s="158"/>
      <c r="X15" s="158" t="s">
        <v>169</v>
      </c>
      <c r="Y15" s="158" t="s">
        <v>128</v>
      </c>
      <c r="Z15" s="147"/>
      <c r="AA15" s="147"/>
      <c r="AB15" s="147"/>
      <c r="AC15" s="147"/>
      <c r="AD15" s="147"/>
      <c r="AE15" s="147"/>
      <c r="AF15" s="147"/>
      <c r="AG15" s="147" t="s">
        <v>170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5">
        <v>5</v>
      </c>
      <c r="B16" s="176" t="s">
        <v>173</v>
      </c>
      <c r="C16" s="183" t="s">
        <v>174</v>
      </c>
      <c r="D16" s="177" t="s">
        <v>167</v>
      </c>
      <c r="E16" s="178">
        <v>0.42880000000000001</v>
      </c>
      <c r="F16" s="179"/>
      <c r="G16" s="180">
        <f>ROUND(E16*F16,2)</f>
        <v>0</v>
      </c>
      <c r="H16" s="179"/>
      <c r="I16" s="180">
        <f>ROUND(E16*H16,2)</f>
        <v>0</v>
      </c>
      <c r="J16" s="179"/>
      <c r="K16" s="180">
        <f>ROUND(E16*J16,2)</f>
        <v>0</v>
      </c>
      <c r="L16" s="180">
        <v>21</v>
      </c>
      <c r="M16" s="180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80" t="s">
        <v>168</v>
      </c>
      <c r="S16" s="180" t="s">
        <v>126</v>
      </c>
      <c r="T16" s="181" t="s">
        <v>126</v>
      </c>
      <c r="U16" s="158">
        <v>0.94199999999999995</v>
      </c>
      <c r="V16" s="158">
        <f>ROUND(E16*U16,2)</f>
        <v>0.4</v>
      </c>
      <c r="W16" s="158"/>
      <c r="X16" s="158" t="s">
        <v>169</v>
      </c>
      <c r="Y16" s="158" t="s">
        <v>128</v>
      </c>
      <c r="Z16" s="147"/>
      <c r="AA16" s="147"/>
      <c r="AB16" s="147"/>
      <c r="AC16" s="147"/>
      <c r="AD16" s="147"/>
      <c r="AE16" s="147"/>
      <c r="AF16" s="147"/>
      <c r="AG16" s="147" t="s">
        <v>170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68">
        <v>6</v>
      </c>
      <c r="B17" s="169" t="s">
        <v>175</v>
      </c>
      <c r="C17" s="184" t="s">
        <v>176</v>
      </c>
      <c r="D17" s="170" t="s">
        <v>167</v>
      </c>
      <c r="E17" s="171">
        <v>0.42880000000000001</v>
      </c>
      <c r="F17" s="172"/>
      <c r="G17" s="173">
        <f>ROUND(E17*F17,2)</f>
        <v>0</v>
      </c>
      <c r="H17" s="172"/>
      <c r="I17" s="173">
        <f>ROUND(E17*H17,2)</f>
        <v>0</v>
      </c>
      <c r="J17" s="172"/>
      <c r="K17" s="173">
        <f>ROUND(E17*J17,2)</f>
        <v>0</v>
      </c>
      <c r="L17" s="173">
        <v>21</v>
      </c>
      <c r="M17" s="173">
        <f>G17*(1+L17/100)</f>
        <v>0</v>
      </c>
      <c r="N17" s="171">
        <v>0</v>
      </c>
      <c r="O17" s="171">
        <f>ROUND(E17*N17,2)</f>
        <v>0</v>
      </c>
      <c r="P17" s="171">
        <v>0</v>
      </c>
      <c r="Q17" s="171">
        <f>ROUND(E17*P17,2)</f>
        <v>0</v>
      </c>
      <c r="R17" s="173" t="s">
        <v>168</v>
      </c>
      <c r="S17" s="173" t="s">
        <v>177</v>
      </c>
      <c r="T17" s="174" t="s">
        <v>177</v>
      </c>
      <c r="U17" s="158">
        <v>0</v>
      </c>
      <c r="V17" s="158">
        <f>ROUND(E17*U17,2)</f>
        <v>0</v>
      </c>
      <c r="W17" s="158"/>
      <c r="X17" s="158" t="s">
        <v>169</v>
      </c>
      <c r="Y17" s="158" t="s">
        <v>128</v>
      </c>
      <c r="Z17" s="147"/>
      <c r="AA17" s="147"/>
      <c r="AB17" s="147"/>
      <c r="AC17" s="147"/>
      <c r="AD17" s="147"/>
      <c r="AE17" s="147"/>
      <c r="AF17" s="147"/>
      <c r="AG17" s="147" t="s">
        <v>170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3"/>
      <c r="B18" s="4"/>
      <c r="C18" s="18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15</v>
      </c>
      <c r="AF18">
        <v>21</v>
      </c>
      <c r="AG18" t="s">
        <v>107</v>
      </c>
    </row>
    <row r="19" spans="1:60" x14ac:dyDescent="0.2">
      <c r="A19" s="150"/>
      <c r="B19" s="151" t="s">
        <v>29</v>
      </c>
      <c r="C19" s="186"/>
      <c r="D19" s="152"/>
      <c r="E19" s="153"/>
      <c r="F19" s="153"/>
      <c r="G19" s="167">
        <f>G8+G13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150</v>
      </c>
    </row>
    <row r="20" spans="1:60" x14ac:dyDescent="0.2">
      <c r="C20" s="187"/>
      <c r="D20" s="10"/>
      <c r="AG20" t="s">
        <v>151</v>
      </c>
    </row>
    <row r="21" spans="1:60" x14ac:dyDescent="0.2">
      <c r="D21" s="10"/>
    </row>
    <row r="22" spans="1:60" x14ac:dyDescent="0.2">
      <c r="D22" s="10"/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XVayzVCbBct3mc2jZqlzoy9+WpWk4MHcASyOo6A9XRd+ivPnjwgPg0bECGv1AK1ndxVbBAD4kCDjeBm3JDFhA==" saltValue="IoU6nNTg+jke8Ex36qyb3w==" spinCount="100000" sheet="1" formatRows="0"/>
  <mergeCells count="5"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99AE-836E-4E13-BC3A-4FFE9D7A5F1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0" t="s">
        <v>152</v>
      </c>
      <c r="B1" s="250"/>
      <c r="C1" s="250"/>
      <c r="D1" s="250"/>
      <c r="E1" s="250"/>
      <c r="F1" s="250"/>
      <c r="G1" s="250"/>
      <c r="AG1" t="s">
        <v>94</v>
      </c>
    </row>
    <row r="2" spans="1:60" ht="24.95" customHeight="1" x14ac:dyDescent="0.2">
      <c r="A2" s="139" t="s">
        <v>7</v>
      </c>
      <c r="B2" s="49" t="s">
        <v>43</v>
      </c>
      <c r="C2" s="251" t="s">
        <v>44</v>
      </c>
      <c r="D2" s="252"/>
      <c r="E2" s="252"/>
      <c r="F2" s="252"/>
      <c r="G2" s="253"/>
      <c r="AG2" t="s">
        <v>95</v>
      </c>
    </row>
    <row r="3" spans="1:60" ht="24.95" customHeight="1" x14ac:dyDescent="0.2">
      <c r="A3" s="139" t="s">
        <v>8</v>
      </c>
      <c r="B3" s="49" t="s">
        <v>50</v>
      </c>
      <c r="C3" s="251" t="s">
        <v>51</v>
      </c>
      <c r="D3" s="252"/>
      <c r="E3" s="252"/>
      <c r="F3" s="252"/>
      <c r="G3" s="253"/>
      <c r="AC3" s="120" t="s">
        <v>95</v>
      </c>
      <c r="AG3" t="s">
        <v>97</v>
      </c>
    </row>
    <row r="4" spans="1:60" ht="24.95" customHeight="1" x14ac:dyDescent="0.2">
      <c r="A4" s="140" t="s">
        <v>9</v>
      </c>
      <c r="B4" s="141" t="s">
        <v>53</v>
      </c>
      <c r="C4" s="254" t="s">
        <v>54</v>
      </c>
      <c r="D4" s="255"/>
      <c r="E4" s="255"/>
      <c r="F4" s="255"/>
      <c r="G4" s="256"/>
      <c r="AG4" t="s">
        <v>98</v>
      </c>
    </row>
    <row r="5" spans="1:60" x14ac:dyDescent="0.2">
      <c r="D5" s="10"/>
    </row>
    <row r="6" spans="1:60" ht="38.25" x14ac:dyDescent="0.2">
      <c r="A6" s="143" t="s">
        <v>99</v>
      </c>
      <c r="B6" s="145" t="s">
        <v>100</v>
      </c>
      <c r="C6" s="145" t="s">
        <v>101</v>
      </c>
      <c r="D6" s="144" t="s">
        <v>102</v>
      </c>
      <c r="E6" s="143" t="s">
        <v>103</v>
      </c>
      <c r="F6" s="142" t="s">
        <v>104</v>
      </c>
      <c r="G6" s="143" t="s">
        <v>29</v>
      </c>
      <c r="H6" s="146" t="s">
        <v>30</v>
      </c>
      <c r="I6" s="146" t="s">
        <v>105</v>
      </c>
      <c r="J6" s="146" t="s">
        <v>31</v>
      </c>
      <c r="K6" s="146" t="s">
        <v>106</v>
      </c>
      <c r="L6" s="146" t="s">
        <v>107</v>
      </c>
      <c r="M6" s="146" t="s">
        <v>108</v>
      </c>
      <c r="N6" s="146" t="s">
        <v>109</v>
      </c>
      <c r="O6" s="146" t="s">
        <v>110</v>
      </c>
      <c r="P6" s="146" t="s">
        <v>111</v>
      </c>
      <c r="Q6" s="146" t="s">
        <v>112</v>
      </c>
      <c r="R6" s="146" t="s">
        <v>113</v>
      </c>
      <c r="S6" s="146" t="s">
        <v>114</v>
      </c>
      <c r="T6" s="146" t="s">
        <v>115</v>
      </c>
      <c r="U6" s="146" t="s">
        <v>116</v>
      </c>
      <c r="V6" s="146" t="s">
        <v>117</v>
      </c>
      <c r="W6" s="146" t="s">
        <v>118</v>
      </c>
      <c r="X6" s="146" t="s">
        <v>119</v>
      </c>
      <c r="Y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121</v>
      </c>
      <c r="B8" s="162" t="s">
        <v>70</v>
      </c>
      <c r="C8" s="182" t="s">
        <v>71</v>
      </c>
      <c r="D8" s="163"/>
      <c r="E8" s="164"/>
      <c r="F8" s="165"/>
      <c r="G8" s="165">
        <f>SUMIF(AG9:AG16,"&lt;&gt;NOR",G9:G16)</f>
        <v>0</v>
      </c>
      <c r="H8" s="165"/>
      <c r="I8" s="165">
        <f>SUM(I9:I16)</f>
        <v>0</v>
      </c>
      <c r="J8" s="165"/>
      <c r="K8" s="165">
        <f>SUM(K9:K16)</f>
        <v>0</v>
      </c>
      <c r="L8" s="165"/>
      <c r="M8" s="165">
        <f>SUM(M9:M16)</f>
        <v>0</v>
      </c>
      <c r="N8" s="164"/>
      <c r="O8" s="164">
        <f>SUM(O9:O16)</f>
        <v>3.81</v>
      </c>
      <c r="P8" s="164"/>
      <c r="Q8" s="164">
        <f>SUM(Q9:Q16)</f>
        <v>0</v>
      </c>
      <c r="R8" s="165"/>
      <c r="S8" s="165"/>
      <c r="T8" s="166"/>
      <c r="U8" s="160"/>
      <c r="V8" s="160">
        <f>SUM(V9:V16)</f>
        <v>0</v>
      </c>
      <c r="W8" s="160"/>
      <c r="X8" s="160"/>
      <c r="Y8" s="160"/>
      <c r="AG8" t="s">
        <v>122</v>
      </c>
    </row>
    <row r="9" spans="1:60" outlineLevel="1" x14ac:dyDescent="0.2">
      <c r="A9" s="175">
        <v>1</v>
      </c>
      <c r="B9" s="176" t="s">
        <v>178</v>
      </c>
      <c r="C9" s="183" t="s">
        <v>179</v>
      </c>
      <c r="D9" s="177" t="s">
        <v>155</v>
      </c>
      <c r="E9" s="178">
        <v>33.6</v>
      </c>
      <c r="F9" s="179"/>
      <c r="G9" s="180">
        <f t="shared" ref="G9:G16" si="0">ROUND(E9*F9,2)</f>
        <v>0</v>
      </c>
      <c r="H9" s="179"/>
      <c r="I9" s="180">
        <f t="shared" ref="I9:I16" si="1">ROUND(E9*H9,2)</f>
        <v>0</v>
      </c>
      <c r="J9" s="179"/>
      <c r="K9" s="180">
        <f t="shared" ref="K9:K16" si="2">ROUND(E9*J9,2)</f>
        <v>0</v>
      </c>
      <c r="L9" s="180">
        <v>21</v>
      </c>
      <c r="M9" s="180">
        <f t="shared" ref="M9:M16" si="3">G9*(1+L9/100)</f>
        <v>0</v>
      </c>
      <c r="N9" s="178">
        <v>1.2999999999999999E-3</v>
      </c>
      <c r="O9" s="178">
        <f t="shared" ref="O9:O16" si="4">ROUND(E9*N9,2)</f>
        <v>0.04</v>
      </c>
      <c r="P9" s="178">
        <v>0</v>
      </c>
      <c r="Q9" s="178">
        <f t="shared" ref="Q9:Q16" si="5">ROUND(E9*P9,2)</f>
        <v>0</v>
      </c>
      <c r="R9" s="180"/>
      <c r="S9" s="180" t="s">
        <v>141</v>
      </c>
      <c r="T9" s="181" t="s">
        <v>127</v>
      </c>
      <c r="U9" s="158">
        <v>0</v>
      </c>
      <c r="V9" s="158">
        <f t="shared" ref="V9:V16" si="6">ROUND(E9*U9,2)</f>
        <v>0</v>
      </c>
      <c r="W9" s="158"/>
      <c r="X9" s="158" t="s">
        <v>157</v>
      </c>
      <c r="Y9" s="158" t="s">
        <v>128</v>
      </c>
      <c r="Z9" s="147"/>
      <c r="AA9" s="147"/>
      <c r="AB9" s="147"/>
      <c r="AC9" s="147"/>
      <c r="AD9" s="147"/>
      <c r="AE9" s="147"/>
      <c r="AF9" s="147"/>
      <c r="AG9" s="147" t="s">
        <v>158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5">
        <v>2</v>
      </c>
      <c r="B10" s="176" t="s">
        <v>180</v>
      </c>
      <c r="C10" s="183" t="s">
        <v>181</v>
      </c>
      <c r="D10" s="177" t="s">
        <v>155</v>
      </c>
      <c r="E10" s="178">
        <v>33.6</v>
      </c>
      <c r="F10" s="179"/>
      <c r="G10" s="180">
        <f t="shared" si="0"/>
        <v>0</v>
      </c>
      <c r="H10" s="179"/>
      <c r="I10" s="180">
        <f t="shared" si="1"/>
        <v>0</v>
      </c>
      <c r="J10" s="179"/>
      <c r="K10" s="180">
        <f t="shared" si="2"/>
        <v>0</v>
      </c>
      <c r="L10" s="180">
        <v>21</v>
      </c>
      <c r="M10" s="180">
        <f t="shared" si="3"/>
        <v>0</v>
      </c>
      <c r="N10" s="178">
        <v>2.9999999999999997E-4</v>
      </c>
      <c r="O10" s="178">
        <f t="shared" si="4"/>
        <v>0.01</v>
      </c>
      <c r="P10" s="178">
        <v>0</v>
      </c>
      <c r="Q10" s="178">
        <f t="shared" si="5"/>
        <v>0</v>
      </c>
      <c r="R10" s="180"/>
      <c r="S10" s="180" t="s">
        <v>141</v>
      </c>
      <c r="T10" s="181" t="s">
        <v>127</v>
      </c>
      <c r="U10" s="158">
        <v>0</v>
      </c>
      <c r="V10" s="158">
        <f t="shared" si="6"/>
        <v>0</v>
      </c>
      <c r="W10" s="158"/>
      <c r="X10" s="158" t="s">
        <v>157</v>
      </c>
      <c r="Y10" s="158" t="s">
        <v>128</v>
      </c>
      <c r="Z10" s="147"/>
      <c r="AA10" s="147"/>
      <c r="AB10" s="147"/>
      <c r="AC10" s="147"/>
      <c r="AD10" s="147"/>
      <c r="AE10" s="147"/>
      <c r="AF10" s="147"/>
      <c r="AG10" s="147" t="s">
        <v>158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5">
        <v>3</v>
      </c>
      <c r="B11" s="176" t="s">
        <v>182</v>
      </c>
      <c r="C11" s="183" t="s">
        <v>183</v>
      </c>
      <c r="D11" s="177" t="s">
        <v>155</v>
      </c>
      <c r="E11" s="178">
        <v>33.6</v>
      </c>
      <c r="F11" s="179"/>
      <c r="G11" s="180">
        <f t="shared" si="0"/>
        <v>0</v>
      </c>
      <c r="H11" s="179"/>
      <c r="I11" s="180">
        <f t="shared" si="1"/>
        <v>0</v>
      </c>
      <c r="J11" s="179"/>
      <c r="K11" s="180">
        <f t="shared" si="2"/>
        <v>0</v>
      </c>
      <c r="L11" s="180">
        <v>21</v>
      </c>
      <c r="M11" s="180">
        <f t="shared" si="3"/>
        <v>0</v>
      </c>
      <c r="N11" s="178">
        <v>2.1999999999999999E-2</v>
      </c>
      <c r="O11" s="178">
        <f t="shared" si="4"/>
        <v>0.74</v>
      </c>
      <c r="P11" s="178">
        <v>0</v>
      </c>
      <c r="Q11" s="178">
        <f t="shared" si="5"/>
        <v>0</v>
      </c>
      <c r="R11" s="180"/>
      <c r="S11" s="180" t="s">
        <v>141</v>
      </c>
      <c r="T11" s="181" t="s">
        <v>127</v>
      </c>
      <c r="U11" s="158">
        <v>0</v>
      </c>
      <c r="V11" s="158">
        <f t="shared" si="6"/>
        <v>0</v>
      </c>
      <c r="W11" s="158"/>
      <c r="X11" s="158" t="s">
        <v>157</v>
      </c>
      <c r="Y11" s="158" t="s">
        <v>128</v>
      </c>
      <c r="Z11" s="147"/>
      <c r="AA11" s="147"/>
      <c r="AB11" s="147"/>
      <c r="AC11" s="147"/>
      <c r="AD11" s="147"/>
      <c r="AE11" s="147"/>
      <c r="AF11" s="147"/>
      <c r="AG11" s="147" t="s">
        <v>158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5">
        <v>4</v>
      </c>
      <c r="B12" s="176" t="s">
        <v>184</v>
      </c>
      <c r="C12" s="183" t="s">
        <v>185</v>
      </c>
      <c r="D12" s="177" t="s">
        <v>155</v>
      </c>
      <c r="E12" s="178">
        <v>33.6</v>
      </c>
      <c r="F12" s="179"/>
      <c r="G12" s="180">
        <f t="shared" si="0"/>
        <v>0</v>
      </c>
      <c r="H12" s="179"/>
      <c r="I12" s="180">
        <f t="shared" si="1"/>
        <v>0</v>
      </c>
      <c r="J12" s="179"/>
      <c r="K12" s="180">
        <f t="shared" si="2"/>
        <v>0</v>
      </c>
      <c r="L12" s="180">
        <v>21</v>
      </c>
      <c r="M12" s="180">
        <f t="shared" si="3"/>
        <v>0</v>
      </c>
      <c r="N12" s="178">
        <v>3.7999999999999999E-2</v>
      </c>
      <c r="O12" s="178">
        <f t="shared" si="4"/>
        <v>1.28</v>
      </c>
      <c r="P12" s="178">
        <v>0</v>
      </c>
      <c r="Q12" s="178">
        <f t="shared" si="5"/>
        <v>0</v>
      </c>
      <c r="R12" s="180"/>
      <c r="S12" s="180" t="s">
        <v>141</v>
      </c>
      <c r="T12" s="181" t="s">
        <v>127</v>
      </c>
      <c r="U12" s="158">
        <v>0</v>
      </c>
      <c r="V12" s="158">
        <f t="shared" si="6"/>
        <v>0</v>
      </c>
      <c r="W12" s="158"/>
      <c r="X12" s="158" t="s">
        <v>157</v>
      </c>
      <c r="Y12" s="158" t="s">
        <v>128</v>
      </c>
      <c r="Z12" s="147"/>
      <c r="AA12" s="147"/>
      <c r="AB12" s="147"/>
      <c r="AC12" s="147"/>
      <c r="AD12" s="147"/>
      <c r="AE12" s="147"/>
      <c r="AF12" s="147"/>
      <c r="AG12" s="147" t="s">
        <v>158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5">
        <v>5</v>
      </c>
      <c r="B13" s="176" t="s">
        <v>186</v>
      </c>
      <c r="C13" s="183" t="s">
        <v>187</v>
      </c>
      <c r="D13" s="177" t="s">
        <v>188</v>
      </c>
      <c r="E13" s="178">
        <v>24</v>
      </c>
      <c r="F13" s="179"/>
      <c r="G13" s="180">
        <f t="shared" si="0"/>
        <v>0</v>
      </c>
      <c r="H13" s="179"/>
      <c r="I13" s="180">
        <f t="shared" si="1"/>
        <v>0</v>
      </c>
      <c r="J13" s="179"/>
      <c r="K13" s="180">
        <f t="shared" si="2"/>
        <v>0</v>
      </c>
      <c r="L13" s="180">
        <v>21</v>
      </c>
      <c r="M13" s="180">
        <f t="shared" si="3"/>
        <v>0</v>
      </c>
      <c r="N13" s="178">
        <v>3.0000000000000001E-3</v>
      </c>
      <c r="O13" s="178">
        <f t="shared" si="4"/>
        <v>7.0000000000000007E-2</v>
      </c>
      <c r="P13" s="178">
        <v>0</v>
      </c>
      <c r="Q13" s="178">
        <f t="shared" si="5"/>
        <v>0</v>
      </c>
      <c r="R13" s="180"/>
      <c r="S13" s="180" t="s">
        <v>141</v>
      </c>
      <c r="T13" s="181" t="s">
        <v>127</v>
      </c>
      <c r="U13" s="158">
        <v>0</v>
      </c>
      <c r="V13" s="158">
        <f t="shared" si="6"/>
        <v>0</v>
      </c>
      <c r="W13" s="158"/>
      <c r="X13" s="158" t="s">
        <v>157</v>
      </c>
      <c r="Y13" s="158" t="s">
        <v>128</v>
      </c>
      <c r="Z13" s="147"/>
      <c r="AA13" s="147"/>
      <c r="AB13" s="147"/>
      <c r="AC13" s="147"/>
      <c r="AD13" s="147"/>
      <c r="AE13" s="147"/>
      <c r="AF13" s="147"/>
      <c r="AG13" s="147" t="s">
        <v>158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5">
        <v>6</v>
      </c>
      <c r="B14" s="176" t="s">
        <v>189</v>
      </c>
      <c r="C14" s="183" t="s">
        <v>190</v>
      </c>
      <c r="D14" s="177" t="s">
        <v>155</v>
      </c>
      <c r="E14" s="178">
        <v>33.6</v>
      </c>
      <c r="F14" s="179"/>
      <c r="G14" s="180">
        <f t="shared" si="0"/>
        <v>0</v>
      </c>
      <c r="H14" s="179"/>
      <c r="I14" s="180">
        <f t="shared" si="1"/>
        <v>0</v>
      </c>
      <c r="J14" s="179"/>
      <c r="K14" s="180">
        <f t="shared" si="2"/>
        <v>0</v>
      </c>
      <c r="L14" s="180">
        <v>21</v>
      </c>
      <c r="M14" s="180">
        <f t="shared" si="3"/>
        <v>0</v>
      </c>
      <c r="N14" s="178">
        <v>0.02</v>
      </c>
      <c r="O14" s="178">
        <f t="shared" si="4"/>
        <v>0.67</v>
      </c>
      <c r="P14" s="178">
        <v>0</v>
      </c>
      <c r="Q14" s="178">
        <f t="shared" si="5"/>
        <v>0</v>
      </c>
      <c r="R14" s="180"/>
      <c r="S14" s="180" t="s">
        <v>141</v>
      </c>
      <c r="T14" s="181" t="s">
        <v>127</v>
      </c>
      <c r="U14" s="158">
        <v>0</v>
      </c>
      <c r="V14" s="158">
        <f t="shared" si="6"/>
        <v>0</v>
      </c>
      <c r="W14" s="158"/>
      <c r="X14" s="158" t="s">
        <v>157</v>
      </c>
      <c r="Y14" s="158" t="s">
        <v>128</v>
      </c>
      <c r="Z14" s="147"/>
      <c r="AA14" s="147"/>
      <c r="AB14" s="147"/>
      <c r="AC14" s="147"/>
      <c r="AD14" s="147"/>
      <c r="AE14" s="147"/>
      <c r="AF14" s="147"/>
      <c r="AG14" s="147" t="s">
        <v>158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5">
        <v>7</v>
      </c>
      <c r="B15" s="176" t="s">
        <v>191</v>
      </c>
      <c r="C15" s="183" t="s">
        <v>192</v>
      </c>
      <c r="D15" s="177" t="s">
        <v>167</v>
      </c>
      <c r="E15" s="178">
        <v>1</v>
      </c>
      <c r="F15" s="179"/>
      <c r="G15" s="180">
        <f t="shared" si="0"/>
        <v>0</v>
      </c>
      <c r="H15" s="179"/>
      <c r="I15" s="180">
        <f t="shared" si="1"/>
        <v>0</v>
      </c>
      <c r="J15" s="179"/>
      <c r="K15" s="180">
        <f t="shared" si="2"/>
        <v>0</v>
      </c>
      <c r="L15" s="180">
        <v>21</v>
      </c>
      <c r="M15" s="180">
        <f t="shared" si="3"/>
        <v>0</v>
      </c>
      <c r="N15" s="178">
        <v>1</v>
      </c>
      <c r="O15" s="178">
        <f t="shared" si="4"/>
        <v>1</v>
      </c>
      <c r="P15" s="178">
        <v>0</v>
      </c>
      <c r="Q15" s="178">
        <f t="shared" si="5"/>
        <v>0</v>
      </c>
      <c r="R15" s="180"/>
      <c r="S15" s="180" t="s">
        <v>141</v>
      </c>
      <c r="T15" s="181" t="s">
        <v>127</v>
      </c>
      <c r="U15" s="158">
        <v>0</v>
      </c>
      <c r="V15" s="158">
        <f t="shared" si="6"/>
        <v>0</v>
      </c>
      <c r="W15" s="158"/>
      <c r="X15" s="158" t="s">
        <v>157</v>
      </c>
      <c r="Y15" s="158" t="s">
        <v>128</v>
      </c>
      <c r="Z15" s="147"/>
      <c r="AA15" s="147"/>
      <c r="AB15" s="147"/>
      <c r="AC15" s="147"/>
      <c r="AD15" s="147"/>
      <c r="AE15" s="147"/>
      <c r="AF15" s="147"/>
      <c r="AG15" s="147" t="s">
        <v>158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5">
        <v>8</v>
      </c>
      <c r="B16" s="176" t="s">
        <v>193</v>
      </c>
      <c r="C16" s="183" t="s">
        <v>194</v>
      </c>
      <c r="D16" s="177" t="s">
        <v>195</v>
      </c>
      <c r="E16" s="178">
        <v>1</v>
      </c>
      <c r="F16" s="179"/>
      <c r="G16" s="180">
        <f t="shared" si="0"/>
        <v>0</v>
      </c>
      <c r="H16" s="179"/>
      <c r="I16" s="180">
        <f t="shared" si="1"/>
        <v>0</v>
      </c>
      <c r="J16" s="179"/>
      <c r="K16" s="180">
        <f t="shared" si="2"/>
        <v>0</v>
      </c>
      <c r="L16" s="180">
        <v>21</v>
      </c>
      <c r="M16" s="180">
        <f t="shared" si="3"/>
        <v>0</v>
      </c>
      <c r="N16" s="178">
        <v>0</v>
      </c>
      <c r="O16" s="178">
        <f t="shared" si="4"/>
        <v>0</v>
      </c>
      <c r="P16" s="178">
        <v>0</v>
      </c>
      <c r="Q16" s="178">
        <f t="shared" si="5"/>
        <v>0</v>
      </c>
      <c r="R16" s="180"/>
      <c r="S16" s="180" t="s">
        <v>141</v>
      </c>
      <c r="T16" s="181" t="s">
        <v>127</v>
      </c>
      <c r="U16" s="158">
        <v>0</v>
      </c>
      <c r="V16" s="158">
        <f t="shared" si="6"/>
        <v>0</v>
      </c>
      <c r="W16" s="158"/>
      <c r="X16" s="158" t="s">
        <v>157</v>
      </c>
      <c r="Y16" s="158" t="s">
        <v>128</v>
      </c>
      <c r="Z16" s="147"/>
      <c r="AA16" s="147"/>
      <c r="AB16" s="147"/>
      <c r="AC16" s="147"/>
      <c r="AD16" s="147"/>
      <c r="AE16" s="147"/>
      <c r="AF16" s="147"/>
      <c r="AG16" s="147" t="s">
        <v>158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x14ac:dyDescent="0.2">
      <c r="A17" s="161" t="s">
        <v>121</v>
      </c>
      <c r="B17" s="162" t="s">
        <v>72</v>
      </c>
      <c r="C17" s="182" t="s">
        <v>73</v>
      </c>
      <c r="D17" s="163"/>
      <c r="E17" s="164"/>
      <c r="F17" s="165"/>
      <c r="G17" s="165">
        <f>SUMIF(AG18:AG18,"&lt;&gt;NOR",G18:G18)</f>
        <v>0</v>
      </c>
      <c r="H17" s="165"/>
      <c r="I17" s="165">
        <f>SUM(I18:I18)</f>
        <v>0</v>
      </c>
      <c r="J17" s="165"/>
      <c r="K17" s="165">
        <f>SUM(K18:K18)</f>
        <v>0</v>
      </c>
      <c r="L17" s="165"/>
      <c r="M17" s="165">
        <f>SUM(M18:M18)</f>
        <v>0</v>
      </c>
      <c r="N17" s="164"/>
      <c r="O17" s="164">
        <f>SUM(O18:O18)</f>
        <v>0</v>
      </c>
      <c r="P17" s="164"/>
      <c r="Q17" s="164">
        <f>SUM(Q18:Q18)</f>
        <v>0</v>
      </c>
      <c r="R17" s="165"/>
      <c r="S17" s="165"/>
      <c r="T17" s="166"/>
      <c r="U17" s="160"/>
      <c r="V17" s="160">
        <f>SUM(V18:V18)</f>
        <v>0</v>
      </c>
      <c r="W17" s="160"/>
      <c r="X17" s="160"/>
      <c r="Y17" s="160"/>
      <c r="AG17" t="s">
        <v>122</v>
      </c>
    </row>
    <row r="18" spans="1:60" outlineLevel="1" x14ac:dyDescent="0.2">
      <c r="A18" s="175">
        <v>9</v>
      </c>
      <c r="B18" s="176" t="s">
        <v>196</v>
      </c>
      <c r="C18" s="183" t="s">
        <v>197</v>
      </c>
      <c r="D18" s="177" t="s">
        <v>198</v>
      </c>
      <c r="E18" s="178">
        <v>8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141</v>
      </c>
      <c r="T18" s="181" t="s">
        <v>127</v>
      </c>
      <c r="U18" s="158">
        <v>0</v>
      </c>
      <c r="V18" s="158">
        <f>ROUND(E18*U18,2)</f>
        <v>0</v>
      </c>
      <c r="W18" s="158"/>
      <c r="X18" s="158" t="s">
        <v>157</v>
      </c>
      <c r="Y18" s="158" t="s">
        <v>128</v>
      </c>
      <c r="Z18" s="147"/>
      <c r="AA18" s="147"/>
      <c r="AB18" s="147"/>
      <c r="AC18" s="147"/>
      <c r="AD18" s="147"/>
      <c r="AE18" s="147"/>
      <c r="AF18" s="147"/>
      <c r="AG18" s="147" t="s">
        <v>158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1" t="s">
        <v>121</v>
      </c>
      <c r="B19" s="162" t="s">
        <v>74</v>
      </c>
      <c r="C19" s="182" t="s">
        <v>75</v>
      </c>
      <c r="D19" s="163"/>
      <c r="E19" s="164"/>
      <c r="F19" s="165"/>
      <c r="G19" s="165">
        <f>SUMIF(AG20:AG22,"&lt;&gt;NOR",G20:G22)</f>
        <v>0</v>
      </c>
      <c r="H19" s="165"/>
      <c r="I19" s="165">
        <f>SUM(I20:I22)</f>
        <v>0</v>
      </c>
      <c r="J19" s="165"/>
      <c r="K19" s="165">
        <f>SUM(K20:K22)</f>
        <v>0</v>
      </c>
      <c r="L19" s="165"/>
      <c r="M19" s="165">
        <f>SUM(M20:M22)</f>
        <v>0</v>
      </c>
      <c r="N19" s="164"/>
      <c r="O19" s="164">
        <f>SUM(O20:O22)</f>
        <v>0.09</v>
      </c>
      <c r="P19" s="164"/>
      <c r="Q19" s="164">
        <f>SUM(Q20:Q22)</f>
        <v>0</v>
      </c>
      <c r="R19" s="165"/>
      <c r="S19" s="165"/>
      <c r="T19" s="166"/>
      <c r="U19" s="160"/>
      <c r="V19" s="160">
        <f>SUM(V20:V22)</f>
        <v>0.54</v>
      </c>
      <c r="W19" s="160"/>
      <c r="X19" s="160"/>
      <c r="Y19" s="160"/>
      <c r="AG19" t="s">
        <v>122</v>
      </c>
    </row>
    <row r="20" spans="1:60" outlineLevel="1" x14ac:dyDescent="0.2">
      <c r="A20" s="168">
        <v>10</v>
      </c>
      <c r="B20" s="169" t="s">
        <v>199</v>
      </c>
      <c r="C20" s="184" t="s">
        <v>200</v>
      </c>
      <c r="D20" s="170" t="s">
        <v>155</v>
      </c>
      <c r="E20" s="171">
        <v>1.2</v>
      </c>
      <c r="F20" s="172"/>
      <c r="G20" s="173">
        <f>ROUND(E20*F20,2)</f>
        <v>0</v>
      </c>
      <c r="H20" s="172"/>
      <c r="I20" s="173">
        <f>ROUND(E20*H20,2)</f>
        <v>0</v>
      </c>
      <c r="J20" s="172"/>
      <c r="K20" s="173">
        <f>ROUND(E20*J20,2)</f>
        <v>0</v>
      </c>
      <c r="L20" s="173">
        <v>21</v>
      </c>
      <c r="M20" s="173">
        <f>G20*(1+L20/100)</f>
        <v>0</v>
      </c>
      <c r="N20" s="171">
        <v>7.3899999999999993E-2</v>
      </c>
      <c r="O20" s="171">
        <f>ROUND(E20*N20,2)</f>
        <v>0.09</v>
      </c>
      <c r="P20" s="171">
        <v>0</v>
      </c>
      <c r="Q20" s="171">
        <f>ROUND(E20*P20,2)</f>
        <v>0</v>
      </c>
      <c r="R20" s="173" t="s">
        <v>156</v>
      </c>
      <c r="S20" s="173" t="s">
        <v>126</v>
      </c>
      <c r="T20" s="174" t="s">
        <v>126</v>
      </c>
      <c r="U20" s="158">
        <v>0.45200000000000001</v>
      </c>
      <c r="V20" s="158">
        <f>ROUND(E20*U20,2)</f>
        <v>0.54</v>
      </c>
      <c r="W20" s="158"/>
      <c r="X20" s="158" t="s">
        <v>157</v>
      </c>
      <c r="Y20" s="158" t="s">
        <v>128</v>
      </c>
      <c r="Z20" s="147"/>
      <c r="AA20" s="147"/>
      <c r="AB20" s="147"/>
      <c r="AC20" s="147"/>
      <c r="AD20" s="147"/>
      <c r="AE20" s="147"/>
      <c r="AF20" s="147"/>
      <c r="AG20" s="147" t="s">
        <v>158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2" x14ac:dyDescent="0.2">
      <c r="A21" s="154"/>
      <c r="B21" s="155"/>
      <c r="C21" s="257" t="s">
        <v>201</v>
      </c>
      <c r="D21" s="258"/>
      <c r="E21" s="258"/>
      <c r="F21" s="258"/>
      <c r="G21" s="2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160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91" t="str">
        <f>C21</f>
        <v>s provedením lože z kameniva drceného, s vyplněním spár, s dvojitým hutněním a se smetením přebytečného materiálu na krajnici. S dodáním hmot pro lože a výplň spár.</v>
      </c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90" t="s">
        <v>202</v>
      </c>
      <c r="D22" s="188"/>
      <c r="E22" s="189">
        <v>1.2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162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">
      <c r="A23" s="161" t="s">
        <v>121</v>
      </c>
      <c r="B23" s="162" t="s">
        <v>76</v>
      </c>
      <c r="C23" s="182" t="s">
        <v>77</v>
      </c>
      <c r="D23" s="163"/>
      <c r="E23" s="164"/>
      <c r="F23" s="165"/>
      <c r="G23" s="165">
        <f>SUMIF(AG24:AG25,"&lt;&gt;NOR",G24:G25)</f>
        <v>0</v>
      </c>
      <c r="H23" s="165"/>
      <c r="I23" s="165">
        <f>SUM(I24:I25)</f>
        <v>0</v>
      </c>
      <c r="J23" s="165"/>
      <c r="K23" s="165">
        <f>SUM(K24:K25)</f>
        <v>0</v>
      </c>
      <c r="L23" s="165"/>
      <c r="M23" s="165">
        <f>SUM(M24:M25)</f>
        <v>0</v>
      </c>
      <c r="N23" s="164"/>
      <c r="O23" s="164">
        <f>SUM(O24:O25)</f>
        <v>0.19</v>
      </c>
      <c r="P23" s="164"/>
      <c r="Q23" s="164">
        <f>SUM(Q24:Q25)</f>
        <v>0</v>
      </c>
      <c r="R23" s="165"/>
      <c r="S23" s="165"/>
      <c r="T23" s="166"/>
      <c r="U23" s="160"/>
      <c r="V23" s="160">
        <f>SUM(V24:V25)</f>
        <v>7.8</v>
      </c>
      <c r="W23" s="160"/>
      <c r="X23" s="160"/>
      <c r="Y23" s="160"/>
      <c r="AG23" t="s">
        <v>122</v>
      </c>
    </row>
    <row r="24" spans="1:60" outlineLevel="1" x14ac:dyDescent="0.2">
      <c r="A24" s="175">
        <v>11</v>
      </c>
      <c r="B24" s="176" t="s">
        <v>203</v>
      </c>
      <c r="C24" s="183" t="s">
        <v>204</v>
      </c>
      <c r="D24" s="177" t="s">
        <v>155</v>
      </c>
      <c r="E24" s="178">
        <v>30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5.9199999999999999E-3</v>
      </c>
      <c r="O24" s="178">
        <f>ROUND(E24*N24,2)</f>
        <v>0.18</v>
      </c>
      <c r="P24" s="178">
        <v>0</v>
      </c>
      <c r="Q24" s="178">
        <f>ROUND(E24*P24,2)</f>
        <v>0</v>
      </c>
      <c r="R24" s="180" t="s">
        <v>205</v>
      </c>
      <c r="S24" s="180" t="s">
        <v>126</v>
      </c>
      <c r="T24" s="181" t="s">
        <v>126</v>
      </c>
      <c r="U24" s="158">
        <v>0.26</v>
      </c>
      <c r="V24" s="158">
        <f>ROUND(E24*U24,2)</f>
        <v>7.8</v>
      </c>
      <c r="W24" s="158"/>
      <c r="X24" s="158" t="s">
        <v>157</v>
      </c>
      <c r="Y24" s="158" t="s">
        <v>128</v>
      </c>
      <c r="Z24" s="147"/>
      <c r="AA24" s="147"/>
      <c r="AB24" s="147"/>
      <c r="AC24" s="147"/>
      <c r="AD24" s="147"/>
      <c r="AE24" s="147"/>
      <c r="AF24" s="147"/>
      <c r="AG24" s="147" t="s">
        <v>158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5">
        <v>12</v>
      </c>
      <c r="B25" s="176" t="s">
        <v>206</v>
      </c>
      <c r="C25" s="183" t="s">
        <v>207</v>
      </c>
      <c r="D25" s="177" t="s">
        <v>208</v>
      </c>
      <c r="E25" s="178">
        <v>16</v>
      </c>
      <c r="F25" s="179"/>
      <c r="G25" s="180">
        <f>ROUND(E25*F25,2)</f>
        <v>0</v>
      </c>
      <c r="H25" s="179"/>
      <c r="I25" s="180">
        <f>ROUND(E25*H25,2)</f>
        <v>0</v>
      </c>
      <c r="J25" s="179"/>
      <c r="K25" s="180">
        <f>ROUND(E25*J25,2)</f>
        <v>0</v>
      </c>
      <c r="L25" s="180">
        <v>21</v>
      </c>
      <c r="M25" s="180">
        <f>G25*(1+L25/100)</f>
        <v>0</v>
      </c>
      <c r="N25" s="178">
        <v>8.4999999999999995E-4</v>
      </c>
      <c r="O25" s="178">
        <f>ROUND(E25*N25,2)</f>
        <v>0.01</v>
      </c>
      <c r="P25" s="178">
        <v>0</v>
      </c>
      <c r="Q25" s="178">
        <f>ROUND(E25*P25,2)</f>
        <v>0</v>
      </c>
      <c r="R25" s="180"/>
      <c r="S25" s="180" t="s">
        <v>141</v>
      </c>
      <c r="T25" s="181" t="s">
        <v>127</v>
      </c>
      <c r="U25" s="158">
        <v>0</v>
      </c>
      <c r="V25" s="158">
        <f>ROUND(E25*U25,2)</f>
        <v>0</v>
      </c>
      <c r="W25" s="158"/>
      <c r="X25" s="158" t="s">
        <v>157</v>
      </c>
      <c r="Y25" s="158" t="s">
        <v>128</v>
      </c>
      <c r="Z25" s="147"/>
      <c r="AA25" s="147"/>
      <c r="AB25" s="147"/>
      <c r="AC25" s="147"/>
      <c r="AD25" s="147"/>
      <c r="AE25" s="147"/>
      <c r="AF25" s="147"/>
      <c r="AG25" s="147" t="s">
        <v>158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1" t="s">
        <v>121</v>
      </c>
      <c r="B26" s="162" t="s">
        <v>78</v>
      </c>
      <c r="C26" s="182" t="s">
        <v>79</v>
      </c>
      <c r="D26" s="163"/>
      <c r="E26" s="164"/>
      <c r="F26" s="165"/>
      <c r="G26" s="165">
        <f>SUMIF(AG27:AG28,"&lt;&gt;NOR",G27:G28)</f>
        <v>0</v>
      </c>
      <c r="H26" s="165"/>
      <c r="I26" s="165">
        <f>SUM(I27:I28)</f>
        <v>0</v>
      </c>
      <c r="J26" s="165"/>
      <c r="K26" s="165">
        <f>SUM(K27:K28)</f>
        <v>0</v>
      </c>
      <c r="L26" s="165"/>
      <c r="M26" s="165">
        <f>SUM(M27:M28)</f>
        <v>0</v>
      </c>
      <c r="N26" s="164"/>
      <c r="O26" s="164">
        <f>SUM(O27:O28)</f>
        <v>0</v>
      </c>
      <c r="P26" s="164"/>
      <c r="Q26" s="164">
        <f>SUM(Q27:Q28)</f>
        <v>0</v>
      </c>
      <c r="R26" s="165"/>
      <c r="S26" s="165"/>
      <c r="T26" s="166"/>
      <c r="U26" s="160"/>
      <c r="V26" s="160">
        <f>SUM(V27:V28)</f>
        <v>6.95</v>
      </c>
      <c r="W26" s="160"/>
      <c r="X26" s="160"/>
      <c r="Y26" s="160"/>
      <c r="AG26" t="s">
        <v>122</v>
      </c>
    </row>
    <row r="27" spans="1:60" ht="33.75" outlineLevel="1" x14ac:dyDescent="0.2">
      <c r="A27" s="168">
        <v>13</v>
      </c>
      <c r="B27" s="169" t="s">
        <v>209</v>
      </c>
      <c r="C27" s="184" t="s">
        <v>210</v>
      </c>
      <c r="D27" s="170" t="s">
        <v>155</v>
      </c>
      <c r="E27" s="171">
        <v>50</v>
      </c>
      <c r="F27" s="172"/>
      <c r="G27" s="173">
        <f>ROUND(E27*F27,2)</f>
        <v>0</v>
      </c>
      <c r="H27" s="172"/>
      <c r="I27" s="173">
        <f>ROUND(E27*H27,2)</f>
        <v>0</v>
      </c>
      <c r="J27" s="172"/>
      <c r="K27" s="173">
        <f>ROUND(E27*J27,2)</f>
        <v>0</v>
      </c>
      <c r="L27" s="173">
        <v>21</v>
      </c>
      <c r="M27" s="173">
        <f>G27*(1+L27/100)</f>
        <v>0</v>
      </c>
      <c r="N27" s="171">
        <v>0</v>
      </c>
      <c r="O27" s="171">
        <f>ROUND(E27*N27,2)</f>
        <v>0</v>
      </c>
      <c r="P27" s="171">
        <v>0</v>
      </c>
      <c r="Q27" s="171">
        <f>ROUND(E27*P27,2)</f>
        <v>0</v>
      </c>
      <c r="R27" s="173" t="s">
        <v>211</v>
      </c>
      <c r="S27" s="173" t="s">
        <v>126</v>
      </c>
      <c r="T27" s="174" t="s">
        <v>126</v>
      </c>
      <c r="U27" s="158">
        <v>0.13900000000000001</v>
      </c>
      <c r="V27" s="158">
        <f>ROUND(E27*U27,2)</f>
        <v>6.95</v>
      </c>
      <c r="W27" s="158"/>
      <c r="X27" s="158" t="s">
        <v>157</v>
      </c>
      <c r="Y27" s="158" t="s">
        <v>128</v>
      </c>
      <c r="Z27" s="147"/>
      <c r="AA27" s="147"/>
      <c r="AB27" s="147"/>
      <c r="AC27" s="147"/>
      <c r="AD27" s="147"/>
      <c r="AE27" s="147"/>
      <c r="AF27" s="147"/>
      <c r="AG27" s="147" t="s">
        <v>158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90" t="s">
        <v>212</v>
      </c>
      <c r="D28" s="188"/>
      <c r="E28" s="189">
        <v>50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162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161" t="s">
        <v>121</v>
      </c>
      <c r="B29" s="162" t="s">
        <v>80</v>
      </c>
      <c r="C29" s="182" t="s">
        <v>81</v>
      </c>
      <c r="D29" s="163"/>
      <c r="E29" s="164"/>
      <c r="F29" s="165"/>
      <c r="G29" s="165">
        <f>SUMIF(AG30:AG30,"&lt;&gt;NOR",G30:G30)</f>
        <v>0</v>
      </c>
      <c r="H29" s="165"/>
      <c r="I29" s="165">
        <f>SUM(I30:I30)</f>
        <v>0</v>
      </c>
      <c r="J29" s="165"/>
      <c r="K29" s="165">
        <f>SUM(K30:K30)</f>
        <v>0</v>
      </c>
      <c r="L29" s="165"/>
      <c r="M29" s="165">
        <f>SUM(M30:M30)</f>
        <v>0</v>
      </c>
      <c r="N29" s="164"/>
      <c r="O29" s="164">
        <f>SUM(O30:O30)</f>
        <v>0</v>
      </c>
      <c r="P29" s="164"/>
      <c r="Q29" s="164">
        <f>SUM(Q30:Q30)</f>
        <v>0</v>
      </c>
      <c r="R29" s="165"/>
      <c r="S29" s="165"/>
      <c r="T29" s="166"/>
      <c r="U29" s="160"/>
      <c r="V29" s="160">
        <f>SUM(V30:V30)</f>
        <v>0.4</v>
      </c>
      <c r="W29" s="160"/>
      <c r="X29" s="160"/>
      <c r="Y29" s="160"/>
      <c r="AG29" t="s">
        <v>122</v>
      </c>
    </row>
    <row r="30" spans="1:60" outlineLevel="1" x14ac:dyDescent="0.2">
      <c r="A30" s="175">
        <v>14</v>
      </c>
      <c r="B30" s="176" t="s">
        <v>213</v>
      </c>
      <c r="C30" s="183" t="s">
        <v>214</v>
      </c>
      <c r="D30" s="177" t="s">
        <v>167</v>
      </c>
      <c r="E30" s="178">
        <v>4.0936399999999997</v>
      </c>
      <c r="F30" s="179"/>
      <c r="G30" s="180">
        <f>ROUND(E30*F30,2)</f>
        <v>0</v>
      </c>
      <c r="H30" s="179"/>
      <c r="I30" s="180">
        <f>ROUND(E30*H30,2)</f>
        <v>0</v>
      </c>
      <c r="J30" s="179"/>
      <c r="K30" s="180">
        <f>ROUND(E30*J30,2)</f>
        <v>0</v>
      </c>
      <c r="L30" s="180">
        <v>21</v>
      </c>
      <c r="M30" s="180">
        <f>G30*(1+L30/100)</f>
        <v>0</v>
      </c>
      <c r="N30" s="178">
        <v>0</v>
      </c>
      <c r="O30" s="178">
        <f>ROUND(E30*N30,2)</f>
        <v>0</v>
      </c>
      <c r="P30" s="178">
        <v>0</v>
      </c>
      <c r="Q30" s="178">
        <f>ROUND(E30*P30,2)</f>
        <v>0</v>
      </c>
      <c r="R30" s="180"/>
      <c r="S30" s="180" t="s">
        <v>126</v>
      </c>
      <c r="T30" s="181" t="s">
        <v>126</v>
      </c>
      <c r="U30" s="158">
        <v>9.7000000000000003E-2</v>
      </c>
      <c r="V30" s="158">
        <f>ROUND(E30*U30,2)</f>
        <v>0.4</v>
      </c>
      <c r="W30" s="158"/>
      <c r="X30" s="158" t="s">
        <v>215</v>
      </c>
      <c r="Y30" s="158" t="s">
        <v>128</v>
      </c>
      <c r="Z30" s="147"/>
      <c r="AA30" s="147"/>
      <c r="AB30" s="147"/>
      <c r="AC30" s="147"/>
      <c r="AD30" s="147"/>
      <c r="AE30" s="147"/>
      <c r="AF30" s="147"/>
      <c r="AG30" s="147" t="s">
        <v>216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x14ac:dyDescent="0.2">
      <c r="A31" s="161" t="s">
        <v>121</v>
      </c>
      <c r="B31" s="162" t="s">
        <v>82</v>
      </c>
      <c r="C31" s="182" t="s">
        <v>83</v>
      </c>
      <c r="D31" s="163"/>
      <c r="E31" s="164"/>
      <c r="F31" s="165"/>
      <c r="G31" s="165">
        <f>SUMIF(AG32:AG36,"&lt;&gt;NOR",G32:G36)</f>
        <v>0</v>
      </c>
      <c r="H31" s="165"/>
      <c r="I31" s="165">
        <f>SUM(I32:I36)</f>
        <v>0</v>
      </c>
      <c r="J31" s="165"/>
      <c r="K31" s="165">
        <f>SUM(K32:K36)</f>
        <v>0</v>
      </c>
      <c r="L31" s="165"/>
      <c r="M31" s="165">
        <f>SUM(M32:M36)</f>
        <v>0</v>
      </c>
      <c r="N31" s="164"/>
      <c r="O31" s="164">
        <f>SUM(O32:O36)</f>
        <v>0.12</v>
      </c>
      <c r="P31" s="164"/>
      <c r="Q31" s="164">
        <f>SUM(Q32:Q36)</f>
        <v>0</v>
      </c>
      <c r="R31" s="165"/>
      <c r="S31" s="165"/>
      <c r="T31" s="166"/>
      <c r="U31" s="160"/>
      <c r="V31" s="160">
        <f>SUM(V32:V36)</f>
        <v>0</v>
      </c>
      <c r="W31" s="160"/>
      <c r="X31" s="160"/>
      <c r="Y31" s="160"/>
      <c r="AG31" t="s">
        <v>122</v>
      </c>
    </row>
    <row r="32" spans="1:60" outlineLevel="1" x14ac:dyDescent="0.2">
      <c r="A32" s="168">
        <v>15</v>
      </c>
      <c r="B32" s="169" t="s">
        <v>217</v>
      </c>
      <c r="C32" s="184" t="s">
        <v>218</v>
      </c>
      <c r="D32" s="170" t="s">
        <v>155</v>
      </c>
      <c r="E32" s="171">
        <v>33.6</v>
      </c>
      <c r="F32" s="172"/>
      <c r="G32" s="173">
        <f>ROUND(E32*F32,2)</f>
        <v>0</v>
      </c>
      <c r="H32" s="172"/>
      <c r="I32" s="173">
        <f>ROUND(E32*H32,2)</f>
        <v>0</v>
      </c>
      <c r="J32" s="172"/>
      <c r="K32" s="173">
        <f>ROUND(E32*J32,2)</f>
        <v>0</v>
      </c>
      <c r="L32" s="173">
        <v>21</v>
      </c>
      <c r="M32" s="173">
        <f>G32*(1+L32/100)</f>
        <v>0</v>
      </c>
      <c r="N32" s="171">
        <v>3.5999999999999999E-3</v>
      </c>
      <c r="O32" s="171">
        <f>ROUND(E32*N32,2)</f>
        <v>0.12</v>
      </c>
      <c r="P32" s="171">
        <v>0</v>
      </c>
      <c r="Q32" s="171">
        <f>ROUND(E32*P32,2)</f>
        <v>0</v>
      </c>
      <c r="R32" s="173"/>
      <c r="S32" s="173" t="s">
        <v>141</v>
      </c>
      <c r="T32" s="174" t="s">
        <v>127</v>
      </c>
      <c r="U32" s="158">
        <v>0</v>
      </c>
      <c r="V32" s="158">
        <f>ROUND(E32*U32,2)</f>
        <v>0</v>
      </c>
      <c r="W32" s="158"/>
      <c r="X32" s="158" t="s">
        <v>157</v>
      </c>
      <c r="Y32" s="158" t="s">
        <v>128</v>
      </c>
      <c r="Z32" s="147"/>
      <c r="AA32" s="147"/>
      <c r="AB32" s="147"/>
      <c r="AC32" s="147"/>
      <c r="AD32" s="147"/>
      <c r="AE32" s="147"/>
      <c r="AF32" s="147"/>
      <c r="AG32" s="147" t="s">
        <v>158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90" t="s">
        <v>219</v>
      </c>
      <c r="D33" s="188"/>
      <c r="E33" s="189">
        <v>33.6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162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68">
        <v>16</v>
      </c>
      <c r="B34" s="169" t="s">
        <v>220</v>
      </c>
      <c r="C34" s="184" t="s">
        <v>221</v>
      </c>
      <c r="D34" s="170" t="s">
        <v>198</v>
      </c>
      <c r="E34" s="171">
        <v>1</v>
      </c>
      <c r="F34" s="172"/>
      <c r="G34" s="173">
        <f>ROUND(E34*F34,2)</f>
        <v>0</v>
      </c>
      <c r="H34" s="172"/>
      <c r="I34" s="173">
        <f>ROUND(E34*H34,2)</f>
        <v>0</v>
      </c>
      <c r="J34" s="172"/>
      <c r="K34" s="173">
        <f>ROUND(E34*J34,2)</f>
        <v>0</v>
      </c>
      <c r="L34" s="173">
        <v>21</v>
      </c>
      <c r="M34" s="173">
        <f>G34*(1+L34/100)</f>
        <v>0</v>
      </c>
      <c r="N34" s="171">
        <v>0</v>
      </c>
      <c r="O34" s="171">
        <f>ROUND(E34*N34,2)</f>
        <v>0</v>
      </c>
      <c r="P34" s="171">
        <v>0</v>
      </c>
      <c r="Q34" s="171">
        <f>ROUND(E34*P34,2)</f>
        <v>0</v>
      </c>
      <c r="R34" s="173"/>
      <c r="S34" s="173" t="s">
        <v>141</v>
      </c>
      <c r="T34" s="174" t="s">
        <v>127</v>
      </c>
      <c r="U34" s="158">
        <v>0</v>
      </c>
      <c r="V34" s="158">
        <f>ROUND(E34*U34,2)</f>
        <v>0</v>
      </c>
      <c r="W34" s="158"/>
      <c r="X34" s="158" t="s">
        <v>157</v>
      </c>
      <c r="Y34" s="158" t="s">
        <v>128</v>
      </c>
      <c r="Z34" s="147"/>
      <c r="AA34" s="147"/>
      <c r="AB34" s="147"/>
      <c r="AC34" s="147"/>
      <c r="AD34" s="147"/>
      <c r="AE34" s="147"/>
      <c r="AF34" s="147"/>
      <c r="AG34" s="147" t="s">
        <v>158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>
        <v>17</v>
      </c>
      <c r="B35" s="155" t="s">
        <v>222</v>
      </c>
      <c r="C35" s="193" t="s">
        <v>223</v>
      </c>
      <c r="D35" s="156" t="s">
        <v>0</v>
      </c>
      <c r="E35" s="192"/>
      <c r="F35" s="159"/>
      <c r="G35" s="158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0</v>
      </c>
      <c r="O35" s="157">
        <f>ROUND(E35*N35,2)</f>
        <v>0</v>
      </c>
      <c r="P35" s="157">
        <v>0</v>
      </c>
      <c r="Q35" s="157">
        <f>ROUND(E35*P35,2)</f>
        <v>0</v>
      </c>
      <c r="R35" s="158" t="s">
        <v>224</v>
      </c>
      <c r="S35" s="158" t="s">
        <v>126</v>
      </c>
      <c r="T35" s="158" t="s">
        <v>126</v>
      </c>
      <c r="U35" s="158">
        <v>0</v>
      </c>
      <c r="V35" s="158">
        <f>ROUND(E35*U35,2)</f>
        <v>0</v>
      </c>
      <c r="W35" s="158"/>
      <c r="X35" s="158" t="s">
        <v>215</v>
      </c>
      <c r="Y35" s="158" t="s">
        <v>128</v>
      </c>
      <c r="Z35" s="147"/>
      <c r="AA35" s="147"/>
      <c r="AB35" s="147"/>
      <c r="AC35" s="147"/>
      <c r="AD35" s="147"/>
      <c r="AE35" s="147"/>
      <c r="AF35" s="147"/>
      <c r="AG35" s="147" t="s">
        <v>216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9" t="s">
        <v>225</v>
      </c>
      <c r="D36" s="260"/>
      <c r="E36" s="260"/>
      <c r="F36" s="260"/>
      <c r="G36" s="260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160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">
      <c r="A37" s="161" t="s">
        <v>121</v>
      </c>
      <c r="B37" s="162" t="s">
        <v>84</v>
      </c>
      <c r="C37" s="182" t="s">
        <v>85</v>
      </c>
      <c r="D37" s="163"/>
      <c r="E37" s="164"/>
      <c r="F37" s="165"/>
      <c r="G37" s="165">
        <f>SUMIF(AG38:AG86,"&lt;&gt;NOR",G38:G86)</f>
        <v>0</v>
      </c>
      <c r="H37" s="165"/>
      <c r="I37" s="165">
        <f>SUM(I38:I86)</f>
        <v>0</v>
      </c>
      <c r="J37" s="165"/>
      <c r="K37" s="165">
        <f>SUM(K38:K86)</f>
        <v>0</v>
      </c>
      <c r="L37" s="165"/>
      <c r="M37" s="165">
        <f>SUM(M38:M86)</f>
        <v>0</v>
      </c>
      <c r="N37" s="164"/>
      <c r="O37" s="164">
        <f>SUM(O38:O86)</f>
        <v>1.1300000000000001</v>
      </c>
      <c r="P37" s="164"/>
      <c r="Q37" s="164">
        <f>SUM(Q38:Q86)</f>
        <v>0</v>
      </c>
      <c r="R37" s="165"/>
      <c r="S37" s="165"/>
      <c r="T37" s="166"/>
      <c r="U37" s="160"/>
      <c r="V37" s="160">
        <f>SUM(V38:V86)</f>
        <v>139.44</v>
      </c>
      <c r="W37" s="160"/>
      <c r="X37" s="160"/>
      <c r="Y37" s="160"/>
      <c r="AG37" t="s">
        <v>122</v>
      </c>
    </row>
    <row r="38" spans="1:60" outlineLevel="1" x14ac:dyDescent="0.2">
      <c r="A38" s="168">
        <v>18</v>
      </c>
      <c r="B38" s="169" t="s">
        <v>226</v>
      </c>
      <c r="C38" s="184" t="s">
        <v>227</v>
      </c>
      <c r="D38" s="170" t="s">
        <v>228</v>
      </c>
      <c r="E38" s="171">
        <v>124.68733</v>
      </c>
      <c r="F38" s="172"/>
      <c r="G38" s="173">
        <f>ROUND(E38*F38,2)</f>
        <v>0</v>
      </c>
      <c r="H38" s="172"/>
      <c r="I38" s="173">
        <f>ROUND(E38*H38,2)</f>
        <v>0</v>
      </c>
      <c r="J38" s="172"/>
      <c r="K38" s="173">
        <f>ROUND(E38*J38,2)</f>
        <v>0</v>
      </c>
      <c r="L38" s="173">
        <v>21</v>
      </c>
      <c r="M38" s="173">
        <f>G38*(1+L38/100)</f>
        <v>0</v>
      </c>
      <c r="N38" s="171">
        <v>6.0000000000000002E-5</v>
      </c>
      <c r="O38" s="171">
        <f>ROUND(E38*N38,2)</f>
        <v>0.01</v>
      </c>
      <c r="P38" s="171">
        <v>0</v>
      </c>
      <c r="Q38" s="171">
        <f>ROUND(E38*P38,2)</f>
        <v>0</v>
      </c>
      <c r="R38" s="173" t="s">
        <v>229</v>
      </c>
      <c r="S38" s="173" t="s">
        <v>126</v>
      </c>
      <c r="T38" s="174" t="s">
        <v>126</v>
      </c>
      <c r="U38" s="158">
        <v>0.42599999999999999</v>
      </c>
      <c r="V38" s="158">
        <f>ROUND(E38*U38,2)</f>
        <v>53.12</v>
      </c>
      <c r="W38" s="158"/>
      <c r="X38" s="158" t="s">
        <v>157</v>
      </c>
      <c r="Y38" s="158" t="s">
        <v>128</v>
      </c>
      <c r="Z38" s="147"/>
      <c r="AA38" s="147"/>
      <c r="AB38" s="147"/>
      <c r="AC38" s="147"/>
      <c r="AD38" s="147"/>
      <c r="AE38" s="147"/>
      <c r="AF38" s="147"/>
      <c r="AG38" s="147" t="s">
        <v>158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90" t="s">
        <v>230</v>
      </c>
      <c r="D39" s="188"/>
      <c r="E39" s="189">
        <v>4.79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162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90" t="s">
        <v>231</v>
      </c>
      <c r="D40" s="188"/>
      <c r="E40" s="189">
        <v>33.5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162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90" t="s">
        <v>232</v>
      </c>
      <c r="D41" s="188"/>
      <c r="E41" s="189">
        <v>86.4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162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68">
        <v>19</v>
      </c>
      <c r="B42" s="169" t="s">
        <v>233</v>
      </c>
      <c r="C42" s="184" t="s">
        <v>234</v>
      </c>
      <c r="D42" s="170" t="s">
        <v>228</v>
      </c>
      <c r="E42" s="171">
        <v>22.56</v>
      </c>
      <c r="F42" s="172"/>
      <c r="G42" s="173">
        <f>ROUND(E42*F42,2)</f>
        <v>0</v>
      </c>
      <c r="H42" s="172"/>
      <c r="I42" s="173">
        <f>ROUND(E42*H42,2)</f>
        <v>0</v>
      </c>
      <c r="J42" s="172"/>
      <c r="K42" s="173">
        <f>ROUND(E42*J42,2)</f>
        <v>0</v>
      </c>
      <c r="L42" s="173">
        <v>21</v>
      </c>
      <c r="M42" s="173">
        <f>G42*(1+L42/100)</f>
        <v>0</v>
      </c>
      <c r="N42" s="171">
        <v>6.0000000000000002E-5</v>
      </c>
      <c r="O42" s="171">
        <f>ROUND(E42*N42,2)</f>
        <v>0</v>
      </c>
      <c r="P42" s="171">
        <v>0</v>
      </c>
      <c r="Q42" s="171">
        <f>ROUND(E42*P42,2)</f>
        <v>0</v>
      </c>
      <c r="R42" s="173" t="s">
        <v>229</v>
      </c>
      <c r="S42" s="173" t="s">
        <v>126</v>
      </c>
      <c r="T42" s="174" t="s">
        <v>126</v>
      </c>
      <c r="U42" s="158">
        <v>0.30399999999999999</v>
      </c>
      <c r="V42" s="158">
        <f>ROUND(E42*U42,2)</f>
        <v>6.86</v>
      </c>
      <c r="W42" s="158"/>
      <c r="X42" s="158" t="s">
        <v>157</v>
      </c>
      <c r="Y42" s="158" t="s">
        <v>128</v>
      </c>
      <c r="Z42" s="147"/>
      <c r="AA42" s="147"/>
      <c r="AB42" s="147"/>
      <c r="AC42" s="147"/>
      <c r="AD42" s="147"/>
      <c r="AE42" s="147"/>
      <c r="AF42" s="147"/>
      <c r="AG42" s="147" t="s">
        <v>158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90" t="s">
        <v>235</v>
      </c>
      <c r="D43" s="188"/>
      <c r="E43" s="189">
        <v>5.64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162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90" t="s">
        <v>236</v>
      </c>
      <c r="D44" s="188"/>
      <c r="E44" s="189">
        <v>5.64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162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90" t="s">
        <v>237</v>
      </c>
      <c r="D45" s="188"/>
      <c r="E45" s="189">
        <v>5.64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162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90" t="s">
        <v>238</v>
      </c>
      <c r="D46" s="188"/>
      <c r="E46" s="189">
        <v>5.64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162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8">
        <v>20</v>
      </c>
      <c r="B47" s="169" t="s">
        <v>239</v>
      </c>
      <c r="C47" s="184" t="s">
        <v>240</v>
      </c>
      <c r="D47" s="170" t="s">
        <v>228</v>
      </c>
      <c r="E47" s="171">
        <v>235.44</v>
      </c>
      <c r="F47" s="172"/>
      <c r="G47" s="173">
        <f>ROUND(E47*F47,2)</f>
        <v>0</v>
      </c>
      <c r="H47" s="172"/>
      <c r="I47" s="173">
        <f>ROUND(E47*H47,2)</f>
        <v>0</v>
      </c>
      <c r="J47" s="172"/>
      <c r="K47" s="173">
        <f>ROUND(E47*J47,2)</f>
        <v>0</v>
      </c>
      <c r="L47" s="173">
        <v>21</v>
      </c>
      <c r="M47" s="173">
        <f>G47*(1+L47/100)</f>
        <v>0</v>
      </c>
      <c r="N47" s="171">
        <v>5.0000000000000002E-5</v>
      </c>
      <c r="O47" s="171">
        <f>ROUND(E47*N47,2)</f>
        <v>0.01</v>
      </c>
      <c r="P47" s="171">
        <v>0</v>
      </c>
      <c r="Q47" s="171">
        <f>ROUND(E47*P47,2)</f>
        <v>0</v>
      </c>
      <c r="R47" s="173" t="s">
        <v>229</v>
      </c>
      <c r="S47" s="173" t="s">
        <v>126</v>
      </c>
      <c r="T47" s="174" t="s">
        <v>126</v>
      </c>
      <c r="U47" s="158">
        <v>0.1</v>
      </c>
      <c r="V47" s="158">
        <f>ROUND(E47*U47,2)</f>
        <v>23.54</v>
      </c>
      <c r="W47" s="158"/>
      <c r="X47" s="158" t="s">
        <v>157</v>
      </c>
      <c r="Y47" s="158" t="s">
        <v>128</v>
      </c>
      <c r="Z47" s="147"/>
      <c r="AA47" s="147"/>
      <c r="AB47" s="147"/>
      <c r="AC47" s="147"/>
      <c r="AD47" s="147"/>
      <c r="AE47" s="147"/>
      <c r="AF47" s="147"/>
      <c r="AG47" s="147" t="s">
        <v>158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90" t="s">
        <v>241</v>
      </c>
      <c r="D48" s="188"/>
      <c r="E48" s="189">
        <v>29.43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162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90" t="s">
        <v>242</v>
      </c>
      <c r="D49" s="188"/>
      <c r="E49" s="189">
        <v>29.43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162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90" t="s">
        <v>243</v>
      </c>
      <c r="D50" s="188"/>
      <c r="E50" s="189">
        <v>29.43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162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90" t="s">
        <v>244</v>
      </c>
      <c r="D51" s="188"/>
      <c r="E51" s="189">
        <v>29.43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162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90" t="s">
        <v>245</v>
      </c>
      <c r="D52" s="188"/>
      <c r="E52" s="189">
        <v>29.43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162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90" t="s">
        <v>246</v>
      </c>
      <c r="D53" s="188"/>
      <c r="E53" s="189">
        <v>29.43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162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90" t="s">
        <v>247</v>
      </c>
      <c r="D54" s="188"/>
      <c r="E54" s="189">
        <v>29.43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162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90" t="s">
        <v>248</v>
      </c>
      <c r="D55" s="188"/>
      <c r="E55" s="189">
        <v>29.43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7"/>
      <c r="AA55" s="147"/>
      <c r="AB55" s="147"/>
      <c r="AC55" s="147"/>
      <c r="AD55" s="147"/>
      <c r="AE55" s="147"/>
      <c r="AF55" s="147"/>
      <c r="AG55" s="147" t="s">
        <v>162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68">
        <v>21</v>
      </c>
      <c r="B56" s="169" t="s">
        <v>249</v>
      </c>
      <c r="C56" s="184" t="s">
        <v>250</v>
      </c>
      <c r="D56" s="170" t="s">
        <v>228</v>
      </c>
      <c r="E56" s="171">
        <v>540.02560000000005</v>
      </c>
      <c r="F56" s="172"/>
      <c r="G56" s="173">
        <f>ROUND(E56*F56,2)</f>
        <v>0</v>
      </c>
      <c r="H56" s="172"/>
      <c r="I56" s="173">
        <f>ROUND(E56*H56,2)</f>
        <v>0</v>
      </c>
      <c r="J56" s="172"/>
      <c r="K56" s="173">
        <f>ROUND(E56*J56,2)</f>
        <v>0</v>
      </c>
      <c r="L56" s="173">
        <v>21</v>
      </c>
      <c r="M56" s="173">
        <f>G56*(1+L56/100)</f>
        <v>0</v>
      </c>
      <c r="N56" s="171">
        <v>5.0000000000000002E-5</v>
      </c>
      <c r="O56" s="171">
        <f>ROUND(E56*N56,2)</f>
        <v>0.03</v>
      </c>
      <c r="P56" s="171">
        <v>0</v>
      </c>
      <c r="Q56" s="171">
        <f>ROUND(E56*P56,2)</f>
        <v>0</v>
      </c>
      <c r="R56" s="173" t="s">
        <v>229</v>
      </c>
      <c r="S56" s="173" t="s">
        <v>126</v>
      </c>
      <c r="T56" s="174" t="s">
        <v>126</v>
      </c>
      <c r="U56" s="158">
        <v>8.4000000000000005E-2</v>
      </c>
      <c r="V56" s="158">
        <f>ROUND(E56*U56,2)</f>
        <v>45.36</v>
      </c>
      <c r="W56" s="158"/>
      <c r="X56" s="158" t="s">
        <v>157</v>
      </c>
      <c r="Y56" s="158" t="s">
        <v>128</v>
      </c>
      <c r="Z56" s="147"/>
      <c r="AA56" s="147"/>
      <c r="AB56" s="147"/>
      <c r="AC56" s="147"/>
      <c r="AD56" s="147"/>
      <c r="AE56" s="147"/>
      <c r="AF56" s="147"/>
      <c r="AG56" s="147" t="s">
        <v>158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90" t="s">
        <v>251</v>
      </c>
      <c r="D57" s="188"/>
      <c r="E57" s="189">
        <v>99.64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162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90" t="s">
        <v>252</v>
      </c>
      <c r="D58" s="188"/>
      <c r="E58" s="189">
        <v>99.64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162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90" t="s">
        <v>253</v>
      </c>
      <c r="D59" s="188"/>
      <c r="E59" s="189">
        <v>90.24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162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90" t="s">
        <v>254</v>
      </c>
      <c r="D60" s="188"/>
      <c r="E60" s="189">
        <v>90.24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162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90" t="s">
        <v>255</v>
      </c>
      <c r="D61" s="188"/>
      <c r="E61" s="189">
        <v>160.26560000000001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162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68">
        <v>22</v>
      </c>
      <c r="B62" s="169" t="s">
        <v>256</v>
      </c>
      <c r="C62" s="184" t="s">
        <v>257</v>
      </c>
      <c r="D62" s="170" t="s">
        <v>228</v>
      </c>
      <c r="E62" s="171">
        <v>203.04</v>
      </c>
      <c r="F62" s="172"/>
      <c r="G62" s="173">
        <f>ROUND(E62*F62,2)</f>
        <v>0</v>
      </c>
      <c r="H62" s="172"/>
      <c r="I62" s="173">
        <f>ROUND(E62*H62,2)</f>
        <v>0</v>
      </c>
      <c r="J62" s="172"/>
      <c r="K62" s="173">
        <f>ROUND(E62*J62,2)</f>
        <v>0</v>
      </c>
      <c r="L62" s="173">
        <v>21</v>
      </c>
      <c r="M62" s="173">
        <f>G62*(1+L62/100)</f>
        <v>0</v>
      </c>
      <c r="N62" s="171">
        <v>5.0000000000000002E-5</v>
      </c>
      <c r="O62" s="171">
        <f>ROUND(E62*N62,2)</f>
        <v>0.01</v>
      </c>
      <c r="P62" s="171">
        <v>0</v>
      </c>
      <c r="Q62" s="171">
        <f>ROUND(E62*P62,2)</f>
        <v>0</v>
      </c>
      <c r="R62" s="173" t="s">
        <v>229</v>
      </c>
      <c r="S62" s="173" t="s">
        <v>126</v>
      </c>
      <c r="T62" s="174" t="s">
        <v>126</v>
      </c>
      <c r="U62" s="158">
        <v>5.1999999999999998E-2</v>
      </c>
      <c r="V62" s="158">
        <f>ROUND(E62*U62,2)</f>
        <v>10.56</v>
      </c>
      <c r="W62" s="158"/>
      <c r="X62" s="158" t="s">
        <v>157</v>
      </c>
      <c r="Y62" s="158" t="s">
        <v>128</v>
      </c>
      <c r="Z62" s="147"/>
      <c r="AA62" s="147"/>
      <c r="AB62" s="147"/>
      <c r="AC62" s="147"/>
      <c r="AD62" s="147"/>
      <c r="AE62" s="147"/>
      <c r="AF62" s="147"/>
      <c r="AG62" s="147" t="s">
        <v>158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90" t="s">
        <v>258</v>
      </c>
      <c r="D63" s="188"/>
      <c r="E63" s="189">
        <v>101.52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162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90" t="s">
        <v>259</v>
      </c>
      <c r="D64" s="188"/>
      <c r="E64" s="189">
        <v>101.52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162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5">
        <v>23</v>
      </c>
      <c r="B65" s="176" t="s">
        <v>260</v>
      </c>
      <c r="C65" s="183" t="s">
        <v>261</v>
      </c>
      <c r="D65" s="177" t="s">
        <v>262</v>
      </c>
      <c r="E65" s="178">
        <v>1</v>
      </c>
      <c r="F65" s="179"/>
      <c r="G65" s="180">
        <f>ROUND(E65*F65,2)</f>
        <v>0</v>
      </c>
      <c r="H65" s="179"/>
      <c r="I65" s="180">
        <f>ROUND(E65*H65,2)</f>
        <v>0</v>
      </c>
      <c r="J65" s="179"/>
      <c r="K65" s="180">
        <f>ROUND(E65*J65,2)</f>
        <v>0</v>
      </c>
      <c r="L65" s="180">
        <v>21</v>
      </c>
      <c r="M65" s="180">
        <f>G65*(1+L65/100)</f>
        <v>0</v>
      </c>
      <c r="N65" s="178">
        <v>0</v>
      </c>
      <c r="O65" s="178">
        <f>ROUND(E65*N65,2)</f>
        <v>0</v>
      </c>
      <c r="P65" s="178">
        <v>0</v>
      </c>
      <c r="Q65" s="178">
        <f>ROUND(E65*P65,2)</f>
        <v>0</v>
      </c>
      <c r="R65" s="180"/>
      <c r="S65" s="180" t="s">
        <v>141</v>
      </c>
      <c r="T65" s="181" t="s">
        <v>127</v>
      </c>
      <c r="U65" s="158">
        <v>0</v>
      </c>
      <c r="V65" s="158">
        <f>ROUND(E65*U65,2)</f>
        <v>0</v>
      </c>
      <c r="W65" s="158"/>
      <c r="X65" s="158" t="s">
        <v>157</v>
      </c>
      <c r="Y65" s="158" t="s">
        <v>128</v>
      </c>
      <c r="Z65" s="147"/>
      <c r="AA65" s="147"/>
      <c r="AB65" s="147"/>
      <c r="AC65" s="147"/>
      <c r="AD65" s="147"/>
      <c r="AE65" s="147"/>
      <c r="AF65" s="147"/>
      <c r="AG65" s="147" t="s">
        <v>158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75">
        <v>24</v>
      </c>
      <c r="B66" s="176" t="s">
        <v>263</v>
      </c>
      <c r="C66" s="183" t="s">
        <v>264</v>
      </c>
      <c r="D66" s="177" t="s">
        <v>262</v>
      </c>
      <c r="E66" s="178">
        <v>1</v>
      </c>
      <c r="F66" s="179"/>
      <c r="G66" s="180">
        <f>ROUND(E66*F66,2)</f>
        <v>0</v>
      </c>
      <c r="H66" s="179"/>
      <c r="I66" s="180">
        <f>ROUND(E66*H66,2)</f>
        <v>0</v>
      </c>
      <c r="J66" s="179"/>
      <c r="K66" s="180">
        <f>ROUND(E66*J66,2)</f>
        <v>0</v>
      </c>
      <c r="L66" s="180">
        <v>21</v>
      </c>
      <c r="M66" s="180">
        <f>G66*(1+L66/100)</f>
        <v>0</v>
      </c>
      <c r="N66" s="178">
        <v>0</v>
      </c>
      <c r="O66" s="178">
        <f>ROUND(E66*N66,2)</f>
        <v>0</v>
      </c>
      <c r="P66" s="178">
        <v>0</v>
      </c>
      <c r="Q66" s="178">
        <f>ROUND(E66*P66,2)</f>
        <v>0</v>
      </c>
      <c r="R66" s="180"/>
      <c r="S66" s="180" t="s">
        <v>141</v>
      </c>
      <c r="T66" s="181" t="s">
        <v>127</v>
      </c>
      <c r="U66" s="158">
        <v>0</v>
      </c>
      <c r="V66" s="158">
        <f>ROUND(E66*U66,2)</f>
        <v>0</v>
      </c>
      <c r="W66" s="158"/>
      <c r="X66" s="158" t="s">
        <v>157</v>
      </c>
      <c r="Y66" s="158" t="s">
        <v>128</v>
      </c>
      <c r="Z66" s="147"/>
      <c r="AA66" s="147"/>
      <c r="AB66" s="147"/>
      <c r="AC66" s="147"/>
      <c r="AD66" s="147"/>
      <c r="AE66" s="147"/>
      <c r="AF66" s="147"/>
      <c r="AG66" s="147" t="s">
        <v>158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22.5" outlineLevel="1" x14ac:dyDescent="0.2">
      <c r="A67" s="168">
        <v>25</v>
      </c>
      <c r="B67" s="169" t="s">
        <v>265</v>
      </c>
      <c r="C67" s="184" t="s">
        <v>266</v>
      </c>
      <c r="D67" s="170" t="s">
        <v>167</v>
      </c>
      <c r="E67" s="171">
        <v>0.63563000000000003</v>
      </c>
      <c r="F67" s="172"/>
      <c r="G67" s="173">
        <f>ROUND(E67*F67,2)</f>
        <v>0</v>
      </c>
      <c r="H67" s="172"/>
      <c r="I67" s="173">
        <f>ROUND(E67*H67,2)</f>
        <v>0</v>
      </c>
      <c r="J67" s="172"/>
      <c r="K67" s="173">
        <f>ROUND(E67*J67,2)</f>
        <v>0</v>
      </c>
      <c r="L67" s="173">
        <v>21</v>
      </c>
      <c r="M67" s="173">
        <f>G67*(1+L67/100)</f>
        <v>0</v>
      </c>
      <c r="N67" s="171">
        <v>1</v>
      </c>
      <c r="O67" s="171">
        <f>ROUND(E67*N67,2)</f>
        <v>0.64</v>
      </c>
      <c r="P67" s="171">
        <v>0</v>
      </c>
      <c r="Q67" s="171">
        <f>ROUND(E67*P67,2)</f>
        <v>0</v>
      </c>
      <c r="R67" s="173" t="s">
        <v>267</v>
      </c>
      <c r="S67" s="173" t="s">
        <v>126</v>
      </c>
      <c r="T67" s="174" t="s">
        <v>126</v>
      </c>
      <c r="U67" s="158">
        <v>0</v>
      </c>
      <c r="V67" s="158">
        <f>ROUND(E67*U67,2)</f>
        <v>0</v>
      </c>
      <c r="W67" s="158"/>
      <c r="X67" s="158" t="s">
        <v>268</v>
      </c>
      <c r="Y67" s="158" t="s">
        <v>128</v>
      </c>
      <c r="Z67" s="147"/>
      <c r="AA67" s="147"/>
      <c r="AB67" s="147"/>
      <c r="AC67" s="147"/>
      <c r="AD67" s="147"/>
      <c r="AE67" s="147"/>
      <c r="AF67" s="147"/>
      <c r="AG67" s="147" t="s">
        <v>269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90" t="s">
        <v>270</v>
      </c>
      <c r="D68" s="188"/>
      <c r="E68" s="189">
        <v>0.11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7"/>
      <c r="AA68" s="147"/>
      <c r="AB68" s="147"/>
      <c r="AC68" s="147"/>
      <c r="AD68" s="147"/>
      <c r="AE68" s="147"/>
      <c r="AF68" s="147"/>
      <c r="AG68" s="147" t="s">
        <v>162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90" t="s">
        <v>271</v>
      </c>
      <c r="D69" s="188"/>
      <c r="E69" s="189">
        <v>0.11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162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90" t="s">
        <v>272</v>
      </c>
      <c r="D70" s="188"/>
      <c r="E70" s="189">
        <v>0.1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162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90" t="s">
        <v>273</v>
      </c>
      <c r="D71" s="188"/>
      <c r="E71" s="189">
        <v>0.1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162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90" t="s">
        <v>274</v>
      </c>
      <c r="D72" s="188"/>
      <c r="E72" s="189">
        <v>0.09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162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90" t="s">
        <v>275</v>
      </c>
      <c r="D73" s="188"/>
      <c r="E73" s="189">
        <v>0.09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162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90" t="s">
        <v>276</v>
      </c>
      <c r="D74" s="188"/>
      <c r="E74" s="189">
        <v>0.01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162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90" t="s">
        <v>277</v>
      </c>
      <c r="D75" s="188"/>
      <c r="E75" s="189">
        <v>0.01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162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90" t="s">
        <v>278</v>
      </c>
      <c r="D76" s="188"/>
      <c r="E76" s="189">
        <v>0.01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162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90" t="s">
        <v>279</v>
      </c>
      <c r="D77" s="188"/>
      <c r="E77" s="189">
        <v>0.01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162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22.5" outlineLevel="1" x14ac:dyDescent="0.2">
      <c r="A78" s="168">
        <v>26</v>
      </c>
      <c r="B78" s="169" t="s">
        <v>280</v>
      </c>
      <c r="C78" s="184" t="s">
        <v>281</v>
      </c>
      <c r="D78" s="170" t="s">
        <v>167</v>
      </c>
      <c r="E78" s="171">
        <v>0.16828000000000001</v>
      </c>
      <c r="F78" s="172"/>
      <c r="G78" s="173">
        <f>ROUND(E78*F78,2)</f>
        <v>0</v>
      </c>
      <c r="H78" s="172"/>
      <c r="I78" s="173">
        <f>ROUND(E78*H78,2)</f>
        <v>0</v>
      </c>
      <c r="J78" s="172"/>
      <c r="K78" s="173">
        <f>ROUND(E78*J78,2)</f>
        <v>0</v>
      </c>
      <c r="L78" s="173">
        <v>21</v>
      </c>
      <c r="M78" s="173">
        <f>G78*(1+L78/100)</f>
        <v>0</v>
      </c>
      <c r="N78" s="171">
        <v>1</v>
      </c>
      <c r="O78" s="171">
        <f>ROUND(E78*N78,2)</f>
        <v>0.17</v>
      </c>
      <c r="P78" s="171">
        <v>0</v>
      </c>
      <c r="Q78" s="171">
        <f>ROUND(E78*P78,2)</f>
        <v>0</v>
      </c>
      <c r="R78" s="173" t="s">
        <v>267</v>
      </c>
      <c r="S78" s="173" t="s">
        <v>126</v>
      </c>
      <c r="T78" s="174" t="s">
        <v>126</v>
      </c>
      <c r="U78" s="158">
        <v>0</v>
      </c>
      <c r="V78" s="158">
        <f>ROUND(E78*U78,2)</f>
        <v>0</v>
      </c>
      <c r="W78" s="158"/>
      <c r="X78" s="158" t="s">
        <v>268</v>
      </c>
      <c r="Y78" s="158" t="s">
        <v>128</v>
      </c>
      <c r="Z78" s="147"/>
      <c r="AA78" s="147"/>
      <c r="AB78" s="147"/>
      <c r="AC78" s="147"/>
      <c r="AD78" s="147"/>
      <c r="AE78" s="147"/>
      <c r="AF78" s="147"/>
      <c r="AG78" s="147" t="s">
        <v>269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90" t="s">
        <v>282</v>
      </c>
      <c r="D79" s="188"/>
      <c r="E79" s="189">
        <v>0.16828000000000001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162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22.5" outlineLevel="1" x14ac:dyDescent="0.2">
      <c r="A80" s="168">
        <v>27</v>
      </c>
      <c r="B80" s="169" t="s">
        <v>283</v>
      </c>
      <c r="C80" s="184" t="s">
        <v>284</v>
      </c>
      <c r="D80" s="170" t="s">
        <v>188</v>
      </c>
      <c r="E80" s="171">
        <v>23.76</v>
      </c>
      <c r="F80" s="172"/>
      <c r="G80" s="173">
        <f>ROUND(E80*F80,2)</f>
        <v>0</v>
      </c>
      <c r="H80" s="172"/>
      <c r="I80" s="173">
        <f>ROUND(E80*H80,2)</f>
        <v>0</v>
      </c>
      <c r="J80" s="172"/>
      <c r="K80" s="173">
        <f>ROUND(E80*J80,2)</f>
        <v>0</v>
      </c>
      <c r="L80" s="173">
        <v>21</v>
      </c>
      <c r="M80" s="173">
        <f>G80*(1+L80/100)</f>
        <v>0</v>
      </c>
      <c r="N80" s="171">
        <v>1.09E-2</v>
      </c>
      <c r="O80" s="171">
        <f>ROUND(E80*N80,2)</f>
        <v>0.26</v>
      </c>
      <c r="P80" s="171">
        <v>0</v>
      </c>
      <c r="Q80" s="171">
        <f>ROUND(E80*P80,2)</f>
        <v>0</v>
      </c>
      <c r="R80" s="173" t="s">
        <v>267</v>
      </c>
      <c r="S80" s="173" t="s">
        <v>126</v>
      </c>
      <c r="T80" s="174" t="s">
        <v>126</v>
      </c>
      <c r="U80" s="158">
        <v>0</v>
      </c>
      <c r="V80" s="158">
        <f>ROUND(E80*U80,2)</f>
        <v>0</v>
      </c>
      <c r="W80" s="158"/>
      <c r="X80" s="158" t="s">
        <v>268</v>
      </c>
      <c r="Y80" s="158" t="s">
        <v>128</v>
      </c>
      <c r="Z80" s="147"/>
      <c r="AA80" s="147"/>
      <c r="AB80" s="147"/>
      <c r="AC80" s="147"/>
      <c r="AD80" s="147"/>
      <c r="AE80" s="147"/>
      <c r="AF80" s="147"/>
      <c r="AG80" s="147" t="s">
        <v>269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90" t="s">
        <v>285</v>
      </c>
      <c r="D81" s="188"/>
      <c r="E81" s="189">
        <v>23.76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162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22.5" outlineLevel="1" x14ac:dyDescent="0.2">
      <c r="A82" s="168">
        <v>28</v>
      </c>
      <c r="B82" s="169" t="s">
        <v>286</v>
      </c>
      <c r="C82" s="184" t="s">
        <v>287</v>
      </c>
      <c r="D82" s="170" t="s">
        <v>198</v>
      </c>
      <c r="E82" s="171">
        <v>8</v>
      </c>
      <c r="F82" s="172"/>
      <c r="G82" s="173">
        <f>ROUND(E82*F82,2)</f>
        <v>0</v>
      </c>
      <c r="H82" s="172"/>
      <c r="I82" s="173">
        <f>ROUND(E82*H82,2)</f>
        <v>0</v>
      </c>
      <c r="J82" s="172"/>
      <c r="K82" s="173">
        <f>ROUND(E82*J82,2)</f>
        <v>0</v>
      </c>
      <c r="L82" s="173">
        <v>21</v>
      </c>
      <c r="M82" s="173">
        <f>G82*(1+L82/100)</f>
        <v>0</v>
      </c>
      <c r="N82" s="171">
        <v>1.4999999999999999E-4</v>
      </c>
      <c r="O82" s="171">
        <f>ROUND(E82*N82,2)</f>
        <v>0</v>
      </c>
      <c r="P82" s="171">
        <v>0</v>
      </c>
      <c r="Q82" s="171">
        <f>ROUND(E82*P82,2)</f>
        <v>0</v>
      </c>
      <c r="R82" s="173"/>
      <c r="S82" s="173" t="s">
        <v>141</v>
      </c>
      <c r="T82" s="174" t="s">
        <v>127</v>
      </c>
      <c r="U82" s="158">
        <v>0</v>
      </c>
      <c r="V82" s="158">
        <f>ROUND(E82*U82,2)</f>
        <v>0</v>
      </c>
      <c r="W82" s="158"/>
      <c r="X82" s="158" t="s">
        <v>268</v>
      </c>
      <c r="Y82" s="158" t="s">
        <v>128</v>
      </c>
      <c r="Z82" s="147"/>
      <c r="AA82" s="147"/>
      <c r="AB82" s="147"/>
      <c r="AC82" s="147"/>
      <c r="AD82" s="147"/>
      <c r="AE82" s="147"/>
      <c r="AF82" s="147"/>
      <c r="AG82" s="147" t="s">
        <v>269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90" t="s">
        <v>288</v>
      </c>
      <c r="D83" s="188"/>
      <c r="E83" s="189">
        <v>8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162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68">
        <v>29</v>
      </c>
      <c r="B84" s="169" t="s">
        <v>289</v>
      </c>
      <c r="C84" s="184" t="s">
        <v>290</v>
      </c>
      <c r="D84" s="170" t="s">
        <v>198</v>
      </c>
      <c r="E84" s="171">
        <v>18</v>
      </c>
      <c r="F84" s="172"/>
      <c r="G84" s="173">
        <f>ROUND(E84*F84,2)</f>
        <v>0</v>
      </c>
      <c r="H84" s="172"/>
      <c r="I84" s="173">
        <f>ROUND(E84*H84,2)</f>
        <v>0</v>
      </c>
      <c r="J84" s="172"/>
      <c r="K84" s="173">
        <f>ROUND(E84*J84,2)</f>
        <v>0</v>
      </c>
      <c r="L84" s="173">
        <v>21</v>
      </c>
      <c r="M84" s="173">
        <f>G84*(1+L84/100)</f>
        <v>0</v>
      </c>
      <c r="N84" s="171">
        <v>2.0000000000000001E-4</v>
      </c>
      <c r="O84" s="171">
        <f>ROUND(E84*N84,2)</f>
        <v>0</v>
      </c>
      <c r="P84" s="171">
        <v>0</v>
      </c>
      <c r="Q84" s="171">
        <f>ROUND(E84*P84,2)</f>
        <v>0</v>
      </c>
      <c r="R84" s="173"/>
      <c r="S84" s="173" t="s">
        <v>141</v>
      </c>
      <c r="T84" s="174" t="s">
        <v>127</v>
      </c>
      <c r="U84" s="158">
        <v>0</v>
      </c>
      <c r="V84" s="158">
        <f>ROUND(E84*U84,2)</f>
        <v>0</v>
      </c>
      <c r="W84" s="158"/>
      <c r="X84" s="158" t="s">
        <v>268</v>
      </c>
      <c r="Y84" s="158" t="s">
        <v>128</v>
      </c>
      <c r="Z84" s="147"/>
      <c r="AA84" s="147"/>
      <c r="AB84" s="147"/>
      <c r="AC84" s="147"/>
      <c r="AD84" s="147"/>
      <c r="AE84" s="147"/>
      <c r="AF84" s="147"/>
      <c r="AG84" s="147" t="s">
        <v>269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>
        <v>30</v>
      </c>
      <c r="B85" s="155" t="s">
        <v>291</v>
      </c>
      <c r="C85" s="193" t="s">
        <v>292</v>
      </c>
      <c r="D85" s="156" t="s">
        <v>0</v>
      </c>
      <c r="E85" s="192"/>
      <c r="F85" s="159"/>
      <c r="G85" s="158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</v>
      </c>
      <c r="O85" s="157">
        <f>ROUND(E85*N85,2)</f>
        <v>0</v>
      </c>
      <c r="P85" s="157">
        <v>0</v>
      </c>
      <c r="Q85" s="157">
        <f>ROUND(E85*P85,2)</f>
        <v>0</v>
      </c>
      <c r="R85" s="158" t="s">
        <v>229</v>
      </c>
      <c r="S85" s="158" t="s">
        <v>126</v>
      </c>
      <c r="T85" s="158" t="s">
        <v>126</v>
      </c>
      <c r="U85" s="158">
        <v>0</v>
      </c>
      <c r="V85" s="158">
        <f>ROUND(E85*U85,2)</f>
        <v>0</v>
      </c>
      <c r="W85" s="158"/>
      <c r="X85" s="158" t="s">
        <v>215</v>
      </c>
      <c r="Y85" s="158" t="s">
        <v>128</v>
      </c>
      <c r="Z85" s="147"/>
      <c r="AA85" s="147"/>
      <c r="AB85" s="147"/>
      <c r="AC85" s="147"/>
      <c r="AD85" s="147"/>
      <c r="AE85" s="147"/>
      <c r="AF85" s="147"/>
      <c r="AG85" s="147" t="s">
        <v>216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259" t="s">
        <v>225</v>
      </c>
      <c r="D86" s="260"/>
      <c r="E86" s="260"/>
      <c r="F86" s="260"/>
      <c r="G86" s="260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160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1" t="s">
        <v>121</v>
      </c>
      <c r="B87" s="162" t="s">
        <v>86</v>
      </c>
      <c r="C87" s="182" t="s">
        <v>87</v>
      </c>
      <c r="D87" s="163"/>
      <c r="E87" s="164"/>
      <c r="F87" s="165"/>
      <c r="G87" s="165">
        <f>SUMIF(AG88:AG93,"&lt;&gt;NOR",G88:G93)</f>
        <v>0</v>
      </c>
      <c r="H87" s="165"/>
      <c r="I87" s="165">
        <f>SUM(I88:I93)</f>
        <v>0</v>
      </c>
      <c r="J87" s="165"/>
      <c r="K87" s="165">
        <f>SUM(K88:K93)</f>
        <v>0</v>
      </c>
      <c r="L87" s="165"/>
      <c r="M87" s="165">
        <f>SUM(M88:M93)</f>
        <v>0</v>
      </c>
      <c r="N87" s="164"/>
      <c r="O87" s="164">
        <f>SUM(O88:O93)</f>
        <v>0.02</v>
      </c>
      <c r="P87" s="164"/>
      <c r="Q87" s="164">
        <f>SUM(Q88:Q93)</f>
        <v>0</v>
      </c>
      <c r="R87" s="165"/>
      <c r="S87" s="165"/>
      <c r="T87" s="166"/>
      <c r="U87" s="160"/>
      <c r="V87" s="160">
        <f>SUM(V88:V93)</f>
        <v>7.71</v>
      </c>
      <c r="W87" s="160"/>
      <c r="X87" s="160"/>
      <c r="Y87" s="160"/>
      <c r="AG87" t="s">
        <v>122</v>
      </c>
    </row>
    <row r="88" spans="1:60" ht="22.5" outlineLevel="1" x14ac:dyDescent="0.2">
      <c r="A88" s="168">
        <v>31</v>
      </c>
      <c r="B88" s="169" t="s">
        <v>293</v>
      </c>
      <c r="C88" s="184" t="s">
        <v>294</v>
      </c>
      <c r="D88" s="170" t="s">
        <v>155</v>
      </c>
      <c r="E88" s="171">
        <v>51.430999999999997</v>
      </c>
      <c r="F88" s="172"/>
      <c r="G88" s="173">
        <f>ROUND(E88*F88,2)</f>
        <v>0</v>
      </c>
      <c r="H88" s="172"/>
      <c r="I88" s="173">
        <f>ROUND(E88*H88,2)</f>
        <v>0</v>
      </c>
      <c r="J88" s="172"/>
      <c r="K88" s="173">
        <f>ROUND(E88*J88,2)</f>
        <v>0</v>
      </c>
      <c r="L88" s="173">
        <v>21</v>
      </c>
      <c r="M88" s="173">
        <f>G88*(1+L88/100)</f>
        <v>0</v>
      </c>
      <c r="N88" s="171">
        <v>3.8000000000000002E-4</v>
      </c>
      <c r="O88" s="171">
        <f>ROUND(E88*N88,2)</f>
        <v>0.02</v>
      </c>
      <c r="P88" s="171">
        <v>0</v>
      </c>
      <c r="Q88" s="171">
        <f>ROUND(E88*P88,2)</f>
        <v>0</v>
      </c>
      <c r="R88" s="173" t="s">
        <v>295</v>
      </c>
      <c r="S88" s="173" t="s">
        <v>126</v>
      </c>
      <c r="T88" s="174" t="s">
        <v>126</v>
      </c>
      <c r="U88" s="158">
        <v>0.15</v>
      </c>
      <c r="V88" s="158">
        <f>ROUND(E88*U88,2)</f>
        <v>7.71</v>
      </c>
      <c r="W88" s="158"/>
      <c r="X88" s="158" t="s">
        <v>157</v>
      </c>
      <c r="Y88" s="158" t="s">
        <v>128</v>
      </c>
      <c r="Z88" s="147"/>
      <c r="AA88" s="147"/>
      <c r="AB88" s="147"/>
      <c r="AC88" s="147"/>
      <c r="AD88" s="147"/>
      <c r="AE88" s="147"/>
      <c r="AF88" s="147"/>
      <c r="AG88" s="147" t="s">
        <v>158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257" t="s">
        <v>296</v>
      </c>
      <c r="D89" s="258"/>
      <c r="E89" s="258"/>
      <c r="F89" s="258"/>
      <c r="G89" s="2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160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190" t="s">
        <v>297</v>
      </c>
      <c r="D90" s="188"/>
      <c r="E90" s="189">
        <v>7.99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162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3" x14ac:dyDescent="0.2">
      <c r="A91" s="154"/>
      <c r="B91" s="155"/>
      <c r="C91" s="190" t="s">
        <v>298</v>
      </c>
      <c r="D91" s="188"/>
      <c r="E91" s="189">
        <v>23.02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162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90" t="s">
        <v>299</v>
      </c>
      <c r="D92" s="188"/>
      <c r="E92" s="189">
        <v>2.5499999999999998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162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90" t="s">
        <v>300</v>
      </c>
      <c r="D93" s="188"/>
      <c r="E93" s="189">
        <v>17.86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162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x14ac:dyDescent="0.2">
      <c r="A94" s="3"/>
      <c r="B94" s="4"/>
      <c r="C94" s="18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E94">
        <v>15</v>
      </c>
      <c r="AF94">
        <v>21</v>
      </c>
      <c r="AG94" t="s">
        <v>107</v>
      </c>
    </row>
    <row r="95" spans="1:60" x14ac:dyDescent="0.2">
      <c r="A95" s="150"/>
      <c r="B95" s="151" t="s">
        <v>29</v>
      </c>
      <c r="C95" s="186"/>
      <c r="D95" s="152"/>
      <c r="E95" s="153"/>
      <c r="F95" s="153"/>
      <c r="G95" s="167">
        <f>G8+G17+G19+G23+G26+G29+G31+G37+G87</f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E95">
        <f>SUMIF(L7:L93,AE94,G7:G93)</f>
        <v>0</v>
      </c>
      <c r="AF95">
        <f>SUMIF(L7:L93,AF94,G7:G93)</f>
        <v>0</v>
      </c>
      <c r="AG95" t="s">
        <v>150</v>
      </c>
    </row>
    <row r="96" spans="1:60" x14ac:dyDescent="0.2">
      <c r="C96" s="187"/>
      <c r="D96" s="10"/>
      <c r="AG96" t="s">
        <v>151</v>
      </c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73r7rXGLFHkR2QioK7dSqiGN0Xmh0LkUY1BCSVZtFCB8Y4N74kXm9IT4dJy3PS2saam9/DAqUWZrWtqcMvTz7w==" saltValue="ZjUZW92g6NfbFZqHwOzY2w==" spinCount="100000" sheet="1" formatRows="0"/>
  <mergeCells count="8">
    <mergeCell ref="C86:G86"/>
    <mergeCell ref="C89:G89"/>
    <mergeCell ref="A1:G1"/>
    <mergeCell ref="C2:G2"/>
    <mergeCell ref="C3:G3"/>
    <mergeCell ref="C4:G4"/>
    <mergeCell ref="C21:G21"/>
    <mergeCell ref="C36:G36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 VRN Naklady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'VRN VRN Naklady'!Názvy_tisku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'VRN VRN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Alessi</cp:lastModifiedBy>
  <cp:lastPrinted>2019-03-19T12:27:02Z</cp:lastPrinted>
  <dcterms:created xsi:type="dcterms:W3CDTF">2009-04-08T07:15:50Z</dcterms:created>
  <dcterms:modified xsi:type="dcterms:W3CDTF">2024-02-14T20:45:25Z</dcterms:modified>
</cp:coreProperties>
</file>