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ThisWorkbook" defaultThemeVersion="124226"/>
  <xr:revisionPtr revIDLastSave="0" documentId="8_{28385939-B3FB-44D7-85FD-53155585BA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vba" sheetId="1" r:id="rId1"/>
    <sheet name="VzorPolozky" sheetId="10" state="hidden" r:id="rId2"/>
    <sheet name="01 01 Pol" sheetId="12" r:id="rId3"/>
  </sheets>
  <externalReferences>
    <externalReference r:id="rId4"/>
  </externalReferences>
  <definedNames>
    <definedName name="CelkemDPHVypocet" localSheetId="0">Stavba!$H$42</definedName>
    <definedName name="CenaCelkem">Stavba!$G$29</definedName>
    <definedName name="CenaCelkemBezDPH">Stavba!$G$28</definedName>
    <definedName name="CenaCelkemVypocet" localSheetId="0">Stavba!$I$42</definedName>
    <definedName name="cisloobjektu">Stavba!$D$3</definedName>
    <definedName name="CisloRozpoctu">'[1]Krycí list'!$C$2</definedName>
    <definedName name="CisloStavby" localSheetId="0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0">Stavba!$I$12</definedName>
    <definedName name="dmisto">Stavba!$E$13:$G$13</definedName>
    <definedName name="DPHSni">Stavba!$G$24</definedName>
    <definedName name="DPHZakl">Stavba!$G$26</definedName>
    <definedName name="dpsc" localSheetId="0">Stavba!$D$13</definedName>
    <definedName name="IČO" localSheetId="0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0">Stavba!$E$2</definedName>
    <definedName name="nazevstavby">'[1]Krycí list'!$C$7</definedName>
    <definedName name="NazevStavebnihoRozpoctu">Stavba!$E$4</definedName>
    <definedName name="_xlnm.Print_Titles" localSheetId="2">'01 01 Pol'!$1:$7</definedName>
    <definedName name="oadresa">Stavba!$D$6</definedName>
    <definedName name="Objednatel" localSheetId="0">Stavba!$D$5</definedName>
    <definedName name="Objekt" localSheetId="0">Stavba!$B$38</definedName>
    <definedName name="_xlnm.Print_Area" localSheetId="2">'01 01 Pol'!$A$1:$Y$14</definedName>
    <definedName name="_xlnm.Print_Area" localSheetId="0">Stavba!$A$1:$J$50</definedName>
    <definedName name="odic" localSheetId="0">Stavba!$I$6</definedName>
    <definedName name="oico" localSheetId="0">Stavba!$I$5</definedName>
    <definedName name="omisto" localSheetId="0">Stavba!$E$7</definedName>
    <definedName name="onazev" localSheetId="0">Stavba!$D$6</definedName>
    <definedName name="opsc" localSheetId="0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0">Stavba!$E$23</definedName>
    <definedName name="SazbaDPH1">'[1]Krycí list'!$C$30</definedName>
    <definedName name="SazbaDPH2" localSheetId="0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0" hidden="1">Stavba!$A:$A</definedName>
    <definedName name="Z_B7E7C763_C459_487D_8ABA_5CFDDFBD5A84_.wvu.PrintArea" localSheetId="0" hidden="1">Stavba!$B$1:$J$36</definedName>
    <definedName name="ZakladDPHSni">Stavba!$G$23</definedName>
    <definedName name="ZakladDPHSniVypocet" localSheetId="0">Stavba!$F$42</definedName>
    <definedName name="ZakladDPHZakl">Stavba!$G$25</definedName>
    <definedName name="ZakladDPHZaklVypocet" localSheetId="0">Stavba!$G$42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2" l="1"/>
  <c r="G8" i="12" s="1"/>
  <c r="I49" i="1" s="1"/>
  <c r="I9" i="12"/>
  <c r="K9" i="12"/>
  <c r="K8" i="12" s="1"/>
  <c r="M9" i="12"/>
  <c r="O9" i="12"/>
  <c r="Q9" i="12"/>
  <c r="V9" i="12"/>
  <c r="G10" i="12"/>
  <c r="I10" i="12"/>
  <c r="K10" i="12"/>
  <c r="M10" i="12"/>
  <c r="O10" i="12"/>
  <c r="Q10" i="12"/>
  <c r="V10" i="12"/>
  <c r="V8" i="12" s="1"/>
  <c r="G11" i="12"/>
  <c r="M11" i="12" s="1"/>
  <c r="I11" i="12"/>
  <c r="K11" i="12"/>
  <c r="O11" i="12"/>
  <c r="Q11" i="12"/>
  <c r="V11" i="12"/>
  <c r="AE13" i="12"/>
  <c r="F40" i="1" s="1"/>
  <c r="I20" i="1"/>
  <c r="I19" i="1"/>
  <c r="I18" i="1"/>
  <c r="I16" i="1"/>
  <c r="J28" i="1"/>
  <c r="J26" i="1"/>
  <c r="G38" i="1"/>
  <c r="F38" i="1"/>
  <c r="J23" i="1"/>
  <c r="J24" i="1"/>
  <c r="J25" i="1"/>
  <c r="J27" i="1"/>
  <c r="E24" i="1"/>
  <c r="E26" i="1"/>
  <c r="I17" i="1" l="1"/>
  <c r="I21" i="1" s="1"/>
  <c r="I50" i="1"/>
  <c r="J49" i="1" s="1"/>
  <c r="J50" i="1" s="1"/>
  <c r="I8" i="12"/>
  <c r="F39" i="1"/>
  <c r="F41" i="1"/>
  <c r="G13" i="12"/>
  <c r="Q8" i="12"/>
  <c r="O8" i="12"/>
  <c r="M8" i="12"/>
  <c r="AF13" i="12"/>
  <c r="F42" i="1" l="1"/>
  <c r="G41" i="1"/>
  <c r="H41" i="1" s="1"/>
  <c r="I41" i="1" s="1"/>
  <c r="G40" i="1"/>
  <c r="H40" i="1" s="1"/>
  <c r="I40" i="1" s="1"/>
  <c r="G39" i="1"/>
  <c r="G42" i="1" l="1"/>
  <c r="G25" i="1" s="1"/>
  <c r="A25" i="1" s="1"/>
  <c r="H39" i="1"/>
  <c r="H42" i="1" s="1"/>
  <c r="G23" i="1"/>
  <c r="A23" i="1" s="1"/>
  <c r="G24" i="1" s="1"/>
  <c r="G28" i="1"/>
  <c r="A24" i="1"/>
  <c r="I39" i="1" l="1"/>
  <c r="I42" i="1" s="1"/>
  <c r="G26" i="1"/>
  <c r="A27" i="1" s="1"/>
  <c r="A26" i="1"/>
  <c r="G29" i="1" l="1"/>
  <c r="G27" i="1" s="1"/>
  <c r="A29" i="1"/>
  <c r="J41" i="1"/>
  <c r="J40" i="1"/>
  <c r="J39" i="1"/>
  <c r="J4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Alena Findová</author>
  </authors>
  <commentList>
    <comment ref="S6" authorId="0" shapeId="0" xr:uid="{E6276EC0-0DF9-4029-96B6-AE7341E3B6C8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4BEAE3F9-A536-4D68-84A6-AF17B4803464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<sst xmlns="http://schemas.openxmlformats.org/spreadsheetml/2006/main" count="149" uniqueCount="102">
  <si>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</si>
  <si>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</si>
  <si>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</si>
  <si>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</si>
  <si>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</si>
  <si>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</si>
  <si>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</si>
  <si>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</si>
  <si>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</si>
  <si>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</si>
  <si>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</si>
  <si>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</si>
  <si>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</si>
  <si>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</si>
  <si>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</si>
  <si>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</si>
  <si>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</si>
  <si>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</si>
  <si>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</si>
  <si>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</si>
  <si>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</si>
  <si>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</si>
  <si>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</si>
  <si>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</si>
  <si>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</si>
  <si>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</si>
  <si>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</si>
  <si>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</si>
  <si>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</si>
  <si>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</si>
  <si>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</si>
  <si>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</si>
  <si>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</si>
  <si>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</si>
  <si>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</si>
  <si>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</si>
  <si>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</si>
  <si>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</si>
  <si>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</si>
  <si>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</si>
  <si>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IČO:</t>
  </si>
  <si>
    <t>01</t>
  </si>
  <si>
    <t>Akustický podhled v tělocvičně</t>
  </si>
  <si>
    <t>Stavební práce</t>
  </si>
  <si>
    <t>Objekt:</t>
  </si>
  <si>
    <t>Rozpočet:</t>
  </si>
  <si>
    <t>ZŠ Okříšky - akustický podhled v tělocvičně</t>
  </si>
  <si>
    <t>MĚSTYS OKŘÍŠKY</t>
  </si>
  <si>
    <t>Jihlavská 1</t>
  </si>
  <si>
    <t>Okříšky</t>
  </si>
  <si>
    <t>67521</t>
  </si>
  <si>
    <t>00290050</t>
  </si>
  <si>
    <t>CZ00290050</t>
  </si>
  <si>
    <t>Stavba</t>
  </si>
  <si>
    <t>Celkem za stavbu</t>
  </si>
  <si>
    <t>CZK</t>
  </si>
  <si>
    <t>Rekapitulace dílů</t>
  </si>
  <si>
    <t>Typ dílu</t>
  </si>
  <si>
    <t>799</t>
  </si>
  <si>
    <t>Ostatní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</si>
  <si>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</si>
  <si>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</si>
  <si>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</si>
  <si>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</si>
  <si>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</si>
  <si>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</si>
  <si>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</si>
  <si>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</si>
  <si>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</si>
  <si>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</si>
  <si>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</si>
  <si>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</si>
  <si>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</si>
  <si>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</si>
  <si>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</si>
  <si>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</si>
  <si>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</si>
  <si>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</si>
  <si>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</si>
  <si>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</si>
  <si>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</si>
  <si>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</si>
  <si>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</si>
  <si>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</si>
  <si>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</si>
  <si>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</si>
  <si>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</si>
  <si>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</si>
  <si>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</si>
  <si>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</si>
  <si>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D+M podhled z akustických desek 1200 x 600 x 25 mm</t>
  </si>
  <si>
    <t>m2</t>
  </si>
  <si>
    <t>Vlastní</t>
  </si>
  <si>
    <t>Kalkul</t>
  </si>
  <si>
    <t>Práce</t>
  </si>
  <si>
    <t>Běžná</t>
  </si>
  <si>
    <t>POL1_</t>
  </si>
  <si>
    <t>02</t>
  </si>
  <si>
    <t>D+M tepelné izolace tl.50 mm</t>
  </si>
  <si>
    <t>03</t>
  </si>
  <si>
    <t>Zakrytí podlahy + pomocné lešení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</si>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</sst>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17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9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" fontId="0" fillId="0" borderId="1" xfId="0" applyNumberFormat="1" applyBorder="1"/>
    <xf numFmtId="49" fontId="8" fillId="0" borderId="6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indent="1"/>
    </xf>
    <xf numFmtId="0" fontId="0" fillId="2" borderId="0" xfId="0" applyFill="1" applyAlignment="1">
      <alignment wrapText="1"/>
    </xf>
    <xf numFmtId="49" fontId="6" fillId="2" borderId="0" xfId="0" applyNumberFormat="1" applyFont="1" applyFill="1" applyAlignment="1">
      <alignment horizontal="left" vertical="center" wrapText="1"/>
    </xf>
    <xf numFmtId="49" fontId="6" fillId="2" borderId="18" xfId="0" applyNumberFormat="1" applyFont="1" applyFill="1" applyBorder="1" applyAlignment="1">
      <alignment horizontal="left" vertical="center" wrapText="1"/>
    </xf>
    <xf numFmtId="0" fontId="0" fillId="2" borderId="1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0" fillId="2" borderId="1" xfId="0" applyFill="1" applyBorder="1" applyAlignment="1">
      <alignment horizontal="left" vertical="center" indent="1"/>
    </xf>
    <xf numFmtId="49" fontId="8" fillId="2" borderId="0" xfId="0" applyNumberFormat="1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2" borderId="2" xfId="0" applyFill="1" applyBorder="1" applyAlignment="1">
      <alignment wrapText="1"/>
    </xf>
    <xf numFmtId="0" fontId="0" fillId="2" borderId="9" xfId="0" applyFill="1" applyBorder="1" applyAlignment="1">
      <alignment horizontal="left" vertical="center" indent="1"/>
    </xf>
    <xf numFmtId="0" fontId="0" fillId="2" borderId="6" xfId="0" applyFill="1" applyBorder="1" applyAlignment="1">
      <alignment wrapText="1"/>
    </xf>
    <xf numFmtId="49" fontId="8" fillId="2" borderId="6" xfId="0" applyNumberFormat="1" applyFont="1" applyFill="1" applyBorder="1" applyAlignment="1">
      <alignment horizontal="left" vertical="center" wrapText="1"/>
    </xf>
    <xf numFmtId="49" fontId="8" fillId="2" borderId="6" xfId="0" applyNumberFormat="1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49" fontId="8" fillId="0" borderId="18" xfId="0" applyNumberFormat="1" applyFont="1" applyBorder="1" applyAlignment="1">
      <alignment horizontal="left" vertical="center" wrapText="1"/>
    </xf>
    <xf numFmtId="49" fontId="8" fillId="0" borderId="6" xfId="0" applyNumberFormat="1" applyFont="1" applyBorder="1" applyAlignment="1">
      <alignment vertical="center" wrapText="1"/>
    </xf>
    <xf numFmtId="49" fontId="8" fillId="0" borderId="0" xfId="0" applyNumberFormat="1" applyFont="1" applyAlignment="1">
      <alignment horizontal="left" vertical="center"/>
    </xf>
    <xf numFmtId="0" fontId="8" fillId="3" borderId="18" xfId="0" applyFont="1" applyFill="1" applyBorder="1" applyAlignment="1" applyProtection="1">
      <alignment horizontal="left" vertical="center"/>
      <protection locked="0"/>
    </xf>
    <xf numFmtId="0" fontId="8" fillId="3" borderId="0" xfId="0" applyFont="1" applyFill="1" applyAlignment="1" applyProtection="1">
      <alignment horizontal="left" vertical="center"/>
      <protection locked="0"/>
    </xf>
    <xf numFmtId="0" fontId="8" fillId="3" borderId="6" xfId="0" applyFont="1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left" vertical="center"/>
      <protection locked="0"/>
    </xf>
    <xf numFmtId="0" fontId="8" fillId="3" borderId="6" xfId="0" applyFont="1" applyFill="1" applyBorder="1" applyAlignment="1" applyProtection="1">
      <alignment horizontal="left" vertical="center" wrapText="1"/>
      <protection locked="0"/>
    </xf>
    <xf numFmtId="0" fontId="8" fillId="3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4" borderId="28" xfId="0" applyNumberFormat="1" applyFont="1" applyFill="1" applyBorder="1" applyAlignment="1">
      <alignment vertical="center"/>
    </xf>
    <xf numFmtId="4" fontId="7" fillId="4" borderId="29" xfId="0" applyNumberFormat="1" applyFont="1" applyFill="1" applyBorder="1" applyAlignment="1">
      <alignment vertical="center" wrapText="1"/>
    </xf>
    <xf numFmtId="4" fontId="10" fillId="4" borderId="30" xfId="0" applyNumberFormat="1" applyFont="1" applyFill="1" applyBorder="1" applyAlignment="1">
      <alignment horizontal="center" vertical="center" wrapText="1" shrinkToFit="1"/>
    </xf>
    <xf numFmtId="4" fontId="7" fillId="4" borderId="30" xfId="0" applyNumberFormat="1" applyFont="1" applyFill="1" applyBorder="1" applyAlignment="1">
      <alignment horizontal="center" vertical="center" wrapText="1" shrinkToFit="1"/>
    </xf>
    <xf numFmtId="3" fontId="7" fillId="4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2" xfId="0" applyNumberFormat="1" applyFont="1" applyBorder="1" applyAlignment="1">
      <alignment vertical="center" wrapText="1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2" borderId="34" xfId="0" applyNumberFormat="1" applyFill="1" applyBorder="1" applyAlignment="1">
      <alignment vertical="center"/>
    </xf>
    <xf numFmtId="4" fontId="0" fillId="2" borderId="35" xfId="0" applyNumberFormat="1" applyFill="1" applyBorder="1" applyAlignment="1">
      <alignment vertical="center"/>
    </xf>
    <xf numFmtId="4" fontId="0" fillId="2" borderId="36" xfId="0" applyNumberFormat="1" applyFill="1" applyBorder="1" applyAlignment="1">
      <alignment vertical="center"/>
    </xf>
    <xf numFmtId="4" fontId="0" fillId="2" borderId="37" xfId="0" applyNumberFormat="1" applyFill="1" applyBorder="1" applyAlignment="1">
      <alignment vertical="center" wrapText="1" shrinkToFit="1"/>
    </xf>
    <xf numFmtId="4" fontId="0" fillId="2" borderId="37" xfId="0" applyNumberFormat="1" applyFill="1" applyBorder="1" applyAlignment="1">
      <alignment vertical="center" shrinkToFit="1"/>
    </xf>
    <xf numFmtId="3" fontId="0" fillId="2" borderId="37" xfId="0" applyNumberFormat="1" applyFill="1" applyBorder="1" applyAlignment="1">
      <alignment vertical="center"/>
    </xf>
    <xf numFmtId="0" fontId="4" fillId="2" borderId="11" xfId="0" applyFont="1" applyFill="1" applyBorder="1" applyAlignment="1">
      <alignment horizontal="left" vertical="center" indent="1"/>
    </xf>
    <xf numFmtId="0" fontId="5" fillId="2" borderId="7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4" fontId="4" fillId="2" borderId="7" xfId="0" applyNumberFormat="1" applyFont="1" applyFill="1" applyBorder="1" applyAlignment="1">
      <alignment horizontal="left" vertical="center"/>
    </xf>
    <xf numFmtId="2" fontId="12" fillId="2" borderId="7" xfId="0" applyNumberFormat="1" applyFont="1" applyFill="1" applyBorder="1" applyAlignment="1">
      <alignment horizontal="right" vertical="center"/>
    </xf>
    <xf numFmtId="49" fontId="0" fillId="2" borderId="13" xfId="0" applyNumberFormat="1" applyFill="1" applyBorder="1" applyAlignment="1">
      <alignment horizontal="left" vertical="center"/>
    </xf>
    <xf numFmtId="0" fontId="0" fillId="2" borderId="7" xfId="0" applyFill="1" applyBorder="1" applyAlignment="1">
      <alignment wrapText="1"/>
    </xf>
    <xf numFmtId="0" fontId="0" fillId="2" borderId="7" xfId="0" applyFill="1" applyBorder="1"/>
    <xf numFmtId="4" fontId="12" fillId="2" borderId="7" xfId="0" applyNumberFormat="1" applyFont="1" applyFill="1" applyBorder="1" applyAlignment="1">
      <alignment horizontal="right" vertical="center"/>
    </xf>
    <xf numFmtId="49" fontId="8" fillId="2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4" borderId="28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5" fillId="4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0" fontId="7" fillId="2" borderId="34" xfId="0" applyFont="1" applyFill="1" applyBorder="1" applyAlignment="1">
      <alignment vertical="center"/>
    </xf>
    <xf numFmtId="0" fontId="7" fillId="2" borderId="34" xfId="0" applyFont="1" applyFill="1" applyBorder="1" applyAlignment="1">
      <alignment vertical="center" wrapText="1"/>
    </xf>
    <xf numFmtId="0" fontId="7" fillId="2" borderId="35" xfId="0" applyFont="1" applyFill="1" applyBorder="1" applyAlignment="1">
      <alignment vertical="center" wrapText="1"/>
    </xf>
    <xf numFmtId="164" fontId="7" fillId="0" borderId="33" xfId="0" applyNumberFormat="1" applyFont="1" applyBorder="1" applyAlignment="1">
      <alignment vertical="center"/>
    </xf>
    <xf numFmtId="164" fontId="7" fillId="2" borderId="37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2" borderId="37" xfId="0" applyNumberFormat="1" applyFont="1" applyFill="1" applyBorder="1" applyAlignment="1">
      <alignment horizontal="center" vertical="center"/>
    </xf>
    <xf numFmtId="4" fontId="7" fillId="2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2" borderId="21" xfId="0" applyFont="1" applyFill="1" applyBorder="1" applyAlignment="1">
      <alignment vertical="center"/>
    </xf>
    <xf numFmtId="49" fontId="0" fillId="2" borderId="12" xfId="0" applyNumberFormat="1" applyFill="1" applyBorder="1" applyAlignment="1">
      <alignment vertical="center"/>
    </xf>
    <xf numFmtId="49" fontId="0" fillId="2" borderId="12" xfId="0" applyNumberFormat="1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4" borderId="15" xfId="0" applyFill="1" applyBorder="1"/>
    <xf numFmtId="0" fontId="0" fillId="4" borderId="21" xfId="0" applyFill="1" applyBorder="1"/>
    <xf numFmtId="0" fontId="0" fillId="4" borderId="21" xfId="0" applyFill="1" applyBorder="1" applyAlignment="1">
      <alignment horizontal="center"/>
    </xf>
    <xf numFmtId="49" fontId="0" fillId="4" borderId="21" xfId="0" applyNumberFormat="1" applyFill="1" applyBorder="1"/>
    <xf numFmtId="0" fontId="0" fillId="4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2" borderId="15" xfId="0" applyFont="1" applyFill="1" applyBorder="1" applyAlignment="1">
      <alignment vertical="top"/>
    </xf>
    <xf numFmtId="49" fontId="8" fillId="2" borderId="12" xfId="0" applyNumberFormat="1" applyFont="1" applyFill="1" applyBorder="1" applyAlignment="1">
      <alignment vertical="top"/>
    </xf>
    <xf numFmtId="0" fontId="8" fillId="2" borderId="12" xfId="0" applyFont="1" applyFill="1" applyBorder="1" applyAlignment="1">
      <alignment horizontal="center" vertical="top"/>
    </xf>
    <xf numFmtId="0" fontId="8" fillId="2" borderId="12" xfId="0" applyFont="1" applyFill="1" applyBorder="1" applyAlignment="1">
      <alignment vertical="top"/>
    </xf>
    <xf numFmtId="165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4" fontId="16" fillId="3" borderId="0" xfId="0" applyNumberFormat="1" applyFont="1" applyFill="1" applyBorder="1" applyAlignment="1" applyProtection="1">
      <alignment vertical="top" shrinkToFit="1"/>
      <protection locked="0"/>
    </xf>
    <xf numFmtId="165" fontId="8" fillId="2" borderId="0" xfId="0" applyNumberFormat="1" applyFont="1" applyFill="1" applyBorder="1" applyAlignment="1">
      <alignment vertical="top" shrinkToFit="1"/>
    </xf>
    <xf numFmtId="4" fontId="8" fillId="2" borderId="0" xfId="0" applyNumberFormat="1" applyFont="1" applyFill="1" applyBorder="1" applyAlignment="1">
      <alignment vertical="top" shrinkToFit="1"/>
    </xf>
    <xf numFmtId="0" fontId="8" fillId="2" borderId="27" xfId="0" applyFont="1" applyFill="1" applyBorder="1" applyAlignment="1">
      <alignment vertical="top"/>
    </xf>
    <xf numFmtId="49" fontId="8" fillId="2" borderId="18" xfId="0" applyNumberFormat="1" applyFont="1" applyFill="1" applyBorder="1" applyAlignment="1">
      <alignment vertical="top"/>
    </xf>
    <xf numFmtId="0" fontId="8" fillId="2" borderId="18" xfId="0" applyFont="1" applyFill="1" applyBorder="1" applyAlignment="1">
      <alignment horizontal="center" vertical="top" shrinkToFit="1"/>
    </xf>
    <xf numFmtId="165" fontId="8" fillId="2" borderId="18" xfId="0" applyNumberFormat="1" applyFont="1" applyFill="1" applyBorder="1" applyAlignment="1">
      <alignment vertical="top" shrinkToFit="1"/>
    </xf>
    <xf numFmtId="4" fontId="8" fillId="2" borderId="18" xfId="0" applyNumberFormat="1" applyFont="1" applyFill="1" applyBorder="1" applyAlignment="1">
      <alignment vertical="top" shrinkToFit="1"/>
    </xf>
    <xf numFmtId="4" fontId="8" fillId="2" borderId="38" xfId="0" applyNumberFormat="1" applyFont="1" applyFill="1" applyBorder="1" applyAlignment="1">
      <alignment vertical="top" shrinkToFit="1"/>
    </xf>
    <xf numFmtId="4" fontId="8" fillId="2" borderId="22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5" fontId="16" fillId="0" borderId="40" xfId="0" applyNumberFormat="1" applyFont="1" applyBorder="1" applyAlignment="1">
      <alignment vertical="top" shrinkToFit="1"/>
    </xf>
    <xf numFmtId="4" fontId="16" fillId="3" borderId="40" xfId="0" applyNumberFormat="1" applyFont="1" applyFill="1" applyBorder="1" applyAlignment="1" applyProtection="1">
      <alignment vertical="top" shrinkToFit="1"/>
      <protection locked="0"/>
    </xf>
    <xf numFmtId="4" fontId="16" fillId="0" borderId="41" xfId="0" applyNumberFormat="1" applyFont="1" applyBorder="1" applyAlignment="1">
      <alignment vertical="top" shrinkToFi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5" fontId="16" fillId="0" borderId="43" xfId="0" applyNumberFormat="1" applyFont="1" applyBorder="1" applyAlignment="1">
      <alignment vertical="top" shrinkToFit="1"/>
    </xf>
    <xf numFmtId="4" fontId="16" fillId="3" borderId="43" xfId="0" applyNumberFormat="1" applyFont="1" applyFill="1" applyBorder="1" applyAlignment="1" applyProtection="1">
      <alignment vertical="top" shrinkToFit="1"/>
      <protection locked="0"/>
    </xf>
    <xf numFmtId="4" fontId="16" fillId="0" borderId="44" xfId="0" applyNumberFormat="1" applyFont="1" applyBorder="1" applyAlignment="1">
      <alignment vertical="top" shrinkToFit="1"/>
    </xf>
    <xf numFmtId="49" fontId="8" fillId="2" borderId="18" xfId="0" applyNumberFormat="1" applyFont="1" applyFill="1" applyBorder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2" borderId="12" xfId="0" applyNumberFormat="1" applyFont="1" applyFill="1" applyBorder="1" applyAlignment="1">
      <alignment horizontal="left" vertical="top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ts\ISRT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53"/>
  <sheetViews>
    <sheetView showGridLines="0" tabSelected="1" view="pageBreakPreview" topLeftCell="B17" zoomScale="75" zoomScaleNormal="100" zoomScaleSheetLayoutView="75" workbookViewId="0">
      <selection activeCell="AB32" sqref="AB32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38</v>
      </c>
      <c r="B1" s="76" t="s">
        <v>4</v>
      </c>
      <c r="C1" s="77"/>
      <c r="D1" s="77"/>
      <c r="E1" s="77"/>
      <c r="F1" s="77"/>
      <c r="G1" s="77"/>
      <c r="H1" s="77"/>
      <c r="I1" s="77"/>
      <c r="J1" s="78"/>
    </row>
    <row r="2" spans="1:15" ht="36" customHeight="1" x14ac:dyDescent="0.2">
      <c r="A2" s="2"/>
      <c r="B2" s="110" t="s">
        <v>24</v>
      </c>
      <c r="C2" s="111"/>
      <c r="D2" s="112"/>
      <c r="E2" s="113" t="s">
        <v>46</v>
      </c>
      <c r="F2" s="114"/>
      <c r="G2" s="114"/>
      <c r="H2" s="114"/>
      <c r="I2" s="114"/>
      <c r="J2" s="115"/>
      <c r="O2" s="1"/>
    </row>
    <row r="3" spans="1:15" ht="27" customHeight="1" x14ac:dyDescent="0.2">
      <c r="A3" s="2"/>
      <c r="B3" s="116" t="s">
        <v>44</v>
      </c>
      <c r="C3" s="111"/>
      <c r="D3" s="117"/>
      <c r="E3" s="118" t="s">
        <v>43</v>
      </c>
      <c r="F3" s="119"/>
      <c r="G3" s="119"/>
      <c r="H3" s="119"/>
      <c r="I3" s="119"/>
      <c r="J3" s="120"/>
    </row>
    <row r="4" spans="1:15" ht="23.25" customHeight="1" x14ac:dyDescent="0.2">
      <c r="A4" s="107">
        <v>1140272</v>
      </c>
      <c r="B4" s="121" t="s">
        <v>45</v>
      </c>
      <c r="C4" s="122"/>
      <c r="D4" s="123"/>
      <c r="E4" s="124" t="s">
        <v>42</v>
      </c>
      <c r="F4" s="125"/>
      <c r="G4" s="125"/>
      <c r="H4" s="125"/>
      <c r="I4" s="125"/>
      <c r="J4" s="126"/>
    </row>
    <row r="5" spans="1:15" ht="24" customHeight="1" x14ac:dyDescent="0.2">
      <c r="A5" s="2"/>
      <c r="B5" s="31" t="s">
        <v>23</v>
      </c>
      <c r="D5" s="127" t="s">
        <v>47</v>
      </c>
      <c r="E5" s="90"/>
      <c r="F5" s="90"/>
      <c r="G5" s="90"/>
      <c r="H5" s="18" t="s">
        <v>40</v>
      </c>
      <c r="I5" s="129" t="s">
        <v>51</v>
      </c>
      <c r="J5" s="8"/>
    </row>
    <row r="6" spans="1:15" ht="15.75" customHeight="1" x14ac:dyDescent="0.2">
      <c r="A6" s="2"/>
      <c r="B6" s="28"/>
      <c r="C6" s="55"/>
      <c r="D6" s="109" t="s">
        <v>48</v>
      </c>
      <c r="E6" s="91"/>
      <c r="F6" s="91"/>
      <c r="G6" s="91"/>
      <c r="H6" s="18" t="s">
        <v>36</v>
      </c>
      <c r="I6" s="129" t="s">
        <v>52</v>
      </c>
      <c r="J6" s="8"/>
    </row>
    <row r="7" spans="1:15" ht="15.75" customHeight="1" x14ac:dyDescent="0.2">
      <c r="A7" s="2"/>
      <c r="B7" s="29"/>
      <c r="C7" s="56"/>
      <c r="D7" s="108" t="s">
        <v>50</v>
      </c>
      <c r="E7" s="128" t="s">
        <v>49</v>
      </c>
      <c r="F7" s="92"/>
      <c r="G7" s="92"/>
      <c r="H7" s="24"/>
      <c r="I7" s="23"/>
      <c r="J7" s="34"/>
    </row>
    <row r="8" spans="1:15" ht="24" hidden="1" customHeight="1" x14ac:dyDescent="0.2">
      <c r="A8" s="2"/>
      <c r="B8" s="31" t="s">
        <v>21</v>
      </c>
      <c r="D8" s="51"/>
      <c r="H8" s="18" t="s">
        <v>40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36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20</v>
      </c>
      <c r="D11" s="130"/>
      <c r="E11" s="130"/>
      <c r="F11" s="130"/>
      <c r="G11" s="130"/>
      <c r="H11" s="18" t="s">
        <v>40</v>
      </c>
      <c r="I11" s="135"/>
      <c r="J11" s="8"/>
    </row>
    <row r="12" spans="1:15" ht="15.75" customHeight="1" x14ac:dyDescent="0.2">
      <c r="A12" s="2"/>
      <c r="B12" s="28"/>
      <c r="C12" s="55"/>
      <c r="D12" s="131"/>
      <c r="E12" s="131"/>
      <c r="F12" s="131"/>
      <c r="G12" s="131"/>
      <c r="H12" s="18" t="s">
        <v>36</v>
      </c>
      <c r="I12" s="135"/>
      <c r="J12" s="8"/>
    </row>
    <row r="13" spans="1:15" ht="15.75" customHeight="1" x14ac:dyDescent="0.2">
      <c r="A13" s="2"/>
      <c r="B13" s="29"/>
      <c r="C13" s="56"/>
      <c r="D13" s="134"/>
      <c r="E13" s="132"/>
      <c r="F13" s="133"/>
      <c r="G13" s="133"/>
      <c r="H13" s="19"/>
      <c r="I13" s="23"/>
      <c r="J13" s="34"/>
    </row>
    <row r="14" spans="1:15" ht="24" customHeight="1" x14ac:dyDescent="0.2">
      <c r="A14" s="2"/>
      <c r="B14" s="43" t="s">
        <v>22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34</v>
      </c>
      <c r="C15" s="61"/>
      <c r="D15" s="54"/>
      <c r="E15" s="85"/>
      <c r="F15" s="85"/>
      <c r="G15" s="86"/>
      <c r="H15" s="86"/>
      <c r="I15" s="86" t="s">
        <v>31</v>
      </c>
      <c r="J15" s="87"/>
    </row>
    <row r="16" spans="1:15" ht="23.25" customHeight="1" x14ac:dyDescent="0.2">
      <c r="A16" s="197" t="s">
        <v>26</v>
      </c>
      <c r="B16" s="38" t="s">
        <v>26</v>
      </c>
      <c r="C16" s="62"/>
      <c r="D16" s="63"/>
      <c r="E16" s="82"/>
      <c r="F16" s="83"/>
      <c r="G16" s="82"/>
      <c r="H16" s="83"/>
      <c r="I16" s="82">
        <f>SUMIF(F49:F49,A16,I49:I49)+SUMIF(F49:F49,"PSU",I49:I49)</f>
        <v>0</v>
      </c>
      <c r="J16" s="84"/>
    </row>
    <row r="17" spans="1:10" ht="23.25" customHeight="1" x14ac:dyDescent="0.2">
      <c r="A17" s="197" t="s">
        <v>27</v>
      </c>
      <c r="B17" s="38" t="s">
        <v>27</v>
      </c>
      <c r="C17" s="62"/>
      <c r="D17" s="63"/>
      <c r="E17" s="82"/>
      <c r="F17" s="83"/>
      <c r="G17" s="82"/>
      <c r="H17" s="83"/>
      <c r="I17" s="82">
        <f>SUMIF(F49:F49,A17,I49:I49)</f>
        <v>0</v>
      </c>
      <c r="J17" s="84"/>
    </row>
    <row r="18" spans="1:10" ht="23.25" customHeight="1" x14ac:dyDescent="0.2">
      <c r="A18" s="197" t="s">
        <v>28</v>
      </c>
      <c r="B18" s="38" t="s">
        <v>28</v>
      </c>
      <c r="C18" s="62"/>
      <c r="D18" s="63"/>
      <c r="E18" s="82"/>
      <c r="F18" s="83"/>
      <c r="G18" s="82"/>
      <c r="H18" s="83"/>
      <c r="I18" s="82">
        <f>SUMIF(F49:F49,A18,I49:I49)</f>
        <v>0</v>
      </c>
      <c r="J18" s="84"/>
    </row>
    <row r="19" spans="1:10" ht="23.25" customHeight="1" x14ac:dyDescent="0.2">
      <c r="A19" s="197" t="s">
        <v>60</v>
      </c>
      <c r="B19" s="38" t="s">
        <v>29</v>
      </c>
      <c r="C19" s="62"/>
      <c r="D19" s="63"/>
      <c r="E19" s="82"/>
      <c r="F19" s="83"/>
      <c r="G19" s="82"/>
      <c r="H19" s="83"/>
      <c r="I19" s="82">
        <f>SUMIF(F49:F49,A19,I49:I49)</f>
        <v>0</v>
      </c>
      <c r="J19" s="84"/>
    </row>
    <row r="20" spans="1:10" ht="23.25" customHeight="1" x14ac:dyDescent="0.2">
      <c r="A20" s="197" t="s">
        <v>61</v>
      </c>
      <c r="B20" s="38" t="s">
        <v>30</v>
      </c>
      <c r="C20" s="62"/>
      <c r="D20" s="63"/>
      <c r="E20" s="82"/>
      <c r="F20" s="83"/>
      <c r="G20" s="82"/>
      <c r="H20" s="83"/>
      <c r="I20" s="82">
        <f>SUMIF(F49:F49,A20,I49:I49)</f>
        <v>0</v>
      </c>
      <c r="J20" s="84"/>
    </row>
    <row r="21" spans="1:10" ht="23.25" customHeight="1" x14ac:dyDescent="0.2">
      <c r="A21" s="2"/>
      <c r="B21" s="48" t="s">
        <v>31</v>
      </c>
      <c r="C21" s="64"/>
      <c r="D21" s="65"/>
      <c r="E21" s="88"/>
      <c r="F21" s="89"/>
      <c r="G21" s="88"/>
      <c r="H21" s="89"/>
      <c r="I21" s="88">
        <f>SUM(I16:J20)</f>
        <v>0</v>
      </c>
      <c r="J21" s="98"/>
    </row>
    <row r="22" spans="1:10" ht="33" customHeight="1" x14ac:dyDescent="0.2">
      <c r="A22" s="2"/>
      <c r="B22" s="42" t="s">
        <v>35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>
        <f>ZakladDPHSni*SazbaDPH1/100</f>
        <v>0</v>
      </c>
      <c r="B23" s="38" t="s">
        <v>13</v>
      </c>
      <c r="C23" s="62"/>
      <c r="D23" s="63"/>
      <c r="E23" s="67">
        <v>12</v>
      </c>
      <c r="F23" s="39" t="s">
        <v>0</v>
      </c>
      <c r="G23" s="96">
        <f>ZakladDPHSniVypocet</f>
        <v>0</v>
      </c>
      <c r="H23" s="97"/>
      <c r="I23" s="97"/>
      <c r="J23" s="40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8" t="s">
        <v>14</v>
      </c>
      <c r="C24" s="62"/>
      <c r="D24" s="63"/>
      <c r="E24" s="67">
        <f>SazbaDPH1</f>
        <v>12</v>
      </c>
      <c r="F24" s="39" t="s">
        <v>0</v>
      </c>
      <c r="G24" s="94">
        <f>A23</f>
        <v>0</v>
      </c>
      <c r="H24" s="95"/>
      <c r="I24" s="95"/>
      <c r="J24" s="40" t="str">
        <f t="shared" si="0"/>
        <v>CZK</v>
      </c>
    </row>
    <row r="25" spans="1:10" ht="23.25" customHeight="1" x14ac:dyDescent="0.2">
      <c r="A25" s="2">
        <f>ZakladDPHZakl*SazbaDPH2/100</f>
        <v>0</v>
      </c>
      <c r="B25" s="38" t="s">
        <v>15</v>
      </c>
      <c r="C25" s="62"/>
      <c r="D25" s="63"/>
      <c r="E25" s="67">
        <v>21</v>
      </c>
      <c r="F25" s="39" t="s">
        <v>0</v>
      </c>
      <c r="G25" s="96">
        <f>ZakladDPHZaklVypocet</f>
        <v>0</v>
      </c>
      <c r="H25" s="97"/>
      <c r="I25" s="97"/>
      <c r="J25" s="40" t="str">
        <f t="shared" si="0"/>
        <v>CZK</v>
      </c>
    </row>
    <row r="26" spans="1:10" ht="23.25" customHeight="1" x14ac:dyDescent="0.2">
      <c r="A26" s="2">
        <f>(A25-INT(A25))*100</f>
        <v>0</v>
      </c>
      <c r="B26" s="32" t="s">
        <v>16</v>
      </c>
      <c r="C26" s="68"/>
      <c r="D26" s="54"/>
      <c r="E26" s="69">
        <f>SazbaDPH2</f>
        <v>21</v>
      </c>
      <c r="F26" s="30" t="s">
        <v>0</v>
      </c>
      <c r="G26" s="79">
        <f>A25</f>
        <v>0</v>
      </c>
      <c r="H26" s="80"/>
      <c r="I26" s="80"/>
      <c r="J26" s="37" t="str">
        <f t="shared" si="0"/>
        <v>CZK</v>
      </c>
    </row>
    <row r="27" spans="1:10" ht="23.25" customHeight="1" thickBot="1" x14ac:dyDescent="0.25">
      <c r="A27" s="2">
        <f>ZakladDPHSni+DPHSni+ZakladDPHZakl+DPHZakl</f>
        <v>0</v>
      </c>
      <c r="B27" s="31" t="s">
        <v>5</v>
      </c>
      <c r="C27" s="70"/>
      <c r="D27" s="71"/>
      <c r="E27" s="70"/>
      <c r="F27" s="16"/>
      <c r="G27" s="81">
        <f>CenaCelkem-(ZakladDPHSni+DPHSni+ZakladDPHZakl+DPHZakl)</f>
        <v>0</v>
      </c>
      <c r="H27" s="81"/>
      <c r="I27" s="81"/>
      <c r="J27" s="41" t="str">
        <f t="shared" si="0"/>
        <v>CZK</v>
      </c>
    </row>
    <row r="28" spans="1:10" ht="27.75" hidden="1" customHeight="1" thickBot="1" x14ac:dyDescent="0.25">
      <c r="A28" s="2"/>
      <c r="B28" s="166" t="s">
        <v>25</v>
      </c>
      <c r="C28" s="167"/>
      <c r="D28" s="167"/>
      <c r="E28" s="168"/>
      <c r="F28" s="169"/>
      <c r="G28" s="170">
        <f>ZakladDPHSniVypocet+ZakladDPHZaklVypocet</f>
        <v>0</v>
      </c>
      <c r="H28" s="170"/>
      <c r="I28" s="170"/>
      <c r="J28" s="171" t="str">
        <f t="shared" si="0"/>
        <v>CZK</v>
      </c>
    </row>
    <row r="29" spans="1:10" ht="27.75" customHeight="1" thickBot="1" x14ac:dyDescent="0.25">
      <c r="A29" s="2">
        <f>(A27-INT(A27))*100</f>
        <v>0</v>
      </c>
      <c r="B29" s="166" t="s">
        <v>37</v>
      </c>
      <c r="C29" s="172"/>
      <c r="D29" s="172"/>
      <c r="E29" s="172"/>
      <c r="F29" s="173"/>
      <c r="G29" s="174">
        <f>A27</f>
        <v>0</v>
      </c>
      <c r="H29" s="174"/>
      <c r="I29" s="174"/>
      <c r="J29" s="175" t="s">
        <v>55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12</v>
      </c>
      <c r="D32" s="73"/>
      <c r="E32" s="73"/>
      <c r="F32" s="15" t="s">
        <v>11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99"/>
      <c r="E34" s="100"/>
      <c r="G34" s="101"/>
      <c r="H34" s="102"/>
      <c r="I34" s="102"/>
      <c r="J34" s="25"/>
    </row>
    <row r="35" spans="1:10" ht="12.75" customHeight="1" x14ac:dyDescent="0.2">
      <c r="A35" s="2"/>
      <c r="B35" s="2"/>
      <c r="D35" s="93" t="s">
        <v>2</v>
      </c>
      <c r="E35" s="93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 x14ac:dyDescent="0.2">
      <c r="B37" s="138" t="s">
        <v>17</v>
      </c>
      <c r="C37" s="139"/>
      <c r="D37" s="139"/>
      <c r="E37" s="139"/>
      <c r="F37" s="140"/>
      <c r="G37" s="140"/>
      <c r="H37" s="140"/>
      <c r="I37" s="140"/>
      <c r="J37" s="141"/>
    </row>
    <row r="38" spans="1:10" ht="25.5" hidden="1" customHeight="1" x14ac:dyDescent="0.2">
      <c r="A38" s="137" t="s">
        <v>39</v>
      </c>
      <c r="B38" s="142" t="s">
        <v>18</v>
      </c>
      <c r="C38" s="143" t="s">
        <v>6</v>
      </c>
      <c r="D38" s="143"/>
      <c r="E38" s="143"/>
      <c r="F38" s="144" t="str">
        <f>B23</f>
        <v>Základ pro sníženou DPH</v>
      </c>
      <c r="G38" s="144" t="str">
        <f>B25</f>
        <v>Základ pro základní DPH</v>
      </c>
      <c r="H38" s="145" t="s">
        <v>19</v>
      </c>
      <c r="I38" s="145" t="s">
        <v>1</v>
      </c>
      <c r="J38" s="146" t="s">
        <v>0</v>
      </c>
    </row>
    <row r="39" spans="1:10" ht="25.5" hidden="1" customHeight="1" x14ac:dyDescent="0.2">
      <c r="A39" s="137">
        <v>1</v>
      </c>
      <c r="B39" s="147" t="s">
        <v>53</v>
      </c>
      <c r="C39" s="148"/>
      <c r="D39" s="148"/>
      <c r="E39" s="148"/>
      <c r="F39" s="149">
        <f>'01 01 Pol'!AE13</f>
        <v>0</v>
      </c>
      <c r="G39" s="150">
        <f>'01 01 Pol'!AF13</f>
        <v>0</v>
      </c>
      <c r="H39" s="151">
        <f>(F39*SazbaDPH1/100)+(G39*SazbaDPH2/100)</f>
        <v>0</v>
      </c>
      <c r="I39" s="151">
        <f>F39+G39+H39</f>
        <v>0</v>
      </c>
      <c r="J39" s="152" t="str">
        <f>IF(_xlfn.SINGLE(CenaCelkemVypocet)=0,"",I39/_xlfn.SINGLE(CenaCelkemVypocet)*100)</f>
        <v/>
      </c>
    </row>
    <row r="40" spans="1:10" ht="25.5" hidden="1" customHeight="1" x14ac:dyDescent="0.2">
      <c r="A40" s="137">
        <v>2</v>
      </c>
      <c r="B40" s="153" t="s">
        <v>41</v>
      </c>
      <c r="C40" s="154" t="s">
        <v>43</v>
      </c>
      <c r="D40" s="154"/>
      <c r="E40" s="154"/>
      <c r="F40" s="155">
        <f>'01 01 Pol'!AE13</f>
        <v>0</v>
      </c>
      <c r="G40" s="156">
        <f>'01 01 Pol'!AF13</f>
        <v>0</v>
      </c>
      <c r="H40" s="156">
        <f>(F40*SazbaDPH1/100)+(G40*SazbaDPH2/100)</f>
        <v>0</v>
      </c>
      <c r="I40" s="156">
        <f>F40+G40+H40</f>
        <v>0</v>
      </c>
      <c r="J40" s="157" t="str">
        <f>IF(_xlfn.SINGLE(CenaCelkemVypocet)=0,"",I40/_xlfn.SINGLE(CenaCelkemVypocet)*100)</f>
        <v/>
      </c>
    </row>
    <row r="41" spans="1:10" ht="25.5" hidden="1" customHeight="1" x14ac:dyDescent="0.2">
      <c r="A41" s="137">
        <v>3</v>
      </c>
      <c r="B41" s="158" t="s">
        <v>41</v>
      </c>
      <c r="C41" s="148" t="s">
        <v>42</v>
      </c>
      <c r="D41" s="148"/>
      <c r="E41" s="148"/>
      <c r="F41" s="159">
        <f>'01 01 Pol'!AE13</f>
        <v>0</v>
      </c>
      <c r="G41" s="151">
        <f>'01 01 Pol'!AF13</f>
        <v>0</v>
      </c>
      <c r="H41" s="151">
        <f>(F41*SazbaDPH1/100)+(G41*SazbaDPH2/100)</f>
        <v>0</v>
      </c>
      <c r="I41" s="151">
        <f>F41+G41+H41</f>
        <v>0</v>
      </c>
      <c r="J41" s="152" t="str">
        <f>IF(_xlfn.SINGLE(CenaCelkemVypocet)=0,"",I41/_xlfn.SINGLE(CenaCelkemVypocet)*100)</f>
        <v/>
      </c>
    </row>
    <row r="42" spans="1:10" ht="25.5" hidden="1" customHeight="1" x14ac:dyDescent="0.2">
      <c r="A42" s="137"/>
      <c r="B42" s="160" t="s">
        <v>54</v>
      </c>
      <c r="C42" s="161"/>
      <c r="D42" s="161"/>
      <c r="E42" s="162"/>
      <c r="F42" s="163">
        <f>SUMIF(A39:A41,"=1",F39:F41)</f>
        <v>0</v>
      </c>
      <c r="G42" s="164">
        <f>SUMIF(A39:A41,"=1",G39:G41)</f>
        <v>0</v>
      </c>
      <c r="H42" s="164">
        <f>SUMIF(A39:A41,"=1",H39:H41)</f>
        <v>0</v>
      </c>
      <c r="I42" s="164">
        <f>SUMIF(A39:A41,"=1",I39:I41)</f>
        <v>0</v>
      </c>
      <c r="J42" s="165">
        <f>SUMIF(A39:A41,"=1",J39:J41)</f>
        <v>0</v>
      </c>
    </row>
    <row r="46" spans="1:10" ht="15.75" x14ac:dyDescent="0.25">
      <c r="B46" s="176" t="s">
        <v>56</v>
      </c>
    </row>
    <row r="48" spans="1:10" ht="25.5" customHeight="1" x14ac:dyDescent="0.2">
      <c r="A48" s="178"/>
      <c r="B48" s="181" t="s">
        <v>18</v>
      </c>
      <c r="C48" s="181" t="s">
        <v>6</v>
      </c>
      <c r="D48" s="182"/>
      <c r="E48" s="182"/>
      <c r="F48" s="183" t="s">
        <v>57</v>
      </c>
      <c r="G48" s="183"/>
      <c r="H48" s="183"/>
      <c r="I48" s="183" t="s">
        <v>31</v>
      </c>
      <c r="J48" s="183" t="s">
        <v>0</v>
      </c>
    </row>
    <row r="49" spans="1:10" ht="36.75" customHeight="1" x14ac:dyDescent="0.2">
      <c r="A49" s="179"/>
      <c r="B49" s="184" t="s">
        <v>58</v>
      </c>
      <c r="C49" s="185" t="s">
        <v>59</v>
      </c>
      <c r="D49" s="186"/>
      <c r="E49" s="186"/>
      <c r="F49" s="193" t="s">
        <v>27</v>
      </c>
      <c r="G49" s="194"/>
      <c r="H49" s="194"/>
      <c r="I49" s="194">
        <f>'01 01 Pol'!G8</f>
        <v>0</v>
      </c>
      <c r="J49" s="190" t="str">
        <f>IF(I50=0,"",I49/I50*100)</f>
        <v/>
      </c>
    </row>
    <row r="50" spans="1:10" ht="25.5" customHeight="1" x14ac:dyDescent="0.2">
      <c r="A50" s="180"/>
      <c r="B50" s="187" t="s">
        <v>1</v>
      </c>
      <c r="C50" s="188"/>
      <c r="D50" s="189"/>
      <c r="E50" s="189"/>
      <c r="F50" s="195"/>
      <c r="G50" s="196"/>
      <c r="H50" s="196"/>
      <c r="I50" s="196">
        <f>I49</f>
        <v>0</v>
      </c>
      <c r="J50" s="191" t="str">
        <f>J49</f>
        <v/>
      </c>
    </row>
    <row r="51" spans="1:10" x14ac:dyDescent="0.2">
      <c r="F51" s="136"/>
      <c r="G51" s="136"/>
      <c r="H51" s="136"/>
      <c r="I51" s="136"/>
      <c r="J51" s="192"/>
    </row>
    <row r="52" spans="1:10" x14ac:dyDescent="0.2">
      <c r="F52" s="136"/>
      <c r="G52" s="136"/>
      <c r="H52" s="136"/>
      <c r="I52" s="136"/>
      <c r="J52" s="192"/>
    </row>
    <row r="53" spans="1:10" x14ac:dyDescent="0.2">
      <c r="F53" s="136"/>
      <c r="G53" s="136"/>
      <c r="H53" s="136"/>
      <c r="I53" s="136"/>
      <c r="J53" s="192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46">
    <mergeCell ref="C39:E39"/>
    <mergeCell ref="C40:E40"/>
    <mergeCell ref="C41:E41"/>
    <mergeCell ref="B42:E42"/>
    <mergeCell ref="C49:E49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103" t="s">
        <v>7</v>
      </c>
      <c r="B1" s="103"/>
      <c r="C1" s="104"/>
      <c r="D1" s="103"/>
      <c r="E1" s="103"/>
      <c r="F1" s="103"/>
      <c r="G1" s="103"/>
    </row>
    <row r="2" spans="1:7" ht="24.95" customHeight="1" x14ac:dyDescent="0.2">
      <c r="A2" s="50" t="s">
        <v>8</v>
      </c>
      <c r="B2" s="49"/>
      <c r="C2" s="105"/>
      <c r="D2" s="105"/>
      <c r="E2" s="105"/>
      <c r="F2" s="105"/>
      <c r="G2" s="106"/>
    </row>
    <row r="3" spans="1:7" ht="24.95" customHeight="1" x14ac:dyDescent="0.2">
      <c r="A3" s="50" t="s">
        <v>9</v>
      </c>
      <c r="B3" s="49"/>
      <c r="C3" s="105"/>
      <c r="D3" s="105"/>
      <c r="E3" s="105"/>
      <c r="F3" s="105"/>
      <c r="G3" s="106"/>
    </row>
    <row r="4" spans="1:7" ht="24.95" customHeight="1" x14ac:dyDescent="0.2">
      <c r="A4" s="50" t="s">
        <v>10</v>
      </c>
      <c r="B4" s="49"/>
      <c r="C4" s="105"/>
      <c r="D4" s="105"/>
      <c r="E4" s="105"/>
      <c r="F4" s="105"/>
      <c r="G4" s="106"/>
    </row>
    <row r="5" spans="1:7" x14ac:dyDescent="0.2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F78A1-40F1-4E0A-858D-59F3382F0D93}">
  <sheetPr>
    <outlinePr summaryBelow="0"/>
  </sheetPr>
  <dimension ref="A1:BH4989"/>
  <sheetViews>
    <sheetView view="pageBreakPreview" zoomScale="90" zoomScaleNormal="100" zoomScaleSheetLayoutView="90" workbookViewId="0">
      <pane ySplit="7" topLeftCell="A8" activePane="bottomLeft" state="frozen"/>
      <selection pane="bottomLeft" activeCell="C18" sqref="C18"/>
    </sheetView>
  </sheetViews>
  <sheetFormatPr defaultRowHeight="12.75" outlineLevelRow="1" x14ac:dyDescent="0.2"/>
  <cols>
    <col min="1" max="1" width="3.42578125" customWidth="1"/>
    <col min="2" max="2" width="12.5703125" style="177" customWidth="1"/>
    <col min="3" max="3" width="38.28515625" style="177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198" t="s">
        <v>7</v>
      </c>
      <c r="B1" s="198"/>
      <c r="C1" s="198"/>
      <c r="D1" s="198"/>
      <c r="E1" s="198"/>
      <c r="F1" s="198"/>
      <c r="G1" s="198"/>
      <c r="AG1" t="s">
        <v>62</v>
      </c>
    </row>
    <row r="2" spans="1:60" ht="24.95" customHeight="1" x14ac:dyDescent="0.2">
      <c r="A2" s="199" t="s">
        <v>8</v>
      </c>
      <c r="B2" s="49"/>
      <c r="C2" s="202" t="s">
        <v>46</v>
      </c>
      <c r="D2" s="200"/>
      <c r="E2" s="200"/>
      <c r="F2" s="200"/>
      <c r="G2" s="201"/>
      <c r="AG2" t="s">
        <v>63</v>
      </c>
    </row>
    <row r="3" spans="1:60" ht="24.95" customHeight="1" x14ac:dyDescent="0.2">
      <c r="A3" s="199" t="s">
        <v>9</v>
      </c>
      <c r="B3" s="49"/>
      <c r="C3" s="202" t="s">
        <v>43</v>
      </c>
      <c r="D3" s="200"/>
      <c r="E3" s="200"/>
      <c r="F3" s="200"/>
      <c r="G3" s="201"/>
      <c r="AC3" s="177" t="s">
        <v>63</v>
      </c>
      <c r="AG3" t="s">
        <v>64</v>
      </c>
    </row>
    <row r="4" spans="1:60" ht="24.95" customHeight="1" x14ac:dyDescent="0.2">
      <c r="A4" s="203" t="s">
        <v>10</v>
      </c>
      <c r="B4" s="204"/>
      <c r="C4" s="205" t="s">
        <v>42</v>
      </c>
      <c r="D4" s="206"/>
      <c r="E4" s="206"/>
      <c r="F4" s="206"/>
      <c r="G4" s="207"/>
      <c r="AG4" t="s">
        <v>65</v>
      </c>
    </row>
    <row r="5" spans="1:60" x14ac:dyDescent="0.2">
      <c r="D5" s="10"/>
    </row>
    <row r="6" spans="1:60" ht="38.25" x14ac:dyDescent="0.2">
      <c r="A6" s="209" t="s">
        <v>66</v>
      </c>
      <c r="B6" s="211" t="s">
        <v>67</v>
      </c>
      <c r="C6" s="211" t="s">
        <v>68</v>
      </c>
      <c r="D6" s="210" t="s">
        <v>69</v>
      </c>
      <c r="E6" s="209" t="s">
        <v>70</v>
      </c>
      <c r="F6" s="208" t="s">
        <v>71</v>
      </c>
      <c r="G6" s="209" t="s">
        <v>31</v>
      </c>
      <c r="H6" s="212" t="s">
        <v>32</v>
      </c>
      <c r="I6" s="212" t="s">
        <v>72</v>
      </c>
      <c r="J6" s="212" t="s">
        <v>33</v>
      </c>
      <c r="K6" s="212" t="s">
        <v>73</v>
      </c>
      <c r="L6" s="212" t="s">
        <v>74</v>
      </c>
      <c r="M6" s="212" t="s">
        <v>75</v>
      </c>
      <c r="N6" s="212" t="s">
        <v>76</v>
      </c>
      <c r="O6" s="212" t="s">
        <v>77</v>
      </c>
      <c r="P6" s="212" t="s">
        <v>78</v>
      </c>
      <c r="Q6" s="212" t="s">
        <v>79</v>
      </c>
      <c r="R6" s="212" t="s">
        <v>80</v>
      </c>
      <c r="S6" s="212" t="s">
        <v>81</v>
      </c>
      <c r="T6" s="212" t="s">
        <v>82</v>
      </c>
      <c r="U6" s="212" t="s">
        <v>83</v>
      </c>
      <c r="V6" s="212" t="s">
        <v>84</v>
      </c>
      <c r="W6" s="212" t="s">
        <v>85</v>
      </c>
      <c r="X6" s="212" t="s">
        <v>86</v>
      </c>
      <c r="Y6" s="212" t="s">
        <v>87</v>
      </c>
    </row>
    <row r="7" spans="1:60" hidden="1" x14ac:dyDescent="0.2">
      <c r="A7" s="3"/>
      <c r="B7" s="4"/>
      <c r="C7" s="4"/>
      <c r="D7" s="6"/>
      <c r="E7" s="214"/>
      <c r="F7" s="215"/>
      <c r="G7" s="215"/>
      <c r="H7" s="215"/>
      <c r="I7" s="215"/>
      <c r="J7" s="215"/>
      <c r="K7" s="215"/>
      <c r="L7" s="215"/>
      <c r="M7" s="215"/>
      <c r="N7" s="214"/>
      <c r="O7" s="214"/>
      <c r="P7" s="214"/>
      <c r="Q7" s="214"/>
      <c r="R7" s="215"/>
      <c r="S7" s="215"/>
      <c r="T7" s="215"/>
      <c r="U7" s="215"/>
      <c r="V7" s="215"/>
      <c r="W7" s="215"/>
      <c r="X7" s="215"/>
      <c r="Y7" s="215"/>
    </row>
    <row r="8" spans="1:60" x14ac:dyDescent="0.2">
      <c r="A8" s="225" t="s">
        <v>88</v>
      </c>
      <c r="B8" s="226" t="s">
        <v>58</v>
      </c>
      <c r="C8" s="244" t="s">
        <v>59</v>
      </c>
      <c r="D8" s="227"/>
      <c r="E8" s="228"/>
      <c r="F8" s="229"/>
      <c r="G8" s="230">
        <f>SUMIF(AG9:AG11,"&lt;&gt;NOR",G9:G11)</f>
        <v>0</v>
      </c>
      <c r="H8" s="224"/>
      <c r="I8" s="224">
        <f>SUM(I9:I11)</f>
        <v>0</v>
      </c>
      <c r="J8" s="224"/>
      <c r="K8" s="224">
        <f>SUM(K9:K11)</f>
        <v>0</v>
      </c>
      <c r="L8" s="224"/>
      <c r="M8" s="224">
        <f>SUM(M9:M11)</f>
        <v>0</v>
      </c>
      <c r="N8" s="223"/>
      <c r="O8" s="223">
        <f>SUM(O9:O11)</f>
        <v>0</v>
      </c>
      <c r="P8" s="223"/>
      <c r="Q8" s="223">
        <f>SUM(Q9:Q11)</f>
        <v>0</v>
      </c>
      <c r="R8" s="224"/>
      <c r="S8" s="224"/>
      <c r="T8" s="224"/>
      <c r="U8" s="224"/>
      <c r="V8" s="224">
        <f>SUM(V9:V11)</f>
        <v>0</v>
      </c>
      <c r="W8" s="224"/>
      <c r="X8" s="224"/>
      <c r="Y8" s="224"/>
      <c r="AG8" t="s">
        <v>89</v>
      </c>
    </row>
    <row r="9" spans="1:60" ht="22.5" outlineLevel="1" x14ac:dyDescent="0.2">
      <c r="A9" s="238">
        <v>1</v>
      </c>
      <c r="B9" s="239" t="s">
        <v>41</v>
      </c>
      <c r="C9" s="245" t="s">
        <v>90</v>
      </c>
      <c r="D9" s="240" t="s">
        <v>91</v>
      </c>
      <c r="E9" s="241">
        <v>684</v>
      </c>
      <c r="F9" s="242"/>
      <c r="G9" s="243">
        <f>ROUND(E9*F9,2)</f>
        <v>0</v>
      </c>
      <c r="H9" s="222"/>
      <c r="I9" s="221">
        <f>ROUND(E9*H9,2)</f>
        <v>0</v>
      </c>
      <c r="J9" s="222"/>
      <c r="K9" s="221">
        <f>ROUND(E9*J9,2)</f>
        <v>0</v>
      </c>
      <c r="L9" s="221">
        <v>21</v>
      </c>
      <c r="M9" s="221">
        <f>G9*(1+L9/100)</f>
        <v>0</v>
      </c>
      <c r="N9" s="220">
        <v>0</v>
      </c>
      <c r="O9" s="220">
        <f>ROUND(E9*N9,2)</f>
        <v>0</v>
      </c>
      <c r="P9" s="220">
        <v>0</v>
      </c>
      <c r="Q9" s="220">
        <f>ROUND(E9*P9,2)</f>
        <v>0</v>
      </c>
      <c r="R9" s="221"/>
      <c r="S9" s="221" t="s">
        <v>92</v>
      </c>
      <c r="T9" s="221" t="s">
        <v>93</v>
      </c>
      <c r="U9" s="221">
        <v>0</v>
      </c>
      <c r="V9" s="221">
        <f>ROUND(E9*U9,2)</f>
        <v>0</v>
      </c>
      <c r="W9" s="221"/>
      <c r="X9" s="221" t="s">
        <v>94</v>
      </c>
      <c r="Y9" s="221" t="s">
        <v>95</v>
      </c>
      <c r="Z9" s="213"/>
      <c r="AA9" s="213"/>
      <c r="AB9" s="213"/>
      <c r="AC9" s="213"/>
      <c r="AD9" s="213"/>
      <c r="AE9" s="213"/>
      <c r="AF9" s="213"/>
      <c r="AG9" s="213" t="s">
        <v>96</v>
      </c>
      <c r="AH9" s="213"/>
      <c r="AI9" s="213"/>
      <c r="AJ9" s="213"/>
      <c r="AK9" s="213"/>
      <c r="AL9" s="213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3"/>
      <c r="BG9" s="213"/>
      <c r="BH9" s="213"/>
    </row>
    <row r="10" spans="1:60" outlineLevel="1" x14ac:dyDescent="0.2">
      <c r="A10" s="238">
        <v>2</v>
      </c>
      <c r="B10" s="239" t="s">
        <v>97</v>
      </c>
      <c r="C10" s="245" t="s">
        <v>98</v>
      </c>
      <c r="D10" s="240" t="s">
        <v>91</v>
      </c>
      <c r="E10" s="241">
        <v>684</v>
      </c>
      <c r="F10" s="242"/>
      <c r="G10" s="243">
        <f>ROUND(E10*F10,2)</f>
        <v>0</v>
      </c>
      <c r="H10" s="222"/>
      <c r="I10" s="221">
        <f>ROUND(E10*H10,2)</f>
        <v>0</v>
      </c>
      <c r="J10" s="222"/>
      <c r="K10" s="221">
        <f>ROUND(E10*J10,2)</f>
        <v>0</v>
      </c>
      <c r="L10" s="221">
        <v>21</v>
      </c>
      <c r="M10" s="221">
        <f>G10*(1+L10/100)</f>
        <v>0</v>
      </c>
      <c r="N10" s="220">
        <v>0</v>
      </c>
      <c r="O10" s="220">
        <f>ROUND(E10*N10,2)</f>
        <v>0</v>
      </c>
      <c r="P10" s="220">
        <v>0</v>
      </c>
      <c r="Q10" s="220">
        <f>ROUND(E10*P10,2)</f>
        <v>0</v>
      </c>
      <c r="R10" s="221"/>
      <c r="S10" s="221" t="s">
        <v>92</v>
      </c>
      <c r="T10" s="221" t="s">
        <v>93</v>
      </c>
      <c r="U10" s="221">
        <v>0</v>
      </c>
      <c r="V10" s="221">
        <f>ROUND(E10*U10,2)</f>
        <v>0</v>
      </c>
      <c r="W10" s="221"/>
      <c r="X10" s="221" t="s">
        <v>94</v>
      </c>
      <c r="Y10" s="221" t="s">
        <v>95</v>
      </c>
      <c r="Z10" s="213"/>
      <c r="AA10" s="213"/>
      <c r="AB10" s="213"/>
      <c r="AC10" s="213"/>
      <c r="AD10" s="213"/>
      <c r="AE10" s="213"/>
      <c r="AF10" s="213"/>
      <c r="AG10" s="213" t="s">
        <v>96</v>
      </c>
      <c r="AH10" s="213"/>
      <c r="AI10" s="213"/>
      <c r="AJ10" s="213"/>
      <c r="AK10" s="213"/>
      <c r="AL10" s="213"/>
      <c r="AM10" s="213"/>
      <c r="AN10" s="213"/>
      <c r="AO10" s="213"/>
      <c r="AP10" s="213"/>
      <c r="AQ10" s="213"/>
      <c r="AR10" s="213"/>
      <c r="AS10" s="213"/>
      <c r="AT10" s="213"/>
      <c r="AU10" s="213"/>
      <c r="AV10" s="213"/>
      <c r="AW10" s="213"/>
      <c r="AX10" s="213"/>
      <c r="AY10" s="213"/>
      <c r="AZ10" s="213"/>
      <c r="BA10" s="213"/>
      <c r="BB10" s="213"/>
      <c r="BC10" s="213"/>
      <c r="BD10" s="213"/>
      <c r="BE10" s="213"/>
      <c r="BF10" s="213"/>
      <c r="BG10" s="213"/>
      <c r="BH10" s="213"/>
    </row>
    <row r="11" spans="1:60" outlineLevel="1" x14ac:dyDescent="0.2">
      <c r="A11" s="232">
        <v>3</v>
      </c>
      <c r="B11" s="233" t="s">
        <v>99</v>
      </c>
      <c r="C11" s="246" t="s">
        <v>100</v>
      </c>
      <c r="D11" s="234" t="s">
        <v>91</v>
      </c>
      <c r="E11" s="235">
        <v>684</v>
      </c>
      <c r="F11" s="236"/>
      <c r="G11" s="237">
        <f>ROUND(E11*F11,2)</f>
        <v>0</v>
      </c>
      <c r="H11" s="222"/>
      <c r="I11" s="221">
        <f>ROUND(E11*H11,2)</f>
        <v>0</v>
      </c>
      <c r="J11" s="222"/>
      <c r="K11" s="221">
        <f>ROUND(E11*J11,2)</f>
        <v>0</v>
      </c>
      <c r="L11" s="221">
        <v>21</v>
      </c>
      <c r="M11" s="221">
        <f>G11*(1+L11/100)</f>
        <v>0</v>
      </c>
      <c r="N11" s="220">
        <v>0</v>
      </c>
      <c r="O11" s="220">
        <f>ROUND(E11*N11,2)</f>
        <v>0</v>
      </c>
      <c r="P11" s="220">
        <v>0</v>
      </c>
      <c r="Q11" s="220">
        <f>ROUND(E11*P11,2)</f>
        <v>0</v>
      </c>
      <c r="R11" s="221"/>
      <c r="S11" s="221" t="s">
        <v>92</v>
      </c>
      <c r="T11" s="221" t="s">
        <v>93</v>
      </c>
      <c r="U11" s="221">
        <v>0</v>
      </c>
      <c r="V11" s="221">
        <f>ROUND(E11*U11,2)</f>
        <v>0</v>
      </c>
      <c r="W11" s="221"/>
      <c r="X11" s="221" t="s">
        <v>94</v>
      </c>
      <c r="Y11" s="221" t="s">
        <v>95</v>
      </c>
      <c r="Z11" s="213"/>
      <c r="AA11" s="213"/>
      <c r="AB11" s="213"/>
      <c r="AC11" s="213"/>
      <c r="AD11" s="213"/>
      <c r="AE11" s="213"/>
      <c r="AF11" s="213"/>
      <c r="AG11" s="213" t="s">
        <v>96</v>
      </c>
      <c r="AH11" s="213"/>
      <c r="AI11" s="213"/>
      <c r="AJ11" s="213"/>
      <c r="AK11" s="213"/>
      <c r="AL11" s="213"/>
      <c r="AM11" s="213"/>
      <c r="AN11" s="213"/>
      <c r="AO11" s="213"/>
      <c r="AP11" s="213"/>
      <c r="AQ11" s="213"/>
      <c r="AR11" s="213"/>
      <c r="AS11" s="213"/>
      <c r="AT11" s="213"/>
      <c r="AU11" s="213"/>
      <c r="AV11" s="213"/>
      <c r="AW11" s="213"/>
      <c r="AX11" s="213"/>
      <c r="AY11" s="213"/>
      <c r="AZ11" s="213"/>
      <c r="BA11" s="213"/>
      <c r="BB11" s="213"/>
      <c r="BC11" s="213"/>
      <c r="BD11" s="213"/>
      <c r="BE11" s="213"/>
      <c r="BF11" s="213"/>
      <c r="BG11" s="213"/>
      <c r="BH11" s="213"/>
    </row>
    <row r="12" spans="1:60" x14ac:dyDescent="0.2">
      <c r="A12" s="3"/>
      <c r="B12" s="4"/>
      <c r="C12" s="247"/>
      <c r="D12" s="6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AE12">
        <v>12</v>
      </c>
      <c r="AF12">
        <v>21</v>
      </c>
      <c r="AG12" t="s">
        <v>74</v>
      </c>
    </row>
    <row r="13" spans="1:60" x14ac:dyDescent="0.2">
      <c r="A13" s="216"/>
      <c r="B13" s="217" t="s">
        <v>31</v>
      </c>
      <c r="C13" s="248"/>
      <c r="D13" s="218"/>
      <c r="E13" s="219"/>
      <c r="F13" s="219"/>
      <c r="G13" s="231">
        <f>G8</f>
        <v>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AE13">
        <f>SUMIF(L7:L11,AE12,G7:G11)</f>
        <v>0</v>
      </c>
      <c r="AF13">
        <f>SUMIF(L7:L11,AF12,G7:G11)</f>
        <v>0</v>
      </c>
      <c r="AG13" t="s">
        <v>101</v>
      </c>
    </row>
    <row r="14" spans="1:60" x14ac:dyDescent="0.2">
      <c r="A14" s="3"/>
      <c r="B14" s="4"/>
      <c r="C14" s="247"/>
      <c r="D14" s="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60" x14ac:dyDescent="0.2">
      <c r="D15" s="10"/>
    </row>
    <row r="16" spans="1:60" x14ac:dyDescent="0.2">
      <c r="D16" s="10"/>
    </row>
    <row r="17" spans="4:4" x14ac:dyDescent="0.2">
      <c r="D17" s="10"/>
    </row>
    <row r="18" spans="4:4" x14ac:dyDescent="0.2">
      <c r="D18" s="10"/>
    </row>
    <row r="19" spans="4:4" x14ac:dyDescent="0.2">
      <c r="D19" s="10"/>
    </row>
    <row r="20" spans="4:4" x14ac:dyDescent="0.2">
      <c r="D20" s="10"/>
    </row>
    <row r="21" spans="4:4" x14ac:dyDescent="0.2">
      <c r="D21" s="10"/>
    </row>
    <row r="22" spans="4:4" x14ac:dyDescent="0.2">
      <c r="D22" s="10"/>
    </row>
    <row r="23" spans="4:4" x14ac:dyDescent="0.2">
      <c r="D23" s="10"/>
    </row>
    <row r="24" spans="4:4" x14ac:dyDescent="0.2">
      <c r="D24" s="10"/>
    </row>
    <row r="25" spans="4:4" x14ac:dyDescent="0.2">
      <c r="D25" s="10"/>
    </row>
    <row r="26" spans="4:4" x14ac:dyDescent="0.2">
      <c r="D26" s="10"/>
    </row>
    <row r="27" spans="4:4" x14ac:dyDescent="0.2">
      <c r="D27" s="10"/>
    </row>
    <row r="28" spans="4:4" x14ac:dyDescent="0.2">
      <c r="D28" s="10"/>
    </row>
    <row r="29" spans="4:4" x14ac:dyDescent="0.2">
      <c r="D29" s="10"/>
    </row>
    <row r="30" spans="4:4" x14ac:dyDescent="0.2">
      <c r="D30" s="10"/>
    </row>
    <row r="31" spans="4:4" x14ac:dyDescent="0.2">
      <c r="D31" s="10"/>
    </row>
    <row r="32" spans="4:4" x14ac:dyDescent="0.2">
      <c r="D32" s="10"/>
    </row>
    <row r="33" spans="4:4" x14ac:dyDescent="0.2">
      <c r="D33" s="10"/>
    </row>
    <row r="34" spans="4:4" x14ac:dyDescent="0.2">
      <c r="D34" s="10"/>
    </row>
    <row r="35" spans="4:4" x14ac:dyDescent="0.2">
      <c r="D35" s="10"/>
    </row>
    <row r="36" spans="4:4" x14ac:dyDescent="0.2">
      <c r="D36" s="10"/>
    </row>
    <row r="37" spans="4:4" x14ac:dyDescent="0.2">
      <c r="D37" s="10"/>
    </row>
    <row r="38" spans="4:4" x14ac:dyDescent="0.2">
      <c r="D38" s="10"/>
    </row>
    <row r="39" spans="4:4" x14ac:dyDescent="0.2">
      <c r="D39" s="10"/>
    </row>
    <row r="40" spans="4:4" x14ac:dyDescent="0.2">
      <c r="D40" s="10"/>
    </row>
    <row r="41" spans="4:4" x14ac:dyDescent="0.2">
      <c r="D41" s="10"/>
    </row>
    <row r="42" spans="4:4" x14ac:dyDescent="0.2">
      <c r="D42" s="10"/>
    </row>
    <row r="43" spans="4:4" x14ac:dyDescent="0.2">
      <c r="D43" s="10"/>
    </row>
    <row r="44" spans="4:4" x14ac:dyDescent="0.2">
      <c r="D44" s="10"/>
    </row>
    <row r="45" spans="4:4" x14ac:dyDescent="0.2">
      <c r="D45" s="10"/>
    </row>
    <row r="46" spans="4:4" x14ac:dyDescent="0.2">
      <c r="D46" s="10"/>
    </row>
    <row r="47" spans="4:4" x14ac:dyDescent="0.2">
      <c r="D47" s="10"/>
    </row>
    <row r="48" spans="4:4" x14ac:dyDescent="0.2">
      <c r="D48" s="10"/>
    </row>
    <row r="49" spans="4:4" x14ac:dyDescent="0.2">
      <c r="D49" s="10"/>
    </row>
    <row r="50" spans="4:4" x14ac:dyDescent="0.2">
      <c r="D50" s="10"/>
    </row>
    <row r="51" spans="4:4" x14ac:dyDescent="0.2">
      <c r="D51" s="10"/>
    </row>
    <row r="52" spans="4:4" x14ac:dyDescent="0.2">
      <c r="D52" s="10"/>
    </row>
    <row r="53" spans="4:4" x14ac:dyDescent="0.2">
      <c r="D53" s="10"/>
    </row>
    <row r="54" spans="4:4" x14ac:dyDescent="0.2">
      <c r="D54" s="10"/>
    </row>
    <row r="55" spans="4:4" x14ac:dyDescent="0.2">
      <c r="D55" s="10"/>
    </row>
    <row r="56" spans="4:4" x14ac:dyDescent="0.2">
      <c r="D56" s="10"/>
    </row>
    <row r="57" spans="4:4" x14ac:dyDescent="0.2">
      <c r="D57" s="10"/>
    </row>
    <row r="58" spans="4:4" x14ac:dyDescent="0.2">
      <c r="D58" s="10"/>
    </row>
    <row r="59" spans="4:4" x14ac:dyDescent="0.2">
      <c r="D59" s="10"/>
    </row>
    <row r="60" spans="4:4" x14ac:dyDescent="0.2">
      <c r="D60" s="10"/>
    </row>
    <row r="61" spans="4:4" x14ac:dyDescent="0.2">
      <c r="D61" s="10"/>
    </row>
    <row r="62" spans="4:4" x14ac:dyDescent="0.2">
      <c r="D62" s="10"/>
    </row>
    <row r="63" spans="4:4" x14ac:dyDescent="0.2">
      <c r="D63" s="10"/>
    </row>
    <row r="64" spans="4:4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</sheetData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portrait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48</vt:i4>
      </vt:variant>
    </vt:vector>
  </HeadingPairs>
  <TitlesOfParts>
    <vt:vector size="51" baseType="lpstr">
      <vt:lpstr>Stavba</vt:lpstr>
      <vt:lpstr>VzorPolozky</vt:lpstr>
      <vt:lpstr>01 01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'01 01 Pol'!Názvy_tisku</vt:lpstr>
      <vt:lpstr>oadresa</vt:lpstr>
      <vt:lpstr>Stavba!Objednatel</vt:lpstr>
      <vt:lpstr>Stavba!Objekt</vt:lpstr>
      <vt:lpstr>'01 01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Findová</dc:creator>
  <cp:lastModifiedBy>Alena Findová</cp:lastModifiedBy>
  <cp:lastPrinted>2019-03-19T12:27:02Z</cp:lastPrinted>
  <dcterms:created xsi:type="dcterms:W3CDTF">2009-04-08T07:15:50Z</dcterms:created>
  <dcterms:modified xsi:type="dcterms:W3CDTF">2026-01-20T07:20:48Z</dcterms:modified>
</cp:coreProperties>
</file>