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wojcikova\Desktop\Aktuálně\24_153 Bohušovice n.O - Pod Pivovarem\RO_VV_06.02.2025\"/>
    </mc:Choice>
  </mc:AlternateContent>
  <bookViews>
    <workbookView xWindow="0" yWindow="0" windowWidth="0" windowHeight="0"/>
  </bookViews>
  <sheets>
    <sheet name="Rekapitulace stavby" sheetId="1" r:id="rId1"/>
    <sheet name="SO 101 - Komunikace" sheetId="2" r:id="rId2"/>
    <sheet name="VON - Vedlejší a ostatní 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101 - Komunikace'!$C$86:$K$443</definedName>
    <definedName name="_xlnm.Print_Area" localSheetId="1">'SO 101 - Komunikace'!$C$4:$J$39,'SO 101 - Komunikace'!$C$45:$J$68,'SO 101 - Komunikace'!$C$74:$K$443</definedName>
    <definedName name="_xlnm.Print_Titles" localSheetId="1">'SO 101 - Komunikace'!$86:$86</definedName>
    <definedName name="_xlnm._FilterDatabase" localSheetId="2" hidden="1">'VON - Vedlejší a ostatní ...'!$C$82:$K$102</definedName>
    <definedName name="_xlnm.Print_Area" localSheetId="2">'VON - Vedlejší a ostatní ...'!$C$4:$J$39,'VON - Vedlejší a ostatní ...'!$C$45:$J$64,'VON - Vedlejší a ostatní ...'!$C$70:$K$102</definedName>
    <definedName name="_xlnm.Print_Titles" localSheetId="2">'VON - Vedlejší a ostatní ...'!$82:$82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02"/>
  <c r="BH102"/>
  <c r="BG102"/>
  <c r="BF102"/>
  <c r="T102"/>
  <c r="R102"/>
  <c r="P102"/>
  <c r="BI101"/>
  <c r="BH101"/>
  <c r="BG101"/>
  <c r="BF101"/>
  <c r="T101"/>
  <c r="R101"/>
  <c r="P101"/>
  <c r="BI98"/>
  <c r="BH98"/>
  <c r="BG98"/>
  <c r="BF98"/>
  <c r="T98"/>
  <c r="R98"/>
  <c r="P98"/>
  <c r="BI97"/>
  <c r="BH97"/>
  <c r="BG97"/>
  <c r="BF97"/>
  <c r="T97"/>
  <c r="R97"/>
  <c r="P97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55"/>
  <c r="J17"/>
  <c r="J12"/>
  <c r="J77"/>
  <c r="E7"/>
  <c r="E73"/>
  <c i="2" r="J37"/>
  <c r="J36"/>
  <c i="1" r="AY55"/>
  <c i="2" r="J35"/>
  <c i="1" r="AX55"/>
  <c i="2" r="BI441"/>
  <c r="BH441"/>
  <c r="BG441"/>
  <c r="BF441"/>
  <c r="T441"/>
  <c r="R441"/>
  <c r="P441"/>
  <c r="BI436"/>
  <c r="BH436"/>
  <c r="BG436"/>
  <c r="BF436"/>
  <c r="T436"/>
  <c r="R436"/>
  <c r="P436"/>
  <c r="BI432"/>
  <c r="BH432"/>
  <c r="BG432"/>
  <c r="BF432"/>
  <c r="T432"/>
  <c r="R432"/>
  <c r="P432"/>
  <c r="BI427"/>
  <c r="BH427"/>
  <c r="BG427"/>
  <c r="BF427"/>
  <c r="T427"/>
  <c r="R427"/>
  <c r="P427"/>
  <c r="BI425"/>
  <c r="BH425"/>
  <c r="BG425"/>
  <c r="BF425"/>
  <c r="T425"/>
  <c r="R425"/>
  <c r="P425"/>
  <c r="BI416"/>
  <c r="BH416"/>
  <c r="BG416"/>
  <c r="BF416"/>
  <c r="T416"/>
  <c r="R416"/>
  <c r="P416"/>
  <c r="BI408"/>
  <c r="BH408"/>
  <c r="BG408"/>
  <c r="BF408"/>
  <c r="T408"/>
  <c r="R408"/>
  <c r="P408"/>
  <c r="BI405"/>
  <c r="BH405"/>
  <c r="BG405"/>
  <c r="BF405"/>
  <c r="T405"/>
  <c r="R405"/>
  <c r="P405"/>
  <c r="BI402"/>
  <c r="BH402"/>
  <c r="BG402"/>
  <c r="BF402"/>
  <c r="T402"/>
  <c r="R402"/>
  <c r="P402"/>
  <c r="BI400"/>
  <c r="BH400"/>
  <c r="BG400"/>
  <c r="BF400"/>
  <c r="T400"/>
  <c r="R400"/>
  <c r="P400"/>
  <c r="BI398"/>
  <c r="BH398"/>
  <c r="BG398"/>
  <c r="BF398"/>
  <c r="T398"/>
  <c r="R398"/>
  <c r="P398"/>
  <c r="BI395"/>
  <c r="BH395"/>
  <c r="BG395"/>
  <c r="BF395"/>
  <c r="T395"/>
  <c r="R395"/>
  <c r="P395"/>
  <c r="BI389"/>
  <c r="BH389"/>
  <c r="BG389"/>
  <c r="BF389"/>
  <c r="T389"/>
  <c r="R389"/>
  <c r="P389"/>
  <c r="BI385"/>
  <c r="BH385"/>
  <c r="BG385"/>
  <c r="BF385"/>
  <c r="T385"/>
  <c r="R385"/>
  <c r="P385"/>
  <c r="BI381"/>
  <c r="BH381"/>
  <c r="BG381"/>
  <c r="BF381"/>
  <c r="T381"/>
  <c r="R381"/>
  <c r="P381"/>
  <c r="BI378"/>
  <c r="BH378"/>
  <c r="BG378"/>
  <c r="BF378"/>
  <c r="T378"/>
  <c r="R378"/>
  <c r="P378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72"/>
  <c r="BH372"/>
  <c r="BG372"/>
  <c r="BF372"/>
  <c r="T372"/>
  <c r="R372"/>
  <c r="P372"/>
  <c r="BI368"/>
  <c r="BH368"/>
  <c r="BG368"/>
  <c r="BF368"/>
  <c r="T368"/>
  <c r="R368"/>
  <c r="P368"/>
  <c r="BI367"/>
  <c r="BH367"/>
  <c r="BG367"/>
  <c r="BF367"/>
  <c r="T367"/>
  <c r="R367"/>
  <c r="P367"/>
  <c r="BI363"/>
  <c r="BH363"/>
  <c r="BG363"/>
  <c r="BF363"/>
  <c r="T363"/>
  <c r="R363"/>
  <c r="P363"/>
  <c r="BI362"/>
  <c r="BH362"/>
  <c r="BG362"/>
  <c r="BF362"/>
  <c r="T362"/>
  <c r="R362"/>
  <c r="P362"/>
  <c r="BI360"/>
  <c r="BH360"/>
  <c r="BG360"/>
  <c r="BF360"/>
  <c r="T360"/>
  <c r="R360"/>
  <c r="P360"/>
  <c r="BI359"/>
  <c r="BH359"/>
  <c r="BG359"/>
  <c r="BF359"/>
  <c r="T359"/>
  <c r="R359"/>
  <c r="P359"/>
  <c r="BI349"/>
  <c r="BH349"/>
  <c r="BG349"/>
  <c r="BF349"/>
  <c r="T349"/>
  <c r="R349"/>
  <c r="P349"/>
  <c r="BI345"/>
  <c r="BH345"/>
  <c r="BG345"/>
  <c r="BF345"/>
  <c r="T345"/>
  <c r="R345"/>
  <c r="P345"/>
  <c r="BI341"/>
  <c r="BH341"/>
  <c r="BG341"/>
  <c r="BF341"/>
  <c r="T341"/>
  <c r="R341"/>
  <c r="P341"/>
  <c r="BI332"/>
  <c r="BH332"/>
  <c r="BG332"/>
  <c r="BF332"/>
  <c r="T332"/>
  <c r="R332"/>
  <c r="P332"/>
  <c r="BI323"/>
  <c r="BH323"/>
  <c r="BG323"/>
  <c r="BF323"/>
  <c r="T323"/>
  <c r="R323"/>
  <c r="P323"/>
  <c r="BI319"/>
  <c r="BH319"/>
  <c r="BG319"/>
  <c r="BF319"/>
  <c r="T319"/>
  <c r="R319"/>
  <c r="P319"/>
  <c r="BI315"/>
  <c r="BH315"/>
  <c r="BG315"/>
  <c r="BF315"/>
  <c r="T315"/>
  <c r="R315"/>
  <c r="P315"/>
  <c r="BI311"/>
  <c r="BH311"/>
  <c r="BG311"/>
  <c r="BF311"/>
  <c r="T311"/>
  <c r="R311"/>
  <c r="P311"/>
  <c r="BI307"/>
  <c r="BH307"/>
  <c r="BG307"/>
  <c r="BF307"/>
  <c r="T307"/>
  <c r="R307"/>
  <c r="P307"/>
  <c r="BI303"/>
  <c r="BH303"/>
  <c r="BG303"/>
  <c r="BF303"/>
  <c r="T303"/>
  <c r="R303"/>
  <c r="P303"/>
  <c r="BI297"/>
  <c r="BH297"/>
  <c r="BG297"/>
  <c r="BF297"/>
  <c r="T297"/>
  <c r="R297"/>
  <c r="P297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5"/>
  <c r="BH235"/>
  <c r="BG235"/>
  <c r="BF235"/>
  <c r="T235"/>
  <c r="R235"/>
  <c r="P235"/>
  <c r="BI231"/>
  <c r="BH231"/>
  <c r="BG231"/>
  <c r="BF231"/>
  <c r="T231"/>
  <c r="R231"/>
  <c r="P231"/>
  <c r="BI225"/>
  <c r="BH225"/>
  <c r="BG225"/>
  <c r="BF225"/>
  <c r="T225"/>
  <c r="R225"/>
  <c r="P225"/>
  <c r="BI223"/>
  <c r="BH223"/>
  <c r="BG223"/>
  <c r="BF223"/>
  <c r="T223"/>
  <c r="R223"/>
  <c r="P223"/>
  <c r="BI219"/>
  <c r="BH219"/>
  <c r="BG219"/>
  <c r="BF219"/>
  <c r="T219"/>
  <c r="R219"/>
  <c r="P219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198"/>
  <c r="BH198"/>
  <c r="BG198"/>
  <c r="BF198"/>
  <c r="T198"/>
  <c r="R198"/>
  <c r="P198"/>
  <c r="BI192"/>
  <c r="BH192"/>
  <c r="BG192"/>
  <c r="BF192"/>
  <c r="T192"/>
  <c r="R192"/>
  <c r="P192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1"/>
  <c r="BH171"/>
  <c r="BG171"/>
  <c r="BF171"/>
  <c r="T171"/>
  <c r="R171"/>
  <c r="P171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4"/>
  <c r="BH134"/>
  <c r="BG134"/>
  <c r="BF134"/>
  <c r="T134"/>
  <c r="R134"/>
  <c r="P134"/>
  <c r="BI130"/>
  <c r="BH130"/>
  <c r="BG130"/>
  <c r="BF130"/>
  <c r="T130"/>
  <c r="R130"/>
  <c r="P130"/>
  <c r="BI123"/>
  <c r="BH123"/>
  <c r="BG123"/>
  <c r="BF123"/>
  <c r="T123"/>
  <c r="R123"/>
  <c r="P123"/>
  <c r="BI119"/>
  <c r="BH119"/>
  <c r="BG119"/>
  <c r="BF119"/>
  <c r="T119"/>
  <c r="R119"/>
  <c r="P119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52"/>
  <c r="E7"/>
  <c r="E48"/>
  <c i="1" r="L50"/>
  <c r="AM50"/>
  <c r="AM49"/>
  <c r="L49"/>
  <c r="AM47"/>
  <c r="L47"/>
  <c r="L45"/>
  <c r="L44"/>
  <c i="2" r="BK378"/>
  <c r="BK256"/>
  <c r="J427"/>
  <c r="J362"/>
  <c r="J274"/>
  <c r="BK178"/>
  <c r="BK373"/>
  <c r="J225"/>
  <c r="J93"/>
  <c r="BK341"/>
  <c r="J219"/>
  <c r="J103"/>
  <c i="3" r="BK97"/>
  <c i="2" r="J111"/>
  <c r="BK332"/>
  <c r="BK209"/>
  <c r="BK395"/>
  <c r="J278"/>
  <c r="J139"/>
  <c i="3" r="BK94"/>
  <c i="2" r="BK323"/>
  <c r="BK182"/>
  <c r="BK400"/>
  <c r="BK363"/>
  <c r="BK278"/>
  <c r="J205"/>
  <c r="BK95"/>
  <c r="J363"/>
  <c r="BK223"/>
  <c r="J119"/>
  <c r="BK167"/>
  <c r="J90"/>
  <c i="3" r="J102"/>
  <c r="BK98"/>
  <c i="2" r="J389"/>
  <c r="BK315"/>
  <c r="J192"/>
  <c r="BK436"/>
  <c r="J372"/>
  <c r="BK319"/>
  <c r="J217"/>
  <c r="J107"/>
  <c r="J367"/>
  <c r="J213"/>
  <c r="BK114"/>
  <c r="J323"/>
  <c r="BK217"/>
  <c r="BK99"/>
  <c i="3" r="BK101"/>
  <c i="2" r="J405"/>
  <c r="J297"/>
  <c r="J134"/>
  <c r="BK402"/>
  <c r="BK345"/>
  <c r="J246"/>
  <c r="BK151"/>
  <c r="J416"/>
  <c r="BK311"/>
  <c r="J143"/>
  <c r="BK367"/>
  <c r="BK262"/>
  <c i="3" r="J97"/>
  <c r="BK87"/>
  <c i="2" r="BK372"/>
  <c r="J167"/>
  <c r="J368"/>
  <c r="J240"/>
  <c r="BK165"/>
  <c i="3" r="J94"/>
  <c i="2" r="J385"/>
  <c r="BK274"/>
  <c r="BK441"/>
  <c r="J373"/>
  <c r="BK250"/>
  <c r="BK219"/>
  <c r="J114"/>
  <c r="J375"/>
  <c r="J262"/>
  <c r="J250"/>
  <c r="BK192"/>
  <c r="J123"/>
  <c i="3" r="J89"/>
  <c r="BK93"/>
  <c i="2" r="BK375"/>
  <c r="BK285"/>
  <c r="J178"/>
  <c r="BK408"/>
  <c r="BK360"/>
  <c r="J285"/>
  <c r="BK240"/>
  <c r="J130"/>
  <c r="J378"/>
  <c r="J256"/>
  <c r="BK374"/>
  <c r="BK231"/>
  <c r="BK162"/>
  <c i="3" r="J101"/>
  <c i="2" r="J425"/>
  <c r="J319"/>
  <c r="BK198"/>
  <c r="J381"/>
  <c r="J315"/>
  <c r="BK235"/>
  <c r="BK119"/>
  <c r="J398"/>
  <c r="J266"/>
  <c r="BK123"/>
  <c r="J235"/>
  <c r="J147"/>
  <c i="3" r="J98"/>
  <c i="2" r="J436"/>
  <c r="J303"/>
  <c r="BK134"/>
  <c r="J345"/>
  <c r="J223"/>
  <c r="BK111"/>
  <c r="BK416"/>
  <c r="J374"/>
  <c r="J231"/>
  <c r="BK425"/>
  <c r="J359"/>
  <c r="BK297"/>
  <c r="BK171"/>
  <c r="BK405"/>
  <c r="J209"/>
  <c i="1" r="AS54"/>
  <c i="2" r="BK368"/>
  <c r="BK266"/>
  <c r="BK103"/>
  <c r="BK398"/>
  <c r="BK349"/>
  <c r="J270"/>
  <c r="BK186"/>
  <c r="J432"/>
  <c r="J341"/>
  <c r="J198"/>
  <c r="BK90"/>
  <c r="J289"/>
  <c r="J171"/>
  <c i="3" r="J86"/>
  <c r="J91"/>
  <c i="2" r="BK362"/>
  <c r="BK270"/>
  <c r="J95"/>
  <c r="J395"/>
  <c r="J293"/>
  <c r="BK213"/>
  <c r="J441"/>
  <c r="BK359"/>
  <c r="BK205"/>
  <c r="BK381"/>
  <c r="BK293"/>
  <c r="J182"/>
  <c i="3" r="BK91"/>
  <c i="2" r="J162"/>
  <c r="J402"/>
  <c r="BK246"/>
  <c r="BK107"/>
  <c r="BK303"/>
  <c r="J186"/>
  <c i="3" r="BK89"/>
  <c i="2" r="J400"/>
  <c r="J311"/>
  <c r="J99"/>
  <c r="BK389"/>
  <c r="J332"/>
  <c r="J243"/>
  <c r="BK143"/>
  <c r="BK427"/>
  <c r="J307"/>
  <c r="BK147"/>
  <c r="BK225"/>
  <c r="J151"/>
  <c i="3" r="BK102"/>
  <c r="J87"/>
  <c i="2" r="BK432"/>
  <c r="J349"/>
  <c r="BK243"/>
  <c r="BK93"/>
  <c r="BK385"/>
  <c r="BK307"/>
  <c r="J254"/>
  <c r="J165"/>
  <c r="J408"/>
  <c r="BK289"/>
  <c r="BK139"/>
  <c r="J360"/>
  <c r="BK254"/>
  <c r="BK130"/>
  <c i="3" r="J93"/>
  <c r="BK86"/>
  <c i="2" l="1" r="R89"/>
  <c r="T239"/>
  <c r="BK261"/>
  <c r="J261"/>
  <c r="J63"/>
  <c r="BK340"/>
  <c r="J340"/>
  <c r="J64"/>
  <c r="R399"/>
  <c r="BK435"/>
  <c r="J435"/>
  <c r="J67"/>
  <c r="P89"/>
  <c r="BK239"/>
  <c r="J239"/>
  <c r="J62"/>
  <c r="P261"/>
  <c r="P340"/>
  <c r="T399"/>
  <c r="P435"/>
  <c r="P434"/>
  <c r="T89"/>
  <c r="P239"/>
  <c r="R261"/>
  <c r="T340"/>
  <c r="BK399"/>
  <c r="J399"/>
  <c r="J65"/>
  <c r="T435"/>
  <c r="T434"/>
  <c i="3" r="BK85"/>
  <c r="J85"/>
  <c r="J61"/>
  <c r="R85"/>
  <c r="P96"/>
  <c i="2" r="BK89"/>
  <c r="J89"/>
  <c r="J61"/>
  <c r="R239"/>
  <c r="T261"/>
  <c r="R340"/>
  <c r="P399"/>
  <c r="R435"/>
  <c r="R434"/>
  <c i="3" r="P85"/>
  <c r="T85"/>
  <c r="BK96"/>
  <c r="J96"/>
  <c r="J62"/>
  <c r="R96"/>
  <c r="T96"/>
  <c r="BK100"/>
  <c r="J100"/>
  <c r="J63"/>
  <c r="P100"/>
  <c r="R100"/>
  <c r="T100"/>
  <c r="J52"/>
  <c r="F80"/>
  <c r="BE89"/>
  <c r="BE91"/>
  <c r="BE94"/>
  <c r="BE102"/>
  <c r="BE86"/>
  <c r="BE97"/>
  <c r="E48"/>
  <c r="BE87"/>
  <c r="BE93"/>
  <c r="BE98"/>
  <c r="BE101"/>
  <c i="2" r="F55"/>
  <c r="J81"/>
  <c r="BE93"/>
  <c r="BE103"/>
  <c r="BE114"/>
  <c r="BE171"/>
  <c r="BE205"/>
  <c r="BE240"/>
  <c r="BE243"/>
  <c r="BE266"/>
  <c r="BE285"/>
  <c r="BE307"/>
  <c r="BE323"/>
  <c r="BE345"/>
  <c r="BE362"/>
  <c r="BE375"/>
  <c r="BE385"/>
  <c r="E77"/>
  <c r="BE95"/>
  <c r="BE111"/>
  <c r="BE130"/>
  <c r="BE162"/>
  <c r="BE178"/>
  <c r="BE182"/>
  <c r="BE186"/>
  <c r="BE213"/>
  <c r="BE235"/>
  <c r="BE270"/>
  <c r="BE274"/>
  <c r="BE278"/>
  <c r="BE297"/>
  <c r="BE315"/>
  <c r="BE319"/>
  <c r="BE341"/>
  <c r="BE360"/>
  <c r="BE368"/>
  <c r="BE381"/>
  <c r="BE389"/>
  <c r="BE425"/>
  <c r="BE441"/>
  <c r="BE90"/>
  <c r="BE99"/>
  <c r="BE192"/>
  <c r="BE225"/>
  <c r="BE254"/>
  <c r="BE256"/>
  <c r="BE262"/>
  <c r="BE311"/>
  <c r="BE332"/>
  <c r="BE367"/>
  <c r="BE373"/>
  <c r="BE374"/>
  <c r="BE400"/>
  <c r="BE405"/>
  <c r="BE416"/>
  <c r="BE432"/>
  <c r="BE107"/>
  <c r="BE119"/>
  <c r="BE123"/>
  <c r="BE134"/>
  <c r="BE139"/>
  <c r="BE143"/>
  <c r="BE147"/>
  <c r="BE151"/>
  <c r="BE165"/>
  <c r="BE167"/>
  <c r="BE198"/>
  <c r="BE209"/>
  <c r="BE217"/>
  <c r="BE219"/>
  <c r="BE223"/>
  <c r="BE231"/>
  <c r="BE246"/>
  <c r="BE250"/>
  <c r="BE289"/>
  <c r="BE293"/>
  <c r="BE303"/>
  <c r="BE349"/>
  <c r="BE359"/>
  <c r="BE363"/>
  <c r="BE372"/>
  <c r="BE378"/>
  <c r="BE395"/>
  <c r="BE398"/>
  <c r="BE402"/>
  <c r="BE408"/>
  <c r="BE427"/>
  <c r="BE436"/>
  <c r="F36"/>
  <c i="1" r="BC55"/>
  <c i="3" r="F37"/>
  <c i="1" r="BD56"/>
  <c i="3" r="J34"/>
  <c i="1" r="AW56"/>
  <c i="3" r="F36"/>
  <c i="1" r="BC56"/>
  <c i="2" r="F35"/>
  <c i="1" r="BB55"/>
  <c i="2" r="J34"/>
  <c i="1" r="AW55"/>
  <c i="2" r="F37"/>
  <c i="1" r="BD55"/>
  <c i="3" r="F34"/>
  <c i="1" r="BA56"/>
  <c i="2" r="F34"/>
  <c i="1" r="BA55"/>
  <c i="3" r="F35"/>
  <c i="1" r="BB56"/>
  <c i="3" l="1" r="T84"/>
  <c r="T83"/>
  <c i="2" r="P88"/>
  <c r="P87"/>
  <c i="1" r="AU55"/>
  <c i="2" r="T88"/>
  <c r="T87"/>
  <c i="3" r="P84"/>
  <c r="P83"/>
  <c i="1" r="AU56"/>
  <c i="3" r="R84"/>
  <c r="R83"/>
  <c i="2" r="R88"/>
  <c r="R87"/>
  <c r="BK88"/>
  <c r="J88"/>
  <c r="J60"/>
  <c r="BK434"/>
  <c r="J434"/>
  <c r="J66"/>
  <c i="3" r="BK84"/>
  <c r="J84"/>
  <c r="J60"/>
  <c r="J33"/>
  <c i="1" r="AV56"/>
  <c r="AT56"/>
  <c r="BD54"/>
  <c r="W33"/>
  <c i="2" r="J33"/>
  <c i="1" r="AV55"/>
  <c r="AT55"/>
  <c r="BB54"/>
  <c r="AX54"/>
  <c r="BA54"/>
  <c r="W30"/>
  <c r="BC54"/>
  <c r="W32"/>
  <c i="3" r="F33"/>
  <c i="1" r="AZ56"/>
  <c i="2" r="F33"/>
  <c i="1" r="AZ55"/>
  <c i="3" l="1" r="BK83"/>
  <c r="J83"/>
  <c i="2" r="BK87"/>
  <c r="J87"/>
  <c r="J59"/>
  <c i="1" r="AZ54"/>
  <c r="W29"/>
  <c i="3" r="J30"/>
  <c i="1" r="AG56"/>
  <c r="AU54"/>
  <c r="AW54"/>
  <c r="AK30"/>
  <c r="W31"/>
  <c r="AY54"/>
  <c i="3" l="1" r="J39"/>
  <c r="J59"/>
  <c i="1" r="AN56"/>
  <c i="2" r="J30"/>
  <c i="1" r="AG55"/>
  <c r="AG54"/>
  <c r="AK26"/>
  <c r="AV54"/>
  <c r="AK29"/>
  <c i="2" l="1" r="J39"/>
  <c i="1" r="AN55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<sst xmlns="http://schemas.openxmlformats.org/spreadsheetml/2006/main">
  <si>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</si>
  <si>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</si>
  <si>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</si>
  <si>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</si>
  <si>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</si>
  <si>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{43f02e4d-2c12-4641-970f-43b1f16550a4}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</si>
  <si>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</si>
  <si>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</si>
  <si>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</si>
  <si>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</si>
  <si>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</si>
  <si>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</si>
  <si>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</si>
  <si>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</si>
  <si>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24_153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</si>
  <si>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</si>
  <si>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</si>
  <si>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Bohušovice nad Ohří - rekonstrukce komunikace Pod Pivovarem</t>
  </si>
  <si>
    <t>KSO:</t>
  </si>
  <si>
    <t/>
  </si>
  <si>
    <t>CC-CZ:</t>
  </si>
  <si>
    <t>Místo:</t>
  </si>
  <si>
    <t>Bohušovice nad Ohří</t>
  </si>
  <si>
    <t>Datum:</t>
  </si>
  <si>
    <t>4. 2. 2025</t>
  </si>
  <si>
    <t>Zadavatel:</t>
  </si>
  <si>
    <t>IČ:</t>
  </si>
  <si>
    <t>Město Bohušovice nad Ohří</t>
  </si>
  <si>
    <t>DIČ:</t>
  </si>
  <si>
    <t>Účastník:</t>
  </si>
  <si>
    <t>Vyplň údaj</t>
  </si>
  <si>
    <t>Projektant:</t>
  </si>
  <si>
    <t>AZ Consult spol. s r.o.</t>
  </si>
  <si>
    <t>True</t>
  </si>
  <si>
    <t>Zpracovatel:</t>
  </si>
  <si>
    <t>Lucie Wojčiková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</si>
  <si>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</si>
  <si>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</si>
  <si>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</si>
  <si>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</si>
  <si>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</si>
  <si>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</si>
  <si>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</si>
  <si>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</si>
  <si>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</si>
  <si>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</si>
  <si>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</si>
  <si>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</si>
  <si>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</si>
  <si>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</si>
  <si>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</si>
  <si>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</si>
  <si>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</si>
  <si>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</si>
  <si>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</si>
  <si>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</si>
  <si>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</si>
  <si>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</si>
  <si>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</si>
  <si>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</si>
  <si>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</si>
  <si>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</si>
  <si>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</si>
  <si>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</si>
  <si>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</si>
  <si>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</si>
  <si>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</si>
  <si>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</si>
  <si>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</si>
  <si>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</si>
  <si>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</si>
  <si>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</si>
  <si>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</si>
  <si>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</si>
  <si>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</si>
  <si>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</si>
  <si>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</si>
  <si>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</si>
  <si>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</t>
  </si>
  <si>
    <t>STA</t>
  </si>
  <si>
    <t>1</t>
  </si>
  <si>
    <t>{7aadd3f1-7713-4050-a741-58aa52c2cab4}</t>
  </si>
  <si>
    <t>2</t>
  </si>
  <si>
    <t>VON</t>
  </si>
  <si>
    <t>Vedlejší a ostatní náklady</t>
  </si>
  <si>
    <t>{feb891b5-c448-471c-848d-520d1381a039}</t>
  </si>
  <si>
    <t>KRYCÍ LIST SOUPISU PRACÍ</t>
  </si>
  <si>
    <t>Objekt:</t>
  </si>
  <si>
    <t>SO 101 -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</si>
  <si>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</si>
  <si>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</si>
  <si>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</si>
  <si>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</si>
  <si>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</si>
  <si>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</si>
  <si>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</si>
  <si>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</si>
  <si>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práce-bourání</t>
  </si>
  <si>
    <t xml:space="preserve">    997 - Přesun sutě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</si>
  <si>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</si>
  <si>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</si>
  <si>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</si>
  <si>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</si>
  <si>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</si>
  <si>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</si>
  <si>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</si>
  <si>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</si>
  <si>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</si>
  <si>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</si>
  <si>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</si>
  <si>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</si>
  <si>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</si>
  <si>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</si>
  <si>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</si>
  <si>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</si>
  <si>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</si>
  <si>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</si>
  <si>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</si>
  <si>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</si>
  <si>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</t>
  </si>
  <si>
    <t>Odstranění křovin a stromů s odstraněním kořenů strojně průměru kmene do 100 mm v rovině nebo ve svahu sklonu terénu do 1:5, při celkové ploše do 100 m2</t>
  </si>
  <si>
    <t>m2</t>
  </si>
  <si>
    <t>CS ÚRS 2025 01</t>
  </si>
  <si>
    <t>4</t>
  </si>
  <si>
    <t>874297194</t>
  </si>
  <si>
    <t>Online PSC</t>
  </si>
  <si>
    <t>https://podminky.urs.cz/item/CS_URS_2025_01/111251101</t>
  </si>
  <si>
    <t>VV</t>
  </si>
  <si>
    <t>5,0 "křoví</t>
  </si>
  <si>
    <t>112155311</t>
  </si>
  <si>
    <t>Štěpkování s naložením na dopravní prostředek a odvozem do 20 km keřového porostu středně hustého</t>
  </si>
  <si>
    <t>1375039044</t>
  </si>
  <si>
    <t>https://podminky.urs.cz/item/CS_URS_2025_01/112155311</t>
  </si>
  <si>
    <t>3</t>
  </si>
  <si>
    <t>113106144</t>
  </si>
  <si>
    <t>Rozebrání dlažeb komunikací pro pěší s přemístěním hmot na skládku na vzdálenost do 3 m nebo s naložením na dopravní prostředek s ložem z kameniva nebo živice a s jakoukoliv výplní spár strojně plochy jednotlivě přes 50 m2 ze zámkové dlažby</t>
  </si>
  <si>
    <t>163309128</t>
  </si>
  <si>
    <t>https://podminky.urs.cz/item/CS_URS_2025_01/113106144</t>
  </si>
  <si>
    <t>"rozebrání stávající dlažby pro pěší</t>
  </si>
  <si>
    <t>83,0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</si>
  <si>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</si>
  <si>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</si>
  <si>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-150365262</t>
  </si>
  <si>
    <t>https://podminky.urs.cz/item/CS_URS_2025_01/113107162</t>
  </si>
  <si>
    <t>"odstranění ŠD pod chodníkem</t>
  </si>
  <si>
    <t>5</t>
  </si>
  <si>
    <t>113107337</t>
  </si>
  <si>
    <t>Odstranění podkladů nebo krytů strojně plochy jednotlivě do 50 m2 s přemístěním hmot na skládku na vzdálenost do 3 m nebo s naložením na dopravní prostředek z betonu vyztuženého sítěmi, o tl. vrstvy přes 150 do 300 mm</t>
  </si>
  <si>
    <t>395218478</t>
  </si>
  <si>
    <t>https://podminky.urs.cz/item/CS_URS_2025_01/113107337</t>
  </si>
  <si>
    <t>"odstranění betonových panelů v tl. 180 mm</t>
  </si>
  <si>
    <t>11+3,5</t>
  </si>
  <si>
    <t>6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</si>
  <si>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</si>
  <si>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</si>
  <si>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665312405</t>
  </si>
  <si>
    <t>https://podminky.urs.cz/item/CS_URS_2025_01/113107342</t>
  </si>
  <si>
    <t>"odstranění asfaltového povrchu v tl. 100 mm</t>
  </si>
  <si>
    <t>31,0</t>
  </si>
  <si>
    <t>7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</si>
  <si>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</si>
  <si>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</si>
  <si>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</si>
  <si>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-1444907228</t>
  </si>
  <si>
    <t>https://podminky.urs.cz/item/CS_URS_2025_01/113202111</t>
  </si>
  <si>
    <t>47,0+12,0+7,50</t>
  </si>
  <si>
    <t>8</t>
  </si>
  <si>
    <t>121151113</t>
  </si>
  <si>
    <t>Sejmutí ornice strojně při souvislé ploše přes 100 do 500 m2, tl. vrstvy do 200 mm</t>
  </si>
  <si>
    <t>-1786038897</t>
  </si>
  <si>
    <t>https://podminky.urs.cz/item/CS_URS_2025_01/121151113</t>
  </si>
  <si>
    <t>P</t>
  </si>
  <si>
    <t>Poznámka k položce:_x000d_
Sejmutí ornice na nezpevněných plochách dotčených stavebními pracemi, tl. 0,15 m, uložení na mezideponii pro zpětné rozprostření, přebytek bude rozporstřen v oblasti dočasného záboru stavby.</t>
  </si>
  <si>
    <t>"odhumusování v tl. 150 mm</t>
  </si>
  <si>
    <t>387,0</t>
  </si>
  <si>
    <t>9</t>
  </si>
  <si>
    <t>122251101</t>
  </si>
  <si>
    <t>Odkopávky a prokopávky nezapažené strojně v hornině třídy těžitelnosti I skupiny 3 do 20 m3</t>
  </si>
  <si>
    <t>m3</t>
  </si>
  <si>
    <t>1711724206</t>
  </si>
  <si>
    <t>https://podminky.urs.cz/item/CS_URS_2025_01/122251101</t>
  </si>
  <si>
    <t>"odkop zeminy pod bet. panely</t>
  </si>
  <si>
    <t>14,50*0,30</t>
  </si>
  <si>
    <t>10</t>
  </si>
  <si>
    <t>122251102</t>
  </si>
  <si>
    <t>Odkopávky a prokopávky nezapažené strojně v hornině třídy těžitelnosti I skupiny 3 přes 20 do 50 m3</t>
  </si>
  <si>
    <t>-760332947</t>
  </si>
  <si>
    <t>https://podminky.urs.cz/item/CS_URS_2025_01/122251102</t>
  </si>
  <si>
    <t>"odkop zeminy s drnem v tl. 340 mm</t>
  </si>
  <si>
    <t>71,0*0,34</t>
  </si>
  <si>
    <t>"odstranění zeminy s hrabankou/drnem v tl. 270 mm</t>
  </si>
  <si>
    <t>(138,0+40,0+5,0)*0,27</t>
  </si>
  <si>
    <t>Součet</t>
  </si>
  <si>
    <t>11</t>
  </si>
  <si>
    <t>122251103</t>
  </si>
  <si>
    <t>Odkopávky a prokopávky nezapažené strojně v hornině třídy těžitelnosti I skupiny 3 přes 50 do 100 m3</t>
  </si>
  <si>
    <t>1059602460</t>
  </si>
  <si>
    <t>https://podminky.urs.cz/item/CS_URS_2025_01/122251103</t>
  </si>
  <si>
    <t>"bude čerpáno po odsouhlasení TDI a investorem</t>
  </si>
  <si>
    <t>(178,0+5,0)*0,30 "aktivní zóna v tl. 300 mm</t>
  </si>
  <si>
    <t>122251104</t>
  </si>
  <si>
    <t>Odkopávky a prokopávky nezapažené strojně v hornině třídy těžitelnosti I skupiny 3 přes 100 do 500 m3</t>
  </si>
  <si>
    <t>1468045181</t>
  </si>
  <si>
    <t>https://podminky.urs.cz/item/CS_URS_2025_01/122251104</t>
  </si>
  <si>
    <t>Poznámka k položce:_x000d_
Odtěžení stávající hlinito-štěrkovité konstrukce vozovky, předpokládaná tl. na mostě 0 - 400 mm, tl. mimo most cca 400 mm, předpoklad: třída I (3.), třídy těžitelnosti dle ČSN 73 6133 (dle ČSN 73 3050), odvoz a uložení k recyklaci._x000d_
Odkop pro novou konstrukci vozovky na požadovanou úroveň (po odtěžení stávající kce vozovky a sejmutí ornice, mimo výkop), předpoklad: třída I (3.), třídy těžitelnosti dle ČSN 73 6133 (dle ČSN 73 3050), odvoz a uložení k recyklaci.</t>
  </si>
  <si>
    <t>"odkop zeminy s kamenivem v tl. 480 mm</t>
  </si>
  <si>
    <t>(47,0+378,0)*0,48</t>
  </si>
  <si>
    <t>13</t>
  </si>
  <si>
    <t>188549402</t>
  </si>
  <si>
    <t>572,0*0,4 "aktivní zóna v tl. 400 mm</t>
  </si>
  <si>
    <t>14</t>
  </si>
  <si>
    <t>131251100</t>
  </si>
  <si>
    <t>Hloubení nezapažených jam a zářezů strojně s urovnáním dna do předepsaného profilu a spádu v hornině třídy těžitelnosti I skupiny 3 do 20 m3</t>
  </si>
  <si>
    <t>-664969526</t>
  </si>
  <si>
    <t>https://podminky.urs.cz/item/CS_URS_2025_01/131251100</t>
  </si>
  <si>
    <t>"výkop pro patky zábradlí</t>
  </si>
  <si>
    <t>0,4*0,4*0,6*15</t>
  </si>
  <si>
    <t>15</t>
  </si>
  <si>
    <t>132251101</t>
  </si>
  <si>
    <t>Hloubení nezapažených rýh šířky do 800 mm strojně s urovnáním dna do předepsaného profilu a spádu v hornině třídy těžitelnosti I skupiny 3 do 20 m3</t>
  </si>
  <si>
    <t>1773272289</t>
  </si>
  <si>
    <t>https://podminky.urs.cz/item/CS_URS_2025_01/132251101</t>
  </si>
  <si>
    <t>"rýha pro zřízení drenáže</t>
  </si>
  <si>
    <t>0,4*0,4*31,50</t>
  </si>
  <si>
    <t>16</t>
  </si>
  <si>
    <t>132251102</t>
  </si>
  <si>
    <t>Hloubení nezapažených rýh šířky do 800 mm strojně s urovnáním dna do předepsaného profilu a spádu v hornině třídy těžitelnosti I skupiny 3 přes 20 do 50 m3</t>
  </si>
  <si>
    <t>841698957</t>
  </si>
  <si>
    <t>https://podminky.urs.cz/item/CS_URS_2025_01/132251102</t>
  </si>
  <si>
    <t>"výkop pro obrubu nájezdovou</t>
  </si>
  <si>
    <t>0,06*354,0</t>
  </si>
  <si>
    <t>"výkop pro obrubu silniční oblouk</t>
  </si>
  <si>
    <t>0,07*13,5</t>
  </si>
  <si>
    <t xml:space="preserve">"výkop pro obrubu silniční </t>
  </si>
  <si>
    <t>0,06*95,0</t>
  </si>
  <si>
    <t>"výkop pro obrubu zahradní</t>
  </si>
  <si>
    <t>0,05*91,0</t>
  </si>
  <si>
    <t>17</t>
  </si>
  <si>
    <t>155131312</t>
  </si>
  <si>
    <t>Zřízení protierozního zpevnění svahů geomříží nebo georohoží včetně plošného kotvení ocelovými skobami, ve sklonu přes 1:2 do 1:1</t>
  </si>
  <si>
    <t>-755932025</t>
  </si>
  <si>
    <t>https://podminky.urs.cz/item/CS_URS_2025_01/155131312</t>
  </si>
  <si>
    <t>92,0</t>
  </si>
  <si>
    <t>18</t>
  </si>
  <si>
    <t>M</t>
  </si>
  <si>
    <t>6189401R</t>
  </si>
  <si>
    <t>protierozní rohož s kokosovou sítí a travním osivem 750 g/m2</t>
  </si>
  <si>
    <t>-1073371190</t>
  </si>
  <si>
    <t>92*1,02 'Přepočtené koeficientem množství</t>
  </si>
  <si>
    <t>19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</si>
  <si>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</si>
  <si>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</si>
  <si>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-1941576686</t>
  </si>
  <si>
    <t>https://podminky.urs.cz/item/CS_URS_2025_01/162451106</t>
  </si>
  <si>
    <t>"na meziskládku a zpět</t>
  </si>
  <si>
    <t xml:space="preserve">(375,0*0,15)*2 "ornice </t>
  </si>
  <si>
    <t>20</t>
  </si>
  <si>
    <t>162751116</t>
  </si>
  <si>
    <t>Vodorovné přemístění výkopku nebo sypaniny po suchu na obvyklém dopravním prostředku, bez naložení výkopku, avšak se složením bez rozhrnutí z horniny třídy těžitelnosti I skupiny 1 až 3 na vzdálenost přes 8 000 do 9 000 m</t>
  </si>
  <si>
    <t>1212523698</t>
  </si>
  <si>
    <t>https://podminky.urs.cz/item/CS_URS_2025_01/162751116</t>
  </si>
  <si>
    <t>"na skládku</t>
  </si>
  <si>
    <t>(387,0-375,0)*0,15 "ornice</t>
  </si>
  <si>
    <t>4,35+73,550+204,0 "odkopávky</t>
  </si>
  <si>
    <t>1,44+5,04+32,435 "hloubení</t>
  </si>
  <si>
    <t>-1194523251</t>
  </si>
  <si>
    <t xml:space="preserve">54,90+228,80 </t>
  </si>
  <si>
    <t>22</t>
  </si>
  <si>
    <t>167151101</t>
  </si>
  <si>
    <t>Nakládání, skládání a překládání neulehlého výkopku nebo sypaniny strojně nakládání, množství do 100 m3, z horniny třídy těžitelnosti I, skupiny 1 až 3</t>
  </si>
  <si>
    <t>1037976340</t>
  </si>
  <si>
    <t>https://podminky.urs.cz/item/CS_URS_2025_01/167151101</t>
  </si>
  <si>
    <t>"z meziskládky zpět na staveniště</t>
  </si>
  <si>
    <t>375,0*0,15 "ornice</t>
  </si>
  <si>
    <t>23</t>
  </si>
  <si>
    <t>171152111</t>
  </si>
  <si>
    <t>Uložení sypaniny do zhutněných násypů pro silnice, dálnice a letiště s rozprostřením sypaniny ve vrstvách, s hrubým urovnáním a uzavřením povrchu násypu z hornin nesoudržných sypkých v aktivní zóně</t>
  </si>
  <si>
    <t>-1936249608</t>
  </si>
  <si>
    <t>https://podminky.urs.cz/item/CS_URS_2025_01/171152111</t>
  </si>
  <si>
    <t>(178,0+5,0)*0,3 "v tl. 300 mm</t>
  </si>
  <si>
    <t>572,0*0,4 "v tl. 400 mm</t>
  </si>
  <si>
    <t>24</t>
  </si>
  <si>
    <t>5833120R</t>
  </si>
  <si>
    <t>materiál vhodný do aktivní zony nenamrzavý dle TP 146 a ČSN 73 6133</t>
  </si>
  <si>
    <t>t</t>
  </si>
  <si>
    <t>-1965343081</t>
  </si>
  <si>
    <t>283,7*1,8 'Přepočtené koeficientem množství</t>
  </si>
  <si>
    <t>25</t>
  </si>
  <si>
    <t>17120122R</t>
  </si>
  <si>
    <t>Poplatek za uložení stavebního odpadu na skládce (skládkovné) zeminy a kamení zatříděného do Katalogu odpadů pod kódem 17 05 04 x</t>
  </si>
  <si>
    <t>437661914</t>
  </si>
  <si>
    <t>322,615*2 'Přepočtené koeficientem množství</t>
  </si>
  <si>
    <t>26</t>
  </si>
  <si>
    <t>1385477063</t>
  </si>
  <si>
    <t>283,7*2 'Přepočtené koeficientem množství</t>
  </si>
  <si>
    <t>27</t>
  </si>
  <si>
    <t>171251201</t>
  </si>
  <si>
    <t>Uložení sypaniny na skládky nebo meziskládky bez hutnění s upravením uložené sypaniny do předepsaného tvaru</t>
  </si>
  <si>
    <t>2123144525</t>
  </si>
  <si>
    <t>https://podminky.urs.cz/item/CS_URS_2025_01/171251201</t>
  </si>
  <si>
    <t>"meziskládka</t>
  </si>
  <si>
    <t>28</t>
  </si>
  <si>
    <t>174251101</t>
  </si>
  <si>
    <t>Zásyp sypaninou z jakékoliv horniny strojně s uložením výkopku ve vrstvách bez zhutnění jam, šachet, rýh nebo kolem objektů v těchto vykopávkách</t>
  </si>
  <si>
    <t>1985130146</t>
  </si>
  <si>
    <t>https://podminky.urs.cz/item/CS_URS_2025_01/174251101</t>
  </si>
  <si>
    <t>"viz Vzorový příčný řez D.1.3a</t>
  </si>
  <si>
    <t>0,05*31,5 "zásyp trubky DN 150</t>
  </si>
  <si>
    <t>29</t>
  </si>
  <si>
    <t>5834393R</t>
  </si>
  <si>
    <t>kamenivo drcené hrubé frakce 22/32</t>
  </si>
  <si>
    <t>1235827511</t>
  </si>
  <si>
    <t>1,575*1,8 'Přepočtené koeficientem množství</t>
  </si>
  <si>
    <t>30</t>
  </si>
  <si>
    <t>181411131</t>
  </si>
  <si>
    <t>Založení trávníku na půdě předem připravené plochy do 1000 m2 výsevem včetně utažení parkového v rovině nebo na svahu do 1:5</t>
  </si>
  <si>
    <t>-1722561763</t>
  </si>
  <si>
    <t>https://podminky.urs.cz/item/CS_URS_2025_01/181411131</t>
  </si>
  <si>
    <t>"použití původní ornice</t>
  </si>
  <si>
    <t>375,0</t>
  </si>
  <si>
    <t>31</t>
  </si>
  <si>
    <t>00572410</t>
  </si>
  <si>
    <t>osivo směs travní parková</t>
  </si>
  <si>
    <t>kg</t>
  </si>
  <si>
    <t>1526273688</t>
  </si>
  <si>
    <t>375*0,015 'Přepočtené koeficientem množství</t>
  </si>
  <si>
    <t>32</t>
  </si>
  <si>
    <t>181951112</t>
  </si>
  <si>
    <t>Úprava pláně vyrovnáním výškových rozdílů strojně v hornině třídy těžitelnosti I, skupiny 1 až 3 se zhutněním</t>
  </si>
  <si>
    <t>1742139642</t>
  </si>
  <si>
    <t>https://podminky.urs.cz/item/CS_URS_2025_01/181951112</t>
  </si>
  <si>
    <t>Poznámka k položce:_x000d_
Vozovka na předpolích + cesta k č.p. 57 - urovnání zemní pláně do požadovaného sklonu + přehutnění.</t>
  </si>
  <si>
    <t>826,0 "komunikace</t>
  </si>
  <si>
    <t>0,4*31,5 "drenáž</t>
  </si>
  <si>
    <t>33</t>
  </si>
  <si>
    <t>182151111</t>
  </si>
  <si>
    <t>Svahování trvalých svahů do projektovaných profilů strojně s potřebným přemístěním výkopku při svahování v zářezech v hornině třídy těžitelnosti I, skupiny 1 až 3</t>
  </si>
  <si>
    <t>207529613</t>
  </si>
  <si>
    <t>https://podminky.urs.cz/item/CS_URS_2025_01/182151111</t>
  </si>
  <si>
    <t>"urovnání svahu pro osazení rohože</t>
  </si>
  <si>
    <t>34</t>
  </si>
  <si>
    <t>182351123</t>
  </si>
  <si>
    <t>Rozprostření a urovnání ornice ve svahu sklonu přes 1:5 strojně při souvislé ploše přes 100 do 500 m2, tl. vrstvy do 200 mm</t>
  </si>
  <si>
    <t>-885165641</t>
  </si>
  <si>
    <t>https://podminky.urs.cz/item/CS_URS_2025_01/182351123</t>
  </si>
  <si>
    <t>"rozprostření původní ornice v tl. 150mm</t>
  </si>
  <si>
    <t>Zakládání</t>
  </si>
  <si>
    <t>35</t>
  </si>
  <si>
    <t>21156111R</t>
  </si>
  <si>
    <t>Výplň kamenivem do rýh odvodňovacích žeber nebo trativodů bez zhutnění, s úpravou povrchu výplně kamenivem hrubým drceným frakce 8 až 16 mm</t>
  </si>
  <si>
    <t>-668075590</t>
  </si>
  <si>
    <t>0,1*31,5 "obsyp trubky DN 150</t>
  </si>
  <si>
    <t>36</t>
  </si>
  <si>
    <t>21275241R</t>
  </si>
  <si>
    <t xml:space="preserve">Trativod z drenážních trubek PP DN 150 SN 8 včetně lože otevřený výkop </t>
  </si>
  <si>
    <t>-1170043054</t>
  </si>
  <si>
    <t>31,50</t>
  </si>
  <si>
    <t>37</t>
  </si>
  <si>
    <t>275311127</t>
  </si>
  <si>
    <t>Základové konstrukce z betonu prostého patky a bloky ve výkopu nebo na hlavách pilot C 25/30</t>
  </si>
  <si>
    <t>1597959890</t>
  </si>
  <si>
    <t>https://podminky.urs.cz/item/CS_URS_2025_01/275311127</t>
  </si>
  <si>
    <t>"viz Vzorový výkres zábradlí D.1.3c</t>
  </si>
  <si>
    <t>0,4*0,4*0,6*15 "betonové patky pro zřízení zábradlí</t>
  </si>
  <si>
    <t>38</t>
  </si>
  <si>
    <t>275354111</t>
  </si>
  <si>
    <t>Bednění základových konstrukcí patek a bloků zřízení</t>
  </si>
  <si>
    <t>1448921702</t>
  </si>
  <si>
    <t>https://podminky.urs.cz/item/CS_URS_2025_01/275354111</t>
  </si>
  <si>
    <t>"bednění patek zábradlí</t>
  </si>
  <si>
    <t>(0,4*0,6*4)*15</t>
  </si>
  <si>
    <t>39</t>
  </si>
  <si>
    <t>275354211</t>
  </si>
  <si>
    <t>Bednění základových konstrukcí patek a bloků odstranění bednění</t>
  </si>
  <si>
    <t>-67627922</t>
  </si>
  <si>
    <t>https://podminky.urs.cz/item/CS_URS_2025_01/275354211</t>
  </si>
  <si>
    <t>40</t>
  </si>
  <si>
    <t>27831121R</t>
  </si>
  <si>
    <t xml:space="preserve">Podlití patních plechů expanzní polymerní maltou </t>
  </si>
  <si>
    <t>-1492668685</t>
  </si>
  <si>
    <t>Poznámka k položce:_x000d_
Mostní zábradlí - podlití patních plechů sloupků zábradlí expanzní polymerní maltou _x000d_
tl. min. 10 mm, průměrná tl. 15 mm.</t>
  </si>
  <si>
    <t>"počet*půdorysná plocha*prům. tloušťka</t>
  </si>
  <si>
    <t>15*0,04*0,010</t>
  </si>
  <si>
    <t>Komunikace pozemní</t>
  </si>
  <si>
    <t>41</t>
  </si>
  <si>
    <t>564851011</t>
  </si>
  <si>
    <t>Podklad ze štěrkodrti ŠD s rozprostřením a zhutněním plochy jednotlivě do 100 m2, po zhutnění tl. 150 mm</t>
  </si>
  <si>
    <t>1637296081</t>
  </si>
  <si>
    <t>https://podminky.urs.cz/item/CS_URS_2025_01/564851011</t>
  </si>
  <si>
    <t>"skladba A - komunikace pro pěší a vstupy</t>
  </si>
  <si>
    <t>89,0</t>
  </si>
  <si>
    <t>42</t>
  </si>
  <si>
    <t>564851111</t>
  </si>
  <si>
    <t>Podklad ze štěrkodrti ŠD s rozprostřením a zhutněním plochy přes 100 m2, po zhutnění tl. 150 mm</t>
  </si>
  <si>
    <t>56626696</t>
  </si>
  <si>
    <t>https://podminky.urs.cz/item/CS_URS_2025_01/564851111</t>
  </si>
  <si>
    <t>"skladba D - pochozí</t>
  </si>
  <si>
    <t>178,0</t>
  </si>
  <si>
    <t>43</t>
  </si>
  <si>
    <t>564861011</t>
  </si>
  <si>
    <t>Podklad ze štěrkodrti ŠD s rozprostřením a zhutněním plochy jednotlivě do 100 m2, po zhutnění tl. 200 mm</t>
  </si>
  <si>
    <t>-277512265</t>
  </si>
  <si>
    <t>https://podminky.urs.cz/item/CS_URS_2025_01/564861011</t>
  </si>
  <si>
    <t>"skladba B - komunikace pro pěší v místě vjezdu</t>
  </si>
  <si>
    <t>71,0</t>
  </si>
  <si>
    <t>44</t>
  </si>
  <si>
    <t>564861113</t>
  </si>
  <si>
    <t>Podklad ze štěrkodrti ŠD s rozprostřením a zhutněním plochy přes 100 m2, po zhutnění tl. 220 mm</t>
  </si>
  <si>
    <t>1444135725</t>
  </si>
  <si>
    <t>https://podminky.urs.cz/item/CS_URS_2025_01/564861113</t>
  </si>
  <si>
    <t>"skladba C - pojížděná plocha</t>
  </si>
  <si>
    <t>501,0</t>
  </si>
  <si>
    <t>45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</si>
  <si>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</si>
  <si>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</si>
  <si>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-1479068192</t>
  </si>
  <si>
    <t>https://podminky.urs.cz/item/CS_URS_2025_01/596211111</t>
  </si>
  <si>
    <t>89,0-1,9-1,47 "zkosené hrany - přírodní</t>
  </si>
  <si>
    <t>1,9 "pro nevidomé - červená</t>
  </si>
  <si>
    <t>1,47 "bez zkosených hrany - přírodní</t>
  </si>
  <si>
    <t>46</t>
  </si>
  <si>
    <t>59245006</t>
  </si>
  <si>
    <t>dlažba pro nevidomé betonová 200x100mm tl 60mm barevná</t>
  </si>
  <si>
    <t>134488069</t>
  </si>
  <si>
    <t>1,90 "červená</t>
  </si>
  <si>
    <t>1,9*1,03 'Přepočtené koeficientem množství</t>
  </si>
  <si>
    <t>47</t>
  </si>
  <si>
    <t>59245018</t>
  </si>
  <si>
    <t>dlažba skladebná betonová 200x100mm tl 60mm přírodní</t>
  </si>
  <si>
    <t>178648985</t>
  </si>
  <si>
    <t>89,0-1,90-1,47 "zkosené hrany</t>
  </si>
  <si>
    <t>85,63*1,03 'Přepočtené koeficientem množství</t>
  </si>
  <si>
    <t>48</t>
  </si>
  <si>
    <t>5924508R</t>
  </si>
  <si>
    <t>dlažba skladebná betonová 200x100mm tl 60mm přírodní bez zkosených hran</t>
  </si>
  <si>
    <t>1262571958</t>
  </si>
  <si>
    <t xml:space="preserve">4,9*0,3 </t>
  </si>
  <si>
    <t>1,47*1,03 'Přepočtené koeficientem množství</t>
  </si>
  <si>
    <t>49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</si>
  <si>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</si>
  <si>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</si>
  <si>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-1337089754</t>
  </si>
  <si>
    <t>https://podminky.urs.cz/item/CS_URS_2025_01/596211210</t>
  </si>
  <si>
    <t>0,4 "pro nevidomé - červená</t>
  </si>
  <si>
    <t>1*0,3 "bez zkousených hran - šedá</t>
  </si>
  <si>
    <t>50</t>
  </si>
  <si>
    <t>59245226</t>
  </si>
  <si>
    <t>dlažba pro nevidomé betonová 200x100mm tl 80mm barevná</t>
  </si>
  <si>
    <t>-778936225</t>
  </si>
  <si>
    <t>0,4</t>
  </si>
  <si>
    <t>0,4*1,03 'Přepočtené koeficientem množství</t>
  </si>
  <si>
    <t>51</t>
  </si>
  <si>
    <t>5924502R</t>
  </si>
  <si>
    <t>dlažba skladebná betonová 200x100mm tl 80mm přírodní bez zkosených hran</t>
  </si>
  <si>
    <t>-1478544408</t>
  </si>
  <si>
    <t xml:space="preserve">1*0,3 </t>
  </si>
  <si>
    <t>0,3*1,03 'Přepočtené koeficientem množství</t>
  </si>
  <si>
    <t>52</t>
  </si>
  <si>
    <t>596411134</t>
  </si>
  <si>
    <t>Kladení dlažby z betonových vegetačních dlaždic komunikací pro pěší s ložem z kameniva těženého nebo drceného tl. do 40 mm, s vyplněním spár a vegetačních otvorů, s hutněním vibrováním velikosti dlaždic do 0,09 m2 tl. do 80 mm, pro plochy přes 100 do 300 m2</t>
  </si>
  <si>
    <t>-1692915302</t>
  </si>
  <si>
    <t>https://podminky.urs.cz/item/CS_URS_2025_01/596411134</t>
  </si>
  <si>
    <t>178,0-0,4-0,3</t>
  </si>
  <si>
    <t>53</t>
  </si>
  <si>
    <t>596412113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</si>
  <si>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50 do 100 m2</t>
  </si>
  <si>
    <t>-1077362803</t>
  </si>
  <si>
    <t>https://podminky.urs.cz/item/CS_URS_2025_01/596412113</t>
  </si>
  <si>
    <t>54</t>
  </si>
  <si>
    <t>596412115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</si>
  <si>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300 m2</t>
  </si>
  <si>
    <t>1910026407</t>
  </si>
  <si>
    <t>https://podminky.urs.cz/item/CS_URS_2025_01/596412115</t>
  </si>
  <si>
    <t>55</t>
  </si>
  <si>
    <t>59246081</t>
  </si>
  <si>
    <t>dlažba plošná vegetační betonová 240x170mm tl 80mm přírodní</t>
  </si>
  <si>
    <t>431501474</t>
  </si>
  <si>
    <t>749,3*1,03 'Přepočtené koeficientem množství</t>
  </si>
  <si>
    <t>56</t>
  </si>
  <si>
    <t>58333625</t>
  </si>
  <si>
    <t>kamenivo těžené hrubé frakce 4/8</t>
  </si>
  <si>
    <t>-1590107420</t>
  </si>
  <si>
    <t>"dosyp spár vegetačních tvárnic</t>
  </si>
  <si>
    <t>"1m2 = 0,021m3</t>
  </si>
  <si>
    <t>0,021*177,30</t>
  </si>
  <si>
    <t>0,021*71,0</t>
  </si>
  <si>
    <t>0,021*501,0</t>
  </si>
  <si>
    <t>15,735*1,8 'Přepočtené koeficientem množství</t>
  </si>
  <si>
    <t>Ostatní konstrukce a práce-bourání</t>
  </si>
  <si>
    <t>57</t>
  </si>
  <si>
    <t>911121111</t>
  </si>
  <si>
    <t>Montáž zábradlí ocelového přichyceného vruty do betonového podkladu</t>
  </si>
  <si>
    <t>-1206109485</t>
  </si>
  <si>
    <t>https://podminky.urs.cz/item/CS_URS_2025_01/911121111</t>
  </si>
  <si>
    <t>28,0</t>
  </si>
  <si>
    <t>58</t>
  </si>
  <si>
    <t>5530307R</t>
  </si>
  <si>
    <t>zábradlí dvoutrubkové v 1,1 m ocel. trubka vč. PKO, barva RAL 8017 - čokoládová hnědá s patním plechem (podrobná specifikace viz. poznámka)</t>
  </si>
  <si>
    <t>1631252260</t>
  </si>
  <si>
    <t>Poznámka k položce:_x000d_
svařování bude provedeno koutovým svarem výšky 5 mm, Ocel S 235_x000d_
_x000d_
Antikorozní ochrana ocelových prvků zábradlí:_x000d_
životnost konstrukce 20 let_x000d_
životnost ochranného povlaku V_x000d_
stupeň korozní agresivity C4_x000d_
ochranný povlak IIIE prům. tl. 85 μm doplněný nátěrem dle IA_x000d_
_x000d_
- chemická úprava nebo otryskání povrchu na SA 3 (dle ±SN ISO 8501-01)_x000d_
- žárové pozinkování ponorem dle ISO 1461 (tlouštka zinkového povlaku min. tloušťky 80 μm_x000d_
- základní nátěr na bázi epoxidové pryskyřice dle BD 687.14 min. tl. 150 μm_x000d_
- vrchní polyuretanový nátěr dle BD 687.14 min. tl. 60 μm</t>
  </si>
  <si>
    <t>59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</si>
  <si>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</si>
  <si>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</si>
  <si>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29632380</t>
  </si>
  <si>
    <t>https://podminky.urs.cz/item/CS_URS_2025_01/916131213</t>
  </si>
  <si>
    <t>"beton C 20/25nXF3</t>
  </si>
  <si>
    <t>"silniční obruba 100/250/1000</t>
  </si>
  <si>
    <t>95,0</t>
  </si>
  <si>
    <t>"nájezdová obruba 150/150/1000</t>
  </si>
  <si>
    <t>156,0+87,0+101,0+5,0+5,0</t>
  </si>
  <si>
    <t>"silniční obruba 150/250/1000</t>
  </si>
  <si>
    <t>43,0</t>
  </si>
  <si>
    <t>60</t>
  </si>
  <si>
    <t>59217072</t>
  </si>
  <si>
    <t>obrubník silniční betonový 1000x100x250mm</t>
  </si>
  <si>
    <t>1793771724</t>
  </si>
  <si>
    <t>61</t>
  </si>
  <si>
    <t>59217029</t>
  </si>
  <si>
    <t>obrubník silniční betonový nájezdový 1000x150x150mm</t>
  </si>
  <si>
    <t>128355103</t>
  </si>
  <si>
    <t>62</t>
  </si>
  <si>
    <t>59217031</t>
  </si>
  <si>
    <t>obrubník silniční betonový 1000x150x250mm</t>
  </si>
  <si>
    <t>-1435521429</t>
  </si>
  <si>
    <t>63</t>
  </si>
  <si>
    <t>916133112</t>
  </si>
  <si>
    <t>Osazení silničního obrubníku ke kruhovým objezdům se zřízením lože tl. do 150 mm, s vyplněním a zatřením spár cementovou maltou betonového, do lože z betonu prostého s boční opěrou</t>
  </si>
  <si>
    <t>560060291</t>
  </si>
  <si>
    <t>https://podminky.urs.cz/item/CS_URS_2025_01/916133112</t>
  </si>
  <si>
    <t>13,50 "oblouk R2</t>
  </si>
  <si>
    <t>64</t>
  </si>
  <si>
    <t>5921705R</t>
  </si>
  <si>
    <t>obrubník betonový pro kruhový objezd vnější R2 780x150x250mm</t>
  </si>
  <si>
    <t>kus</t>
  </si>
  <si>
    <t>461383692</t>
  </si>
  <si>
    <t>65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</si>
  <si>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</si>
  <si>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</si>
  <si>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470738194</t>
  </si>
  <si>
    <t>https://podminky.urs.cz/item/CS_URS_2025_01/916231213</t>
  </si>
  <si>
    <t>4*1,5</t>
  </si>
  <si>
    <t>66</t>
  </si>
  <si>
    <t>59217065</t>
  </si>
  <si>
    <t>obrubník parkový betonový 1000x50x300mm přírodní</t>
  </si>
  <si>
    <t>-1845063495</t>
  </si>
  <si>
    <t>67</t>
  </si>
  <si>
    <t>91633112R</t>
  </si>
  <si>
    <t>Osazení zahradního obrubníku betonového s ložem tl. od 50 do 100 mm z betonu prostého tř. C 16/20 s boční opěrou z betonu prostého tř. C 16/20</t>
  </si>
  <si>
    <t>-942780610</t>
  </si>
  <si>
    <t>68</t>
  </si>
  <si>
    <t>59217001</t>
  </si>
  <si>
    <t>obrubník zahradní betonový 1000x50x250mm</t>
  </si>
  <si>
    <t>1749333712</t>
  </si>
  <si>
    <t>69</t>
  </si>
  <si>
    <t>919112213</t>
  </si>
  <si>
    <t>Řezání dilatačních spár v živičném krytu vytvoření komůrky pro těsnící zálivku šířky 10 mm, hloubky 25 mm</t>
  </si>
  <si>
    <t>62669275</t>
  </si>
  <si>
    <t>https://podminky.urs.cz/item/CS_URS_2025_01/919112213</t>
  </si>
  <si>
    <t>50,0 "podél obrub</t>
  </si>
  <si>
    <t>70</t>
  </si>
  <si>
    <t>919122112</t>
  </si>
  <si>
    <t>Utěsnění dilatačních spár zálivkou za tepla v cementobetonovém nebo živičném krytu včetně adhezního nátěru s těsnicím profilem pod zálivkou, pro komůrky šířky 10 mm, hloubky 25 mm</t>
  </si>
  <si>
    <t>-1141497526</t>
  </si>
  <si>
    <t>https://podminky.urs.cz/item/CS_URS_2025_01/919122112</t>
  </si>
  <si>
    <t>71</t>
  </si>
  <si>
    <t>953961214</t>
  </si>
  <si>
    <t>Kotva chemická s vyvrtáním otvoru do betonu, železobetonu nebo tvrdého kamene chemická patrona, velikost M 16, hloubka 125 mm</t>
  </si>
  <si>
    <t>-1995032442</t>
  </si>
  <si>
    <t>https://podminky.urs.cz/item/CS_URS_2025_01/953961214</t>
  </si>
  <si>
    <t>15*4</t>
  </si>
  <si>
    <t>72</t>
  </si>
  <si>
    <t>953965131</t>
  </si>
  <si>
    <t>Kotva chemická s vyvrtáním otvoru kotevní šrouby pro chemické kotvy, velikost M 16, délka 190 mm</t>
  </si>
  <si>
    <t>-2117852000</t>
  </si>
  <si>
    <t>https://podminky.urs.cz/item/CS_URS_2025_01/953965131</t>
  </si>
  <si>
    <t>73</t>
  </si>
  <si>
    <t>962042321</t>
  </si>
  <si>
    <t>Bourání zdiva z betonu prostého nadzákladového objemu přes 1 m3</t>
  </si>
  <si>
    <t>-1326396917</t>
  </si>
  <si>
    <t>https://podminky.urs.cz/item/CS_URS_2025_01/962042321</t>
  </si>
  <si>
    <t>"odstranění schodiště</t>
  </si>
  <si>
    <t>1*0,25*0,3*15 "betonové stupně</t>
  </si>
  <si>
    <t>(0,2*1*0,5*3)*2 "betonové desky</t>
  </si>
  <si>
    <t>74</t>
  </si>
  <si>
    <t>966005111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</si>
  <si>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</si>
  <si>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464902812</t>
  </si>
  <si>
    <t>https://podminky.urs.cz/item/CS_URS_2025_01/966005111</t>
  </si>
  <si>
    <t>3,0 "trubkové zábradlí</t>
  </si>
  <si>
    <t>75</t>
  </si>
  <si>
    <t>PSVO.01</t>
  </si>
  <si>
    <t>Přesun sloupu VO, vč. úpravy vedení a základu (typově shodná s okolním VO)</t>
  </si>
  <si>
    <t>kpl</t>
  </si>
  <si>
    <t>420000132</t>
  </si>
  <si>
    <t>997</t>
  </si>
  <si>
    <t>Přesun sutě</t>
  </si>
  <si>
    <t>76</t>
  </si>
  <si>
    <t>997013811R</t>
  </si>
  <si>
    <t>Poplatek za uložení odpadu na skládce (skládkovné) dřevěného zatříděného do Katalogu odpadů pod kódem 17 02 01</t>
  </si>
  <si>
    <t>-1092616603</t>
  </si>
  <si>
    <t xml:space="preserve">5,00/100*0,87 "keře </t>
  </si>
  <si>
    <t>77</t>
  </si>
  <si>
    <t>997221551</t>
  </si>
  <si>
    <t>Vodorovná doprava suti bez naložení, ale se složením a s hrubým urovnáním ze sypkých materiálů, na vzdálenost do 1 km</t>
  </si>
  <si>
    <t>-182472394</t>
  </si>
  <si>
    <t>https://podminky.urs.cz/item/CS_URS_2025_01/997221551</t>
  </si>
  <si>
    <t>24,070 "drcené kamenivo</t>
  </si>
  <si>
    <t>78</t>
  </si>
  <si>
    <t>997221559</t>
  </si>
  <si>
    <t>Vodorovná doprava suti bez naložení, ale se složením a s hrubým urovnáním Příplatek k ceně za každý další započatý 1 km přes 1 km</t>
  </si>
  <si>
    <t>-1706861675</t>
  </si>
  <si>
    <t>https://podminky.urs.cz/item/CS_URS_2025_01/997221559</t>
  </si>
  <si>
    <t>24,07*8 'Přepočtené koeficientem množství</t>
  </si>
  <si>
    <t>79</t>
  </si>
  <si>
    <t>997221561</t>
  </si>
  <si>
    <t>Vodorovná doprava suti bez naložení, ale se složením a s hrubým urovnáním z kusových materiálů, na vzdálenost do 1 km</t>
  </si>
  <si>
    <t>397207111</t>
  </si>
  <si>
    <t>https://podminky.urs.cz/item/CS_URS_2025_01/997221561</t>
  </si>
  <si>
    <t>21,580+6,820 "živičné</t>
  </si>
  <si>
    <t xml:space="preserve">9,135 "žb </t>
  </si>
  <si>
    <t>13,633 "betonové obruby</t>
  </si>
  <si>
    <t>3,795 "prostý beton</t>
  </si>
  <si>
    <t>0,105 "zábradlí</t>
  </si>
  <si>
    <t>80</t>
  </si>
  <si>
    <t>997221569</t>
  </si>
  <si>
    <t>1269616865</t>
  </si>
  <si>
    <t>https://podminky.urs.cz/item/CS_URS_2025_01/997221569</t>
  </si>
  <si>
    <t>9,135 "žb</t>
  </si>
  <si>
    <t>55,068*8 'Přepočtené koeficientem množství</t>
  </si>
  <si>
    <t>81</t>
  </si>
  <si>
    <t>99722164R</t>
  </si>
  <si>
    <t>Poplatek za uložení stavebního odpadu na skládce (skládkovné) asfaltového bez obsahu dehtu zatříděného do Katalogu odpadů pod kódem 17 03 02 x</t>
  </si>
  <si>
    <t>883810276</t>
  </si>
  <si>
    <t>82</t>
  </si>
  <si>
    <t>99722165R</t>
  </si>
  <si>
    <t>Poplatek za uložení stavebního odpadu na skládce (skládkovné) z prostého betonu zatříděného do Katalogu odpadů pod kódem 17 01 01 x</t>
  </si>
  <si>
    <t>408438466</t>
  </si>
  <si>
    <t>9,135 "žb (bez výztuže)</t>
  </si>
  <si>
    <t>83</t>
  </si>
  <si>
    <t>99722166R</t>
  </si>
  <si>
    <t>263245051</t>
  </si>
  <si>
    <t>PSV</t>
  </si>
  <si>
    <t>Práce a dodávky PSV</t>
  </si>
  <si>
    <t>711</t>
  </si>
  <si>
    <t>Izolace proti vodě, vlhkosti a plynům</t>
  </si>
  <si>
    <t>84</t>
  </si>
  <si>
    <t>711491471</t>
  </si>
  <si>
    <t>Provedení pojistné izolace proti vodě fólií položenou volně s přelepením spojů na ploše vodorovné V</t>
  </si>
  <si>
    <t>445456753</t>
  </si>
  <si>
    <t>https://podminky.urs.cz/item/CS_URS_2025_01/711491471</t>
  </si>
  <si>
    <t>Poznámka k položce:_x000d_
Těsnící vrstva za rubem opěry - těsnící fólie (polymerní geomembrána) s min. pevností 20 kN/m a tažností min. 20 % v obou směrech, vč. zatažení pod drenáž, vč. rezervy 15% přesahy.</t>
  </si>
  <si>
    <t>1,9*31,5 "do drenáže</t>
  </si>
  <si>
    <t>85</t>
  </si>
  <si>
    <t>28323113</t>
  </si>
  <si>
    <t>fólie HDPE (940-950kg/m3) na skládky a proti zemní vlhkosti nad úrovní terénu tl 2,0mm</t>
  </si>
  <si>
    <t>2035095752</t>
  </si>
  <si>
    <t>1,9*31,5</t>
  </si>
  <si>
    <t>59,85*1,02 'Přepočtené koeficientem množství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</si>
  <si>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</si>
  <si>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</si>
  <si>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</si>
  <si>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</si>
  <si>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</si>
  <si>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</si>
  <si>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</si>
  <si>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</si>
  <si>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</si>
  <si>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012164001</t>
  </si>
  <si>
    <t>Vytyčení inženýrských sítí</t>
  </si>
  <si>
    <t>1024</t>
  </si>
  <si>
    <t>1405262683</t>
  </si>
  <si>
    <t>012203000</t>
  </si>
  <si>
    <t>Zeměměřičské práce před výstavbou</t>
  </si>
  <si>
    <t>-1887041422</t>
  </si>
  <si>
    <t>https://podminky.urs.cz/item/CS_URS_2025_01/012203000</t>
  </si>
  <si>
    <t>012303000</t>
  </si>
  <si>
    <t>Zeměměřičské práce při provádění stavby</t>
  </si>
  <si>
    <t>1881320151</t>
  </si>
  <si>
    <t>https://podminky.urs.cz/item/CS_URS_2025_01/012303000</t>
  </si>
  <si>
    <t>012403000</t>
  </si>
  <si>
    <t>Zeměměřičské práce po výstavbě</t>
  </si>
  <si>
    <t>-899406663</t>
  </si>
  <si>
    <t>https://podminky.urs.cz/item/CS_URS_2025_01/012403000</t>
  </si>
  <si>
    <t>013203001</t>
  </si>
  <si>
    <t>Dílenská, zhotovitelská dokumentace</t>
  </si>
  <si>
    <t>-1464218005</t>
  </si>
  <si>
    <t>013254000</t>
  </si>
  <si>
    <t>Dokumentace skutečného provedení stavby</t>
  </si>
  <si>
    <t>-593026938</t>
  </si>
  <si>
    <t>https://podminky.urs.cz/item/CS_URS_2025_01/013254000</t>
  </si>
  <si>
    <t>VRN3</t>
  </si>
  <si>
    <t>Zařízení staveniště</t>
  </si>
  <si>
    <t>030001000</t>
  </si>
  <si>
    <t>-1816566496</t>
  </si>
  <si>
    <t>034303000</t>
  </si>
  <si>
    <t>Dopravní značení na staveništi</t>
  </si>
  <si>
    <t>1249336667</t>
  </si>
  <si>
    <t>https://podminky.urs.cz/item/CS_URS_2025_01/034303000</t>
  </si>
  <si>
    <t>VRN4</t>
  </si>
  <si>
    <t>Inženýrská činnost</t>
  </si>
  <si>
    <t>043002001</t>
  </si>
  <si>
    <t>Zkoušky dle předpisů</t>
  </si>
  <si>
    <t>-1636887982</t>
  </si>
  <si>
    <t>044002001</t>
  </si>
  <si>
    <t>Revizi elektro (posun sloupu VO)</t>
  </si>
  <si>
    <t>658075171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</si>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</sst>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251101" TargetMode="External" /><Relationship Id="rId2" Type="http://schemas.openxmlformats.org/officeDocument/2006/relationships/hyperlink" Target="https://podminky.urs.cz/item/CS_URS_2025_01/112155311" TargetMode="External" /><Relationship Id="rId3" Type="http://schemas.openxmlformats.org/officeDocument/2006/relationships/hyperlink" Target="https://podminky.urs.cz/item/CS_URS_2025_01/113106144" TargetMode="External" /><Relationship Id="rId4" Type="http://schemas.openxmlformats.org/officeDocument/2006/relationships/hyperlink" Target="https://podminky.urs.cz/item/CS_URS_2025_01/113107162" TargetMode="External" /><Relationship Id="rId5" Type="http://schemas.openxmlformats.org/officeDocument/2006/relationships/hyperlink" Target="https://podminky.urs.cz/item/CS_URS_2025_01/113107337" TargetMode="External" /><Relationship Id="rId6" Type="http://schemas.openxmlformats.org/officeDocument/2006/relationships/hyperlink" Target="https://podminky.urs.cz/item/CS_URS_2025_01/113107342" TargetMode="External" /><Relationship Id="rId7" Type="http://schemas.openxmlformats.org/officeDocument/2006/relationships/hyperlink" Target="https://podminky.urs.cz/item/CS_URS_2025_01/113202111" TargetMode="External" /><Relationship Id="rId8" Type="http://schemas.openxmlformats.org/officeDocument/2006/relationships/hyperlink" Target="https://podminky.urs.cz/item/CS_URS_2025_01/121151113" TargetMode="External" /><Relationship Id="rId9" Type="http://schemas.openxmlformats.org/officeDocument/2006/relationships/hyperlink" Target="https://podminky.urs.cz/item/CS_URS_2025_01/122251101" TargetMode="External" /><Relationship Id="rId10" Type="http://schemas.openxmlformats.org/officeDocument/2006/relationships/hyperlink" Target="https://podminky.urs.cz/item/CS_URS_2025_01/122251102" TargetMode="External" /><Relationship Id="rId11" Type="http://schemas.openxmlformats.org/officeDocument/2006/relationships/hyperlink" Target="https://podminky.urs.cz/item/CS_URS_2025_01/122251103" TargetMode="External" /><Relationship Id="rId12" Type="http://schemas.openxmlformats.org/officeDocument/2006/relationships/hyperlink" Target="https://podminky.urs.cz/item/CS_URS_2025_01/122251104" TargetMode="External" /><Relationship Id="rId13" Type="http://schemas.openxmlformats.org/officeDocument/2006/relationships/hyperlink" Target="https://podminky.urs.cz/item/CS_URS_2025_01/122251104" TargetMode="External" /><Relationship Id="rId14" Type="http://schemas.openxmlformats.org/officeDocument/2006/relationships/hyperlink" Target="https://podminky.urs.cz/item/CS_URS_2025_01/131251100" TargetMode="External" /><Relationship Id="rId15" Type="http://schemas.openxmlformats.org/officeDocument/2006/relationships/hyperlink" Target="https://podminky.urs.cz/item/CS_URS_2025_01/132251101" TargetMode="External" /><Relationship Id="rId16" Type="http://schemas.openxmlformats.org/officeDocument/2006/relationships/hyperlink" Target="https://podminky.urs.cz/item/CS_URS_2025_01/132251102" TargetMode="External" /><Relationship Id="rId17" Type="http://schemas.openxmlformats.org/officeDocument/2006/relationships/hyperlink" Target="https://podminky.urs.cz/item/CS_URS_2025_01/155131312" TargetMode="External" /><Relationship Id="rId18" Type="http://schemas.openxmlformats.org/officeDocument/2006/relationships/hyperlink" Target="https://podminky.urs.cz/item/CS_URS_2025_01/162451106" TargetMode="External" /><Relationship Id="rId19" Type="http://schemas.openxmlformats.org/officeDocument/2006/relationships/hyperlink" Target="https://podminky.urs.cz/item/CS_URS_2025_01/162751116" TargetMode="External" /><Relationship Id="rId20" Type="http://schemas.openxmlformats.org/officeDocument/2006/relationships/hyperlink" Target="https://podminky.urs.cz/item/CS_URS_2025_01/162751116" TargetMode="External" /><Relationship Id="rId21" Type="http://schemas.openxmlformats.org/officeDocument/2006/relationships/hyperlink" Target="https://podminky.urs.cz/item/CS_URS_2025_01/167151101" TargetMode="External" /><Relationship Id="rId22" Type="http://schemas.openxmlformats.org/officeDocument/2006/relationships/hyperlink" Target="https://podminky.urs.cz/item/CS_URS_2025_01/171152111" TargetMode="External" /><Relationship Id="rId23" Type="http://schemas.openxmlformats.org/officeDocument/2006/relationships/hyperlink" Target="https://podminky.urs.cz/item/CS_URS_2025_01/171251201" TargetMode="External" /><Relationship Id="rId24" Type="http://schemas.openxmlformats.org/officeDocument/2006/relationships/hyperlink" Target="https://podminky.urs.cz/item/CS_URS_2025_01/174251101" TargetMode="External" /><Relationship Id="rId25" Type="http://schemas.openxmlformats.org/officeDocument/2006/relationships/hyperlink" Target="https://podminky.urs.cz/item/CS_URS_2025_01/181411131" TargetMode="External" /><Relationship Id="rId26" Type="http://schemas.openxmlformats.org/officeDocument/2006/relationships/hyperlink" Target="https://podminky.urs.cz/item/CS_URS_2025_01/181951112" TargetMode="External" /><Relationship Id="rId27" Type="http://schemas.openxmlformats.org/officeDocument/2006/relationships/hyperlink" Target="https://podminky.urs.cz/item/CS_URS_2025_01/182151111" TargetMode="External" /><Relationship Id="rId28" Type="http://schemas.openxmlformats.org/officeDocument/2006/relationships/hyperlink" Target="https://podminky.urs.cz/item/CS_URS_2025_01/182351123" TargetMode="External" /><Relationship Id="rId29" Type="http://schemas.openxmlformats.org/officeDocument/2006/relationships/hyperlink" Target="https://podminky.urs.cz/item/CS_URS_2025_01/275311127" TargetMode="External" /><Relationship Id="rId30" Type="http://schemas.openxmlformats.org/officeDocument/2006/relationships/hyperlink" Target="https://podminky.urs.cz/item/CS_URS_2025_01/275354111" TargetMode="External" /><Relationship Id="rId31" Type="http://schemas.openxmlformats.org/officeDocument/2006/relationships/hyperlink" Target="https://podminky.urs.cz/item/CS_URS_2025_01/275354211" TargetMode="External" /><Relationship Id="rId32" Type="http://schemas.openxmlformats.org/officeDocument/2006/relationships/hyperlink" Target="https://podminky.urs.cz/item/CS_URS_2025_01/564851011" TargetMode="External" /><Relationship Id="rId33" Type="http://schemas.openxmlformats.org/officeDocument/2006/relationships/hyperlink" Target="https://podminky.urs.cz/item/CS_URS_2025_01/564851111" TargetMode="External" /><Relationship Id="rId34" Type="http://schemas.openxmlformats.org/officeDocument/2006/relationships/hyperlink" Target="https://podminky.urs.cz/item/CS_URS_2025_01/564861011" TargetMode="External" /><Relationship Id="rId35" Type="http://schemas.openxmlformats.org/officeDocument/2006/relationships/hyperlink" Target="https://podminky.urs.cz/item/CS_URS_2025_01/564861113" TargetMode="External" /><Relationship Id="rId36" Type="http://schemas.openxmlformats.org/officeDocument/2006/relationships/hyperlink" Target="https://podminky.urs.cz/item/CS_URS_2025_01/596211111" TargetMode="External" /><Relationship Id="rId37" Type="http://schemas.openxmlformats.org/officeDocument/2006/relationships/hyperlink" Target="https://podminky.urs.cz/item/CS_URS_2025_01/596211210" TargetMode="External" /><Relationship Id="rId38" Type="http://schemas.openxmlformats.org/officeDocument/2006/relationships/hyperlink" Target="https://podminky.urs.cz/item/CS_URS_2025_01/596411134" TargetMode="External" /><Relationship Id="rId39" Type="http://schemas.openxmlformats.org/officeDocument/2006/relationships/hyperlink" Target="https://podminky.urs.cz/item/CS_URS_2025_01/596412113" TargetMode="External" /><Relationship Id="rId40" Type="http://schemas.openxmlformats.org/officeDocument/2006/relationships/hyperlink" Target="https://podminky.urs.cz/item/CS_URS_2025_01/596412115" TargetMode="External" /><Relationship Id="rId41" Type="http://schemas.openxmlformats.org/officeDocument/2006/relationships/hyperlink" Target="https://podminky.urs.cz/item/CS_URS_2025_01/911121111" TargetMode="External" /><Relationship Id="rId42" Type="http://schemas.openxmlformats.org/officeDocument/2006/relationships/hyperlink" Target="https://podminky.urs.cz/item/CS_URS_2025_01/916131213" TargetMode="External" /><Relationship Id="rId43" Type="http://schemas.openxmlformats.org/officeDocument/2006/relationships/hyperlink" Target="https://podminky.urs.cz/item/CS_URS_2025_01/916133112" TargetMode="External" /><Relationship Id="rId44" Type="http://schemas.openxmlformats.org/officeDocument/2006/relationships/hyperlink" Target="https://podminky.urs.cz/item/CS_URS_2025_01/916231213" TargetMode="External" /><Relationship Id="rId45" Type="http://schemas.openxmlformats.org/officeDocument/2006/relationships/hyperlink" Target="https://podminky.urs.cz/item/CS_URS_2025_01/919112213" TargetMode="External" /><Relationship Id="rId46" Type="http://schemas.openxmlformats.org/officeDocument/2006/relationships/hyperlink" Target="https://podminky.urs.cz/item/CS_URS_2025_01/919122112" TargetMode="External" /><Relationship Id="rId47" Type="http://schemas.openxmlformats.org/officeDocument/2006/relationships/hyperlink" Target="https://podminky.urs.cz/item/CS_URS_2025_01/953961214" TargetMode="External" /><Relationship Id="rId48" Type="http://schemas.openxmlformats.org/officeDocument/2006/relationships/hyperlink" Target="https://podminky.urs.cz/item/CS_URS_2025_01/953965131" TargetMode="External" /><Relationship Id="rId49" Type="http://schemas.openxmlformats.org/officeDocument/2006/relationships/hyperlink" Target="https://podminky.urs.cz/item/CS_URS_2025_01/962042321" TargetMode="External" /><Relationship Id="rId50" Type="http://schemas.openxmlformats.org/officeDocument/2006/relationships/hyperlink" Target="https://podminky.urs.cz/item/CS_URS_2025_01/966005111" TargetMode="External" /><Relationship Id="rId51" Type="http://schemas.openxmlformats.org/officeDocument/2006/relationships/hyperlink" Target="https://podminky.urs.cz/item/CS_URS_2025_01/997221551" TargetMode="External" /><Relationship Id="rId52" Type="http://schemas.openxmlformats.org/officeDocument/2006/relationships/hyperlink" Target="https://podminky.urs.cz/item/CS_URS_2025_01/997221559" TargetMode="External" /><Relationship Id="rId53" Type="http://schemas.openxmlformats.org/officeDocument/2006/relationships/hyperlink" Target="https://podminky.urs.cz/item/CS_URS_2025_01/997221561" TargetMode="External" /><Relationship Id="rId54" Type="http://schemas.openxmlformats.org/officeDocument/2006/relationships/hyperlink" Target="https://podminky.urs.cz/item/CS_URS_2025_01/997221569" TargetMode="External" /><Relationship Id="rId55" Type="http://schemas.openxmlformats.org/officeDocument/2006/relationships/hyperlink" Target="https://podminky.urs.cz/item/CS_URS_2025_01/711491471" TargetMode="External" /><Relationship Id="rId5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203000" TargetMode="External" /><Relationship Id="rId2" Type="http://schemas.openxmlformats.org/officeDocument/2006/relationships/hyperlink" Target="https://podminky.urs.cz/item/CS_URS_2025_01/012303000" TargetMode="External" /><Relationship Id="rId3" Type="http://schemas.openxmlformats.org/officeDocument/2006/relationships/hyperlink" Target="https://podminky.urs.cz/item/CS_URS_2025_01/012403000" TargetMode="External" /><Relationship Id="rId4" Type="http://schemas.openxmlformats.org/officeDocument/2006/relationships/hyperlink" Target="https://podminky.urs.cz/item/CS_URS_2025_01/013254000" TargetMode="External" /><Relationship Id="rId5" Type="http://schemas.openxmlformats.org/officeDocument/2006/relationships/hyperlink" Target="https://podminky.urs.cz/item/CS_URS_2025_01/034303000" TargetMode="External" /><Relationship Id="rId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24_153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Bohušovice nad Ohří - rekonstrukce komunikace Pod Pivovarem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Bohušovice nad Ohří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4. 2. 2025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Bohušovice nad Ohří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AZ Consult spol. s r.o.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Lucie Wojčiková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101 - Komunikace'!J30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'SO 101 - Komunikace'!P87</f>
        <v>0</v>
      </c>
      <c r="AV55" s="122">
        <f>'SO 101 - Komunikace'!J33</f>
        <v>0</v>
      </c>
      <c r="AW55" s="122">
        <f>'SO 101 - Komunikace'!J34</f>
        <v>0</v>
      </c>
      <c r="AX55" s="122">
        <f>'SO 101 - Komunikace'!J35</f>
        <v>0</v>
      </c>
      <c r="AY55" s="122">
        <f>'SO 101 - Komunikace'!J36</f>
        <v>0</v>
      </c>
      <c r="AZ55" s="122">
        <f>'SO 101 - Komunikace'!F33</f>
        <v>0</v>
      </c>
      <c r="BA55" s="122">
        <f>'SO 101 - Komunikace'!F34</f>
        <v>0</v>
      </c>
      <c r="BB55" s="122">
        <f>'SO 101 - Komunikace'!F35</f>
        <v>0</v>
      </c>
      <c r="BC55" s="122">
        <f>'SO 101 - Komunikace'!F36</f>
        <v>0</v>
      </c>
      <c r="BD55" s="124">
        <f>'SO 101 - Komunikace'!F37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'VON - Vedlejší a ostatní 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83</v>
      </c>
      <c r="AR56" s="120"/>
      <c r="AS56" s="126">
        <v>0</v>
      </c>
      <c r="AT56" s="127">
        <f>ROUND(SUM(AV56:AW56),2)</f>
        <v>0</v>
      </c>
      <c r="AU56" s="128">
        <f>'VON - Vedlejší a ostatní ...'!P83</f>
        <v>0</v>
      </c>
      <c r="AV56" s="127">
        <f>'VON - Vedlejší a ostatní ...'!J33</f>
        <v>0</v>
      </c>
      <c r="AW56" s="127">
        <f>'VON - Vedlejší a ostatní ...'!J34</f>
        <v>0</v>
      </c>
      <c r="AX56" s="127">
        <f>'VON - Vedlejší a ostatní ...'!J35</f>
        <v>0</v>
      </c>
      <c r="AY56" s="127">
        <f>'VON - Vedlejší a ostatní ...'!J36</f>
        <v>0</v>
      </c>
      <c r="AZ56" s="127">
        <f>'VON - Vedlejší a ostatní ...'!F33</f>
        <v>0</v>
      </c>
      <c r="BA56" s="127">
        <f>'VON - Vedlejší a ostatní ...'!F34</f>
        <v>0</v>
      </c>
      <c r="BB56" s="127">
        <f>'VON - Vedlejší a ostatní ...'!F35</f>
        <v>0</v>
      </c>
      <c r="BC56" s="127">
        <f>'VON - Vedlejší a ostatní ...'!F36</f>
        <v>0</v>
      </c>
      <c r="BD56" s="129">
        <f>'VON - Vedlejší a ostatní ...'!F37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sG6lpBlNhVzZ2I4K/pwpUSfPU26e4bnaRoXaG73qKSjDIQ/mtDIjxtK64x8s74rR7q9rSOHMOkAztPt/A4ksPA==" hashValue="FkTx0vDlLUfyLojHLa3YBcXiXix2l4BOAOSL1DyyoIEdRiHtsgsJrha7wk8oTDOoeFWrzcnRqPicLNvtTF1IR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 101 - Komunikace'!C2" display="/"/>
    <hyperlink ref="A56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Bohušovice nad Ohří - rekonstrukce komunikace Pod Pivovarem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4. 2. 2025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37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ROUND((SUM(BE87:BE443)),  2)</f>
        <v>0</v>
      </c>
      <c r="G33" s="40"/>
      <c r="H33" s="40"/>
      <c r="I33" s="150">
        <v>0.20999999999999999</v>
      </c>
      <c r="J33" s="149">
        <f>ROUND(((SUM(BE87:BE443))*I33),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ROUND((SUM(BF87:BF443)),  2)</f>
        <v>0</v>
      </c>
      <c r="G34" s="40"/>
      <c r="H34" s="40"/>
      <c r="I34" s="150">
        <v>0.12</v>
      </c>
      <c r="J34" s="149">
        <f>ROUND(((SUM(BF87:BF443))*I34),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ROUND((SUM(BG87:BG443)),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ROUND((SUM(BH87:BH443)),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ROUND((SUM(BI87:BI443)),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Bohušovice nad Ohří - rekonstrukce komunikace Pod Pivovarem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101 - Komunikace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Bohušovice nad Ohří</v>
      </c>
      <c r="G52" s="42"/>
      <c r="H52" s="42"/>
      <c r="I52" s="34" t="s">
        <v>23</v>
      </c>
      <c r="J52" s="74" t="str">
        <f>IF(J12="","",J12)</f>
        <v>4. 2. 2025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Bohušovice nad Ohří</v>
      </c>
      <c r="G54" s="42"/>
      <c r="H54" s="42"/>
      <c r="I54" s="34" t="s">
        <v>31</v>
      </c>
      <c r="J54" s="38" t="str">
        <f>E21</f>
        <v>AZ Consult spol. s 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Lucie Wojčiková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90</v>
      </c>
      <c r="D57" s="164"/>
      <c r="E57" s="164"/>
      <c r="F57" s="164"/>
      <c r="G57" s="164"/>
      <c r="H57" s="164"/>
      <c r="I57" s="164"/>
      <c r="J57" s="165" t="s">
        <v>91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92</v>
      </c>
    </row>
    <row r="60" s="9" customFormat="1" ht="24.96" customHeight="1">
      <c r="A60" s="9"/>
      <c r="B60" s="167"/>
      <c r="C60" s="168"/>
      <c r="D60" s="169" t="s">
        <v>93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94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95</v>
      </c>
      <c r="E62" s="176"/>
      <c r="F62" s="176"/>
      <c r="G62" s="176"/>
      <c r="H62" s="176"/>
      <c r="I62" s="176"/>
      <c r="J62" s="177">
        <f>J239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96</v>
      </c>
      <c r="E63" s="176"/>
      <c r="F63" s="176"/>
      <c r="G63" s="176"/>
      <c r="H63" s="176"/>
      <c r="I63" s="176"/>
      <c r="J63" s="177">
        <f>J261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97</v>
      </c>
      <c r="E64" s="176"/>
      <c r="F64" s="176"/>
      <c r="G64" s="176"/>
      <c r="H64" s="176"/>
      <c r="I64" s="176"/>
      <c r="J64" s="177">
        <f>J340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98</v>
      </c>
      <c r="E65" s="176"/>
      <c r="F65" s="176"/>
      <c r="G65" s="176"/>
      <c r="H65" s="176"/>
      <c r="I65" s="176"/>
      <c r="J65" s="177">
        <f>J399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99</v>
      </c>
      <c r="E66" s="170"/>
      <c r="F66" s="170"/>
      <c r="G66" s="170"/>
      <c r="H66" s="170"/>
      <c r="I66" s="170"/>
      <c r="J66" s="171">
        <f>J434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100</v>
      </c>
      <c r="E67" s="176"/>
      <c r="F67" s="176"/>
      <c r="G67" s="176"/>
      <c r="H67" s="176"/>
      <c r="I67" s="176"/>
      <c r="J67" s="177">
        <f>J435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101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Bohušovice nad Ohří - rekonstrukce komunikace Pod Pivovarem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87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SO 101 - Komunikace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Bohušovice nad Ohří</v>
      </c>
      <c r="G81" s="42"/>
      <c r="H81" s="42"/>
      <c r="I81" s="34" t="s">
        <v>23</v>
      </c>
      <c r="J81" s="74" t="str">
        <f>IF(J12="","",J12)</f>
        <v>4. 2. 2025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5.65" customHeight="1">
      <c r="A83" s="40"/>
      <c r="B83" s="41"/>
      <c r="C83" s="34" t="s">
        <v>25</v>
      </c>
      <c r="D83" s="42"/>
      <c r="E83" s="42"/>
      <c r="F83" s="29" t="str">
        <f>E15</f>
        <v>Město Bohušovice nad Ohří</v>
      </c>
      <c r="G83" s="42"/>
      <c r="H83" s="42"/>
      <c r="I83" s="34" t="s">
        <v>31</v>
      </c>
      <c r="J83" s="38" t="str">
        <f>E21</f>
        <v>AZ Consult spol. s r.o.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IF(E18="","",E18)</f>
        <v>Vyplň údaj</v>
      </c>
      <c r="G84" s="42"/>
      <c r="H84" s="42"/>
      <c r="I84" s="34" t="s">
        <v>34</v>
      </c>
      <c r="J84" s="38" t="str">
        <f>E24</f>
        <v>Lucie Wojčiková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102</v>
      </c>
      <c r="D86" s="182" t="s">
        <v>57</v>
      </c>
      <c r="E86" s="182" t="s">
        <v>53</v>
      </c>
      <c r="F86" s="182" t="s">
        <v>54</v>
      </c>
      <c r="G86" s="182" t="s">
        <v>103</v>
      </c>
      <c r="H86" s="182" t="s">
        <v>104</v>
      </c>
      <c r="I86" s="182" t="s">
        <v>105</v>
      </c>
      <c r="J86" s="182" t="s">
        <v>91</v>
      </c>
      <c r="K86" s="183" t="s">
        <v>106</v>
      </c>
      <c r="L86" s="184"/>
      <c r="M86" s="94" t="s">
        <v>19</v>
      </c>
      <c r="N86" s="95" t="s">
        <v>42</v>
      </c>
      <c r="O86" s="95" t="s">
        <v>107</v>
      </c>
      <c r="P86" s="95" t="s">
        <v>108</v>
      </c>
      <c r="Q86" s="95" t="s">
        <v>109</v>
      </c>
      <c r="R86" s="95" t="s">
        <v>110</v>
      </c>
      <c r="S86" s="95" t="s">
        <v>111</v>
      </c>
      <c r="T86" s="96" t="s">
        <v>112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113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P88+P434</f>
        <v>0</v>
      </c>
      <c r="Q87" s="98"/>
      <c r="R87" s="187">
        <f>R88+R434</f>
        <v>362.96248602000003</v>
      </c>
      <c r="S87" s="98"/>
      <c r="T87" s="188">
        <f>T88+T434</f>
        <v>79.137500000000003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71</v>
      </c>
      <c r="AU87" s="19" t="s">
        <v>92</v>
      </c>
      <c r="BK87" s="189">
        <f>BK88+BK434</f>
        <v>0</v>
      </c>
    </row>
    <row r="88" s="12" customFormat="1" ht="25.92" customHeight="1">
      <c r="A88" s="12"/>
      <c r="B88" s="190"/>
      <c r="C88" s="191"/>
      <c r="D88" s="192" t="s">
        <v>71</v>
      </c>
      <c r="E88" s="193" t="s">
        <v>114</v>
      </c>
      <c r="F88" s="193" t="s">
        <v>115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P89+P239+P261+P340+P399</f>
        <v>0</v>
      </c>
      <c r="Q88" s="198"/>
      <c r="R88" s="199">
        <f>R89+R239+R261+R340+R399</f>
        <v>362.84289375000003</v>
      </c>
      <c r="S88" s="198"/>
      <c r="T88" s="200">
        <f>T89+T239+T261+T340+T399</f>
        <v>79.137500000000003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80</v>
      </c>
      <c r="AT88" s="202" t="s">
        <v>71</v>
      </c>
      <c r="AU88" s="202" t="s">
        <v>72</v>
      </c>
      <c r="AY88" s="201" t="s">
        <v>116</v>
      </c>
      <c r="BK88" s="203">
        <f>BK89+BK239+BK261+BK340+BK399</f>
        <v>0</v>
      </c>
    </row>
    <row r="89" s="12" customFormat="1" ht="22.8" customHeight="1">
      <c r="A89" s="12"/>
      <c r="B89" s="190"/>
      <c r="C89" s="191"/>
      <c r="D89" s="192" t="s">
        <v>71</v>
      </c>
      <c r="E89" s="204" t="s">
        <v>80</v>
      </c>
      <c r="F89" s="204" t="s">
        <v>117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SUM(P90:P238)</f>
        <v>0</v>
      </c>
      <c r="Q89" s="198"/>
      <c r="R89" s="199">
        <f>SUM(R90:R238)</f>
        <v>2.9191930000000004</v>
      </c>
      <c r="S89" s="198"/>
      <c r="T89" s="200">
        <f>SUM(T90:T238)</f>
        <v>75.237499999999997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80</v>
      </c>
      <c r="AT89" s="202" t="s">
        <v>71</v>
      </c>
      <c r="AU89" s="202" t="s">
        <v>80</v>
      </c>
      <c r="AY89" s="201" t="s">
        <v>116</v>
      </c>
      <c r="BK89" s="203">
        <f>SUM(BK90:BK238)</f>
        <v>0</v>
      </c>
    </row>
    <row r="90" s="2" customFormat="1" ht="24.15" customHeight="1">
      <c r="A90" s="40"/>
      <c r="B90" s="41"/>
      <c r="C90" s="206" t="s">
        <v>80</v>
      </c>
      <c r="D90" s="206" t="s">
        <v>118</v>
      </c>
      <c r="E90" s="207" t="s">
        <v>119</v>
      </c>
      <c r="F90" s="208" t="s">
        <v>120</v>
      </c>
      <c r="G90" s="209" t="s">
        <v>121</v>
      </c>
      <c r="H90" s="210">
        <v>5</v>
      </c>
      <c r="I90" s="211"/>
      <c r="J90" s="212">
        <f>ROUND(I90*H90,2)</f>
        <v>0</v>
      </c>
      <c r="K90" s="208" t="s">
        <v>122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123</v>
      </c>
      <c r="AT90" s="217" t="s">
        <v>118</v>
      </c>
      <c r="AU90" s="217" t="s">
        <v>82</v>
      </c>
      <c r="AY90" s="19" t="s">
        <v>116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123</v>
      </c>
      <c r="BM90" s="217" t="s">
        <v>124</v>
      </c>
    </row>
    <row r="91" s="2" customFormat="1">
      <c r="A91" s="40"/>
      <c r="B91" s="41"/>
      <c r="C91" s="42"/>
      <c r="D91" s="219" t="s">
        <v>125</v>
      </c>
      <c r="E91" s="42"/>
      <c r="F91" s="220" t="s">
        <v>126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125</v>
      </c>
      <c r="AU91" s="19" t="s">
        <v>82</v>
      </c>
    </row>
    <row r="92" s="13" customFormat="1">
      <c r="A92" s="13"/>
      <c r="B92" s="224"/>
      <c r="C92" s="225"/>
      <c r="D92" s="226" t="s">
        <v>127</v>
      </c>
      <c r="E92" s="227" t="s">
        <v>19</v>
      </c>
      <c r="F92" s="228" t="s">
        <v>128</v>
      </c>
      <c r="G92" s="225"/>
      <c r="H92" s="229">
        <v>5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127</v>
      </c>
      <c r="AU92" s="235" t="s">
        <v>82</v>
      </c>
      <c r="AV92" s="13" t="s">
        <v>82</v>
      </c>
      <c r="AW92" s="13" t="s">
        <v>33</v>
      </c>
      <c r="AX92" s="13" t="s">
        <v>80</v>
      </c>
      <c r="AY92" s="235" t="s">
        <v>116</v>
      </c>
    </row>
    <row r="93" s="2" customFormat="1" ht="21.75" customHeight="1">
      <c r="A93" s="40"/>
      <c r="B93" s="41"/>
      <c r="C93" s="206" t="s">
        <v>82</v>
      </c>
      <c r="D93" s="206" t="s">
        <v>118</v>
      </c>
      <c r="E93" s="207" t="s">
        <v>129</v>
      </c>
      <c r="F93" s="208" t="s">
        <v>130</v>
      </c>
      <c r="G93" s="209" t="s">
        <v>121</v>
      </c>
      <c r="H93" s="210">
        <v>5</v>
      </c>
      <c r="I93" s="211"/>
      <c r="J93" s="212">
        <f>ROUND(I93*H93,2)</f>
        <v>0</v>
      </c>
      <c r="K93" s="208" t="s">
        <v>122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123</v>
      </c>
      <c r="AT93" s="217" t="s">
        <v>118</v>
      </c>
      <c r="AU93" s="217" t="s">
        <v>82</v>
      </c>
      <c r="AY93" s="19" t="s">
        <v>116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123</v>
      </c>
      <c r="BM93" s="217" t="s">
        <v>131</v>
      </c>
    </row>
    <row r="94" s="2" customFormat="1">
      <c r="A94" s="40"/>
      <c r="B94" s="41"/>
      <c r="C94" s="42"/>
      <c r="D94" s="219" t="s">
        <v>125</v>
      </c>
      <c r="E94" s="42"/>
      <c r="F94" s="220" t="s">
        <v>132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125</v>
      </c>
      <c r="AU94" s="19" t="s">
        <v>82</v>
      </c>
    </row>
    <row r="95" s="2" customFormat="1" ht="37.8" customHeight="1">
      <c r="A95" s="40"/>
      <c r="B95" s="41"/>
      <c r="C95" s="206" t="s">
        <v>133</v>
      </c>
      <c r="D95" s="206" t="s">
        <v>118</v>
      </c>
      <c r="E95" s="207" t="s">
        <v>134</v>
      </c>
      <c r="F95" s="208" t="s">
        <v>135</v>
      </c>
      <c r="G95" s="209" t="s">
        <v>121</v>
      </c>
      <c r="H95" s="210">
        <v>83</v>
      </c>
      <c r="I95" s="211"/>
      <c r="J95" s="212">
        <f>ROUND(I95*H95,2)</f>
        <v>0</v>
      </c>
      <c r="K95" s="208" t="s">
        <v>122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0.26000000000000001</v>
      </c>
      <c r="T95" s="216">
        <f>S95*H95</f>
        <v>21.580000000000002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123</v>
      </c>
      <c r="AT95" s="217" t="s">
        <v>118</v>
      </c>
      <c r="AU95" s="217" t="s">
        <v>82</v>
      </c>
      <c r="AY95" s="19" t="s">
        <v>116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123</v>
      </c>
      <c r="BM95" s="217" t="s">
        <v>136</v>
      </c>
    </row>
    <row r="96" s="2" customFormat="1">
      <c r="A96" s="40"/>
      <c r="B96" s="41"/>
      <c r="C96" s="42"/>
      <c r="D96" s="219" t="s">
        <v>125</v>
      </c>
      <c r="E96" s="42"/>
      <c r="F96" s="220" t="s">
        <v>137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125</v>
      </c>
      <c r="AU96" s="19" t="s">
        <v>82</v>
      </c>
    </row>
    <row r="97" s="14" customFormat="1">
      <c r="A97" s="14"/>
      <c r="B97" s="236"/>
      <c r="C97" s="237"/>
      <c r="D97" s="226" t="s">
        <v>127</v>
      </c>
      <c r="E97" s="238" t="s">
        <v>19</v>
      </c>
      <c r="F97" s="239" t="s">
        <v>138</v>
      </c>
      <c r="G97" s="237"/>
      <c r="H97" s="238" t="s">
        <v>19</v>
      </c>
      <c r="I97" s="240"/>
      <c r="J97" s="237"/>
      <c r="K97" s="237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127</v>
      </c>
      <c r="AU97" s="245" t="s">
        <v>82</v>
      </c>
      <c r="AV97" s="14" t="s">
        <v>80</v>
      </c>
      <c r="AW97" s="14" t="s">
        <v>33</v>
      </c>
      <c r="AX97" s="14" t="s">
        <v>72</v>
      </c>
      <c r="AY97" s="245" t="s">
        <v>116</v>
      </c>
    </row>
    <row r="98" s="13" customFormat="1">
      <c r="A98" s="13"/>
      <c r="B98" s="224"/>
      <c r="C98" s="225"/>
      <c r="D98" s="226" t="s">
        <v>127</v>
      </c>
      <c r="E98" s="227" t="s">
        <v>19</v>
      </c>
      <c r="F98" s="228" t="s">
        <v>139</v>
      </c>
      <c r="G98" s="225"/>
      <c r="H98" s="229">
        <v>83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127</v>
      </c>
      <c r="AU98" s="235" t="s">
        <v>82</v>
      </c>
      <c r="AV98" s="13" t="s">
        <v>82</v>
      </c>
      <c r="AW98" s="13" t="s">
        <v>33</v>
      </c>
      <c r="AX98" s="13" t="s">
        <v>80</v>
      </c>
      <c r="AY98" s="235" t="s">
        <v>116</v>
      </c>
    </row>
    <row r="99" s="2" customFormat="1" ht="37.8" customHeight="1">
      <c r="A99" s="40"/>
      <c r="B99" s="41"/>
      <c r="C99" s="206" t="s">
        <v>123</v>
      </c>
      <c r="D99" s="206" t="s">
        <v>118</v>
      </c>
      <c r="E99" s="207" t="s">
        <v>140</v>
      </c>
      <c r="F99" s="208" t="s">
        <v>141</v>
      </c>
      <c r="G99" s="209" t="s">
        <v>121</v>
      </c>
      <c r="H99" s="210">
        <v>83</v>
      </c>
      <c r="I99" s="211"/>
      <c r="J99" s="212">
        <f>ROUND(I99*H99,2)</f>
        <v>0</v>
      </c>
      <c r="K99" s="208" t="s">
        <v>122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0.28999999999999998</v>
      </c>
      <c r="T99" s="216">
        <f>S99*H99</f>
        <v>24.069999999999997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123</v>
      </c>
      <c r="AT99" s="217" t="s">
        <v>118</v>
      </c>
      <c r="AU99" s="217" t="s">
        <v>82</v>
      </c>
      <c r="AY99" s="19" t="s">
        <v>116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123</v>
      </c>
      <c r="BM99" s="217" t="s">
        <v>142</v>
      </c>
    </row>
    <row r="100" s="2" customFormat="1">
      <c r="A100" s="40"/>
      <c r="B100" s="41"/>
      <c r="C100" s="42"/>
      <c r="D100" s="219" t="s">
        <v>125</v>
      </c>
      <c r="E100" s="42"/>
      <c r="F100" s="220" t="s">
        <v>143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125</v>
      </c>
      <c r="AU100" s="19" t="s">
        <v>82</v>
      </c>
    </row>
    <row r="101" s="14" customFormat="1">
      <c r="A101" s="14"/>
      <c r="B101" s="236"/>
      <c r="C101" s="237"/>
      <c r="D101" s="226" t="s">
        <v>127</v>
      </c>
      <c r="E101" s="238" t="s">
        <v>19</v>
      </c>
      <c r="F101" s="239" t="s">
        <v>144</v>
      </c>
      <c r="G101" s="237"/>
      <c r="H101" s="238" t="s">
        <v>19</v>
      </c>
      <c r="I101" s="240"/>
      <c r="J101" s="237"/>
      <c r="K101" s="237"/>
      <c r="L101" s="241"/>
      <c r="M101" s="242"/>
      <c r="N101" s="243"/>
      <c r="O101" s="243"/>
      <c r="P101" s="243"/>
      <c r="Q101" s="243"/>
      <c r="R101" s="243"/>
      <c r="S101" s="243"/>
      <c r="T101" s="24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5" t="s">
        <v>127</v>
      </c>
      <c r="AU101" s="245" t="s">
        <v>82</v>
      </c>
      <c r="AV101" s="14" t="s">
        <v>80</v>
      </c>
      <c r="AW101" s="14" t="s">
        <v>33</v>
      </c>
      <c r="AX101" s="14" t="s">
        <v>72</v>
      </c>
      <c r="AY101" s="245" t="s">
        <v>116</v>
      </c>
    </row>
    <row r="102" s="13" customFormat="1">
      <c r="A102" s="13"/>
      <c r="B102" s="224"/>
      <c r="C102" s="225"/>
      <c r="D102" s="226" t="s">
        <v>127</v>
      </c>
      <c r="E102" s="227" t="s">
        <v>19</v>
      </c>
      <c r="F102" s="228" t="s">
        <v>139</v>
      </c>
      <c r="G102" s="225"/>
      <c r="H102" s="229">
        <v>83</v>
      </c>
      <c r="I102" s="230"/>
      <c r="J102" s="225"/>
      <c r="K102" s="225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127</v>
      </c>
      <c r="AU102" s="235" t="s">
        <v>82</v>
      </c>
      <c r="AV102" s="13" t="s">
        <v>82</v>
      </c>
      <c r="AW102" s="13" t="s">
        <v>33</v>
      </c>
      <c r="AX102" s="13" t="s">
        <v>80</v>
      </c>
      <c r="AY102" s="235" t="s">
        <v>116</v>
      </c>
    </row>
    <row r="103" s="2" customFormat="1" ht="37.8" customHeight="1">
      <c r="A103" s="40"/>
      <c r="B103" s="41"/>
      <c r="C103" s="206" t="s">
        <v>145</v>
      </c>
      <c r="D103" s="206" t="s">
        <v>118</v>
      </c>
      <c r="E103" s="207" t="s">
        <v>146</v>
      </c>
      <c r="F103" s="208" t="s">
        <v>147</v>
      </c>
      <c r="G103" s="209" t="s">
        <v>121</v>
      </c>
      <c r="H103" s="210">
        <v>14.5</v>
      </c>
      <c r="I103" s="211"/>
      <c r="J103" s="212">
        <f>ROUND(I103*H103,2)</f>
        <v>0</v>
      </c>
      <c r="K103" s="208" t="s">
        <v>122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0.63</v>
      </c>
      <c r="T103" s="216">
        <f>S103*H103</f>
        <v>9.1349999999999998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123</v>
      </c>
      <c r="AT103" s="217" t="s">
        <v>118</v>
      </c>
      <c r="AU103" s="217" t="s">
        <v>82</v>
      </c>
      <c r="AY103" s="19" t="s">
        <v>116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ROUND(I103*H103,2)</f>
        <v>0</v>
      </c>
      <c r="BL103" s="19" t="s">
        <v>123</v>
      </c>
      <c r="BM103" s="217" t="s">
        <v>148</v>
      </c>
    </row>
    <row r="104" s="2" customFormat="1">
      <c r="A104" s="40"/>
      <c r="B104" s="41"/>
      <c r="C104" s="42"/>
      <c r="D104" s="219" t="s">
        <v>125</v>
      </c>
      <c r="E104" s="42"/>
      <c r="F104" s="220" t="s">
        <v>149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125</v>
      </c>
      <c r="AU104" s="19" t="s">
        <v>82</v>
      </c>
    </row>
    <row r="105" s="14" customFormat="1">
      <c r="A105" s="14"/>
      <c r="B105" s="236"/>
      <c r="C105" s="237"/>
      <c r="D105" s="226" t="s">
        <v>127</v>
      </c>
      <c r="E105" s="238" t="s">
        <v>19</v>
      </c>
      <c r="F105" s="239" t="s">
        <v>150</v>
      </c>
      <c r="G105" s="237"/>
      <c r="H105" s="238" t="s">
        <v>19</v>
      </c>
      <c r="I105" s="240"/>
      <c r="J105" s="237"/>
      <c r="K105" s="237"/>
      <c r="L105" s="241"/>
      <c r="M105" s="242"/>
      <c r="N105" s="243"/>
      <c r="O105" s="243"/>
      <c r="P105" s="243"/>
      <c r="Q105" s="243"/>
      <c r="R105" s="243"/>
      <c r="S105" s="243"/>
      <c r="T105" s="24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5" t="s">
        <v>127</v>
      </c>
      <c r="AU105" s="245" t="s">
        <v>82</v>
      </c>
      <c r="AV105" s="14" t="s">
        <v>80</v>
      </c>
      <c r="AW105" s="14" t="s">
        <v>33</v>
      </c>
      <c r="AX105" s="14" t="s">
        <v>72</v>
      </c>
      <c r="AY105" s="245" t="s">
        <v>116</v>
      </c>
    </row>
    <row r="106" s="13" customFormat="1">
      <c r="A106" s="13"/>
      <c r="B106" s="224"/>
      <c r="C106" s="225"/>
      <c r="D106" s="226" t="s">
        <v>127</v>
      </c>
      <c r="E106" s="227" t="s">
        <v>19</v>
      </c>
      <c r="F106" s="228" t="s">
        <v>151</v>
      </c>
      <c r="G106" s="225"/>
      <c r="H106" s="229">
        <v>14.5</v>
      </c>
      <c r="I106" s="230"/>
      <c r="J106" s="225"/>
      <c r="K106" s="225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127</v>
      </c>
      <c r="AU106" s="235" t="s">
        <v>82</v>
      </c>
      <c r="AV106" s="13" t="s">
        <v>82</v>
      </c>
      <c r="AW106" s="13" t="s">
        <v>33</v>
      </c>
      <c r="AX106" s="13" t="s">
        <v>80</v>
      </c>
      <c r="AY106" s="235" t="s">
        <v>116</v>
      </c>
    </row>
    <row r="107" s="2" customFormat="1" ht="33" customHeight="1">
      <c r="A107" s="40"/>
      <c r="B107" s="41"/>
      <c r="C107" s="206" t="s">
        <v>152</v>
      </c>
      <c r="D107" s="206" t="s">
        <v>118</v>
      </c>
      <c r="E107" s="207" t="s">
        <v>153</v>
      </c>
      <c r="F107" s="208" t="s">
        <v>154</v>
      </c>
      <c r="G107" s="209" t="s">
        <v>121</v>
      </c>
      <c r="H107" s="210">
        <v>31</v>
      </c>
      <c r="I107" s="211"/>
      <c r="J107" s="212">
        <f>ROUND(I107*H107,2)</f>
        <v>0</v>
      </c>
      <c r="K107" s="208" t="s">
        <v>122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0.22</v>
      </c>
      <c r="T107" s="216">
        <f>S107*H107</f>
        <v>6.8200000000000003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123</v>
      </c>
      <c r="AT107" s="217" t="s">
        <v>118</v>
      </c>
      <c r="AU107" s="217" t="s">
        <v>82</v>
      </c>
      <c r="AY107" s="19" t="s">
        <v>116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123</v>
      </c>
      <c r="BM107" s="217" t="s">
        <v>155</v>
      </c>
    </row>
    <row r="108" s="2" customFormat="1">
      <c r="A108" s="40"/>
      <c r="B108" s="41"/>
      <c r="C108" s="42"/>
      <c r="D108" s="219" t="s">
        <v>125</v>
      </c>
      <c r="E108" s="42"/>
      <c r="F108" s="220" t="s">
        <v>156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125</v>
      </c>
      <c r="AU108" s="19" t="s">
        <v>82</v>
      </c>
    </row>
    <row r="109" s="14" customFormat="1">
      <c r="A109" s="14"/>
      <c r="B109" s="236"/>
      <c r="C109" s="237"/>
      <c r="D109" s="226" t="s">
        <v>127</v>
      </c>
      <c r="E109" s="238" t="s">
        <v>19</v>
      </c>
      <c r="F109" s="239" t="s">
        <v>157</v>
      </c>
      <c r="G109" s="237"/>
      <c r="H109" s="238" t="s">
        <v>19</v>
      </c>
      <c r="I109" s="240"/>
      <c r="J109" s="237"/>
      <c r="K109" s="237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127</v>
      </c>
      <c r="AU109" s="245" t="s">
        <v>82</v>
      </c>
      <c r="AV109" s="14" t="s">
        <v>80</v>
      </c>
      <c r="AW109" s="14" t="s">
        <v>33</v>
      </c>
      <c r="AX109" s="14" t="s">
        <v>72</v>
      </c>
      <c r="AY109" s="245" t="s">
        <v>116</v>
      </c>
    </row>
    <row r="110" s="13" customFormat="1">
      <c r="A110" s="13"/>
      <c r="B110" s="224"/>
      <c r="C110" s="225"/>
      <c r="D110" s="226" t="s">
        <v>127</v>
      </c>
      <c r="E110" s="227" t="s">
        <v>19</v>
      </c>
      <c r="F110" s="228" t="s">
        <v>158</v>
      </c>
      <c r="G110" s="225"/>
      <c r="H110" s="229">
        <v>31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127</v>
      </c>
      <c r="AU110" s="235" t="s">
        <v>82</v>
      </c>
      <c r="AV110" s="13" t="s">
        <v>82</v>
      </c>
      <c r="AW110" s="13" t="s">
        <v>33</v>
      </c>
      <c r="AX110" s="13" t="s">
        <v>80</v>
      </c>
      <c r="AY110" s="235" t="s">
        <v>116</v>
      </c>
    </row>
    <row r="111" s="2" customFormat="1" ht="24.15" customHeight="1">
      <c r="A111" s="40"/>
      <c r="B111" s="41"/>
      <c r="C111" s="206" t="s">
        <v>159</v>
      </c>
      <c r="D111" s="206" t="s">
        <v>118</v>
      </c>
      <c r="E111" s="207" t="s">
        <v>160</v>
      </c>
      <c r="F111" s="208" t="s">
        <v>161</v>
      </c>
      <c r="G111" s="209" t="s">
        <v>162</v>
      </c>
      <c r="H111" s="210">
        <v>66.5</v>
      </c>
      <c r="I111" s="211"/>
      <c r="J111" s="212">
        <f>ROUND(I111*H111,2)</f>
        <v>0</v>
      </c>
      <c r="K111" s="208" t="s">
        <v>122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0.20499999999999999</v>
      </c>
      <c r="T111" s="216">
        <f>S111*H111</f>
        <v>13.632499999999999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123</v>
      </c>
      <c r="AT111" s="217" t="s">
        <v>118</v>
      </c>
      <c r="AU111" s="217" t="s">
        <v>82</v>
      </c>
      <c r="AY111" s="19" t="s">
        <v>116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123</v>
      </c>
      <c r="BM111" s="217" t="s">
        <v>163</v>
      </c>
    </row>
    <row r="112" s="2" customFormat="1">
      <c r="A112" s="40"/>
      <c r="B112" s="41"/>
      <c r="C112" s="42"/>
      <c r="D112" s="219" t="s">
        <v>125</v>
      </c>
      <c r="E112" s="42"/>
      <c r="F112" s="220" t="s">
        <v>164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125</v>
      </c>
      <c r="AU112" s="19" t="s">
        <v>82</v>
      </c>
    </row>
    <row r="113" s="13" customFormat="1">
      <c r="A113" s="13"/>
      <c r="B113" s="224"/>
      <c r="C113" s="225"/>
      <c r="D113" s="226" t="s">
        <v>127</v>
      </c>
      <c r="E113" s="227" t="s">
        <v>19</v>
      </c>
      <c r="F113" s="228" t="s">
        <v>165</v>
      </c>
      <c r="G113" s="225"/>
      <c r="H113" s="229">
        <v>66.5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127</v>
      </c>
      <c r="AU113" s="235" t="s">
        <v>82</v>
      </c>
      <c r="AV113" s="13" t="s">
        <v>82</v>
      </c>
      <c r="AW113" s="13" t="s">
        <v>33</v>
      </c>
      <c r="AX113" s="13" t="s">
        <v>80</v>
      </c>
      <c r="AY113" s="235" t="s">
        <v>116</v>
      </c>
    </row>
    <row r="114" s="2" customFormat="1" ht="16.5" customHeight="1">
      <c r="A114" s="40"/>
      <c r="B114" s="41"/>
      <c r="C114" s="206" t="s">
        <v>166</v>
      </c>
      <c r="D114" s="206" t="s">
        <v>118</v>
      </c>
      <c r="E114" s="207" t="s">
        <v>167</v>
      </c>
      <c r="F114" s="208" t="s">
        <v>168</v>
      </c>
      <c r="G114" s="209" t="s">
        <v>121</v>
      </c>
      <c r="H114" s="210">
        <v>387</v>
      </c>
      <c r="I114" s="211"/>
      <c r="J114" s="212">
        <f>ROUND(I114*H114,2)</f>
        <v>0</v>
      </c>
      <c r="K114" s="208" t="s">
        <v>122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123</v>
      </c>
      <c r="AT114" s="217" t="s">
        <v>118</v>
      </c>
      <c r="AU114" s="217" t="s">
        <v>82</v>
      </c>
      <c r="AY114" s="19" t="s">
        <v>116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123</v>
      </c>
      <c r="BM114" s="217" t="s">
        <v>169</v>
      </c>
    </row>
    <row r="115" s="2" customFormat="1">
      <c r="A115" s="40"/>
      <c r="B115" s="41"/>
      <c r="C115" s="42"/>
      <c r="D115" s="219" t="s">
        <v>125</v>
      </c>
      <c r="E115" s="42"/>
      <c r="F115" s="220" t="s">
        <v>170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125</v>
      </c>
      <c r="AU115" s="19" t="s">
        <v>82</v>
      </c>
    </row>
    <row r="116" s="2" customFormat="1">
      <c r="A116" s="40"/>
      <c r="B116" s="41"/>
      <c r="C116" s="42"/>
      <c r="D116" s="226" t="s">
        <v>171</v>
      </c>
      <c r="E116" s="42"/>
      <c r="F116" s="246" t="s">
        <v>172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171</v>
      </c>
      <c r="AU116" s="19" t="s">
        <v>82</v>
      </c>
    </row>
    <row r="117" s="14" customFormat="1">
      <c r="A117" s="14"/>
      <c r="B117" s="236"/>
      <c r="C117" s="237"/>
      <c r="D117" s="226" t="s">
        <v>127</v>
      </c>
      <c r="E117" s="238" t="s">
        <v>19</v>
      </c>
      <c r="F117" s="239" t="s">
        <v>173</v>
      </c>
      <c r="G117" s="237"/>
      <c r="H117" s="238" t="s">
        <v>19</v>
      </c>
      <c r="I117" s="240"/>
      <c r="J117" s="237"/>
      <c r="K117" s="237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127</v>
      </c>
      <c r="AU117" s="245" t="s">
        <v>82</v>
      </c>
      <c r="AV117" s="14" t="s">
        <v>80</v>
      </c>
      <c r="AW117" s="14" t="s">
        <v>33</v>
      </c>
      <c r="AX117" s="14" t="s">
        <v>72</v>
      </c>
      <c r="AY117" s="245" t="s">
        <v>116</v>
      </c>
    </row>
    <row r="118" s="13" customFormat="1">
      <c r="A118" s="13"/>
      <c r="B118" s="224"/>
      <c r="C118" s="225"/>
      <c r="D118" s="226" t="s">
        <v>127</v>
      </c>
      <c r="E118" s="227" t="s">
        <v>19</v>
      </c>
      <c r="F118" s="228" t="s">
        <v>174</v>
      </c>
      <c r="G118" s="225"/>
      <c r="H118" s="229">
        <v>387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127</v>
      </c>
      <c r="AU118" s="235" t="s">
        <v>82</v>
      </c>
      <c r="AV118" s="13" t="s">
        <v>82</v>
      </c>
      <c r="AW118" s="13" t="s">
        <v>33</v>
      </c>
      <c r="AX118" s="13" t="s">
        <v>80</v>
      </c>
      <c r="AY118" s="235" t="s">
        <v>116</v>
      </c>
    </row>
    <row r="119" s="2" customFormat="1" ht="16.5" customHeight="1">
      <c r="A119" s="40"/>
      <c r="B119" s="41"/>
      <c r="C119" s="206" t="s">
        <v>175</v>
      </c>
      <c r="D119" s="206" t="s">
        <v>118</v>
      </c>
      <c r="E119" s="207" t="s">
        <v>176</v>
      </c>
      <c r="F119" s="208" t="s">
        <v>177</v>
      </c>
      <c r="G119" s="209" t="s">
        <v>178</v>
      </c>
      <c r="H119" s="210">
        <v>4.3499999999999996</v>
      </c>
      <c r="I119" s="211"/>
      <c r="J119" s="212">
        <f>ROUND(I119*H119,2)</f>
        <v>0</v>
      </c>
      <c r="K119" s="208" t="s">
        <v>122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123</v>
      </c>
      <c r="AT119" s="217" t="s">
        <v>118</v>
      </c>
      <c r="AU119" s="217" t="s">
        <v>82</v>
      </c>
      <c r="AY119" s="19" t="s">
        <v>116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123</v>
      </c>
      <c r="BM119" s="217" t="s">
        <v>179</v>
      </c>
    </row>
    <row r="120" s="2" customFormat="1">
      <c r="A120" s="40"/>
      <c r="B120" s="41"/>
      <c r="C120" s="42"/>
      <c r="D120" s="219" t="s">
        <v>125</v>
      </c>
      <c r="E120" s="42"/>
      <c r="F120" s="220" t="s">
        <v>180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125</v>
      </c>
      <c r="AU120" s="19" t="s">
        <v>82</v>
      </c>
    </row>
    <row r="121" s="14" customFormat="1">
      <c r="A121" s="14"/>
      <c r="B121" s="236"/>
      <c r="C121" s="237"/>
      <c r="D121" s="226" t="s">
        <v>127</v>
      </c>
      <c r="E121" s="238" t="s">
        <v>19</v>
      </c>
      <c r="F121" s="239" t="s">
        <v>181</v>
      </c>
      <c r="G121" s="237"/>
      <c r="H121" s="238" t="s">
        <v>19</v>
      </c>
      <c r="I121" s="240"/>
      <c r="J121" s="237"/>
      <c r="K121" s="237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127</v>
      </c>
      <c r="AU121" s="245" t="s">
        <v>82</v>
      </c>
      <c r="AV121" s="14" t="s">
        <v>80</v>
      </c>
      <c r="AW121" s="14" t="s">
        <v>33</v>
      </c>
      <c r="AX121" s="14" t="s">
        <v>72</v>
      </c>
      <c r="AY121" s="245" t="s">
        <v>116</v>
      </c>
    </row>
    <row r="122" s="13" customFormat="1">
      <c r="A122" s="13"/>
      <c r="B122" s="224"/>
      <c r="C122" s="225"/>
      <c r="D122" s="226" t="s">
        <v>127</v>
      </c>
      <c r="E122" s="227" t="s">
        <v>19</v>
      </c>
      <c r="F122" s="228" t="s">
        <v>182</v>
      </c>
      <c r="G122" s="225"/>
      <c r="H122" s="229">
        <v>4.3499999999999996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127</v>
      </c>
      <c r="AU122" s="235" t="s">
        <v>82</v>
      </c>
      <c r="AV122" s="13" t="s">
        <v>82</v>
      </c>
      <c r="AW122" s="13" t="s">
        <v>33</v>
      </c>
      <c r="AX122" s="13" t="s">
        <v>80</v>
      </c>
      <c r="AY122" s="235" t="s">
        <v>116</v>
      </c>
    </row>
    <row r="123" s="2" customFormat="1" ht="21.75" customHeight="1">
      <c r="A123" s="40"/>
      <c r="B123" s="41"/>
      <c r="C123" s="206" t="s">
        <v>183</v>
      </c>
      <c r="D123" s="206" t="s">
        <v>118</v>
      </c>
      <c r="E123" s="207" t="s">
        <v>184</v>
      </c>
      <c r="F123" s="208" t="s">
        <v>185</v>
      </c>
      <c r="G123" s="209" t="s">
        <v>178</v>
      </c>
      <c r="H123" s="210">
        <v>73.549999999999997</v>
      </c>
      <c r="I123" s="211"/>
      <c r="J123" s="212">
        <f>ROUND(I123*H123,2)</f>
        <v>0</v>
      </c>
      <c r="K123" s="208" t="s">
        <v>122</v>
      </c>
      <c r="L123" s="46"/>
      <c r="M123" s="213" t="s">
        <v>19</v>
      </c>
      <c r="N123" s="214" t="s">
        <v>43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123</v>
      </c>
      <c r="AT123" s="217" t="s">
        <v>118</v>
      </c>
      <c r="AU123" s="217" t="s">
        <v>82</v>
      </c>
      <c r="AY123" s="19" t="s">
        <v>116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80</v>
      </c>
      <c r="BK123" s="218">
        <f>ROUND(I123*H123,2)</f>
        <v>0</v>
      </c>
      <c r="BL123" s="19" t="s">
        <v>123</v>
      </c>
      <c r="BM123" s="217" t="s">
        <v>186</v>
      </c>
    </row>
    <row r="124" s="2" customFormat="1">
      <c r="A124" s="40"/>
      <c r="B124" s="41"/>
      <c r="C124" s="42"/>
      <c r="D124" s="219" t="s">
        <v>125</v>
      </c>
      <c r="E124" s="42"/>
      <c r="F124" s="220" t="s">
        <v>187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125</v>
      </c>
      <c r="AU124" s="19" t="s">
        <v>82</v>
      </c>
    </row>
    <row r="125" s="14" customFormat="1">
      <c r="A125" s="14"/>
      <c r="B125" s="236"/>
      <c r="C125" s="237"/>
      <c r="D125" s="226" t="s">
        <v>127</v>
      </c>
      <c r="E125" s="238" t="s">
        <v>19</v>
      </c>
      <c r="F125" s="239" t="s">
        <v>188</v>
      </c>
      <c r="G125" s="237"/>
      <c r="H125" s="238" t="s">
        <v>19</v>
      </c>
      <c r="I125" s="240"/>
      <c r="J125" s="237"/>
      <c r="K125" s="237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127</v>
      </c>
      <c r="AU125" s="245" t="s">
        <v>82</v>
      </c>
      <c r="AV125" s="14" t="s">
        <v>80</v>
      </c>
      <c r="AW125" s="14" t="s">
        <v>33</v>
      </c>
      <c r="AX125" s="14" t="s">
        <v>72</v>
      </c>
      <c r="AY125" s="245" t="s">
        <v>116</v>
      </c>
    </row>
    <row r="126" s="13" customFormat="1">
      <c r="A126" s="13"/>
      <c r="B126" s="224"/>
      <c r="C126" s="225"/>
      <c r="D126" s="226" t="s">
        <v>127</v>
      </c>
      <c r="E126" s="227" t="s">
        <v>19</v>
      </c>
      <c r="F126" s="228" t="s">
        <v>189</v>
      </c>
      <c r="G126" s="225"/>
      <c r="H126" s="229">
        <v>24.140000000000001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127</v>
      </c>
      <c r="AU126" s="235" t="s">
        <v>82</v>
      </c>
      <c r="AV126" s="13" t="s">
        <v>82</v>
      </c>
      <c r="AW126" s="13" t="s">
        <v>33</v>
      </c>
      <c r="AX126" s="13" t="s">
        <v>72</v>
      </c>
      <c r="AY126" s="235" t="s">
        <v>116</v>
      </c>
    </row>
    <row r="127" s="14" customFormat="1">
      <c r="A127" s="14"/>
      <c r="B127" s="236"/>
      <c r="C127" s="237"/>
      <c r="D127" s="226" t="s">
        <v>127</v>
      </c>
      <c r="E127" s="238" t="s">
        <v>19</v>
      </c>
      <c r="F127" s="239" t="s">
        <v>190</v>
      </c>
      <c r="G127" s="237"/>
      <c r="H127" s="238" t="s">
        <v>19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127</v>
      </c>
      <c r="AU127" s="245" t="s">
        <v>82</v>
      </c>
      <c r="AV127" s="14" t="s">
        <v>80</v>
      </c>
      <c r="AW127" s="14" t="s">
        <v>33</v>
      </c>
      <c r="AX127" s="14" t="s">
        <v>72</v>
      </c>
      <c r="AY127" s="245" t="s">
        <v>116</v>
      </c>
    </row>
    <row r="128" s="13" customFormat="1">
      <c r="A128" s="13"/>
      <c r="B128" s="224"/>
      <c r="C128" s="225"/>
      <c r="D128" s="226" t="s">
        <v>127</v>
      </c>
      <c r="E128" s="227" t="s">
        <v>19</v>
      </c>
      <c r="F128" s="228" t="s">
        <v>191</v>
      </c>
      <c r="G128" s="225"/>
      <c r="H128" s="229">
        <v>49.409999999999997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127</v>
      </c>
      <c r="AU128" s="235" t="s">
        <v>82</v>
      </c>
      <c r="AV128" s="13" t="s">
        <v>82</v>
      </c>
      <c r="AW128" s="13" t="s">
        <v>33</v>
      </c>
      <c r="AX128" s="13" t="s">
        <v>72</v>
      </c>
      <c r="AY128" s="235" t="s">
        <v>116</v>
      </c>
    </row>
    <row r="129" s="15" customFormat="1">
      <c r="A129" s="15"/>
      <c r="B129" s="247"/>
      <c r="C129" s="248"/>
      <c r="D129" s="226" t="s">
        <v>127</v>
      </c>
      <c r="E129" s="249" t="s">
        <v>19</v>
      </c>
      <c r="F129" s="250" t="s">
        <v>192</v>
      </c>
      <c r="G129" s="248"/>
      <c r="H129" s="251">
        <v>73.549999999999997</v>
      </c>
      <c r="I129" s="252"/>
      <c r="J129" s="248"/>
      <c r="K129" s="248"/>
      <c r="L129" s="253"/>
      <c r="M129" s="254"/>
      <c r="N129" s="255"/>
      <c r="O129" s="255"/>
      <c r="P129" s="255"/>
      <c r="Q129" s="255"/>
      <c r="R129" s="255"/>
      <c r="S129" s="255"/>
      <c r="T129" s="25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7" t="s">
        <v>127</v>
      </c>
      <c r="AU129" s="257" t="s">
        <v>82</v>
      </c>
      <c r="AV129" s="15" t="s">
        <v>123</v>
      </c>
      <c r="AW129" s="15" t="s">
        <v>33</v>
      </c>
      <c r="AX129" s="15" t="s">
        <v>80</v>
      </c>
      <c r="AY129" s="257" t="s">
        <v>116</v>
      </c>
    </row>
    <row r="130" s="2" customFormat="1" ht="21.75" customHeight="1">
      <c r="A130" s="40"/>
      <c r="B130" s="41"/>
      <c r="C130" s="206" t="s">
        <v>193</v>
      </c>
      <c r="D130" s="206" t="s">
        <v>118</v>
      </c>
      <c r="E130" s="207" t="s">
        <v>194</v>
      </c>
      <c r="F130" s="208" t="s">
        <v>195</v>
      </c>
      <c r="G130" s="209" t="s">
        <v>178</v>
      </c>
      <c r="H130" s="210">
        <v>54.899999999999999</v>
      </c>
      <c r="I130" s="211"/>
      <c r="J130" s="212">
        <f>ROUND(I130*H130,2)</f>
        <v>0</v>
      </c>
      <c r="K130" s="208" t="s">
        <v>122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123</v>
      </c>
      <c r="AT130" s="217" t="s">
        <v>118</v>
      </c>
      <c r="AU130" s="217" t="s">
        <v>82</v>
      </c>
      <c r="AY130" s="19" t="s">
        <v>116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ROUND(I130*H130,2)</f>
        <v>0</v>
      </c>
      <c r="BL130" s="19" t="s">
        <v>123</v>
      </c>
      <c r="BM130" s="217" t="s">
        <v>196</v>
      </c>
    </row>
    <row r="131" s="2" customFormat="1">
      <c r="A131" s="40"/>
      <c r="B131" s="41"/>
      <c r="C131" s="42"/>
      <c r="D131" s="219" t="s">
        <v>125</v>
      </c>
      <c r="E131" s="42"/>
      <c r="F131" s="220" t="s">
        <v>197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125</v>
      </c>
      <c r="AU131" s="19" t="s">
        <v>82</v>
      </c>
    </row>
    <row r="132" s="14" customFormat="1">
      <c r="A132" s="14"/>
      <c r="B132" s="236"/>
      <c r="C132" s="237"/>
      <c r="D132" s="226" t="s">
        <v>127</v>
      </c>
      <c r="E132" s="238" t="s">
        <v>19</v>
      </c>
      <c r="F132" s="239" t="s">
        <v>198</v>
      </c>
      <c r="G132" s="237"/>
      <c r="H132" s="238" t="s">
        <v>19</v>
      </c>
      <c r="I132" s="240"/>
      <c r="J132" s="237"/>
      <c r="K132" s="237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127</v>
      </c>
      <c r="AU132" s="245" t="s">
        <v>82</v>
      </c>
      <c r="AV132" s="14" t="s">
        <v>80</v>
      </c>
      <c r="AW132" s="14" t="s">
        <v>33</v>
      </c>
      <c r="AX132" s="14" t="s">
        <v>72</v>
      </c>
      <c r="AY132" s="245" t="s">
        <v>116</v>
      </c>
    </row>
    <row r="133" s="13" customFormat="1">
      <c r="A133" s="13"/>
      <c r="B133" s="224"/>
      <c r="C133" s="225"/>
      <c r="D133" s="226" t="s">
        <v>127</v>
      </c>
      <c r="E133" s="227" t="s">
        <v>19</v>
      </c>
      <c r="F133" s="228" t="s">
        <v>199</v>
      </c>
      <c r="G133" s="225"/>
      <c r="H133" s="229">
        <v>54.899999999999999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127</v>
      </c>
      <c r="AU133" s="235" t="s">
        <v>82</v>
      </c>
      <c r="AV133" s="13" t="s">
        <v>82</v>
      </c>
      <c r="AW133" s="13" t="s">
        <v>33</v>
      </c>
      <c r="AX133" s="13" t="s">
        <v>80</v>
      </c>
      <c r="AY133" s="235" t="s">
        <v>116</v>
      </c>
    </row>
    <row r="134" s="2" customFormat="1" ht="21.75" customHeight="1">
      <c r="A134" s="40"/>
      <c r="B134" s="41"/>
      <c r="C134" s="206" t="s">
        <v>8</v>
      </c>
      <c r="D134" s="206" t="s">
        <v>118</v>
      </c>
      <c r="E134" s="207" t="s">
        <v>200</v>
      </c>
      <c r="F134" s="208" t="s">
        <v>201</v>
      </c>
      <c r="G134" s="209" t="s">
        <v>178</v>
      </c>
      <c r="H134" s="210">
        <v>204</v>
      </c>
      <c r="I134" s="211"/>
      <c r="J134" s="212">
        <f>ROUND(I134*H134,2)</f>
        <v>0</v>
      </c>
      <c r="K134" s="208" t="s">
        <v>122</v>
      </c>
      <c r="L134" s="46"/>
      <c r="M134" s="213" t="s">
        <v>19</v>
      </c>
      <c r="N134" s="214" t="s">
        <v>43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123</v>
      </c>
      <c r="AT134" s="217" t="s">
        <v>118</v>
      </c>
      <c r="AU134" s="217" t="s">
        <v>82</v>
      </c>
      <c r="AY134" s="19" t="s">
        <v>116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80</v>
      </c>
      <c r="BK134" s="218">
        <f>ROUND(I134*H134,2)</f>
        <v>0</v>
      </c>
      <c r="BL134" s="19" t="s">
        <v>123</v>
      </c>
      <c r="BM134" s="217" t="s">
        <v>202</v>
      </c>
    </row>
    <row r="135" s="2" customFormat="1">
      <c r="A135" s="40"/>
      <c r="B135" s="41"/>
      <c r="C135" s="42"/>
      <c r="D135" s="219" t="s">
        <v>125</v>
      </c>
      <c r="E135" s="42"/>
      <c r="F135" s="220" t="s">
        <v>203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125</v>
      </c>
      <c r="AU135" s="19" t="s">
        <v>82</v>
      </c>
    </row>
    <row r="136" s="2" customFormat="1">
      <c r="A136" s="40"/>
      <c r="B136" s="41"/>
      <c r="C136" s="42"/>
      <c r="D136" s="226" t="s">
        <v>171</v>
      </c>
      <c r="E136" s="42"/>
      <c r="F136" s="246" t="s">
        <v>204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171</v>
      </c>
      <c r="AU136" s="19" t="s">
        <v>82</v>
      </c>
    </row>
    <row r="137" s="14" customFormat="1">
      <c r="A137" s="14"/>
      <c r="B137" s="236"/>
      <c r="C137" s="237"/>
      <c r="D137" s="226" t="s">
        <v>127</v>
      </c>
      <c r="E137" s="238" t="s">
        <v>19</v>
      </c>
      <c r="F137" s="239" t="s">
        <v>205</v>
      </c>
      <c r="G137" s="237"/>
      <c r="H137" s="238" t="s">
        <v>19</v>
      </c>
      <c r="I137" s="240"/>
      <c r="J137" s="237"/>
      <c r="K137" s="237"/>
      <c r="L137" s="241"/>
      <c r="M137" s="242"/>
      <c r="N137" s="243"/>
      <c r="O137" s="243"/>
      <c r="P137" s="243"/>
      <c r="Q137" s="243"/>
      <c r="R137" s="243"/>
      <c r="S137" s="243"/>
      <c r="T137" s="24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5" t="s">
        <v>127</v>
      </c>
      <c r="AU137" s="245" t="s">
        <v>82</v>
      </c>
      <c r="AV137" s="14" t="s">
        <v>80</v>
      </c>
      <c r="AW137" s="14" t="s">
        <v>33</v>
      </c>
      <c r="AX137" s="14" t="s">
        <v>72</v>
      </c>
      <c r="AY137" s="245" t="s">
        <v>116</v>
      </c>
    </row>
    <row r="138" s="13" customFormat="1">
      <c r="A138" s="13"/>
      <c r="B138" s="224"/>
      <c r="C138" s="225"/>
      <c r="D138" s="226" t="s">
        <v>127</v>
      </c>
      <c r="E138" s="227" t="s">
        <v>19</v>
      </c>
      <c r="F138" s="228" t="s">
        <v>206</v>
      </c>
      <c r="G138" s="225"/>
      <c r="H138" s="229">
        <v>204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127</v>
      </c>
      <c r="AU138" s="235" t="s">
        <v>82</v>
      </c>
      <c r="AV138" s="13" t="s">
        <v>82</v>
      </c>
      <c r="AW138" s="13" t="s">
        <v>33</v>
      </c>
      <c r="AX138" s="13" t="s">
        <v>80</v>
      </c>
      <c r="AY138" s="235" t="s">
        <v>116</v>
      </c>
    </row>
    <row r="139" s="2" customFormat="1" ht="21.75" customHeight="1">
      <c r="A139" s="40"/>
      <c r="B139" s="41"/>
      <c r="C139" s="206" t="s">
        <v>207</v>
      </c>
      <c r="D139" s="206" t="s">
        <v>118</v>
      </c>
      <c r="E139" s="207" t="s">
        <v>200</v>
      </c>
      <c r="F139" s="208" t="s">
        <v>201</v>
      </c>
      <c r="G139" s="209" t="s">
        <v>178</v>
      </c>
      <c r="H139" s="210">
        <v>228.80000000000001</v>
      </c>
      <c r="I139" s="211"/>
      <c r="J139" s="212">
        <f>ROUND(I139*H139,2)</f>
        <v>0</v>
      </c>
      <c r="K139" s="208" t="s">
        <v>122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123</v>
      </c>
      <c r="AT139" s="217" t="s">
        <v>118</v>
      </c>
      <c r="AU139" s="217" t="s">
        <v>82</v>
      </c>
      <c r="AY139" s="19" t="s">
        <v>116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123</v>
      </c>
      <c r="BM139" s="217" t="s">
        <v>208</v>
      </c>
    </row>
    <row r="140" s="2" customFormat="1">
      <c r="A140" s="40"/>
      <c r="B140" s="41"/>
      <c r="C140" s="42"/>
      <c r="D140" s="219" t="s">
        <v>125</v>
      </c>
      <c r="E140" s="42"/>
      <c r="F140" s="220" t="s">
        <v>203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125</v>
      </c>
      <c r="AU140" s="19" t="s">
        <v>82</v>
      </c>
    </row>
    <row r="141" s="14" customFormat="1">
      <c r="A141" s="14"/>
      <c r="B141" s="236"/>
      <c r="C141" s="237"/>
      <c r="D141" s="226" t="s">
        <v>127</v>
      </c>
      <c r="E141" s="238" t="s">
        <v>19</v>
      </c>
      <c r="F141" s="239" t="s">
        <v>198</v>
      </c>
      <c r="G141" s="237"/>
      <c r="H141" s="238" t="s">
        <v>19</v>
      </c>
      <c r="I141" s="240"/>
      <c r="J141" s="237"/>
      <c r="K141" s="237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127</v>
      </c>
      <c r="AU141" s="245" t="s">
        <v>82</v>
      </c>
      <c r="AV141" s="14" t="s">
        <v>80</v>
      </c>
      <c r="AW141" s="14" t="s">
        <v>33</v>
      </c>
      <c r="AX141" s="14" t="s">
        <v>72</v>
      </c>
      <c r="AY141" s="245" t="s">
        <v>116</v>
      </c>
    </row>
    <row r="142" s="13" customFormat="1">
      <c r="A142" s="13"/>
      <c r="B142" s="224"/>
      <c r="C142" s="225"/>
      <c r="D142" s="226" t="s">
        <v>127</v>
      </c>
      <c r="E142" s="227" t="s">
        <v>19</v>
      </c>
      <c r="F142" s="228" t="s">
        <v>209</v>
      </c>
      <c r="G142" s="225"/>
      <c r="H142" s="229">
        <v>228.80000000000001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127</v>
      </c>
      <c r="AU142" s="235" t="s">
        <v>82</v>
      </c>
      <c r="AV142" s="13" t="s">
        <v>82</v>
      </c>
      <c r="AW142" s="13" t="s">
        <v>33</v>
      </c>
      <c r="AX142" s="13" t="s">
        <v>80</v>
      </c>
      <c r="AY142" s="235" t="s">
        <v>116</v>
      </c>
    </row>
    <row r="143" s="2" customFormat="1" ht="24.15" customHeight="1">
      <c r="A143" s="40"/>
      <c r="B143" s="41"/>
      <c r="C143" s="206" t="s">
        <v>210</v>
      </c>
      <c r="D143" s="206" t="s">
        <v>118</v>
      </c>
      <c r="E143" s="207" t="s">
        <v>211</v>
      </c>
      <c r="F143" s="208" t="s">
        <v>212</v>
      </c>
      <c r="G143" s="209" t="s">
        <v>178</v>
      </c>
      <c r="H143" s="210">
        <v>1.44</v>
      </c>
      <c r="I143" s="211"/>
      <c r="J143" s="212">
        <f>ROUND(I143*H143,2)</f>
        <v>0</v>
      </c>
      <c r="K143" s="208" t="s">
        <v>122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123</v>
      </c>
      <c r="AT143" s="217" t="s">
        <v>118</v>
      </c>
      <c r="AU143" s="217" t="s">
        <v>82</v>
      </c>
      <c r="AY143" s="19" t="s">
        <v>116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123</v>
      </c>
      <c r="BM143" s="217" t="s">
        <v>213</v>
      </c>
    </row>
    <row r="144" s="2" customFormat="1">
      <c r="A144" s="40"/>
      <c r="B144" s="41"/>
      <c r="C144" s="42"/>
      <c r="D144" s="219" t="s">
        <v>125</v>
      </c>
      <c r="E144" s="42"/>
      <c r="F144" s="220" t="s">
        <v>214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125</v>
      </c>
      <c r="AU144" s="19" t="s">
        <v>82</v>
      </c>
    </row>
    <row r="145" s="14" customFormat="1">
      <c r="A145" s="14"/>
      <c r="B145" s="236"/>
      <c r="C145" s="237"/>
      <c r="D145" s="226" t="s">
        <v>127</v>
      </c>
      <c r="E145" s="238" t="s">
        <v>19</v>
      </c>
      <c r="F145" s="239" t="s">
        <v>215</v>
      </c>
      <c r="G145" s="237"/>
      <c r="H145" s="238" t="s">
        <v>19</v>
      </c>
      <c r="I145" s="240"/>
      <c r="J145" s="237"/>
      <c r="K145" s="237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127</v>
      </c>
      <c r="AU145" s="245" t="s">
        <v>82</v>
      </c>
      <c r="AV145" s="14" t="s">
        <v>80</v>
      </c>
      <c r="AW145" s="14" t="s">
        <v>33</v>
      </c>
      <c r="AX145" s="14" t="s">
        <v>72</v>
      </c>
      <c r="AY145" s="245" t="s">
        <v>116</v>
      </c>
    </row>
    <row r="146" s="13" customFormat="1">
      <c r="A146" s="13"/>
      <c r="B146" s="224"/>
      <c r="C146" s="225"/>
      <c r="D146" s="226" t="s">
        <v>127</v>
      </c>
      <c r="E146" s="227" t="s">
        <v>19</v>
      </c>
      <c r="F146" s="228" t="s">
        <v>216</v>
      </c>
      <c r="G146" s="225"/>
      <c r="H146" s="229">
        <v>1.44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127</v>
      </c>
      <c r="AU146" s="235" t="s">
        <v>82</v>
      </c>
      <c r="AV146" s="13" t="s">
        <v>82</v>
      </c>
      <c r="AW146" s="13" t="s">
        <v>33</v>
      </c>
      <c r="AX146" s="13" t="s">
        <v>80</v>
      </c>
      <c r="AY146" s="235" t="s">
        <v>116</v>
      </c>
    </row>
    <row r="147" s="2" customFormat="1" ht="24.15" customHeight="1">
      <c r="A147" s="40"/>
      <c r="B147" s="41"/>
      <c r="C147" s="206" t="s">
        <v>217</v>
      </c>
      <c r="D147" s="206" t="s">
        <v>118</v>
      </c>
      <c r="E147" s="207" t="s">
        <v>218</v>
      </c>
      <c r="F147" s="208" t="s">
        <v>219</v>
      </c>
      <c r="G147" s="209" t="s">
        <v>178</v>
      </c>
      <c r="H147" s="210">
        <v>5.04</v>
      </c>
      <c r="I147" s="211"/>
      <c r="J147" s="212">
        <f>ROUND(I147*H147,2)</f>
        <v>0</v>
      </c>
      <c r="K147" s="208" t="s">
        <v>122</v>
      </c>
      <c r="L147" s="46"/>
      <c r="M147" s="213" t="s">
        <v>19</v>
      </c>
      <c r="N147" s="214" t="s">
        <v>43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123</v>
      </c>
      <c r="AT147" s="217" t="s">
        <v>118</v>
      </c>
      <c r="AU147" s="217" t="s">
        <v>82</v>
      </c>
      <c r="AY147" s="19" t="s">
        <v>116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80</v>
      </c>
      <c r="BK147" s="218">
        <f>ROUND(I147*H147,2)</f>
        <v>0</v>
      </c>
      <c r="BL147" s="19" t="s">
        <v>123</v>
      </c>
      <c r="BM147" s="217" t="s">
        <v>220</v>
      </c>
    </row>
    <row r="148" s="2" customFormat="1">
      <c r="A148" s="40"/>
      <c r="B148" s="41"/>
      <c r="C148" s="42"/>
      <c r="D148" s="219" t="s">
        <v>125</v>
      </c>
      <c r="E148" s="42"/>
      <c r="F148" s="220" t="s">
        <v>221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125</v>
      </c>
      <c r="AU148" s="19" t="s">
        <v>82</v>
      </c>
    </row>
    <row r="149" s="14" customFormat="1">
      <c r="A149" s="14"/>
      <c r="B149" s="236"/>
      <c r="C149" s="237"/>
      <c r="D149" s="226" t="s">
        <v>127</v>
      </c>
      <c r="E149" s="238" t="s">
        <v>19</v>
      </c>
      <c r="F149" s="239" t="s">
        <v>222</v>
      </c>
      <c r="G149" s="237"/>
      <c r="H149" s="238" t="s">
        <v>19</v>
      </c>
      <c r="I149" s="240"/>
      <c r="J149" s="237"/>
      <c r="K149" s="237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127</v>
      </c>
      <c r="AU149" s="245" t="s">
        <v>82</v>
      </c>
      <c r="AV149" s="14" t="s">
        <v>80</v>
      </c>
      <c r="AW149" s="14" t="s">
        <v>33</v>
      </c>
      <c r="AX149" s="14" t="s">
        <v>72</v>
      </c>
      <c r="AY149" s="245" t="s">
        <v>116</v>
      </c>
    </row>
    <row r="150" s="13" customFormat="1">
      <c r="A150" s="13"/>
      <c r="B150" s="224"/>
      <c r="C150" s="225"/>
      <c r="D150" s="226" t="s">
        <v>127</v>
      </c>
      <c r="E150" s="227" t="s">
        <v>19</v>
      </c>
      <c r="F150" s="228" t="s">
        <v>223</v>
      </c>
      <c r="G150" s="225"/>
      <c r="H150" s="229">
        <v>5.04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127</v>
      </c>
      <c r="AU150" s="235" t="s">
        <v>82</v>
      </c>
      <c r="AV150" s="13" t="s">
        <v>82</v>
      </c>
      <c r="AW150" s="13" t="s">
        <v>33</v>
      </c>
      <c r="AX150" s="13" t="s">
        <v>80</v>
      </c>
      <c r="AY150" s="235" t="s">
        <v>116</v>
      </c>
    </row>
    <row r="151" s="2" customFormat="1" ht="24.15" customHeight="1">
      <c r="A151" s="40"/>
      <c r="B151" s="41"/>
      <c r="C151" s="206" t="s">
        <v>224</v>
      </c>
      <c r="D151" s="206" t="s">
        <v>118</v>
      </c>
      <c r="E151" s="207" t="s">
        <v>225</v>
      </c>
      <c r="F151" s="208" t="s">
        <v>226</v>
      </c>
      <c r="G151" s="209" t="s">
        <v>178</v>
      </c>
      <c r="H151" s="210">
        <v>32.435000000000002</v>
      </c>
      <c r="I151" s="211"/>
      <c r="J151" s="212">
        <f>ROUND(I151*H151,2)</f>
        <v>0</v>
      </c>
      <c r="K151" s="208" t="s">
        <v>122</v>
      </c>
      <c r="L151" s="46"/>
      <c r="M151" s="213" t="s">
        <v>19</v>
      </c>
      <c r="N151" s="214" t="s">
        <v>43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123</v>
      </c>
      <c r="AT151" s="217" t="s">
        <v>118</v>
      </c>
      <c r="AU151" s="217" t="s">
        <v>82</v>
      </c>
      <c r="AY151" s="19" t="s">
        <v>116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80</v>
      </c>
      <c r="BK151" s="218">
        <f>ROUND(I151*H151,2)</f>
        <v>0</v>
      </c>
      <c r="BL151" s="19" t="s">
        <v>123</v>
      </c>
      <c r="BM151" s="217" t="s">
        <v>227</v>
      </c>
    </row>
    <row r="152" s="2" customFormat="1">
      <c r="A152" s="40"/>
      <c r="B152" s="41"/>
      <c r="C152" s="42"/>
      <c r="D152" s="219" t="s">
        <v>125</v>
      </c>
      <c r="E152" s="42"/>
      <c r="F152" s="220" t="s">
        <v>228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125</v>
      </c>
      <c r="AU152" s="19" t="s">
        <v>82</v>
      </c>
    </row>
    <row r="153" s="14" customFormat="1">
      <c r="A153" s="14"/>
      <c r="B153" s="236"/>
      <c r="C153" s="237"/>
      <c r="D153" s="226" t="s">
        <v>127</v>
      </c>
      <c r="E153" s="238" t="s">
        <v>19</v>
      </c>
      <c r="F153" s="239" t="s">
        <v>229</v>
      </c>
      <c r="G153" s="237"/>
      <c r="H153" s="238" t="s">
        <v>19</v>
      </c>
      <c r="I153" s="240"/>
      <c r="J153" s="237"/>
      <c r="K153" s="237"/>
      <c r="L153" s="241"/>
      <c r="M153" s="242"/>
      <c r="N153" s="243"/>
      <c r="O153" s="243"/>
      <c r="P153" s="243"/>
      <c r="Q153" s="243"/>
      <c r="R153" s="243"/>
      <c r="S153" s="243"/>
      <c r="T153" s="24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5" t="s">
        <v>127</v>
      </c>
      <c r="AU153" s="245" t="s">
        <v>82</v>
      </c>
      <c r="AV153" s="14" t="s">
        <v>80</v>
      </c>
      <c r="AW153" s="14" t="s">
        <v>33</v>
      </c>
      <c r="AX153" s="14" t="s">
        <v>72</v>
      </c>
      <c r="AY153" s="245" t="s">
        <v>116</v>
      </c>
    </row>
    <row r="154" s="13" customFormat="1">
      <c r="A154" s="13"/>
      <c r="B154" s="224"/>
      <c r="C154" s="225"/>
      <c r="D154" s="226" t="s">
        <v>127</v>
      </c>
      <c r="E154" s="227" t="s">
        <v>19</v>
      </c>
      <c r="F154" s="228" t="s">
        <v>230</v>
      </c>
      <c r="G154" s="225"/>
      <c r="H154" s="229">
        <v>21.239999999999998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127</v>
      </c>
      <c r="AU154" s="235" t="s">
        <v>82</v>
      </c>
      <c r="AV154" s="13" t="s">
        <v>82</v>
      </c>
      <c r="AW154" s="13" t="s">
        <v>33</v>
      </c>
      <c r="AX154" s="13" t="s">
        <v>72</v>
      </c>
      <c r="AY154" s="235" t="s">
        <v>116</v>
      </c>
    </row>
    <row r="155" s="14" customFormat="1">
      <c r="A155" s="14"/>
      <c r="B155" s="236"/>
      <c r="C155" s="237"/>
      <c r="D155" s="226" t="s">
        <v>127</v>
      </c>
      <c r="E155" s="238" t="s">
        <v>19</v>
      </c>
      <c r="F155" s="239" t="s">
        <v>231</v>
      </c>
      <c r="G155" s="237"/>
      <c r="H155" s="238" t="s">
        <v>19</v>
      </c>
      <c r="I155" s="240"/>
      <c r="J155" s="237"/>
      <c r="K155" s="237"/>
      <c r="L155" s="241"/>
      <c r="M155" s="242"/>
      <c r="N155" s="243"/>
      <c r="O155" s="243"/>
      <c r="P155" s="243"/>
      <c r="Q155" s="243"/>
      <c r="R155" s="243"/>
      <c r="S155" s="243"/>
      <c r="T155" s="24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5" t="s">
        <v>127</v>
      </c>
      <c r="AU155" s="245" t="s">
        <v>82</v>
      </c>
      <c r="AV155" s="14" t="s">
        <v>80</v>
      </c>
      <c r="AW155" s="14" t="s">
        <v>33</v>
      </c>
      <c r="AX155" s="14" t="s">
        <v>72</v>
      </c>
      <c r="AY155" s="245" t="s">
        <v>116</v>
      </c>
    </row>
    <row r="156" s="13" customFormat="1">
      <c r="A156" s="13"/>
      <c r="B156" s="224"/>
      <c r="C156" s="225"/>
      <c r="D156" s="226" t="s">
        <v>127</v>
      </c>
      <c r="E156" s="227" t="s">
        <v>19</v>
      </c>
      <c r="F156" s="228" t="s">
        <v>232</v>
      </c>
      <c r="G156" s="225"/>
      <c r="H156" s="229">
        <v>0.94499999999999995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127</v>
      </c>
      <c r="AU156" s="235" t="s">
        <v>82</v>
      </c>
      <c r="AV156" s="13" t="s">
        <v>82</v>
      </c>
      <c r="AW156" s="13" t="s">
        <v>33</v>
      </c>
      <c r="AX156" s="13" t="s">
        <v>72</v>
      </c>
      <c r="AY156" s="235" t="s">
        <v>116</v>
      </c>
    </row>
    <row r="157" s="14" customFormat="1">
      <c r="A157" s="14"/>
      <c r="B157" s="236"/>
      <c r="C157" s="237"/>
      <c r="D157" s="226" t="s">
        <v>127</v>
      </c>
      <c r="E157" s="238" t="s">
        <v>19</v>
      </c>
      <c r="F157" s="239" t="s">
        <v>233</v>
      </c>
      <c r="G157" s="237"/>
      <c r="H157" s="238" t="s">
        <v>19</v>
      </c>
      <c r="I157" s="240"/>
      <c r="J157" s="237"/>
      <c r="K157" s="237"/>
      <c r="L157" s="241"/>
      <c r="M157" s="242"/>
      <c r="N157" s="243"/>
      <c r="O157" s="243"/>
      <c r="P157" s="243"/>
      <c r="Q157" s="243"/>
      <c r="R157" s="243"/>
      <c r="S157" s="243"/>
      <c r="T157" s="24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127</v>
      </c>
      <c r="AU157" s="245" t="s">
        <v>82</v>
      </c>
      <c r="AV157" s="14" t="s">
        <v>80</v>
      </c>
      <c r="AW157" s="14" t="s">
        <v>33</v>
      </c>
      <c r="AX157" s="14" t="s">
        <v>72</v>
      </c>
      <c r="AY157" s="245" t="s">
        <v>116</v>
      </c>
    </row>
    <row r="158" s="13" customFormat="1">
      <c r="A158" s="13"/>
      <c r="B158" s="224"/>
      <c r="C158" s="225"/>
      <c r="D158" s="226" t="s">
        <v>127</v>
      </c>
      <c r="E158" s="227" t="s">
        <v>19</v>
      </c>
      <c r="F158" s="228" t="s">
        <v>234</v>
      </c>
      <c r="G158" s="225"/>
      <c r="H158" s="229">
        <v>5.7000000000000002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127</v>
      </c>
      <c r="AU158" s="235" t="s">
        <v>82</v>
      </c>
      <c r="AV158" s="13" t="s">
        <v>82</v>
      </c>
      <c r="AW158" s="13" t="s">
        <v>33</v>
      </c>
      <c r="AX158" s="13" t="s">
        <v>72</v>
      </c>
      <c r="AY158" s="235" t="s">
        <v>116</v>
      </c>
    </row>
    <row r="159" s="14" customFormat="1">
      <c r="A159" s="14"/>
      <c r="B159" s="236"/>
      <c r="C159" s="237"/>
      <c r="D159" s="226" t="s">
        <v>127</v>
      </c>
      <c r="E159" s="238" t="s">
        <v>19</v>
      </c>
      <c r="F159" s="239" t="s">
        <v>235</v>
      </c>
      <c r="G159" s="237"/>
      <c r="H159" s="238" t="s">
        <v>19</v>
      </c>
      <c r="I159" s="240"/>
      <c r="J159" s="237"/>
      <c r="K159" s="237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127</v>
      </c>
      <c r="AU159" s="245" t="s">
        <v>82</v>
      </c>
      <c r="AV159" s="14" t="s">
        <v>80</v>
      </c>
      <c r="AW159" s="14" t="s">
        <v>33</v>
      </c>
      <c r="AX159" s="14" t="s">
        <v>72</v>
      </c>
      <c r="AY159" s="245" t="s">
        <v>116</v>
      </c>
    </row>
    <row r="160" s="13" customFormat="1">
      <c r="A160" s="13"/>
      <c r="B160" s="224"/>
      <c r="C160" s="225"/>
      <c r="D160" s="226" t="s">
        <v>127</v>
      </c>
      <c r="E160" s="227" t="s">
        <v>19</v>
      </c>
      <c r="F160" s="228" t="s">
        <v>236</v>
      </c>
      <c r="G160" s="225"/>
      <c r="H160" s="229">
        <v>4.5499999999999998</v>
      </c>
      <c r="I160" s="230"/>
      <c r="J160" s="225"/>
      <c r="K160" s="225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127</v>
      </c>
      <c r="AU160" s="235" t="s">
        <v>82</v>
      </c>
      <c r="AV160" s="13" t="s">
        <v>82</v>
      </c>
      <c r="AW160" s="13" t="s">
        <v>33</v>
      </c>
      <c r="AX160" s="13" t="s">
        <v>72</v>
      </c>
      <c r="AY160" s="235" t="s">
        <v>116</v>
      </c>
    </row>
    <row r="161" s="15" customFormat="1">
      <c r="A161" s="15"/>
      <c r="B161" s="247"/>
      <c r="C161" s="248"/>
      <c r="D161" s="226" t="s">
        <v>127</v>
      </c>
      <c r="E161" s="249" t="s">
        <v>19</v>
      </c>
      <c r="F161" s="250" t="s">
        <v>192</v>
      </c>
      <c r="G161" s="248"/>
      <c r="H161" s="251">
        <v>32.435000000000002</v>
      </c>
      <c r="I161" s="252"/>
      <c r="J161" s="248"/>
      <c r="K161" s="248"/>
      <c r="L161" s="253"/>
      <c r="M161" s="254"/>
      <c r="N161" s="255"/>
      <c r="O161" s="255"/>
      <c r="P161" s="255"/>
      <c r="Q161" s="255"/>
      <c r="R161" s="255"/>
      <c r="S161" s="255"/>
      <c r="T161" s="25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7" t="s">
        <v>127</v>
      </c>
      <c r="AU161" s="257" t="s">
        <v>82</v>
      </c>
      <c r="AV161" s="15" t="s">
        <v>123</v>
      </c>
      <c r="AW161" s="15" t="s">
        <v>33</v>
      </c>
      <c r="AX161" s="15" t="s">
        <v>80</v>
      </c>
      <c r="AY161" s="257" t="s">
        <v>116</v>
      </c>
    </row>
    <row r="162" s="2" customFormat="1" ht="24.15" customHeight="1">
      <c r="A162" s="40"/>
      <c r="B162" s="41"/>
      <c r="C162" s="206" t="s">
        <v>237</v>
      </c>
      <c r="D162" s="206" t="s">
        <v>118</v>
      </c>
      <c r="E162" s="207" t="s">
        <v>238</v>
      </c>
      <c r="F162" s="208" t="s">
        <v>239</v>
      </c>
      <c r="G162" s="209" t="s">
        <v>121</v>
      </c>
      <c r="H162" s="210">
        <v>92</v>
      </c>
      <c r="I162" s="211"/>
      <c r="J162" s="212">
        <f>ROUND(I162*H162,2)</f>
        <v>0</v>
      </c>
      <c r="K162" s="208" t="s">
        <v>122</v>
      </c>
      <c r="L162" s="46"/>
      <c r="M162" s="213" t="s">
        <v>19</v>
      </c>
      <c r="N162" s="214" t="s">
        <v>43</v>
      </c>
      <c r="O162" s="86"/>
      <c r="P162" s="215">
        <f>O162*H162</f>
        <v>0</v>
      </c>
      <c r="Q162" s="215">
        <v>0.00013999999999999999</v>
      </c>
      <c r="R162" s="215">
        <f>Q162*H162</f>
        <v>0.012879999999999999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123</v>
      </c>
      <c r="AT162" s="217" t="s">
        <v>118</v>
      </c>
      <c r="AU162" s="217" t="s">
        <v>82</v>
      </c>
      <c r="AY162" s="19" t="s">
        <v>116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80</v>
      </c>
      <c r="BK162" s="218">
        <f>ROUND(I162*H162,2)</f>
        <v>0</v>
      </c>
      <c r="BL162" s="19" t="s">
        <v>123</v>
      </c>
      <c r="BM162" s="217" t="s">
        <v>240</v>
      </c>
    </row>
    <row r="163" s="2" customFormat="1">
      <c r="A163" s="40"/>
      <c r="B163" s="41"/>
      <c r="C163" s="42"/>
      <c r="D163" s="219" t="s">
        <v>125</v>
      </c>
      <c r="E163" s="42"/>
      <c r="F163" s="220" t="s">
        <v>241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125</v>
      </c>
      <c r="AU163" s="19" t="s">
        <v>82</v>
      </c>
    </row>
    <row r="164" s="13" customFormat="1">
      <c r="A164" s="13"/>
      <c r="B164" s="224"/>
      <c r="C164" s="225"/>
      <c r="D164" s="226" t="s">
        <v>127</v>
      </c>
      <c r="E164" s="227" t="s">
        <v>19</v>
      </c>
      <c r="F164" s="228" t="s">
        <v>242</v>
      </c>
      <c r="G164" s="225"/>
      <c r="H164" s="229">
        <v>92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127</v>
      </c>
      <c r="AU164" s="235" t="s">
        <v>82</v>
      </c>
      <c r="AV164" s="13" t="s">
        <v>82</v>
      </c>
      <c r="AW164" s="13" t="s">
        <v>33</v>
      </c>
      <c r="AX164" s="13" t="s">
        <v>80</v>
      </c>
      <c r="AY164" s="235" t="s">
        <v>116</v>
      </c>
    </row>
    <row r="165" s="2" customFormat="1" ht="16.5" customHeight="1">
      <c r="A165" s="40"/>
      <c r="B165" s="41"/>
      <c r="C165" s="258" t="s">
        <v>243</v>
      </c>
      <c r="D165" s="258" t="s">
        <v>244</v>
      </c>
      <c r="E165" s="259" t="s">
        <v>245</v>
      </c>
      <c r="F165" s="260" t="s">
        <v>246</v>
      </c>
      <c r="G165" s="261" t="s">
        <v>121</v>
      </c>
      <c r="H165" s="262">
        <v>93.840000000000003</v>
      </c>
      <c r="I165" s="263"/>
      <c r="J165" s="264">
        <f>ROUND(I165*H165,2)</f>
        <v>0</v>
      </c>
      <c r="K165" s="260" t="s">
        <v>19</v>
      </c>
      <c r="L165" s="265"/>
      <c r="M165" s="266" t="s">
        <v>19</v>
      </c>
      <c r="N165" s="267" t="s">
        <v>43</v>
      </c>
      <c r="O165" s="86"/>
      <c r="P165" s="215">
        <f>O165*H165</f>
        <v>0</v>
      </c>
      <c r="Q165" s="215">
        <v>0.00069999999999999999</v>
      </c>
      <c r="R165" s="215">
        <f>Q165*H165</f>
        <v>0.065687999999999996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166</v>
      </c>
      <c r="AT165" s="217" t="s">
        <v>244</v>
      </c>
      <c r="AU165" s="217" t="s">
        <v>82</v>
      </c>
      <c r="AY165" s="19" t="s">
        <v>116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80</v>
      </c>
      <c r="BK165" s="218">
        <f>ROUND(I165*H165,2)</f>
        <v>0</v>
      </c>
      <c r="BL165" s="19" t="s">
        <v>123</v>
      </c>
      <c r="BM165" s="217" t="s">
        <v>247</v>
      </c>
    </row>
    <row r="166" s="13" customFormat="1">
      <c r="A166" s="13"/>
      <c r="B166" s="224"/>
      <c r="C166" s="225"/>
      <c r="D166" s="226" t="s">
        <v>127</v>
      </c>
      <c r="E166" s="225"/>
      <c r="F166" s="228" t="s">
        <v>248</v>
      </c>
      <c r="G166" s="225"/>
      <c r="H166" s="229">
        <v>93.840000000000003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127</v>
      </c>
      <c r="AU166" s="235" t="s">
        <v>82</v>
      </c>
      <c r="AV166" s="13" t="s">
        <v>82</v>
      </c>
      <c r="AW166" s="13" t="s">
        <v>4</v>
      </c>
      <c r="AX166" s="13" t="s">
        <v>80</v>
      </c>
      <c r="AY166" s="235" t="s">
        <v>116</v>
      </c>
    </row>
    <row r="167" s="2" customFormat="1" ht="37.8" customHeight="1">
      <c r="A167" s="40"/>
      <c r="B167" s="41"/>
      <c r="C167" s="206" t="s">
        <v>249</v>
      </c>
      <c r="D167" s="206" t="s">
        <v>118</v>
      </c>
      <c r="E167" s="207" t="s">
        <v>250</v>
      </c>
      <c r="F167" s="208" t="s">
        <v>251</v>
      </c>
      <c r="G167" s="209" t="s">
        <v>178</v>
      </c>
      <c r="H167" s="210">
        <v>112.5</v>
      </c>
      <c r="I167" s="211"/>
      <c r="J167" s="212">
        <f>ROUND(I167*H167,2)</f>
        <v>0</v>
      </c>
      <c r="K167" s="208" t="s">
        <v>122</v>
      </c>
      <c r="L167" s="46"/>
      <c r="M167" s="213" t="s">
        <v>19</v>
      </c>
      <c r="N167" s="214" t="s">
        <v>43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123</v>
      </c>
      <c r="AT167" s="217" t="s">
        <v>118</v>
      </c>
      <c r="AU167" s="217" t="s">
        <v>82</v>
      </c>
      <c r="AY167" s="19" t="s">
        <v>116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80</v>
      </c>
      <c r="BK167" s="218">
        <f>ROUND(I167*H167,2)</f>
        <v>0</v>
      </c>
      <c r="BL167" s="19" t="s">
        <v>123</v>
      </c>
      <c r="BM167" s="217" t="s">
        <v>252</v>
      </c>
    </row>
    <row r="168" s="2" customFormat="1">
      <c r="A168" s="40"/>
      <c r="B168" s="41"/>
      <c r="C168" s="42"/>
      <c r="D168" s="219" t="s">
        <v>125</v>
      </c>
      <c r="E168" s="42"/>
      <c r="F168" s="220" t="s">
        <v>253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125</v>
      </c>
      <c r="AU168" s="19" t="s">
        <v>82</v>
      </c>
    </row>
    <row r="169" s="14" customFormat="1">
      <c r="A169" s="14"/>
      <c r="B169" s="236"/>
      <c r="C169" s="237"/>
      <c r="D169" s="226" t="s">
        <v>127</v>
      </c>
      <c r="E169" s="238" t="s">
        <v>19</v>
      </c>
      <c r="F169" s="239" t="s">
        <v>254</v>
      </c>
      <c r="G169" s="237"/>
      <c r="H169" s="238" t="s">
        <v>19</v>
      </c>
      <c r="I169" s="240"/>
      <c r="J169" s="237"/>
      <c r="K169" s="237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127</v>
      </c>
      <c r="AU169" s="245" t="s">
        <v>82</v>
      </c>
      <c r="AV169" s="14" t="s">
        <v>80</v>
      </c>
      <c r="AW169" s="14" t="s">
        <v>33</v>
      </c>
      <c r="AX169" s="14" t="s">
        <v>72</v>
      </c>
      <c r="AY169" s="245" t="s">
        <v>116</v>
      </c>
    </row>
    <row r="170" s="13" customFormat="1">
      <c r="A170" s="13"/>
      <c r="B170" s="224"/>
      <c r="C170" s="225"/>
      <c r="D170" s="226" t="s">
        <v>127</v>
      </c>
      <c r="E170" s="227" t="s">
        <v>19</v>
      </c>
      <c r="F170" s="228" t="s">
        <v>255</v>
      </c>
      <c r="G170" s="225"/>
      <c r="H170" s="229">
        <v>112.5</v>
      </c>
      <c r="I170" s="230"/>
      <c r="J170" s="225"/>
      <c r="K170" s="225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127</v>
      </c>
      <c r="AU170" s="235" t="s">
        <v>82</v>
      </c>
      <c r="AV170" s="13" t="s">
        <v>82</v>
      </c>
      <c r="AW170" s="13" t="s">
        <v>33</v>
      </c>
      <c r="AX170" s="13" t="s">
        <v>80</v>
      </c>
      <c r="AY170" s="235" t="s">
        <v>116</v>
      </c>
    </row>
    <row r="171" s="2" customFormat="1" ht="37.8" customHeight="1">
      <c r="A171" s="40"/>
      <c r="B171" s="41"/>
      <c r="C171" s="206" t="s">
        <v>256</v>
      </c>
      <c r="D171" s="206" t="s">
        <v>118</v>
      </c>
      <c r="E171" s="207" t="s">
        <v>257</v>
      </c>
      <c r="F171" s="208" t="s">
        <v>258</v>
      </c>
      <c r="G171" s="209" t="s">
        <v>178</v>
      </c>
      <c r="H171" s="210">
        <v>322.61500000000001</v>
      </c>
      <c r="I171" s="211"/>
      <c r="J171" s="212">
        <f>ROUND(I171*H171,2)</f>
        <v>0</v>
      </c>
      <c r="K171" s="208" t="s">
        <v>122</v>
      </c>
      <c r="L171" s="46"/>
      <c r="M171" s="213" t="s">
        <v>19</v>
      </c>
      <c r="N171" s="214" t="s">
        <v>43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123</v>
      </c>
      <c r="AT171" s="217" t="s">
        <v>118</v>
      </c>
      <c r="AU171" s="217" t="s">
        <v>82</v>
      </c>
      <c r="AY171" s="19" t="s">
        <v>116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80</v>
      </c>
      <c r="BK171" s="218">
        <f>ROUND(I171*H171,2)</f>
        <v>0</v>
      </c>
      <c r="BL171" s="19" t="s">
        <v>123</v>
      </c>
      <c r="BM171" s="217" t="s">
        <v>259</v>
      </c>
    </row>
    <row r="172" s="2" customFormat="1">
      <c r="A172" s="40"/>
      <c r="B172" s="41"/>
      <c r="C172" s="42"/>
      <c r="D172" s="219" t="s">
        <v>125</v>
      </c>
      <c r="E172" s="42"/>
      <c r="F172" s="220" t="s">
        <v>260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125</v>
      </c>
      <c r="AU172" s="19" t="s">
        <v>82</v>
      </c>
    </row>
    <row r="173" s="14" customFormat="1">
      <c r="A173" s="14"/>
      <c r="B173" s="236"/>
      <c r="C173" s="237"/>
      <c r="D173" s="226" t="s">
        <v>127</v>
      </c>
      <c r="E173" s="238" t="s">
        <v>19</v>
      </c>
      <c r="F173" s="239" t="s">
        <v>261</v>
      </c>
      <c r="G173" s="237"/>
      <c r="H173" s="238" t="s">
        <v>19</v>
      </c>
      <c r="I173" s="240"/>
      <c r="J173" s="237"/>
      <c r="K173" s="237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127</v>
      </c>
      <c r="AU173" s="245" t="s">
        <v>82</v>
      </c>
      <c r="AV173" s="14" t="s">
        <v>80</v>
      </c>
      <c r="AW173" s="14" t="s">
        <v>33</v>
      </c>
      <c r="AX173" s="14" t="s">
        <v>72</v>
      </c>
      <c r="AY173" s="245" t="s">
        <v>116</v>
      </c>
    </row>
    <row r="174" s="13" customFormat="1">
      <c r="A174" s="13"/>
      <c r="B174" s="224"/>
      <c r="C174" s="225"/>
      <c r="D174" s="226" t="s">
        <v>127</v>
      </c>
      <c r="E174" s="227" t="s">
        <v>19</v>
      </c>
      <c r="F174" s="228" t="s">
        <v>262</v>
      </c>
      <c r="G174" s="225"/>
      <c r="H174" s="229">
        <v>1.8</v>
      </c>
      <c r="I174" s="230"/>
      <c r="J174" s="225"/>
      <c r="K174" s="225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127</v>
      </c>
      <c r="AU174" s="235" t="s">
        <v>82</v>
      </c>
      <c r="AV174" s="13" t="s">
        <v>82</v>
      </c>
      <c r="AW174" s="13" t="s">
        <v>33</v>
      </c>
      <c r="AX174" s="13" t="s">
        <v>72</v>
      </c>
      <c r="AY174" s="235" t="s">
        <v>116</v>
      </c>
    </row>
    <row r="175" s="13" customFormat="1">
      <c r="A175" s="13"/>
      <c r="B175" s="224"/>
      <c r="C175" s="225"/>
      <c r="D175" s="226" t="s">
        <v>127</v>
      </c>
      <c r="E175" s="227" t="s">
        <v>19</v>
      </c>
      <c r="F175" s="228" t="s">
        <v>263</v>
      </c>
      <c r="G175" s="225"/>
      <c r="H175" s="229">
        <v>281.89999999999998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127</v>
      </c>
      <c r="AU175" s="235" t="s">
        <v>82</v>
      </c>
      <c r="AV175" s="13" t="s">
        <v>82</v>
      </c>
      <c r="AW175" s="13" t="s">
        <v>33</v>
      </c>
      <c r="AX175" s="13" t="s">
        <v>72</v>
      </c>
      <c r="AY175" s="235" t="s">
        <v>116</v>
      </c>
    </row>
    <row r="176" s="13" customFormat="1">
      <c r="A176" s="13"/>
      <c r="B176" s="224"/>
      <c r="C176" s="225"/>
      <c r="D176" s="226" t="s">
        <v>127</v>
      </c>
      <c r="E176" s="227" t="s">
        <v>19</v>
      </c>
      <c r="F176" s="228" t="s">
        <v>264</v>
      </c>
      <c r="G176" s="225"/>
      <c r="H176" s="229">
        <v>38.914999999999999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127</v>
      </c>
      <c r="AU176" s="235" t="s">
        <v>82</v>
      </c>
      <c r="AV176" s="13" t="s">
        <v>82</v>
      </c>
      <c r="AW176" s="13" t="s">
        <v>33</v>
      </c>
      <c r="AX176" s="13" t="s">
        <v>72</v>
      </c>
      <c r="AY176" s="235" t="s">
        <v>116</v>
      </c>
    </row>
    <row r="177" s="15" customFormat="1">
      <c r="A177" s="15"/>
      <c r="B177" s="247"/>
      <c r="C177" s="248"/>
      <c r="D177" s="226" t="s">
        <v>127</v>
      </c>
      <c r="E177" s="249" t="s">
        <v>19</v>
      </c>
      <c r="F177" s="250" t="s">
        <v>192</v>
      </c>
      <c r="G177" s="248"/>
      <c r="H177" s="251">
        <v>322.61500000000001</v>
      </c>
      <c r="I177" s="252"/>
      <c r="J177" s="248"/>
      <c r="K177" s="248"/>
      <c r="L177" s="253"/>
      <c r="M177" s="254"/>
      <c r="N177" s="255"/>
      <c r="O177" s="255"/>
      <c r="P177" s="255"/>
      <c r="Q177" s="255"/>
      <c r="R177" s="255"/>
      <c r="S177" s="255"/>
      <c r="T177" s="256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7" t="s">
        <v>127</v>
      </c>
      <c r="AU177" s="257" t="s">
        <v>82</v>
      </c>
      <c r="AV177" s="15" t="s">
        <v>123</v>
      </c>
      <c r="AW177" s="15" t="s">
        <v>33</v>
      </c>
      <c r="AX177" s="15" t="s">
        <v>80</v>
      </c>
      <c r="AY177" s="257" t="s">
        <v>116</v>
      </c>
    </row>
    <row r="178" s="2" customFormat="1" ht="37.8" customHeight="1">
      <c r="A178" s="40"/>
      <c r="B178" s="41"/>
      <c r="C178" s="206" t="s">
        <v>7</v>
      </c>
      <c r="D178" s="206" t="s">
        <v>118</v>
      </c>
      <c r="E178" s="207" t="s">
        <v>257</v>
      </c>
      <c r="F178" s="208" t="s">
        <v>258</v>
      </c>
      <c r="G178" s="209" t="s">
        <v>178</v>
      </c>
      <c r="H178" s="210">
        <v>283.69999999999999</v>
      </c>
      <c r="I178" s="211"/>
      <c r="J178" s="212">
        <f>ROUND(I178*H178,2)</f>
        <v>0</v>
      </c>
      <c r="K178" s="208" t="s">
        <v>122</v>
      </c>
      <c r="L178" s="46"/>
      <c r="M178" s="213" t="s">
        <v>19</v>
      </c>
      <c r="N178" s="214" t="s">
        <v>43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123</v>
      </c>
      <c r="AT178" s="217" t="s">
        <v>118</v>
      </c>
      <c r="AU178" s="217" t="s">
        <v>82</v>
      </c>
      <c r="AY178" s="19" t="s">
        <v>116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80</v>
      </c>
      <c r="BK178" s="218">
        <f>ROUND(I178*H178,2)</f>
        <v>0</v>
      </c>
      <c r="BL178" s="19" t="s">
        <v>123</v>
      </c>
      <c r="BM178" s="217" t="s">
        <v>265</v>
      </c>
    </row>
    <row r="179" s="2" customFormat="1">
      <c r="A179" s="40"/>
      <c r="B179" s="41"/>
      <c r="C179" s="42"/>
      <c r="D179" s="219" t="s">
        <v>125</v>
      </c>
      <c r="E179" s="42"/>
      <c r="F179" s="220" t="s">
        <v>260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125</v>
      </c>
      <c r="AU179" s="19" t="s">
        <v>82</v>
      </c>
    </row>
    <row r="180" s="14" customFormat="1">
      <c r="A180" s="14"/>
      <c r="B180" s="236"/>
      <c r="C180" s="237"/>
      <c r="D180" s="226" t="s">
        <v>127</v>
      </c>
      <c r="E180" s="238" t="s">
        <v>19</v>
      </c>
      <c r="F180" s="239" t="s">
        <v>198</v>
      </c>
      <c r="G180" s="237"/>
      <c r="H180" s="238" t="s">
        <v>19</v>
      </c>
      <c r="I180" s="240"/>
      <c r="J180" s="237"/>
      <c r="K180" s="237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127</v>
      </c>
      <c r="AU180" s="245" t="s">
        <v>82</v>
      </c>
      <c r="AV180" s="14" t="s">
        <v>80</v>
      </c>
      <c r="AW180" s="14" t="s">
        <v>33</v>
      </c>
      <c r="AX180" s="14" t="s">
        <v>72</v>
      </c>
      <c r="AY180" s="245" t="s">
        <v>116</v>
      </c>
    </row>
    <row r="181" s="13" customFormat="1">
      <c r="A181" s="13"/>
      <c r="B181" s="224"/>
      <c r="C181" s="225"/>
      <c r="D181" s="226" t="s">
        <v>127</v>
      </c>
      <c r="E181" s="227" t="s">
        <v>19</v>
      </c>
      <c r="F181" s="228" t="s">
        <v>266</v>
      </c>
      <c r="G181" s="225"/>
      <c r="H181" s="229">
        <v>283.69999999999999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127</v>
      </c>
      <c r="AU181" s="235" t="s">
        <v>82</v>
      </c>
      <c r="AV181" s="13" t="s">
        <v>82</v>
      </c>
      <c r="AW181" s="13" t="s">
        <v>33</v>
      </c>
      <c r="AX181" s="13" t="s">
        <v>80</v>
      </c>
      <c r="AY181" s="235" t="s">
        <v>116</v>
      </c>
    </row>
    <row r="182" s="2" customFormat="1" ht="24.15" customHeight="1">
      <c r="A182" s="40"/>
      <c r="B182" s="41"/>
      <c r="C182" s="206" t="s">
        <v>267</v>
      </c>
      <c r="D182" s="206" t="s">
        <v>118</v>
      </c>
      <c r="E182" s="207" t="s">
        <v>268</v>
      </c>
      <c r="F182" s="208" t="s">
        <v>269</v>
      </c>
      <c r="G182" s="209" t="s">
        <v>178</v>
      </c>
      <c r="H182" s="210">
        <v>56.25</v>
      </c>
      <c r="I182" s="211"/>
      <c r="J182" s="212">
        <f>ROUND(I182*H182,2)</f>
        <v>0</v>
      </c>
      <c r="K182" s="208" t="s">
        <v>122</v>
      </c>
      <c r="L182" s="46"/>
      <c r="M182" s="213" t="s">
        <v>19</v>
      </c>
      <c r="N182" s="214" t="s">
        <v>43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123</v>
      </c>
      <c r="AT182" s="217" t="s">
        <v>118</v>
      </c>
      <c r="AU182" s="217" t="s">
        <v>82</v>
      </c>
      <c r="AY182" s="19" t="s">
        <v>116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123</v>
      </c>
      <c r="BM182" s="217" t="s">
        <v>270</v>
      </c>
    </row>
    <row r="183" s="2" customFormat="1">
      <c r="A183" s="40"/>
      <c r="B183" s="41"/>
      <c r="C183" s="42"/>
      <c r="D183" s="219" t="s">
        <v>125</v>
      </c>
      <c r="E183" s="42"/>
      <c r="F183" s="220" t="s">
        <v>271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125</v>
      </c>
      <c r="AU183" s="19" t="s">
        <v>82</v>
      </c>
    </row>
    <row r="184" s="14" customFormat="1">
      <c r="A184" s="14"/>
      <c r="B184" s="236"/>
      <c r="C184" s="237"/>
      <c r="D184" s="226" t="s">
        <v>127</v>
      </c>
      <c r="E184" s="238" t="s">
        <v>19</v>
      </c>
      <c r="F184" s="239" t="s">
        <v>272</v>
      </c>
      <c r="G184" s="237"/>
      <c r="H184" s="238" t="s">
        <v>19</v>
      </c>
      <c r="I184" s="240"/>
      <c r="J184" s="237"/>
      <c r="K184" s="237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127</v>
      </c>
      <c r="AU184" s="245" t="s">
        <v>82</v>
      </c>
      <c r="AV184" s="14" t="s">
        <v>80</v>
      </c>
      <c r="AW184" s="14" t="s">
        <v>33</v>
      </c>
      <c r="AX184" s="14" t="s">
        <v>72</v>
      </c>
      <c r="AY184" s="245" t="s">
        <v>116</v>
      </c>
    </row>
    <row r="185" s="13" customFormat="1">
      <c r="A185" s="13"/>
      <c r="B185" s="224"/>
      <c r="C185" s="225"/>
      <c r="D185" s="226" t="s">
        <v>127</v>
      </c>
      <c r="E185" s="227" t="s">
        <v>19</v>
      </c>
      <c r="F185" s="228" t="s">
        <v>273</v>
      </c>
      <c r="G185" s="225"/>
      <c r="H185" s="229">
        <v>56.25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127</v>
      </c>
      <c r="AU185" s="235" t="s">
        <v>82</v>
      </c>
      <c r="AV185" s="13" t="s">
        <v>82</v>
      </c>
      <c r="AW185" s="13" t="s">
        <v>33</v>
      </c>
      <c r="AX185" s="13" t="s">
        <v>80</v>
      </c>
      <c r="AY185" s="235" t="s">
        <v>116</v>
      </c>
    </row>
    <row r="186" s="2" customFormat="1" ht="33" customHeight="1">
      <c r="A186" s="40"/>
      <c r="B186" s="41"/>
      <c r="C186" s="206" t="s">
        <v>274</v>
      </c>
      <c r="D186" s="206" t="s">
        <v>118</v>
      </c>
      <c r="E186" s="207" t="s">
        <v>275</v>
      </c>
      <c r="F186" s="208" t="s">
        <v>276</v>
      </c>
      <c r="G186" s="209" t="s">
        <v>178</v>
      </c>
      <c r="H186" s="210">
        <v>283.69999999999999</v>
      </c>
      <c r="I186" s="211"/>
      <c r="J186" s="212">
        <f>ROUND(I186*H186,2)</f>
        <v>0</v>
      </c>
      <c r="K186" s="208" t="s">
        <v>122</v>
      </c>
      <c r="L186" s="46"/>
      <c r="M186" s="213" t="s">
        <v>19</v>
      </c>
      <c r="N186" s="214" t="s">
        <v>43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123</v>
      </c>
      <c r="AT186" s="217" t="s">
        <v>118</v>
      </c>
      <c r="AU186" s="217" t="s">
        <v>82</v>
      </c>
      <c r="AY186" s="19" t="s">
        <v>116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80</v>
      </c>
      <c r="BK186" s="218">
        <f>ROUND(I186*H186,2)</f>
        <v>0</v>
      </c>
      <c r="BL186" s="19" t="s">
        <v>123</v>
      </c>
      <c r="BM186" s="217" t="s">
        <v>277</v>
      </c>
    </row>
    <row r="187" s="2" customFormat="1">
      <c r="A187" s="40"/>
      <c r="B187" s="41"/>
      <c r="C187" s="42"/>
      <c r="D187" s="219" t="s">
        <v>125</v>
      </c>
      <c r="E187" s="42"/>
      <c r="F187" s="220" t="s">
        <v>278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125</v>
      </c>
      <c r="AU187" s="19" t="s">
        <v>82</v>
      </c>
    </row>
    <row r="188" s="14" customFormat="1">
      <c r="A188" s="14"/>
      <c r="B188" s="236"/>
      <c r="C188" s="237"/>
      <c r="D188" s="226" t="s">
        <v>127</v>
      </c>
      <c r="E188" s="238" t="s">
        <v>19</v>
      </c>
      <c r="F188" s="239" t="s">
        <v>198</v>
      </c>
      <c r="G188" s="237"/>
      <c r="H188" s="238" t="s">
        <v>19</v>
      </c>
      <c r="I188" s="240"/>
      <c r="J188" s="237"/>
      <c r="K188" s="237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127</v>
      </c>
      <c r="AU188" s="245" t="s">
        <v>82</v>
      </c>
      <c r="AV188" s="14" t="s">
        <v>80</v>
      </c>
      <c r="AW188" s="14" t="s">
        <v>33</v>
      </c>
      <c r="AX188" s="14" t="s">
        <v>72</v>
      </c>
      <c r="AY188" s="245" t="s">
        <v>116</v>
      </c>
    </row>
    <row r="189" s="13" customFormat="1">
      <c r="A189" s="13"/>
      <c r="B189" s="224"/>
      <c r="C189" s="225"/>
      <c r="D189" s="226" t="s">
        <v>127</v>
      </c>
      <c r="E189" s="227" t="s">
        <v>19</v>
      </c>
      <c r="F189" s="228" t="s">
        <v>279</v>
      </c>
      <c r="G189" s="225"/>
      <c r="H189" s="229">
        <v>54.899999999999999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127</v>
      </c>
      <c r="AU189" s="235" t="s">
        <v>82</v>
      </c>
      <c r="AV189" s="13" t="s">
        <v>82</v>
      </c>
      <c r="AW189" s="13" t="s">
        <v>33</v>
      </c>
      <c r="AX189" s="13" t="s">
        <v>72</v>
      </c>
      <c r="AY189" s="235" t="s">
        <v>116</v>
      </c>
    </row>
    <row r="190" s="13" customFormat="1">
      <c r="A190" s="13"/>
      <c r="B190" s="224"/>
      <c r="C190" s="225"/>
      <c r="D190" s="226" t="s">
        <v>127</v>
      </c>
      <c r="E190" s="227" t="s">
        <v>19</v>
      </c>
      <c r="F190" s="228" t="s">
        <v>280</v>
      </c>
      <c r="G190" s="225"/>
      <c r="H190" s="229">
        <v>228.80000000000001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127</v>
      </c>
      <c r="AU190" s="235" t="s">
        <v>82</v>
      </c>
      <c r="AV190" s="13" t="s">
        <v>82</v>
      </c>
      <c r="AW190" s="13" t="s">
        <v>33</v>
      </c>
      <c r="AX190" s="13" t="s">
        <v>72</v>
      </c>
      <c r="AY190" s="235" t="s">
        <v>116</v>
      </c>
    </row>
    <row r="191" s="15" customFormat="1">
      <c r="A191" s="15"/>
      <c r="B191" s="247"/>
      <c r="C191" s="248"/>
      <c r="D191" s="226" t="s">
        <v>127</v>
      </c>
      <c r="E191" s="249" t="s">
        <v>19</v>
      </c>
      <c r="F191" s="250" t="s">
        <v>192</v>
      </c>
      <c r="G191" s="248"/>
      <c r="H191" s="251">
        <v>283.69999999999999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7" t="s">
        <v>127</v>
      </c>
      <c r="AU191" s="257" t="s">
        <v>82</v>
      </c>
      <c r="AV191" s="15" t="s">
        <v>123</v>
      </c>
      <c r="AW191" s="15" t="s">
        <v>33</v>
      </c>
      <c r="AX191" s="15" t="s">
        <v>80</v>
      </c>
      <c r="AY191" s="257" t="s">
        <v>116</v>
      </c>
    </row>
    <row r="192" s="2" customFormat="1" ht="16.5" customHeight="1">
      <c r="A192" s="40"/>
      <c r="B192" s="41"/>
      <c r="C192" s="258" t="s">
        <v>281</v>
      </c>
      <c r="D192" s="258" t="s">
        <v>244</v>
      </c>
      <c r="E192" s="259" t="s">
        <v>282</v>
      </c>
      <c r="F192" s="260" t="s">
        <v>283</v>
      </c>
      <c r="G192" s="261" t="s">
        <v>284</v>
      </c>
      <c r="H192" s="262">
        <v>510.66000000000002</v>
      </c>
      <c r="I192" s="263"/>
      <c r="J192" s="264">
        <f>ROUND(I192*H192,2)</f>
        <v>0</v>
      </c>
      <c r="K192" s="260" t="s">
        <v>19</v>
      </c>
      <c r="L192" s="265"/>
      <c r="M192" s="266" t="s">
        <v>19</v>
      </c>
      <c r="N192" s="267" t="s">
        <v>43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166</v>
      </c>
      <c r="AT192" s="217" t="s">
        <v>244</v>
      </c>
      <c r="AU192" s="217" t="s">
        <v>82</v>
      </c>
      <c r="AY192" s="19" t="s">
        <v>116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80</v>
      </c>
      <c r="BK192" s="218">
        <f>ROUND(I192*H192,2)</f>
        <v>0</v>
      </c>
      <c r="BL192" s="19" t="s">
        <v>123</v>
      </c>
      <c r="BM192" s="217" t="s">
        <v>285</v>
      </c>
    </row>
    <row r="193" s="14" customFormat="1">
      <c r="A193" s="14"/>
      <c r="B193" s="236"/>
      <c r="C193" s="237"/>
      <c r="D193" s="226" t="s">
        <v>127</v>
      </c>
      <c r="E193" s="238" t="s">
        <v>19</v>
      </c>
      <c r="F193" s="239" t="s">
        <v>198</v>
      </c>
      <c r="G193" s="237"/>
      <c r="H193" s="238" t="s">
        <v>19</v>
      </c>
      <c r="I193" s="240"/>
      <c r="J193" s="237"/>
      <c r="K193" s="237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127</v>
      </c>
      <c r="AU193" s="245" t="s">
        <v>82</v>
      </c>
      <c r="AV193" s="14" t="s">
        <v>80</v>
      </c>
      <c r="AW193" s="14" t="s">
        <v>33</v>
      </c>
      <c r="AX193" s="14" t="s">
        <v>72</v>
      </c>
      <c r="AY193" s="245" t="s">
        <v>116</v>
      </c>
    </row>
    <row r="194" s="13" customFormat="1">
      <c r="A194" s="13"/>
      <c r="B194" s="224"/>
      <c r="C194" s="225"/>
      <c r="D194" s="226" t="s">
        <v>127</v>
      </c>
      <c r="E194" s="227" t="s">
        <v>19</v>
      </c>
      <c r="F194" s="228" t="s">
        <v>279</v>
      </c>
      <c r="G194" s="225"/>
      <c r="H194" s="229">
        <v>54.899999999999999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127</v>
      </c>
      <c r="AU194" s="235" t="s">
        <v>82</v>
      </c>
      <c r="AV194" s="13" t="s">
        <v>82</v>
      </c>
      <c r="AW194" s="13" t="s">
        <v>33</v>
      </c>
      <c r="AX194" s="13" t="s">
        <v>72</v>
      </c>
      <c r="AY194" s="235" t="s">
        <v>116</v>
      </c>
    </row>
    <row r="195" s="13" customFormat="1">
      <c r="A195" s="13"/>
      <c r="B195" s="224"/>
      <c r="C195" s="225"/>
      <c r="D195" s="226" t="s">
        <v>127</v>
      </c>
      <c r="E195" s="227" t="s">
        <v>19</v>
      </c>
      <c r="F195" s="228" t="s">
        <v>280</v>
      </c>
      <c r="G195" s="225"/>
      <c r="H195" s="229">
        <v>228.80000000000001</v>
      </c>
      <c r="I195" s="230"/>
      <c r="J195" s="225"/>
      <c r="K195" s="225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127</v>
      </c>
      <c r="AU195" s="235" t="s">
        <v>82</v>
      </c>
      <c r="AV195" s="13" t="s">
        <v>82</v>
      </c>
      <c r="AW195" s="13" t="s">
        <v>33</v>
      </c>
      <c r="AX195" s="13" t="s">
        <v>72</v>
      </c>
      <c r="AY195" s="235" t="s">
        <v>116</v>
      </c>
    </row>
    <row r="196" s="15" customFormat="1">
      <c r="A196" s="15"/>
      <c r="B196" s="247"/>
      <c r="C196" s="248"/>
      <c r="D196" s="226" t="s">
        <v>127</v>
      </c>
      <c r="E196" s="249" t="s">
        <v>19</v>
      </c>
      <c r="F196" s="250" t="s">
        <v>192</v>
      </c>
      <c r="G196" s="248"/>
      <c r="H196" s="251">
        <v>283.69999999999999</v>
      </c>
      <c r="I196" s="252"/>
      <c r="J196" s="248"/>
      <c r="K196" s="248"/>
      <c r="L196" s="253"/>
      <c r="M196" s="254"/>
      <c r="N196" s="255"/>
      <c r="O196" s="255"/>
      <c r="P196" s="255"/>
      <c r="Q196" s="255"/>
      <c r="R196" s="255"/>
      <c r="S196" s="255"/>
      <c r="T196" s="256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57" t="s">
        <v>127</v>
      </c>
      <c r="AU196" s="257" t="s">
        <v>82</v>
      </c>
      <c r="AV196" s="15" t="s">
        <v>123</v>
      </c>
      <c r="AW196" s="15" t="s">
        <v>33</v>
      </c>
      <c r="AX196" s="15" t="s">
        <v>80</v>
      </c>
      <c r="AY196" s="257" t="s">
        <v>116</v>
      </c>
    </row>
    <row r="197" s="13" customFormat="1">
      <c r="A197" s="13"/>
      <c r="B197" s="224"/>
      <c r="C197" s="225"/>
      <c r="D197" s="226" t="s">
        <v>127</v>
      </c>
      <c r="E197" s="225"/>
      <c r="F197" s="228" t="s">
        <v>286</v>
      </c>
      <c r="G197" s="225"/>
      <c r="H197" s="229">
        <v>510.66000000000002</v>
      </c>
      <c r="I197" s="230"/>
      <c r="J197" s="225"/>
      <c r="K197" s="225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127</v>
      </c>
      <c r="AU197" s="235" t="s">
        <v>82</v>
      </c>
      <c r="AV197" s="13" t="s">
        <v>82</v>
      </c>
      <c r="AW197" s="13" t="s">
        <v>4</v>
      </c>
      <c r="AX197" s="13" t="s">
        <v>80</v>
      </c>
      <c r="AY197" s="235" t="s">
        <v>116</v>
      </c>
    </row>
    <row r="198" s="2" customFormat="1" ht="24.15" customHeight="1">
      <c r="A198" s="40"/>
      <c r="B198" s="41"/>
      <c r="C198" s="206" t="s">
        <v>287</v>
      </c>
      <c r="D198" s="206" t="s">
        <v>118</v>
      </c>
      <c r="E198" s="207" t="s">
        <v>288</v>
      </c>
      <c r="F198" s="208" t="s">
        <v>289</v>
      </c>
      <c r="G198" s="209" t="s">
        <v>284</v>
      </c>
      <c r="H198" s="210">
        <v>645.23000000000002</v>
      </c>
      <c r="I198" s="211"/>
      <c r="J198" s="212">
        <f>ROUND(I198*H198,2)</f>
        <v>0</v>
      </c>
      <c r="K198" s="208" t="s">
        <v>19</v>
      </c>
      <c r="L198" s="46"/>
      <c r="M198" s="213" t="s">
        <v>19</v>
      </c>
      <c r="N198" s="214" t="s">
        <v>43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123</v>
      </c>
      <c r="AT198" s="217" t="s">
        <v>118</v>
      </c>
      <c r="AU198" s="217" t="s">
        <v>82</v>
      </c>
      <c r="AY198" s="19" t="s">
        <v>116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80</v>
      </c>
      <c r="BK198" s="218">
        <f>ROUND(I198*H198,2)</f>
        <v>0</v>
      </c>
      <c r="BL198" s="19" t="s">
        <v>123</v>
      </c>
      <c r="BM198" s="217" t="s">
        <v>290</v>
      </c>
    </row>
    <row r="199" s="14" customFormat="1">
      <c r="A199" s="14"/>
      <c r="B199" s="236"/>
      <c r="C199" s="237"/>
      <c r="D199" s="226" t="s">
        <v>127</v>
      </c>
      <c r="E199" s="238" t="s">
        <v>19</v>
      </c>
      <c r="F199" s="239" t="s">
        <v>261</v>
      </c>
      <c r="G199" s="237"/>
      <c r="H199" s="238" t="s">
        <v>19</v>
      </c>
      <c r="I199" s="240"/>
      <c r="J199" s="237"/>
      <c r="K199" s="237"/>
      <c r="L199" s="241"/>
      <c r="M199" s="242"/>
      <c r="N199" s="243"/>
      <c r="O199" s="243"/>
      <c r="P199" s="243"/>
      <c r="Q199" s="243"/>
      <c r="R199" s="243"/>
      <c r="S199" s="243"/>
      <c r="T199" s="24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5" t="s">
        <v>127</v>
      </c>
      <c r="AU199" s="245" t="s">
        <v>82</v>
      </c>
      <c r="AV199" s="14" t="s">
        <v>80</v>
      </c>
      <c r="AW199" s="14" t="s">
        <v>33</v>
      </c>
      <c r="AX199" s="14" t="s">
        <v>72</v>
      </c>
      <c r="AY199" s="245" t="s">
        <v>116</v>
      </c>
    </row>
    <row r="200" s="13" customFormat="1">
      <c r="A200" s="13"/>
      <c r="B200" s="224"/>
      <c r="C200" s="225"/>
      <c r="D200" s="226" t="s">
        <v>127</v>
      </c>
      <c r="E200" s="227" t="s">
        <v>19</v>
      </c>
      <c r="F200" s="228" t="s">
        <v>262</v>
      </c>
      <c r="G200" s="225"/>
      <c r="H200" s="229">
        <v>1.8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127</v>
      </c>
      <c r="AU200" s="235" t="s">
        <v>82</v>
      </c>
      <c r="AV200" s="13" t="s">
        <v>82</v>
      </c>
      <c r="AW200" s="13" t="s">
        <v>33</v>
      </c>
      <c r="AX200" s="13" t="s">
        <v>72</v>
      </c>
      <c r="AY200" s="235" t="s">
        <v>116</v>
      </c>
    </row>
    <row r="201" s="13" customFormat="1">
      <c r="A201" s="13"/>
      <c r="B201" s="224"/>
      <c r="C201" s="225"/>
      <c r="D201" s="226" t="s">
        <v>127</v>
      </c>
      <c r="E201" s="227" t="s">
        <v>19</v>
      </c>
      <c r="F201" s="228" t="s">
        <v>263</v>
      </c>
      <c r="G201" s="225"/>
      <c r="H201" s="229">
        <v>281.89999999999998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127</v>
      </c>
      <c r="AU201" s="235" t="s">
        <v>82</v>
      </c>
      <c r="AV201" s="13" t="s">
        <v>82</v>
      </c>
      <c r="AW201" s="13" t="s">
        <v>33</v>
      </c>
      <c r="AX201" s="13" t="s">
        <v>72</v>
      </c>
      <c r="AY201" s="235" t="s">
        <v>116</v>
      </c>
    </row>
    <row r="202" s="13" customFormat="1">
      <c r="A202" s="13"/>
      <c r="B202" s="224"/>
      <c r="C202" s="225"/>
      <c r="D202" s="226" t="s">
        <v>127</v>
      </c>
      <c r="E202" s="227" t="s">
        <v>19</v>
      </c>
      <c r="F202" s="228" t="s">
        <v>264</v>
      </c>
      <c r="G202" s="225"/>
      <c r="H202" s="229">
        <v>38.914999999999999</v>
      </c>
      <c r="I202" s="230"/>
      <c r="J202" s="225"/>
      <c r="K202" s="225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127</v>
      </c>
      <c r="AU202" s="235" t="s">
        <v>82</v>
      </c>
      <c r="AV202" s="13" t="s">
        <v>82</v>
      </c>
      <c r="AW202" s="13" t="s">
        <v>33</v>
      </c>
      <c r="AX202" s="13" t="s">
        <v>72</v>
      </c>
      <c r="AY202" s="235" t="s">
        <v>116</v>
      </c>
    </row>
    <row r="203" s="15" customFormat="1">
      <c r="A203" s="15"/>
      <c r="B203" s="247"/>
      <c r="C203" s="248"/>
      <c r="D203" s="226" t="s">
        <v>127</v>
      </c>
      <c r="E203" s="249" t="s">
        <v>19</v>
      </c>
      <c r="F203" s="250" t="s">
        <v>192</v>
      </c>
      <c r="G203" s="248"/>
      <c r="H203" s="251">
        <v>322.61500000000001</v>
      </c>
      <c r="I203" s="252"/>
      <c r="J203" s="248"/>
      <c r="K203" s="248"/>
      <c r="L203" s="253"/>
      <c r="M203" s="254"/>
      <c r="N203" s="255"/>
      <c r="O203" s="255"/>
      <c r="P203" s="255"/>
      <c r="Q203" s="255"/>
      <c r="R203" s="255"/>
      <c r="S203" s="255"/>
      <c r="T203" s="256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7" t="s">
        <v>127</v>
      </c>
      <c r="AU203" s="257" t="s">
        <v>82</v>
      </c>
      <c r="AV203" s="15" t="s">
        <v>123</v>
      </c>
      <c r="AW203" s="15" t="s">
        <v>33</v>
      </c>
      <c r="AX203" s="15" t="s">
        <v>80</v>
      </c>
      <c r="AY203" s="257" t="s">
        <v>116</v>
      </c>
    </row>
    <row r="204" s="13" customFormat="1">
      <c r="A204" s="13"/>
      <c r="B204" s="224"/>
      <c r="C204" s="225"/>
      <c r="D204" s="226" t="s">
        <v>127</v>
      </c>
      <c r="E204" s="225"/>
      <c r="F204" s="228" t="s">
        <v>291</v>
      </c>
      <c r="G204" s="225"/>
      <c r="H204" s="229">
        <v>645.23000000000002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127</v>
      </c>
      <c r="AU204" s="235" t="s">
        <v>82</v>
      </c>
      <c r="AV204" s="13" t="s">
        <v>82</v>
      </c>
      <c r="AW204" s="13" t="s">
        <v>4</v>
      </c>
      <c r="AX204" s="13" t="s">
        <v>80</v>
      </c>
      <c r="AY204" s="235" t="s">
        <v>116</v>
      </c>
    </row>
    <row r="205" s="2" customFormat="1" ht="24.15" customHeight="1">
      <c r="A205" s="40"/>
      <c r="B205" s="41"/>
      <c r="C205" s="206" t="s">
        <v>292</v>
      </c>
      <c r="D205" s="206" t="s">
        <v>118</v>
      </c>
      <c r="E205" s="207" t="s">
        <v>288</v>
      </c>
      <c r="F205" s="208" t="s">
        <v>289</v>
      </c>
      <c r="G205" s="209" t="s">
        <v>284</v>
      </c>
      <c r="H205" s="210">
        <v>567.39999999999998</v>
      </c>
      <c r="I205" s="211"/>
      <c r="J205" s="212">
        <f>ROUND(I205*H205,2)</f>
        <v>0</v>
      </c>
      <c r="K205" s="208" t="s">
        <v>19</v>
      </c>
      <c r="L205" s="46"/>
      <c r="M205" s="213" t="s">
        <v>19</v>
      </c>
      <c r="N205" s="214" t="s">
        <v>43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123</v>
      </c>
      <c r="AT205" s="217" t="s">
        <v>118</v>
      </c>
      <c r="AU205" s="217" t="s">
        <v>82</v>
      </c>
      <c r="AY205" s="19" t="s">
        <v>116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80</v>
      </c>
      <c r="BK205" s="218">
        <f>ROUND(I205*H205,2)</f>
        <v>0</v>
      </c>
      <c r="BL205" s="19" t="s">
        <v>123</v>
      </c>
      <c r="BM205" s="217" t="s">
        <v>293</v>
      </c>
    </row>
    <row r="206" s="14" customFormat="1">
      <c r="A206" s="14"/>
      <c r="B206" s="236"/>
      <c r="C206" s="237"/>
      <c r="D206" s="226" t="s">
        <v>127</v>
      </c>
      <c r="E206" s="238" t="s">
        <v>19</v>
      </c>
      <c r="F206" s="239" t="s">
        <v>198</v>
      </c>
      <c r="G206" s="237"/>
      <c r="H206" s="238" t="s">
        <v>19</v>
      </c>
      <c r="I206" s="240"/>
      <c r="J206" s="237"/>
      <c r="K206" s="237"/>
      <c r="L206" s="241"/>
      <c r="M206" s="242"/>
      <c r="N206" s="243"/>
      <c r="O206" s="243"/>
      <c r="P206" s="243"/>
      <c r="Q206" s="243"/>
      <c r="R206" s="243"/>
      <c r="S206" s="243"/>
      <c r="T206" s="24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5" t="s">
        <v>127</v>
      </c>
      <c r="AU206" s="245" t="s">
        <v>82</v>
      </c>
      <c r="AV206" s="14" t="s">
        <v>80</v>
      </c>
      <c r="AW206" s="14" t="s">
        <v>33</v>
      </c>
      <c r="AX206" s="14" t="s">
        <v>72</v>
      </c>
      <c r="AY206" s="245" t="s">
        <v>116</v>
      </c>
    </row>
    <row r="207" s="13" customFormat="1">
      <c r="A207" s="13"/>
      <c r="B207" s="224"/>
      <c r="C207" s="225"/>
      <c r="D207" s="226" t="s">
        <v>127</v>
      </c>
      <c r="E207" s="227" t="s">
        <v>19</v>
      </c>
      <c r="F207" s="228" t="s">
        <v>266</v>
      </c>
      <c r="G207" s="225"/>
      <c r="H207" s="229">
        <v>283.69999999999999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127</v>
      </c>
      <c r="AU207" s="235" t="s">
        <v>82</v>
      </c>
      <c r="AV207" s="13" t="s">
        <v>82</v>
      </c>
      <c r="AW207" s="13" t="s">
        <v>33</v>
      </c>
      <c r="AX207" s="13" t="s">
        <v>80</v>
      </c>
      <c r="AY207" s="235" t="s">
        <v>116</v>
      </c>
    </row>
    <row r="208" s="13" customFormat="1">
      <c r="A208" s="13"/>
      <c r="B208" s="224"/>
      <c r="C208" s="225"/>
      <c r="D208" s="226" t="s">
        <v>127</v>
      </c>
      <c r="E208" s="225"/>
      <c r="F208" s="228" t="s">
        <v>294</v>
      </c>
      <c r="G208" s="225"/>
      <c r="H208" s="229">
        <v>567.39999999999998</v>
      </c>
      <c r="I208" s="230"/>
      <c r="J208" s="225"/>
      <c r="K208" s="225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127</v>
      </c>
      <c r="AU208" s="235" t="s">
        <v>82</v>
      </c>
      <c r="AV208" s="13" t="s">
        <v>82</v>
      </c>
      <c r="AW208" s="13" t="s">
        <v>4</v>
      </c>
      <c r="AX208" s="13" t="s">
        <v>80</v>
      </c>
      <c r="AY208" s="235" t="s">
        <v>116</v>
      </c>
    </row>
    <row r="209" s="2" customFormat="1" ht="24.15" customHeight="1">
      <c r="A209" s="40"/>
      <c r="B209" s="41"/>
      <c r="C209" s="206" t="s">
        <v>295</v>
      </c>
      <c r="D209" s="206" t="s">
        <v>118</v>
      </c>
      <c r="E209" s="207" t="s">
        <v>296</v>
      </c>
      <c r="F209" s="208" t="s">
        <v>297</v>
      </c>
      <c r="G209" s="209" t="s">
        <v>178</v>
      </c>
      <c r="H209" s="210">
        <v>56.25</v>
      </c>
      <c r="I209" s="211"/>
      <c r="J209" s="212">
        <f>ROUND(I209*H209,2)</f>
        <v>0</v>
      </c>
      <c r="K209" s="208" t="s">
        <v>122</v>
      </c>
      <c r="L209" s="46"/>
      <c r="M209" s="213" t="s">
        <v>19</v>
      </c>
      <c r="N209" s="214" t="s">
        <v>43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123</v>
      </c>
      <c r="AT209" s="217" t="s">
        <v>118</v>
      </c>
      <c r="AU209" s="217" t="s">
        <v>82</v>
      </c>
      <c r="AY209" s="19" t="s">
        <v>116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80</v>
      </c>
      <c r="BK209" s="218">
        <f>ROUND(I209*H209,2)</f>
        <v>0</v>
      </c>
      <c r="BL209" s="19" t="s">
        <v>123</v>
      </c>
      <c r="BM209" s="217" t="s">
        <v>298</v>
      </c>
    </row>
    <row r="210" s="2" customFormat="1">
      <c r="A210" s="40"/>
      <c r="B210" s="41"/>
      <c r="C210" s="42"/>
      <c r="D210" s="219" t="s">
        <v>125</v>
      </c>
      <c r="E210" s="42"/>
      <c r="F210" s="220" t="s">
        <v>299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125</v>
      </c>
      <c r="AU210" s="19" t="s">
        <v>82</v>
      </c>
    </row>
    <row r="211" s="14" customFormat="1">
      <c r="A211" s="14"/>
      <c r="B211" s="236"/>
      <c r="C211" s="237"/>
      <c r="D211" s="226" t="s">
        <v>127</v>
      </c>
      <c r="E211" s="238" t="s">
        <v>19</v>
      </c>
      <c r="F211" s="239" t="s">
        <v>300</v>
      </c>
      <c r="G211" s="237"/>
      <c r="H211" s="238" t="s">
        <v>19</v>
      </c>
      <c r="I211" s="240"/>
      <c r="J211" s="237"/>
      <c r="K211" s="237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127</v>
      </c>
      <c r="AU211" s="245" t="s">
        <v>82</v>
      </c>
      <c r="AV211" s="14" t="s">
        <v>80</v>
      </c>
      <c r="AW211" s="14" t="s">
        <v>33</v>
      </c>
      <c r="AX211" s="14" t="s">
        <v>72</v>
      </c>
      <c r="AY211" s="245" t="s">
        <v>116</v>
      </c>
    </row>
    <row r="212" s="13" customFormat="1">
      <c r="A212" s="13"/>
      <c r="B212" s="224"/>
      <c r="C212" s="225"/>
      <c r="D212" s="226" t="s">
        <v>127</v>
      </c>
      <c r="E212" s="227" t="s">
        <v>19</v>
      </c>
      <c r="F212" s="228" t="s">
        <v>273</v>
      </c>
      <c r="G212" s="225"/>
      <c r="H212" s="229">
        <v>56.25</v>
      </c>
      <c r="I212" s="230"/>
      <c r="J212" s="225"/>
      <c r="K212" s="225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127</v>
      </c>
      <c r="AU212" s="235" t="s">
        <v>82</v>
      </c>
      <c r="AV212" s="13" t="s">
        <v>82</v>
      </c>
      <c r="AW212" s="13" t="s">
        <v>33</v>
      </c>
      <c r="AX212" s="13" t="s">
        <v>80</v>
      </c>
      <c r="AY212" s="235" t="s">
        <v>116</v>
      </c>
    </row>
    <row r="213" s="2" customFormat="1" ht="24.15" customHeight="1">
      <c r="A213" s="40"/>
      <c r="B213" s="41"/>
      <c r="C213" s="206" t="s">
        <v>301</v>
      </c>
      <c r="D213" s="206" t="s">
        <v>118</v>
      </c>
      <c r="E213" s="207" t="s">
        <v>302</v>
      </c>
      <c r="F213" s="208" t="s">
        <v>303</v>
      </c>
      <c r="G213" s="209" t="s">
        <v>178</v>
      </c>
      <c r="H213" s="210">
        <v>1.575</v>
      </c>
      <c r="I213" s="211"/>
      <c r="J213" s="212">
        <f>ROUND(I213*H213,2)</f>
        <v>0</v>
      </c>
      <c r="K213" s="208" t="s">
        <v>122</v>
      </c>
      <c r="L213" s="46"/>
      <c r="M213" s="213" t="s">
        <v>19</v>
      </c>
      <c r="N213" s="214" t="s">
        <v>43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123</v>
      </c>
      <c r="AT213" s="217" t="s">
        <v>118</v>
      </c>
      <c r="AU213" s="217" t="s">
        <v>82</v>
      </c>
      <c r="AY213" s="19" t="s">
        <v>116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80</v>
      </c>
      <c r="BK213" s="218">
        <f>ROUND(I213*H213,2)</f>
        <v>0</v>
      </c>
      <c r="BL213" s="19" t="s">
        <v>123</v>
      </c>
      <c r="BM213" s="217" t="s">
        <v>304</v>
      </c>
    </row>
    <row r="214" s="2" customFormat="1">
      <c r="A214" s="40"/>
      <c r="B214" s="41"/>
      <c r="C214" s="42"/>
      <c r="D214" s="219" t="s">
        <v>125</v>
      </c>
      <c r="E214" s="42"/>
      <c r="F214" s="220" t="s">
        <v>305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125</v>
      </c>
      <c r="AU214" s="19" t="s">
        <v>82</v>
      </c>
    </row>
    <row r="215" s="14" customFormat="1">
      <c r="A215" s="14"/>
      <c r="B215" s="236"/>
      <c r="C215" s="237"/>
      <c r="D215" s="226" t="s">
        <v>127</v>
      </c>
      <c r="E215" s="238" t="s">
        <v>19</v>
      </c>
      <c r="F215" s="239" t="s">
        <v>306</v>
      </c>
      <c r="G215" s="237"/>
      <c r="H215" s="238" t="s">
        <v>19</v>
      </c>
      <c r="I215" s="240"/>
      <c r="J215" s="237"/>
      <c r="K215" s="237"/>
      <c r="L215" s="241"/>
      <c r="M215" s="242"/>
      <c r="N215" s="243"/>
      <c r="O215" s="243"/>
      <c r="P215" s="243"/>
      <c r="Q215" s="243"/>
      <c r="R215" s="243"/>
      <c r="S215" s="243"/>
      <c r="T215" s="24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5" t="s">
        <v>127</v>
      </c>
      <c r="AU215" s="245" t="s">
        <v>82</v>
      </c>
      <c r="AV215" s="14" t="s">
        <v>80</v>
      </c>
      <c r="AW215" s="14" t="s">
        <v>33</v>
      </c>
      <c r="AX215" s="14" t="s">
        <v>72</v>
      </c>
      <c r="AY215" s="245" t="s">
        <v>116</v>
      </c>
    </row>
    <row r="216" s="13" customFormat="1">
      <c r="A216" s="13"/>
      <c r="B216" s="224"/>
      <c r="C216" s="225"/>
      <c r="D216" s="226" t="s">
        <v>127</v>
      </c>
      <c r="E216" s="227" t="s">
        <v>19</v>
      </c>
      <c r="F216" s="228" t="s">
        <v>307</v>
      </c>
      <c r="G216" s="225"/>
      <c r="H216" s="229">
        <v>1.575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127</v>
      </c>
      <c r="AU216" s="235" t="s">
        <v>82</v>
      </c>
      <c r="AV216" s="13" t="s">
        <v>82</v>
      </c>
      <c r="AW216" s="13" t="s">
        <v>33</v>
      </c>
      <c r="AX216" s="13" t="s">
        <v>80</v>
      </c>
      <c r="AY216" s="235" t="s">
        <v>116</v>
      </c>
    </row>
    <row r="217" s="2" customFormat="1" ht="16.5" customHeight="1">
      <c r="A217" s="40"/>
      <c r="B217" s="41"/>
      <c r="C217" s="258" t="s">
        <v>308</v>
      </c>
      <c r="D217" s="258" t="s">
        <v>244</v>
      </c>
      <c r="E217" s="259" t="s">
        <v>309</v>
      </c>
      <c r="F217" s="260" t="s">
        <v>310</v>
      </c>
      <c r="G217" s="261" t="s">
        <v>284</v>
      </c>
      <c r="H217" s="262">
        <v>2.835</v>
      </c>
      <c r="I217" s="263"/>
      <c r="J217" s="264">
        <f>ROUND(I217*H217,2)</f>
        <v>0</v>
      </c>
      <c r="K217" s="260" t="s">
        <v>19</v>
      </c>
      <c r="L217" s="265"/>
      <c r="M217" s="266" t="s">
        <v>19</v>
      </c>
      <c r="N217" s="267" t="s">
        <v>43</v>
      </c>
      <c r="O217" s="86"/>
      <c r="P217" s="215">
        <f>O217*H217</f>
        <v>0</v>
      </c>
      <c r="Q217" s="215">
        <v>1</v>
      </c>
      <c r="R217" s="215">
        <f>Q217*H217</f>
        <v>2.835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166</v>
      </c>
      <c r="AT217" s="217" t="s">
        <v>244</v>
      </c>
      <c r="AU217" s="217" t="s">
        <v>82</v>
      </c>
      <c r="AY217" s="19" t="s">
        <v>116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80</v>
      </c>
      <c r="BK217" s="218">
        <f>ROUND(I217*H217,2)</f>
        <v>0</v>
      </c>
      <c r="BL217" s="19" t="s">
        <v>123</v>
      </c>
      <c r="BM217" s="217" t="s">
        <v>311</v>
      </c>
    </row>
    <row r="218" s="13" customFormat="1">
      <c r="A218" s="13"/>
      <c r="B218" s="224"/>
      <c r="C218" s="225"/>
      <c r="D218" s="226" t="s">
        <v>127</v>
      </c>
      <c r="E218" s="225"/>
      <c r="F218" s="228" t="s">
        <v>312</v>
      </c>
      <c r="G218" s="225"/>
      <c r="H218" s="229">
        <v>2.835</v>
      </c>
      <c r="I218" s="230"/>
      <c r="J218" s="225"/>
      <c r="K218" s="225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127</v>
      </c>
      <c r="AU218" s="235" t="s">
        <v>82</v>
      </c>
      <c r="AV218" s="13" t="s">
        <v>82</v>
      </c>
      <c r="AW218" s="13" t="s">
        <v>4</v>
      </c>
      <c r="AX218" s="13" t="s">
        <v>80</v>
      </c>
      <c r="AY218" s="235" t="s">
        <v>116</v>
      </c>
    </row>
    <row r="219" s="2" customFormat="1" ht="24.15" customHeight="1">
      <c r="A219" s="40"/>
      <c r="B219" s="41"/>
      <c r="C219" s="206" t="s">
        <v>313</v>
      </c>
      <c r="D219" s="206" t="s">
        <v>118</v>
      </c>
      <c r="E219" s="207" t="s">
        <v>314</v>
      </c>
      <c r="F219" s="208" t="s">
        <v>315</v>
      </c>
      <c r="G219" s="209" t="s">
        <v>121</v>
      </c>
      <c r="H219" s="210">
        <v>375</v>
      </c>
      <c r="I219" s="211"/>
      <c r="J219" s="212">
        <f>ROUND(I219*H219,2)</f>
        <v>0</v>
      </c>
      <c r="K219" s="208" t="s">
        <v>122</v>
      </c>
      <c r="L219" s="46"/>
      <c r="M219" s="213" t="s">
        <v>19</v>
      </c>
      <c r="N219" s="214" t="s">
        <v>43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123</v>
      </c>
      <c r="AT219" s="217" t="s">
        <v>118</v>
      </c>
      <c r="AU219" s="217" t="s">
        <v>82</v>
      </c>
      <c r="AY219" s="19" t="s">
        <v>116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80</v>
      </c>
      <c r="BK219" s="218">
        <f>ROUND(I219*H219,2)</f>
        <v>0</v>
      </c>
      <c r="BL219" s="19" t="s">
        <v>123</v>
      </c>
      <c r="BM219" s="217" t="s">
        <v>316</v>
      </c>
    </row>
    <row r="220" s="2" customFormat="1">
      <c r="A220" s="40"/>
      <c r="B220" s="41"/>
      <c r="C220" s="42"/>
      <c r="D220" s="219" t="s">
        <v>125</v>
      </c>
      <c r="E220" s="42"/>
      <c r="F220" s="220" t="s">
        <v>317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125</v>
      </c>
      <c r="AU220" s="19" t="s">
        <v>82</v>
      </c>
    </row>
    <row r="221" s="14" customFormat="1">
      <c r="A221" s="14"/>
      <c r="B221" s="236"/>
      <c r="C221" s="237"/>
      <c r="D221" s="226" t="s">
        <v>127</v>
      </c>
      <c r="E221" s="238" t="s">
        <v>19</v>
      </c>
      <c r="F221" s="239" t="s">
        <v>318</v>
      </c>
      <c r="G221" s="237"/>
      <c r="H221" s="238" t="s">
        <v>19</v>
      </c>
      <c r="I221" s="240"/>
      <c r="J221" s="237"/>
      <c r="K221" s="237"/>
      <c r="L221" s="241"/>
      <c r="M221" s="242"/>
      <c r="N221" s="243"/>
      <c r="O221" s="243"/>
      <c r="P221" s="243"/>
      <c r="Q221" s="243"/>
      <c r="R221" s="243"/>
      <c r="S221" s="243"/>
      <c r="T221" s="24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5" t="s">
        <v>127</v>
      </c>
      <c r="AU221" s="245" t="s">
        <v>82</v>
      </c>
      <c r="AV221" s="14" t="s">
        <v>80</v>
      </c>
      <c r="AW221" s="14" t="s">
        <v>33</v>
      </c>
      <c r="AX221" s="14" t="s">
        <v>72</v>
      </c>
      <c r="AY221" s="245" t="s">
        <v>116</v>
      </c>
    </row>
    <row r="222" s="13" customFormat="1">
      <c r="A222" s="13"/>
      <c r="B222" s="224"/>
      <c r="C222" s="225"/>
      <c r="D222" s="226" t="s">
        <v>127</v>
      </c>
      <c r="E222" s="227" t="s">
        <v>19</v>
      </c>
      <c r="F222" s="228" t="s">
        <v>319</v>
      </c>
      <c r="G222" s="225"/>
      <c r="H222" s="229">
        <v>375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127</v>
      </c>
      <c r="AU222" s="235" t="s">
        <v>82</v>
      </c>
      <c r="AV222" s="13" t="s">
        <v>82</v>
      </c>
      <c r="AW222" s="13" t="s">
        <v>33</v>
      </c>
      <c r="AX222" s="13" t="s">
        <v>80</v>
      </c>
      <c r="AY222" s="235" t="s">
        <v>116</v>
      </c>
    </row>
    <row r="223" s="2" customFormat="1" ht="16.5" customHeight="1">
      <c r="A223" s="40"/>
      <c r="B223" s="41"/>
      <c r="C223" s="258" t="s">
        <v>320</v>
      </c>
      <c r="D223" s="258" t="s">
        <v>244</v>
      </c>
      <c r="E223" s="259" t="s">
        <v>321</v>
      </c>
      <c r="F223" s="260" t="s">
        <v>322</v>
      </c>
      <c r="G223" s="261" t="s">
        <v>323</v>
      </c>
      <c r="H223" s="262">
        <v>5.625</v>
      </c>
      <c r="I223" s="263"/>
      <c r="J223" s="264">
        <f>ROUND(I223*H223,2)</f>
        <v>0</v>
      </c>
      <c r="K223" s="260" t="s">
        <v>122</v>
      </c>
      <c r="L223" s="265"/>
      <c r="M223" s="266" t="s">
        <v>19</v>
      </c>
      <c r="N223" s="267" t="s">
        <v>43</v>
      </c>
      <c r="O223" s="86"/>
      <c r="P223" s="215">
        <f>O223*H223</f>
        <v>0</v>
      </c>
      <c r="Q223" s="215">
        <v>0.001</v>
      </c>
      <c r="R223" s="215">
        <f>Q223*H223</f>
        <v>0.0056249999999999998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166</v>
      </c>
      <c r="AT223" s="217" t="s">
        <v>244</v>
      </c>
      <c r="AU223" s="217" t="s">
        <v>82</v>
      </c>
      <c r="AY223" s="19" t="s">
        <v>116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80</v>
      </c>
      <c r="BK223" s="218">
        <f>ROUND(I223*H223,2)</f>
        <v>0</v>
      </c>
      <c r="BL223" s="19" t="s">
        <v>123</v>
      </c>
      <c r="BM223" s="217" t="s">
        <v>324</v>
      </c>
    </row>
    <row r="224" s="13" customFormat="1">
      <c r="A224" s="13"/>
      <c r="B224" s="224"/>
      <c r="C224" s="225"/>
      <c r="D224" s="226" t="s">
        <v>127</v>
      </c>
      <c r="E224" s="225"/>
      <c r="F224" s="228" t="s">
        <v>325</v>
      </c>
      <c r="G224" s="225"/>
      <c r="H224" s="229">
        <v>5.625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127</v>
      </c>
      <c r="AU224" s="235" t="s">
        <v>82</v>
      </c>
      <c r="AV224" s="13" t="s">
        <v>82</v>
      </c>
      <c r="AW224" s="13" t="s">
        <v>4</v>
      </c>
      <c r="AX224" s="13" t="s">
        <v>80</v>
      </c>
      <c r="AY224" s="235" t="s">
        <v>116</v>
      </c>
    </row>
    <row r="225" s="2" customFormat="1" ht="21.75" customHeight="1">
      <c r="A225" s="40"/>
      <c r="B225" s="41"/>
      <c r="C225" s="206" t="s">
        <v>326</v>
      </c>
      <c r="D225" s="206" t="s">
        <v>118</v>
      </c>
      <c r="E225" s="207" t="s">
        <v>327</v>
      </c>
      <c r="F225" s="208" t="s">
        <v>328</v>
      </c>
      <c r="G225" s="209" t="s">
        <v>121</v>
      </c>
      <c r="H225" s="210">
        <v>838.60000000000002</v>
      </c>
      <c r="I225" s="211"/>
      <c r="J225" s="212">
        <f>ROUND(I225*H225,2)</f>
        <v>0</v>
      </c>
      <c r="K225" s="208" t="s">
        <v>122</v>
      </c>
      <c r="L225" s="46"/>
      <c r="M225" s="213" t="s">
        <v>19</v>
      </c>
      <c r="N225" s="214" t="s">
        <v>43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123</v>
      </c>
      <c r="AT225" s="217" t="s">
        <v>118</v>
      </c>
      <c r="AU225" s="217" t="s">
        <v>82</v>
      </c>
      <c r="AY225" s="19" t="s">
        <v>116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80</v>
      </c>
      <c r="BK225" s="218">
        <f>ROUND(I225*H225,2)</f>
        <v>0</v>
      </c>
      <c r="BL225" s="19" t="s">
        <v>123</v>
      </c>
      <c r="BM225" s="217" t="s">
        <v>329</v>
      </c>
    </row>
    <row r="226" s="2" customFormat="1">
      <c r="A226" s="40"/>
      <c r="B226" s="41"/>
      <c r="C226" s="42"/>
      <c r="D226" s="219" t="s">
        <v>125</v>
      </c>
      <c r="E226" s="42"/>
      <c r="F226" s="220" t="s">
        <v>330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125</v>
      </c>
      <c r="AU226" s="19" t="s">
        <v>82</v>
      </c>
    </row>
    <row r="227" s="2" customFormat="1">
      <c r="A227" s="40"/>
      <c r="B227" s="41"/>
      <c r="C227" s="42"/>
      <c r="D227" s="226" t="s">
        <v>171</v>
      </c>
      <c r="E227" s="42"/>
      <c r="F227" s="246" t="s">
        <v>331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171</v>
      </c>
      <c r="AU227" s="19" t="s">
        <v>82</v>
      </c>
    </row>
    <row r="228" s="13" customFormat="1">
      <c r="A228" s="13"/>
      <c r="B228" s="224"/>
      <c r="C228" s="225"/>
      <c r="D228" s="226" t="s">
        <v>127</v>
      </c>
      <c r="E228" s="227" t="s">
        <v>19</v>
      </c>
      <c r="F228" s="228" t="s">
        <v>332</v>
      </c>
      <c r="G228" s="225"/>
      <c r="H228" s="229">
        <v>826</v>
      </c>
      <c r="I228" s="230"/>
      <c r="J228" s="225"/>
      <c r="K228" s="225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127</v>
      </c>
      <c r="AU228" s="235" t="s">
        <v>82</v>
      </c>
      <c r="AV228" s="13" t="s">
        <v>82</v>
      </c>
      <c r="AW228" s="13" t="s">
        <v>33</v>
      </c>
      <c r="AX228" s="13" t="s">
        <v>72</v>
      </c>
      <c r="AY228" s="235" t="s">
        <v>116</v>
      </c>
    </row>
    <row r="229" s="13" customFormat="1">
      <c r="A229" s="13"/>
      <c r="B229" s="224"/>
      <c r="C229" s="225"/>
      <c r="D229" s="226" t="s">
        <v>127</v>
      </c>
      <c r="E229" s="227" t="s">
        <v>19</v>
      </c>
      <c r="F229" s="228" t="s">
        <v>333</v>
      </c>
      <c r="G229" s="225"/>
      <c r="H229" s="229">
        <v>12.6</v>
      </c>
      <c r="I229" s="230"/>
      <c r="J229" s="225"/>
      <c r="K229" s="225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127</v>
      </c>
      <c r="AU229" s="235" t="s">
        <v>82</v>
      </c>
      <c r="AV229" s="13" t="s">
        <v>82</v>
      </c>
      <c r="AW229" s="13" t="s">
        <v>33</v>
      </c>
      <c r="AX229" s="13" t="s">
        <v>72</v>
      </c>
      <c r="AY229" s="235" t="s">
        <v>116</v>
      </c>
    </row>
    <row r="230" s="15" customFormat="1">
      <c r="A230" s="15"/>
      <c r="B230" s="247"/>
      <c r="C230" s="248"/>
      <c r="D230" s="226" t="s">
        <v>127</v>
      </c>
      <c r="E230" s="249" t="s">
        <v>19</v>
      </c>
      <c r="F230" s="250" t="s">
        <v>192</v>
      </c>
      <c r="G230" s="248"/>
      <c r="H230" s="251">
        <v>838.60000000000002</v>
      </c>
      <c r="I230" s="252"/>
      <c r="J230" s="248"/>
      <c r="K230" s="248"/>
      <c r="L230" s="253"/>
      <c r="M230" s="254"/>
      <c r="N230" s="255"/>
      <c r="O230" s="255"/>
      <c r="P230" s="255"/>
      <c r="Q230" s="255"/>
      <c r="R230" s="255"/>
      <c r="S230" s="255"/>
      <c r="T230" s="256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57" t="s">
        <v>127</v>
      </c>
      <c r="AU230" s="257" t="s">
        <v>82</v>
      </c>
      <c r="AV230" s="15" t="s">
        <v>123</v>
      </c>
      <c r="AW230" s="15" t="s">
        <v>33</v>
      </c>
      <c r="AX230" s="15" t="s">
        <v>80</v>
      </c>
      <c r="AY230" s="257" t="s">
        <v>116</v>
      </c>
    </row>
    <row r="231" s="2" customFormat="1" ht="24.15" customHeight="1">
      <c r="A231" s="40"/>
      <c r="B231" s="41"/>
      <c r="C231" s="206" t="s">
        <v>334</v>
      </c>
      <c r="D231" s="206" t="s">
        <v>118</v>
      </c>
      <c r="E231" s="207" t="s">
        <v>335</v>
      </c>
      <c r="F231" s="208" t="s">
        <v>336</v>
      </c>
      <c r="G231" s="209" t="s">
        <v>121</v>
      </c>
      <c r="H231" s="210">
        <v>92</v>
      </c>
      <c r="I231" s="211"/>
      <c r="J231" s="212">
        <f>ROUND(I231*H231,2)</f>
        <v>0</v>
      </c>
      <c r="K231" s="208" t="s">
        <v>122</v>
      </c>
      <c r="L231" s="46"/>
      <c r="M231" s="213" t="s">
        <v>19</v>
      </c>
      <c r="N231" s="214" t="s">
        <v>43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123</v>
      </c>
      <c r="AT231" s="217" t="s">
        <v>118</v>
      </c>
      <c r="AU231" s="217" t="s">
        <v>82</v>
      </c>
      <c r="AY231" s="19" t="s">
        <v>116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80</v>
      </c>
      <c r="BK231" s="218">
        <f>ROUND(I231*H231,2)</f>
        <v>0</v>
      </c>
      <c r="BL231" s="19" t="s">
        <v>123</v>
      </c>
      <c r="BM231" s="217" t="s">
        <v>337</v>
      </c>
    </row>
    <row r="232" s="2" customFormat="1">
      <c r="A232" s="40"/>
      <c r="B232" s="41"/>
      <c r="C232" s="42"/>
      <c r="D232" s="219" t="s">
        <v>125</v>
      </c>
      <c r="E232" s="42"/>
      <c r="F232" s="220" t="s">
        <v>338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125</v>
      </c>
      <c r="AU232" s="19" t="s">
        <v>82</v>
      </c>
    </row>
    <row r="233" s="14" customFormat="1">
      <c r="A233" s="14"/>
      <c r="B233" s="236"/>
      <c r="C233" s="237"/>
      <c r="D233" s="226" t="s">
        <v>127</v>
      </c>
      <c r="E233" s="238" t="s">
        <v>19</v>
      </c>
      <c r="F233" s="239" t="s">
        <v>339</v>
      </c>
      <c r="G233" s="237"/>
      <c r="H233" s="238" t="s">
        <v>19</v>
      </c>
      <c r="I233" s="240"/>
      <c r="J233" s="237"/>
      <c r="K233" s="237"/>
      <c r="L233" s="241"/>
      <c r="M233" s="242"/>
      <c r="N233" s="243"/>
      <c r="O233" s="243"/>
      <c r="P233" s="243"/>
      <c r="Q233" s="243"/>
      <c r="R233" s="243"/>
      <c r="S233" s="243"/>
      <c r="T233" s="24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5" t="s">
        <v>127</v>
      </c>
      <c r="AU233" s="245" t="s">
        <v>82</v>
      </c>
      <c r="AV233" s="14" t="s">
        <v>80</v>
      </c>
      <c r="AW233" s="14" t="s">
        <v>33</v>
      </c>
      <c r="AX233" s="14" t="s">
        <v>72</v>
      </c>
      <c r="AY233" s="245" t="s">
        <v>116</v>
      </c>
    </row>
    <row r="234" s="13" customFormat="1">
      <c r="A234" s="13"/>
      <c r="B234" s="224"/>
      <c r="C234" s="225"/>
      <c r="D234" s="226" t="s">
        <v>127</v>
      </c>
      <c r="E234" s="227" t="s">
        <v>19</v>
      </c>
      <c r="F234" s="228" t="s">
        <v>242</v>
      </c>
      <c r="G234" s="225"/>
      <c r="H234" s="229">
        <v>92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127</v>
      </c>
      <c r="AU234" s="235" t="s">
        <v>82</v>
      </c>
      <c r="AV234" s="13" t="s">
        <v>82</v>
      </c>
      <c r="AW234" s="13" t="s">
        <v>33</v>
      </c>
      <c r="AX234" s="13" t="s">
        <v>80</v>
      </c>
      <c r="AY234" s="235" t="s">
        <v>116</v>
      </c>
    </row>
    <row r="235" s="2" customFormat="1" ht="24.15" customHeight="1">
      <c r="A235" s="40"/>
      <c r="B235" s="41"/>
      <c r="C235" s="206" t="s">
        <v>340</v>
      </c>
      <c r="D235" s="206" t="s">
        <v>118</v>
      </c>
      <c r="E235" s="207" t="s">
        <v>341</v>
      </c>
      <c r="F235" s="208" t="s">
        <v>342</v>
      </c>
      <c r="G235" s="209" t="s">
        <v>121</v>
      </c>
      <c r="H235" s="210">
        <v>375</v>
      </c>
      <c r="I235" s="211"/>
      <c r="J235" s="212">
        <f>ROUND(I235*H235,2)</f>
        <v>0</v>
      </c>
      <c r="K235" s="208" t="s">
        <v>122</v>
      </c>
      <c r="L235" s="46"/>
      <c r="M235" s="213" t="s">
        <v>19</v>
      </c>
      <c r="N235" s="214" t="s">
        <v>43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123</v>
      </c>
      <c r="AT235" s="217" t="s">
        <v>118</v>
      </c>
      <c r="AU235" s="217" t="s">
        <v>82</v>
      </c>
      <c r="AY235" s="19" t="s">
        <v>116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80</v>
      </c>
      <c r="BK235" s="218">
        <f>ROUND(I235*H235,2)</f>
        <v>0</v>
      </c>
      <c r="BL235" s="19" t="s">
        <v>123</v>
      </c>
      <c r="BM235" s="217" t="s">
        <v>343</v>
      </c>
    </row>
    <row r="236" s="2" customFormat="1">
      <c r="A236" s="40"/>
      <c r="B236" s="41"/>
      <c r="C236" s="42"/>
      <c r="D236" s="219" t="s">
        <v>125</v>
      </c>
      <c r="E236" s="42"/>
      <c r="F236" s="220" t="s">
        <v>344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125</v>
      </c>
      <c r="AU236" s="19" t="s">
        <v>82</v>
      </c>
    </row>
    <row r="237" s="14" customFormat="1">
      <c r="A237" s="14"/>
      <c r="B237" s="236"/>
      <c r="C237" s="237"/>
      <c r="D237" s="226" t="s">
        <v>127</v>
      </c>
      <c r="E237" s="238" t="s">
        <v>19</v>
      </c>
      <c r="F237" s="239" t="s">
        <v>345</v>
      </c>
      <c r="G237" s="237"/>
      <c r="H237" s="238" t="s">
        <v>19</v>
      </c>
      <c r="I237" s="240"/>
      <c r="J237" s="237"/>
      <c r="K237" s="237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127</v>
      </c>
      <c r="AU237" s="245" t="s">
        <v>82</v>
      </c>
      <c r="AV237" s="14" t="s">
        <v>80</v>
      </c>
      <c r="AW237" s="14" t="s">
        <v>33</v>
      </c>
      <c r="AX237" s="14" t="s">
        <v>72</v>
      </c>
      <c r="AY237" s="245" t="s">
        <v>116</v>
      </c>
    </row>
    <row r="238" s="13" customFormat="1">
      <c r="A238" s="13"/>
      <c r="B238" s="224"/>
      <c r="C238" s="225"/>
      <c r="D238" s="226" t="s">
        <v>127</v>
      </c>
      <c r="E238" s="227" t="s">
        <v>19</v>
      </c>
      <c r="F238" s="228" t="s">
        <v>319</v>
      </c>
      <c r="G238" s="225"/>
      <c r="H238" s="229">
        <v>375</v>
      </c>
      <c r="I238" s="230"/>
      <c r="J238" s="225"/>
      <c r="K238" s="225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127</v>
      </c>
      <c r="AU238" s="235" t="s">
        <v>82</v>
      </c>
      <c r="AV238" s="13" t="s">
        <v>82</v>
      </c>
      <c r="AW238" s="13" t="s">
        <v>33</v>
      </c>
      <c r="AX238" s="13" t="s">
        <v>80</v>
      </c>
      <c r="AY238" s="235" t="s">
        <v>116</v>
      </c>
    </row>
    <row r="239" s="12" customFormat="1" ht="22.8" customHeight="1">
      <c r="A239" s="12"/>
      <c r="B239" s="190"/>
      <c r="C239" s="191"/>
      <c r="D239" s="192" t="s">
        <v>71</v>
      </c>
      <c r="E239" s="204" t="s">
        <v>82</v>
      </c>
      <c r="F239" s="204" t="s">
        <v>346</v>
      </c>
      <c r="G239" s="191"/>
      <c r="H239" s="191"/>
      <c r="I239" s="194"/>
      <c r="J239" s="205">
        <f>BK239</f>
        <v>0</v>
      </c>
      <c r="K239" s="191"/>
      <c r="L239" s="196"/>
      <c r="M239" s="197"/>
      <c r="N239" s="198"/>
      <c r="O239" s="198"/>
      <c r="P239" s="199">
        <f>SUM(P240:P260)</f>
        <v>0</v>
      </c>
      <c r="Q239" s="198"/>
      <c r="R239" s="199">
        <f>SUM(R240:R260)</f>
        <v>8.8021625999999991</v>
      </c>
      <c r="S239" s="198"/>
      <c r="T239" s="200">
        <f>SUM(T240:T260)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1" t="s">
        <v>80</v>
      </c>
      <c r="AT239" s="202" t="s">
        <v>71</v>
      </c>
      <c r="AU239" s="202" t="s">
        <v>80</v>
      </c>
      <c r="AY239" s="201" t="s">
        <v>116</v>
      </c>
      <c r="BK239" s="203">
        <f>SUM(BK240:BK260)</f>
        <v>0</v>
      </c>
    </row>
    <row r="240" s="2" customFormat="1" ht="24.15" customHeight="1">
      <c r="A240" s="40"/>
      <c r="B240" s="41"/>
      <c r="C240" s="206" t="s">
        <v>347</v>
      </c>
      <c r="D240" s="206" t="s">
        <v>118</v>
      </c>
      <c r="E240" s="207" t="s">
        <v>348</v>
      </c>
      <c r="F240" s="208" t="s">
        <v>349</v>
      </c>
      <c r="G240" s="209" t="s">
        <v>178</v>
      </c>
      <c r="H240" s="210">
        <v>3.1499999999999999</v>
      </c>
      <c r="I240" s="211"/>
      <c r="J240" s="212">
        <f>ROUND(I240*H240,2)</f>
        <v>0</v>
      </c>
      <c r="K240" s="208" t="s">
        <v>19</v>
      </c>
      <c r="L240" s="46"/>
      <c r="M240" s="213" t="s">
        <v>19</v>
      </c>
      <c r="N240" s="214" t="s">
        <v>43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123</v>
      </c>
      <c r="AT240" s="217" t="s">
        <v>118</v>
      </c>
      <c r="AU240" s="217" t="s">
        <v>82</v>
      </c>
      <c r="AY240" s="19" t="s">
        <v>116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80</v>
      </c>
      <c r="BK240" s="218">
        <f>ROUND(I240*H240,2)</f>
        <v>0</v>
      </c>
      <c r="BL240" s="19" t="s">
        <v>123</v>
      </c>
      <c r="BM240" s="217" t="s">
        <v>350</v>
      </c>
    </row>
    <row r="241" s="14" customFormat="1">
      <c r="A241" s="14"/>
      <c r="B241" s="236"/>
      <c r="C241" s="237"/>
      <c r="D241" s="226" t="s">
        <v>127</v>
      </c>
      <c r="E241" s="238" t="s">
        <v>19</v>
      </c>
      <c r="F241" s="239" t="s">
        <v>306</v>
      </c>
      <c r="G241" s="237"/>
      <c r="H241" s="238" t="s">
        <v>19</v>
      </c>
      <c r="I241" s="240"/>
      <c r="J241" s="237"/>
      <c r="K241" s="237"/>
      <c r="L241" s="241"/>
      <c r="M241" s="242"/>
      <c r="N241" s="243"/>
      <c r="O241" s="243"/>
      <c r="P241" s="243"/>
      <c r="Q241" s="243"/>
      <c r="R241" s="243"/>
      <c r="S241" s="243"/>
      <c r="T241" s="24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5" t="s">
        <v>127</v>
      </c>
      <c r="AU241" s="245" t="s">
        <v>82</v>
      </c>
      <c r="AV241" s="14" t="s">
        <v>80</v>
      </c>
      <c r="AW241" s="14" t="s">
        <v>33</v>
      </c>
      <c r="AX241" s="14" t="s">
        <v>72</v>
      </c>
      <c r="AY241" s="245" t="s">
        <v>116</v>
      </c>
    </row>
    <row r="242" s="13" customFormat="1">
      <c r="A242" s="13"/>
      <c r="B242" s="224"/>
      <c r="C242" s="225"/>
      <c r="D242" s="226" t="s">
        <v>127</v>
      </c>
      <c r="E242" s="227" t="s">
        <v>19</v>
      </c>
      <c r="F242" s="228" t="s">
        <v>351</v>
      </c>
      <c r="G242" s="225"/>
      <c r="H242" s="229">
        <v>3.1499999999999999</v>
      </c>
      <c r="I242" s="230"/>
      <c r="J242" s="225"/>
      <c r="K242" s="225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127</v>
      </c>
      <c r="AU242" s="235" t="s">
        <v>82</v>
      </c>
      <c r="AV242" s="13" t="s">
        <v>82</v>
      </c>
      <c r="AW242" s="13" t="s">
        <v>33</v>
      </c>
      <c r="AX242" s="13" t="s">
        <v>80</v>
      </c>
      <c r="AY242" s="235" t="s">
        <v>116</v>
      </c>
    </row>
    <row r="243" s="2" customFormat="1" ht="16.5" customHeight="1">
      <c r="A243" s="40"/>
      <c r="B243" s="41"/>
      <c r="C243" s="206" t="s">
        <v>352</v>
      </c>
      <c r="D243" s="206" t="s">
        <v>118</v>
      </c>
      <c r="E243" s="207" t="s">
        <v>353</v>
      </c>
      <c r="F243" s="208" t="s">
        <v>354</v>
      </c>
      <c r="G243" s="209" t="s">
        <v>162</v>
      </c>
      <c r="H243" s="210">
        <v>31.5</v>
      </c>
      <c r="I243" s="211"/>
      <c r="J243" s="212">
        <f>ROUND(I243*H243,2)</f>
        <v>0</v>
      </c>
      <c r="K243" s="208" t="s">
        <v>19</v>
      </c>
      <c r="L243" s="46"/>
      <c r="M243" s="213" t="s">
        <v>19</v>
      </c>
      <c r="N243" s="214" t="s">
        <v>43</v>
      </c>
      <c r="O243" s="86"/>
      <c r="P243" s="215">
        <f>O243*H243</f>
        <v>0</v>
      </c>
      <c r="Q243" s="215">
        <v>0.27843639999999997</v>
      </c>
      <c r="R243" s="215">
        <f>Q243*H243</f>
        <v>8.7707465999999989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123</v>
      </c>
      <c r="AT243" s="217" t="s">
        <v>118</v>
      </c>
      <c r="AU243" s="217" t="s">
        <v>82</v>
      </c>
      <c r="AY243" s="19" t="s">
        <v>116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80</v>
      </c>
      <c r="BK243" s="218">
        <f>ROUND(I243*H243,2)</f>
        <v>0</v>
      </c>
      <c r="BL243" s="19" t="s">
        <v>123</v>
      </c>
      <c r="BM243" s="217" t="s">
        <v>355</v>
      </c>
    </row>
    <row r="244" s="14" customFormat="1">
      <c r="A244" s="14"/>
      <c r="B244" s="236"/>
      <c r="C244" s="237"/>
      <c r="D244" s="226" t="s">
        <v>127</v>
      </c>
      <c r="E244" s="238" t="s">
        <v>19</v>
      </c>
      <c r="F244" s="239" t="s">
        <v>306</v>
      </c>
      <c r="G244" s="237"/>
      <c r="H244" s="238" t="s">
        <v>19</v>
      </c>
      <c r="I244" s="240"/>
      <c r="J244" s="237"/>
      <c r="K244" s="237"/>
      <c r="L244" s="241"/>
      <c r="M244" s="242"/>
      <c r="N244" s="243"/>
      <c r="O244" s="243"/>
      <c r="P244" s="243"/>
      <c r="Q244" s="243"/>
      <c r="R244" s="243"/>
      <c r="S244" s="243"/>
      <c r="T244" s="24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5" t="s">
        <v>127</v>
      </c>
      <c r="AU244" s="245" t="s">
        <v>82</v>
      </c>
      <c r="AV244" s="14" t="s">
        <v>80</v>
      </c>
      <c r="AW244" s="14" t="s">
        <v>33</v>
      </c>
      <c r="AX244" s="14" t="s">
        <v>72</v>
      </c>
      <c r="AY244" s="245" t="s">
        <v>116</v>
      </c>
    </row>
    <row r="245" s="13" customFormat="1">
      <c r="A245" s="13"/>
      <c r="B245" s="224"/>
      <c r="C245" s="225"/>
      <c r="D245" s="226" t="s">
        <v>127</v>
      </c>
      <c r="E245" s="227" t="s">
        <v>19</v>
      </c>
      <c r="F245" s="228" t="s">
        <v>356</v>
      </c>
      <c r="G245" s="225"/>
      <c r="H245" s="229">
        <v>31.5</v>
      </c>
      <c r="I245" s="230"/>
      <c r="J245" s="225"/>
      <c r="K245" s="225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127</v>
      </c>
      <c r="AU245" s="235" t="s">
        <v>82</v>
      </c>
      <c r="AV245" s="13" t="s">
        <v>82</v>
      </c>
      <c r="AW245" s="13" t="s">
        <v>33</v>
      </c>
      <c r="AX245" s="13" t="s">
        <v>80</v>
      </c>
      <c r="AY245" s="235" t="s">
        <v>116</v>
      </c>
    </row>
    <row r="246" s="2" customFormat="1" ht="21.75" customHeight="1">
      <c r="A246" s="40"/>
      <c r="B246" s="41"/>
      <c r="C246" s="206" t="s">
        <v>357</v>
      </c>
      <c r="D246" s="206" t="s">
        <v>118</v>
      </c>
      <c r="E246" s="207" t="s">
        <v>358</v>
      </c>
      <c r="F246" s="208" t="s">
        <v>359</v>
      </c>
      <c r="G246" s="209" t="s">
        <v>178</v>
      </c>
      <c r="H246" s="210">
        <v>1.44</v>
      </c>
      <c r="I246" s="211"/>
      <c r="J246" s="212">
        <f>ROUND(I246*H246,2)</f>
        <v>0</v>
      </c>
      <c r="K246" s="208" t="s">
        <v>122</v>
      </c>
      <c r="L246" s="46"/>
      <c r="M246" s="213" t="s">
        <v>19</v>
      </c>
      <c r="N246" s="214" t="s">
        <v>43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123</v>
      </c>
      <c r="AT246" s="217" t="s">
        <v>118</v>
      </c>
      <c r="AU246" s="217" t="s">
        <v>82</v>
      </c>
      <c r="AY246" s="19" t="s">
        <v>116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80</v>
      </c>
      <c r="BK246" s="218">
        <f>ROUND(I246*H246,2)</f>
        <v>0</v>
      </c>
      <c r="BL246" s="19" t="s">
        <v>123</v>
      </c>
      <c r="BM246" s="217" t="s">
        <v>360</v>
      </c>
    </row>
    <row r="247" s="2" customFormat="1">
      <c r="A247" s="40"/>
      <c r="B247" s="41"/>
      <c r="C247" s="42"/>
      <c r="D247" s="219" t="s">
        <v>125</v>
      </c>
      <c r="E247" s="42"/>
      <c r="F247" s="220" t="s">
        <v>361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125</v>
      </c>
      <c r="AU247" s="19" t="s">
        <v>82</v>
      </c>
    </row>
    <row r="248" s="14" customFormat="1">
      <c r="A248" s="14"/>
      <c r="B248" s="236"/>
      <c r="C248" s="237"/>
      <c r="D248" s="226" t="s">
        <v>127</v>
      </c>
      <c r="E248" s="238" t="s">
        <v>19</v>
      </c>
      <c r="F248" s="239" t="s">
        <v>362</v>
      </c>
      <c r="G248" s="237"/>
      <c r="H248" s="238" t="s">
        <v>19</v>
      </c>
      <c r="I248" s="240"/>
      <c r="J248" s="237"/>
      <c r="K248" s="237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127</v>
      </c>
      <c r="AU248" s="245" t="s">
        <v>82</v>
      </c>
      <c r="AV248" s="14" t="s">
        <v>80</v>
      </c>
      <c r="AW248" s="14" t="s">
        <v>33</v>
      </c>
      <c r="AX248" s="14" t="s">
        <v>72</v>
      </c>
      <c r="AY248" s="245" t="s">
        <v>116</v>
      </c>
    </row>
    <row r="249" s="13" customFormat="1">
      <c r="A249" s="13"/>
      <c r="B249" s="224"/>
      <c r="C249" s="225"/>
      <c r="D249" s="226" t="s">
        <v>127</v>
      </c>
      <c r="E249" s="227" t="s">
        <v>19</v>
      </c>
      <c r="F249" s="228" t="s">
        <v>363</v>
      </c>
      <c r="G249" s="225"/>
      <c r="H249" s="229">
        <v>1.44</v>
      </c>
      <c r="I249" s="230"/>
      <c r="J249" s="225"/>
      <c r="K249" s="225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127</v>
      </c>
      <c r="AU249" s="235" t="s">
        <v>82</v>
      </c>
      <c r="AV249" s="13" t="s">
        <v>82</v>
      </c>
      <c r="AW249" s="13" t="s">
        <v>33</v>
      </c>
      <c r="AX249" s="13" t="s">
        <v>80</v>
      </c>
      <c r="AY249" s="235" t="s">
        <v>116</v>
      </c>
    </row>
    <row r="250" s="2" customFormat="1" ht="16.5" customHeight="1">
      <c r="A250" s="40"/>
      <c r="B250" s="41"/>
      <c r="C250" s="206" t="s">
        <v>364</v>
      </c>
      <c r="D250" s="206" t="s">
        <v>118</v>
      </c>
      <c r="E250" s="207" t="s">
        <v>365</v>
      </c>
      <c r="F250" s="208" t="s">
        <v>366</v>
      </c>
      <c r="G250" s="209" t="s">
        <v>121</v>
      </c>
      <c r="H250" s="210">
        <v>14.4</v>
      </c>
      <c r="I250" s="211"/>
      <c r="J250" s="212">
        <f>ROUND(I250*H250,2)</f>
        <v>0</v>
      </c>
      <c r="K250" s="208" t="s">
        <v>122</v>
      </c>
      <c r="L250" s="46"/>
      <c r="M250" s="213" t="s">
        <v>19</v>
      </c>
      <c r="N250" s="214" t="s">
        <v>43</v>
      </c>
      <c r="O250" s="86"/>
      <c r="P250" s="215">
        <f>O250*H250</f>
        <v>0</v>
      </c>
      <c r="Q250" s="215">
        <v>0.0012999999999999999</v>
      </c>
      <c r="R250" s="215">
        <f>Q250*H250</f>
        <v>0.018720000000000001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123</v>
      </c>
      <c r="AT250" s="217" t="s">
        <v>118</v>
      </c>
      <c r="AU250" s="217" t="s">
        <v>82</v>
      </c>
      <c r="AY250" s="19" t="s">
        <v>116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80</v>
      </c>
      <c r="BK250" s="218">
        <f>ROUND(I250*H250,2)</f>
        <v>0</v>
      </c>
      <c r="BL250" s="19" t="s">
        <v>123</v>
      </c>
      <c r="BM250" s="217" t="s">
        <v>367</v>
      </c>
    </row>
    <row r="251" s="2" customFormat="1">
      <c r="A251" s="40"/>
      <c r="B251" s="41"/>
      <c r="C251" s="42"/>
      <c r="D251" s="219" t="s">
        <v>125</v>
      </c>
      <c r="E251" s="42"/>
      <c r="F251" s="220" t="s">
        <v>368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125</v>
      </c>
      <c r="AU251" s="19" t="s">
        <v>82</v>
      </c>
    </row>
    <row r="252" s="14" customFormat="1">
      <c r="A252" s="14"/>
      <c r="B252" s="236"/>
      <c r="C252" s="237"/>
      <c r="D252" s="226" t="s">
        <v>127</v>
      </c>
      <c r="E252" s="238" t="s">
        <v>19</v>
      </c>
      <c r="F252" s="239" t="s">
        <v>369</v>
      </c>
      <c r="G252" s="237"/>
      <c r="H252" s="238" t="s">
        <v>19</v>
      </c>
      <c r="I252" s="240"/>
      <c r="J252" s="237"/>
      <c r="K252" s="237"/>
      <c r="L252" s="241"/>
      <c r="M252" s="242"/>
      <c r="N252" s="243"/>
      <c r="O252" s="243"/>
      <c r="P252" s="243"/>
      <c r="Q252" s="243"/>
      <c r="R252" s="243"/>
      <c r="S252" s="243"/>
      <c r="T252" s="24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5" t="s">
        <v>127</v>
      </c>
      <c r="AU252" s="245" t="s">
        <v>82</v>
      </c>
      <c r="AV252" s="14" t="s">
        <v>80</v>
      </c>
      <c r="AW252" s="14" t="s">
        <v>33</v>
      </c>
      <c r="AX252" s="14" t="s">
        <v>72</v>
      </c>
      <c r="AY252" s="245" t="s">
        <v>116</v>
      </c>
    </row>
    <row r="253" s="13" customFormat="1">
      <c r="A253" s="13"/>
      <c r="B253" s="224"/>
      <c r="C253" s="225"/>
      <c r="D253" s="226" t="s">
        <v>127</v>
      </c>
      <c r="E253" s="227" t="s">
        <v>19</v>
      </c>
      <c r="F253" s="228" t="s">
        <v>370</v>
      </c>
      <c r="G253" s="225"/>
      <c r="H253" s="229">
        <v>14.4</v>
      </c>
      <c r="I253" s="230"/>
      <c r="J253" s="225"/>
      <c r="K253" s="225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127</v>
      </c>
      <c r="AU253" s="235" t="s">
        <v>82</v>
      </c>
      <c r="AV253" s="13" t="s">
        <v>82</v>
      </c>
      <c r="AW253" s="13" t="s">
        <v>33</v>
      </c>
      <c r="AX253" s="13" t="s">
        <v>80</v>
      </c>
      <c r="AY253" s="235" t="s">
        <v>116</v>
      </c>
    </row>
    <row r="254" s="2" customFormat="1" ht="16.5" customHeight="1">
      <c r="A254" s="40"/>
      <c r="B254" s="41"/>
      <c r="C254" s="206" t="s">
        <v>371</v>
      </c>
      <c r="D254" s="206" t="s">
        <v>118</v>
      </c>
      <c r="E254" s="207" t="s">
        <v>372</v>
      </c>
      <c r="F254" s="208" t="s">
        <v>373</v>
      </c>
      <c r="G254" s="209" t="s">
        <v>121</v>
      </c>
      <c r="H254" s="210">
        <v>14.4</v>
      </c>
      <c r="I254" s="211"/>
      <c r="J254" s="212">
        <f>ROUND(I254*H254,2)</f>
        <v>0</v>
      </c>
      <c r="K254" s="208" t="s">
        <v>122</v>
      </c>
      <c r="L254" s="46"/>
      <c r="M254" s="213" t="s">
        <v>19</v>
      </c>
      <c r="N254" s="214" t="s">
        <v>43</v>
      </c>
      <c r="O254" s="86"/>
      <c r="P254" s="215">
        <f>O254*H254</f>
        <v>0</v>
      </c>
      <c r="Q254" s="215">
        <v>4.0000000000000003E-05</v>
      </c>
      <c r="R254" s="215">
        <f>Q254*H254</f>
        <v>0.00057600000000000001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123</v>
      </c>
      <c r="AT254" s="217" t="s">
        <v>118</v>
      </c>
      <c r="AU254" s="217" t="s">
        <v>82</v>
      </c>
      <c r="AY254" s="19" t="s">
        <v>116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80</v>
      </c>
      <c r="BK254" s="218">
        <f>ROUND(I254*H254,2)</f>
        <v>0</v>
      </c>
      <c r="BL254" s="19" t="s">
        <v>123</v>
      </c>
      <c r="BM254" s="217" t="s">
        <v>374</v>
      </c>
    </row>
    <row r="255" s="2" customFormat="1">
      <c r="A255" s="40"/>
      <c r="B255" s="41"/>
      <c r="C255" s="42"/>
      <c r="D255" s="219" t="s">
        <v>125</v>
      </c>
      <c r="E255" s="42"/>
      <c r="F255" s="220" t="s">
        <v>375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125</v>
      </c>
      <c r="AU255" s="19" t="s">
        <v>82</v>
      </c>
    </row>
    <row r="256" s="2" customFormat="1" ht="16.5" customHeight="1">
      <c r="A256" s="40"/>
      <c r="B256" s="41"/>
      <c r="C256" s="206" t="s">
        <v>376</v>
      </c>
      <c r="D256" s="206" t="s">
        <v>118</v>
      </c>
      <c r="E256" s="207" t="s">
        <v>377</v>
      </c>
      <c r="F256" s="208" t="s">
        <v>378</v>
      </c>
      <c r="G256" s="209" t="s">
        <v>178</v>
      </c>
      <c r="H256" s="210">
        <v>0.0060000000000000001</v>
      </c>
      <c r="I256" s="211"/>
      <c r="J256" s="212">
        <f>ROUND(I256*H256,2)</f>
        <v>0</v>
      </c>
      <c r="K256" s="208" t="s">
        <v>19</v>
      </c>
      <c r="L256" s="46"/>
      <c r="M256" s="213" t="s">
        <v>19</v>
      </c>
      <c r="N256" s="214" t="s">
        <v>43</v>
      </c>
      <c r="O256" s="86"/>
      <c r="P256" s="215">
        <f>O256*H256</f>
        <v>0</v>
      </c>
      <c r="Q256" s="215">
        <v>2.02</v>
      </c>
      <c r="R256" s="215">
        <f>Q256*H256</f>
        <v>0.012120000000000001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123</v>
      </c>
      <c r="AT256" s="217" t="s">
        <v>118</v>
      </c>
      <c r="AU256" s="217" t="s">
        <v>82</v>
      </c>
      <c r="AY256" s="19" t="s">
        <v>116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80</v>
      </c>
      <c r="BK256" s="218">
        <f>ROUND(I256*H256,2)</f>
        <v>0</v>
      </c>
      <c r="BL256" s="19" t="s">
        <v>123</v>
      </c>
      <c r="BM256" s="217" t="s">
        <v>379</v>
      </c>
    </row>
    <row r="257" s="2" customFormat="1">
      <c r="A257" s="40"/>
      <c r="B257" s="41"/>
      <c r="C257" s="42"/>
      <c r="D257" s="226" t="s">
        <v>171</v>
      </c>
      <c r="E257" s="42"/>
      <c r="F257" s="246" t="s">
        <v>380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171</v>
      </c>
      <c r="AU257" s="19" t="s">
        <v>82</v>
      </c>
    </row>
    <row r="258" s="14" customFormat="1">
      <c r="A258" s="14"/>
      <c r="B258" s="236"/>
      <c r="C258" s="237"/>
      <c r="D258" s="226" t="s">
        <v>127</v>
      </c>
      <c r="E258" s="238" t="s">
        <v>19</v>
      </c>
      <c r="F258" s="239" t="s">
        <v>362</v>
      </c>
      <c r="G258" s="237"/>
      <c r="H258" s="238" t="s">
        <v>19</v>
      </c>
      <c r="I258" s="240"/>
      <c r="J258" s="237"/>
      <c r="K258" s="237"/>
      <c r="L258" s="241"/>
      <c r="M258" s="242"/>
      <c r="N258" s="243"/>
      <c r="O258" s="243"/>
      <c r="P258" s="243"/>
      <c r="Q258" s="243"/>
      <c r="R258" s="243"/>
      <c r="S258" s="243"/>
      <c r="T258" s="24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5" t="s">
        <v>127</v>
      </c>
      <c r="AU258" s="245" t="s">
        <v>82</v>
      </c>
      <c r="AV258" s="14" t="s">
        <v>80</v>
      </c>
      <c r="AW258" s="14" t="s">
        <v>33</v>
      </c>
      <c r="AX258" s="14" t="s">
        <v>72</v>
      </c>
      <c r="AY258" s="245" t="s">
        <v>116</v>
      </c>
    </row>
    <row r="259" s="14" customFormat="1">
      <c r="A259" s="14"/>
      <c r="B259" s="236"/>
      <c r="C259" s="237"/>
      <c r="D259" s="226" t="s">
        <v>127</v>
      </c>
      <c r="E259" s="238" t="s">
        <v>19</v>
      </c>
      <c r="F259" s="239" t="s">
        <v>381</v>
      </c>
      <c r="G259" s="237"/>
      <c r="H259" s="238" t="s">
        <v>19</v>
      </c>
      <c r="I259" s="240"/>
      <c r="J259" s="237"/>
      <c r="K259" s="237"/>
      <c r="L259" s="241"/>
      <c r="M259" s="242"/>
      <c r="N259" s="243"/>
      <c r="O259" s="243"/>
      <c r="P259" s="243"/>
      <c r="Q259" s="243"/>
      <c r="R259" s="243"/>
      <c r="S259" s="243"/>
      <c r="T259" s="24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5" t="s">
        <v>127</v>
      </c>
      <c r="AU259" s="245" t="s">
        <v>82</v>
      </c>
      <c r="AV259" s="14" t="s">
        <v>80</v>
      </c>
      <c r="AW259" s="14" t="s">
        <v>33</v>
      </c>
      <c r="AX259" s="14" t="s">
        <v>72</v>
      </c>
      <c r="AY259" s="245" t="s">
        <v>116</v>
      </c>
    </row>
    <row r="260" s="13" customFormat="1">
      <c r="A260" s="13"/>
      <c r="B260" s="224"/>
      <c r="C260" s="225"/>
      <c r="D260" s="226" t="s">
        <v>127</v>
      </c>
      <c r="E260" s="227" t="s">
        <v>19</v>
      </c>
      <c r="F260" s="228" t="s">
        <v>382</v>
      </c>
      <c r="G260" s="225"/>
      <c r="H260" s="229">
        <v>0.0060000000000000001</v>
      </c>
      <c r="I260" s="230"/>
      <c r="J260" s="225"/>
      <c r="K260" s="225"/>
      <c r="L260" s="231"/>
      <c r="M260" s="232"/>
      <c r="N260" s="233"/>
      <c r="O260" s="233"/>
      <c r="P260" s="233"/>
      <c r="Q260" s="233"/>
      <c r="R260" s="233"/>
      <c r="S260" s="233"/>
      <c r="T260" s="23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5" t="s">
        <v>127</v>
      </c>
      <c r="AU260" s="235" t="s">
        <v>82</v>
      </c>
      <c r="AV260" s="13" t="s">
        <v>82</v>
      </c>
      <c r="AW260" s="13" t="s">
        <v>33</v>
      </c>
      <c r="AX260" s="13" t="s">
        <v>80</v>
      </c>
      <c r="AY260" s="235" t="s">
        <v>116</v>
      </c>
    </row>
    <row r="261" s="12" customFormat="1" ht="22.8" customHeight="1">
      <c r="A261" s="12"/>
      <c r="B261" s="190"/>
      <c r="C261" s="191"/>
      <c r="D261" s="192" t="s">
        <v>71</v>
      </c>
      <c r="E261" s="204" t="s">
        <v>145</v>
      </c>
      <c r="F261" s="204" t="s">
        <v>383</v>
      </c>
      <c r="G261" s="191"/>
      <c r="H261" s="191"/>
      <c r="I261" s="194"/>
      <c r="J261" s="205">
        <f>BK261</f>
        <v>0</v>
      </c>
      <c r="K261" s="191"/>
      <c r="L261" s="196"/>
      <c r="M261" s="197"/>
      <c r="N261" s="198"/>
      <c r="O261" s="198"/>
      <c r="P261" s="199">
        <f>SUM(P262:P339)</f>
        <v>0</v>
      </c>
      <c r="Q261" s="198"/>
      <c r="R261" s="199">
        <f>SUM(R262:R339)</f>
        <v>223.759244</v>
      </c>
      <c r="S261" s="198"/>
      <c r="T261" s="200">
        <f>SUM(T262:T339)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1" t="s">
        <v>80</v>
      </c>
      <c r="AT261" s="202" t="s">
        <v>71</v>
      </c>
      <c r="AU261" s="202" t="s">
        <v>80</v>
      </c>
      <c r="AY261" s="201" t="s">
        <v>116</v>
      </c>
      <c r="BK261" s="203">
        <f>SUM(BK262:BK339)</f>
        <v>0</v>
      </c>
    </row>
    <row r="262" s="2" customFormat="1" ht="21.75" customHeight="1">
      <c r="A262" s="40"/>
      <c r="B262" s="41"/>
      <c r="C262" s="206" t="s">
        <v>384</v>
      </c>
      <c r="D262" s="206" t="s">
        <v>118</v>
      </c>
      <c r="E262" s="207" t="s">
        <v>385</v>
      </c>
      <c r="F262" s="208" t="s">
        <v>386</v>
      </c>
      <c r="G262" s="209" t="s">
        <v>121</v>
      </c>
      <c r="H262" s="210">
        <v>89</v>
      </c>
      <c r="I262" s="211"/>
      <c r="J262" s="212">
        <f>ROUND(I262*H262,2)</f>
        <v>0</v>
      </c>
      <c r="K262" s="208" t="s">
        <v>122</v>
      </c>
      <c r="L262" s="46"/>
      <c r="M262" s="213" t="s">
        <v>19</v>
      </c>
      <c r="N262" s="214" t="s">
        <v>43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123</v>
      </c>
      <c r="AT262" s="217" t="s">
        <v>118</v>
      </c>
      <c r="AU262" s="217" t="s">
        <v>82</v>
      </c>
      <c r="AY262" s="19" t="s">
        <v>116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80</v>
      </c>
      <c r="BK262" s="218">
        <f>ROUND(I262*H262,2)</f>
        <v>0</v>
      </c>
      <c r="BL262" s="19" t="s">
        <v>123</v>
      </c>
      <c r="BM262" s="217" t="s">
        <v>387</v>
      </c>
    </row>
    <row r="263" s="2" customFormat="1">
      <c r="A263" s="40"/>
      <c r="B263" s="41"/>
      <c r="C263" s="42"/>
      <c r="D263" s="219" t="s">
        <v>125</v>
      </c>
      <c r="E263" s="42"/>
      <c r="F263" s="220" t="s">
        <v>388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125</v>
      </c>
      <c r="AU263" s="19" t="s">
        <v>82</v>
      </c>
    </row>
    <row r="264" s="14" customFormat="1">
      <c r="A264" s="14"/>
      <c r="B264" s="236"/>
      <c r="C264" s="237"/>
      <c r="D264" s="226" t="s">
        <v>127</v>
      </c>
      <c r="E264" s="238" t="s">
        <v>19</v>
      </c>
      <c r="F264" s="239" t="s">
        <v>389</v>
      </c>
      <c r="G264" s="237"/>
      <c r="H264" s="238" t="s">
        <v>19</v>
      </c>
      <c r="I264" s="240"/>
      <c r="J264" s="237"/>
      <c r="K264" s="237"/>
      <c r="L264" s="241"/>
      <c r="M264" s="242"/>
      <c r="N264" s="243"/>
      <c r="O264" s="243"/>
      <c r="P264" s="243"/>
      <c r="Q264" s="243"/>
      <c r="R264" s="243"/>
      <c r="S264" s="243"/>
      <c r="T264" s="24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5" t="s">
        <v>127</v>
      </c>
      <c r="AU264" s="245" t="s">
        <v>82</v>
      </c>
      <c r="AV264" s="14" t="s">
        <v>80</v>
      </c>
      <c r="AW264" s="14" t="s">
        <v>33</v>
      </c>
      <c r="AX264" s="14" t="s">
        <v>72</v>
      </c>
      <c r="AY264" s="245" t="s">
        <v>116</v>
      </c>
    </row>
    <row r="265" s="13" customFormat="1">
      <c r="A265" s="13"/>
      <c r="B265" s="224"/>
      <c r="C265" s="225"/>
      <c r="D265" s="226" t="s">
        <v>127</v>
      </c>
      <c r="E265" s="227" t="s">
        <v>19</v>
      </c>
      <c r="F265" s="228" t="s">
        <v>390</v>
      </c>
      <c r="G265" s="225"/>
      <c r="H265" s="229">
        <v>89</v>
      </c>
      <c r="I265" s="230"/>
      <c r="J265" s="225"/>
      <c r="K265" s="225"/>
      <c r="L265" s="231"/>
      <c r="M265" s="232"/>
      <c r="N265" s="233"/>
      <c r="O265" s="233"/>
      <c r="P265" s="233"/>
      <c r="Q265" s="233"/>
      <c r="R265" s="233"/>
      <c r="S265" s="233"/>
      <c r="T265" s="23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5" t="s">
        <v>127</v>
      </c>
      <c r="AU265" s="235" t="s">
        <v>82</v>
      </c>
      <c r="AV265" s="13" t="s">
        <v>82</v>
      </c>
      <c r="AW265" s="13" t="s">
        <v>33</v>
      </c>
      <c r="AX265" s="13" t="s">
        <v>80</v>
      </c>
      <c r="AY265" s="235" t="s">
        <v>116</v>
      </c>
    </row>
    <row r="266" s="2" customFormat="1" ht="21.75" customHeight="1">
      <c r="A266" s="40"/>
      <c r="B266" s="41"/>
      <c r="C266" s="206" t="s">
        <v>391</v>
      </c>
      <c r="D266" s="206" t="s">
        <v>118</v>
      </c>
      <c r="E266" s="207" t="s">
        <v>392</v>
      </c>
      <c r="F266" s="208" t="s">
        <v>393</v>
      </c>
      <c r="G266" s="209" t="s">
        <v>121</v>
      </c>
      <c r="H266" s="210">
        <v>178</v>
      </c>
      <c r="I266" s="211"/>
      <c r="J266" s="212">
        <f>ROUND(I266*H266,2)</f>
        <v>0</v>
      </c>
      <c r="K266" s="208" t="s">
        <v>122</v>
      </c>
      <c r="L266" s="46"/>
      <c r="M266" s="213" t="s">
        <v>19</v>
      </c>
      <c r="N266" s="214" t="s">
        <v>43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123</v>
      </c>
      <c r="AT266" s="217" t="s">
        <v>118</v>
      </c>
      <c r="AU266" s="217" t="s">
        <v>82</v>
      </c>
      <c r="AY266" s="19" t="s">
        <v>116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80</v>
      </c>
      <c r="BK266" s="218">
        <f>ROUND(I266*H266,2)</f>
        <v>0</v>
      </c>
      <c r="BL266" s="19" t="s">
        <v>123</v>
      </c>
      <c r="BM266" s="217" t="s">
        <v>394</v>
      </c>
    </row>
    <row r="267" s="2" customFormat="1">
      <c r="A267" s="40"/>
      <c r="B267" s="41"/>
      <c r="C267" s="42"/>
      <c r="D267" s="219" t="s">
        <v>125</v>
      </c>
      <c r="E267" s="42"/>
      <c r="F267" s="220" t="s">
        <v>395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125</v>
      </c>
      <c r="AU267" s="19" t="s">
        <v>82</v>
      </c>
    </row>
    <row r="268" s="14" customFormat="1">
      <c r="A268" s="14"/>
      <c r="B268" s="236"/>
      <c r="C268" s="237"/>
      <c r="D268" s="226" t="s">
        <v>127</v>
      </c>
      <c r="E268" s="238" t="s">
        <v>19</v>
      </c>
      <c r="F268" s="239" t="s">
        <v>396</v>
      </c>
      <c r="G268" s="237"/>
      <c r="H268" s="238" t="s">
        <v>19</v>
      </c>
      <c r="I268" s="240"/>
      <c r="J268" s="237"/>
      <c r="K268" s="237"/>
      <c r="L268" s="241"/>
      <c r="M268" s="242"/>
      <c r="N268" s="243"/>
      <c r="O268" s="243"/>
      <c r="P268" s="243"/>
      <c r="Q268" s="243"/>
      <c r="R268" s="243"/>
      <c r="S268" s="243"/>
      <c r="T268" s="24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5" t="s">
        <v>127</v>
      </c>
      <c r="AU268" s="245" t="s">
        <v>82</v>
      </c>
      <c r="AV268" s="14" t="s">
        <v>80</v>
      </c>
      <c r="AW268" s="14" t="s">
        <v>33</v>
      </c>
      <c r="AX268" s="14" t="s">
        <v>72</v>
      </c>
      <c r="AY268" s="245" t="s">
        <v>116</v>
      </c>
    </row>
    <row r="269" s="13" customFormat="1">
      <c r="A269" s="13"/>
      <c r="B269" s="224"/>
      <c r="C269" s="225"/>
      <c r="D269" s="226" t="s">
        <v>127</v>
      </c>
      <c r="E269" s="227" t="s">
        <v>19</v>
      </c>
      <c r="F269" s="228" t="s">
        <v>397</v>
      </c>
      <c r="G269" s="225"/>
      <c r="H269" s="229">
        <v>178</v>
      </c>
      <c r="I269" s="230"/>
      <c r="J269" s="225"/>
      <c r="K269" s="225"/>
      <c r="L269" s="231"/>
      <c r="M269" s="232"/>
      <c r="N269" s="233"/>
      <c r="O269" s="233"/>
      <c r="P269" s="233"/>
      <c r="Q269" s="233"/>
      <c r="R269" s="233"/>
      <c r="S269" s="233"/>
      <c r="T269" s="23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5" t="s">
        <v>127</v>
      </c>
      <c r="AU269" s="235" t="s">
        <v>82</v>
      </c>
      <c r="AV269" s="13" t="s">
        <v>82</v>
      </c>
      <c r="AW269" s="13" t="s">
        <v>33</v>
      </c>
      <c r="AX269" s="13" t="s">
        <v>80</v>
      </c>
      <c r="AY269" s="235" t="s">
        <v>116</v>
      </c>
    </row>
    <row r="270" s="2" customFormat="1" ht="21.75" customHeight="1">
      <c r="A270" s="40"/>
      <c r="B270" s="41"/>
      <c r="C270" s="206" t="s">
        <v>398</v>
      </c>
      <c r="D270" s="206" t="s">
        <v>118</v>
      </c>
      <c r="E270" s="207" t="s">
        <v>399</v>
      </c>
      <c r="F270" s="208" t="s">
        <v>400</v>
      </c>
      <c r="G270" s="209" t="s">
        <v>121</v>
      </c>
      <c r="H270" s="210">
        <v>71</v>
      </c>
      <c r="I270" s="211"/>
      <c r="J270" s="212">
        <f>ROUND(I270*H270,2)</f>
        <v>0</v>
      </c>
      <c r="K270" s="208" t="s">
        <v>122</v>
      </c>
      <c r="L270" s="46"/>
      <c r="M270" s="213" t="s">
        <v>19</v>
      </c>
      <c r="N270" s="214" t="s">
        <v>43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123</v>
      </c>
      <c r="AT270" s="217" t="s">
        <v>118</v>
      </c>
      <c r="AU270" s="217" t="s">
        <v>82</v>
      </c>
      <c r="AY270" s="19" t="s">
        <v>116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80</v>
      </c>
      <c r="BK270" s="218">
        <f>ROUND(I270*H270,2)</f>
        <v>0</v>
      </c>
      <c r="BL270" s="19" t="s">
        <v>123</v>
      </c>
      <c r="BM270" s="217" t="s">
        <v>401</v>
      </c>
    </row>
    <row r="271" s="2" customFormat="1">
      <c r="A271" s="40"/>
      <c r="B271" s="41"/>
      <c r="C271" s="42"/>
      <c r="D271" s="219" t="s">
        <v>125</v>
      </c>
      <c r="E271" s="42"/>
      <c r="F271" s="220" t="s">
        <v>402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125</v>
      </c>
      <c r="AU271" s="19" t="s">
        <v>82</v>
      </c>
    </row>
    <row r="272" s="14" customFormat="1">
      <c r="A272" s="14"/>
      <c r="B272" s="236"/>
      <c r="C272" s="237"/>
      <c r="D272" s="226" t="s">
        <v>127</v>
      </c>
      <c r="E272" s="238" t="s">
        <v>19</v>
      </c>
      <c r="F272" s="239" t="s">
        <v>403</v>
      </c>
      <c r="G272" s="237"/>
      <c r="H272" s="238" t="s">
        <v>19</v>
      </c>
      <c r="I272" s="240"/>
      <c r="J272" s="237"/>
      <c r="K272" s="237"/>
      <c r="L272" s="241"/>
      <c r="M272" s="242"/>
      <c r="N272" s="243"/>
      <c r="O272" s="243"/>
      <c r="P272" s="243"/>
      <c r="Q272" s="243"/>
      <c r="R272" s="243"/>
      <c r="S272" s="243"/>
      <c r="T272" s="24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5" t="s">
        <v>127</v>
      </c>
      <c r="AU272" s="245" t="s">
        <v>82</v>
      </c>
      <c r="AV272" s="14" t="s">
        <v>80</v>
      </c>
      <c r="AW272" s="14" t="s">
        <v>33</v>
      </c>
      <c r="AX272" s="14" t="s">
        <v>72</v>
      </c>
      <c r="AY272" s="245" t="s">
        <v>116</v>
      </c>
    </row>
    <row r="273" s="13" customFormat="1">
      <c r="A273" s="13"/>
      <c r="B273" s="224"/>
      <c r="C273" s="225"/>
      <c r="D273" s="226" t="s">
        <v>127</v>
      </c>
      <c r="E273" s="227" t="s">
        <v>19</v>
      </c>
      <c r="F273" s="228" t="s">
        <v>404</v>
      </c>
      <c r="G273" s="225"/>
      <c r="H273" s="229">
        <v>71</v>
      </c>
      <c r="I273" s="230"/>
      <c r="J273" s="225"/>
      <c r="K273" s="225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127</v>
      </c>
      <c r="AU273" s="235" t="s">
        <v>82</v>
      </c>
      <c r="AV273" s="13" t="s">
        <v>82</v>
      </c>
      <c r="AW273" s="13" t="s">
        <v>33</v>
      </c>
      <c r="AX273" s="13" t="s">
        <v>80</v>
      </c>
      <c r="AY273" s="235" t="s">
        <v>116</v>
      </c>
    </row>
    <row r="274" s="2" customFormat="1" ht="21.75" customHeight="1">
      <c r="A274" s="40"/>
      <c r="B274" s="41"/>
      <c r="C274" s="206" t="s">
        <v>405</v>
      </c>
      <c r="D274" s="206" t="s">
        <v>118</v>
      </c>
      <c r="E274" s="207" t="s">
        <v>406</v>
      </c>
      <c r="F274" s="208" t="s">
        <v>407</v>
      </c>
      <c r="G274" s="209" t="s">
        <v>121</v>
      </c>
      <c r="H274" s="210">
        <v>501</v>
      </c>
      <c r="I274" s="211"/>
      <c r="J274" s="212">
        <f>ROUND(I274*H274,2)</f>
        <v>0</v>
      </c>
      <c r="K274" s="208" t="s">
        <v>122</v>
      </c>
      <c r="L274" s="46"/>
      <c r="M274" s="213" t="s">
        <v>19</v>
      </c>
      <c r="N274" s="214" t="s">
        <v>43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123</v>
      </c>
      <c r="AT274" s="217" t="s">
        <v>118</v>
      </c>
      <c r="AU274" s="217" t="s">
        <v>82</v>
      </c>
      <c r="AY274" s="19" t="s">
        <v>116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80</v>
      </c>
      <c r="BK274" s="218">
        <f>ROUND(I274*H274,2)</f>
        <v>0</v>
      </c>
      <c r="BL274" s="19" t="s">
        <v>123</v>
      </c>
      <c r="BM274" s="217" t="s">
        <v>408</v>
      </c>
    </row>
    <row r="275" s="2" customFormat="1">
      <c r="A275" s="40"/>
      <c r="B275" s="41"/>
      <c r="C275" s="42"/>
      <c r="D275" s="219" t="s">
        <v>125</v>
      </c>
      <c r="E275" s="42"/>
      <c r="F275" s="220" t="s">
        <v>409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125</v>
      </c>
      <c r="AU275" s="19" t="s">
        <v>82</v>
      </c>
    </row>
    <row r="276" s="14" customFormat="1">
      <c r="A276" s="14"/>
      <c r="B276" s="236"/>
      <c r="C276" s="237"/>
      <c r="D276" s="226" t="s">
        <v>127</v>
      </c>
      <c r="E276" s="238" t="s">
        <v>19</v>
      </c>
      <c r="F276" s="239" t="s">
        <v>410</v>
      </c>
      <c r="G276" s="237"/>
      <c r="H276" s="238" t="s">
        <v>19</v>
      </c>
      <c r="I276" s="240"/>
      <c r="J276" s="237"/>
      <c r="K276" s="237"/>
      <c r="L276" s="241"/>
      <c r="M276" s="242"/>
      <c r="N276" s="243"/>
      <c r="O276" s="243"/>
      <c r="P276" s="243"/>
      <c r="Q276" s="243"/>
      <c r="R276" s="243"/>
      <c r="S276" s="243"/>
      <c r="T276" s="24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5" t="s">
        <v>127</v>
      </c>
      <c r="AU276" s="245" t="s">
        <v>82</v>
      </c>
      <c r="AV276" s="14" t="s">
        <v>80</v>
      </c>
      <c r="AW276" s="14" t="s">
        <v>33</v>
      </c>
      <c r="AX276" s="14" t="s">
        <v>72</v>
      </c>
      <c r="AY276" s="245" t="s">
        <v>116</v>
      </c>
    </row>
    <row r="277" s="13" customFormat="1">
      <c r="A277" s="13"/>
      <c r="B277" s="224"/>
      <c r="C277" s="225"/>
      <c r="D277" s="226" t="s">
        <v>127</v>
      </c>
      <c r="E277" s="227" t="s">
        <v>19</v>
      </c>
      <c r="F277" s="228" t="s">
        <v>411</v>
      </c>
      <c r="G277" s="225"/>
      <c r="H277" s="229">
        <v>501</v>
      </c>
      <c r="I277" s="230"/>
      <c r="J277" s="225"/>
      <c r="K277" s="225"/>
      <c r="L277" s="231"/>
      <c r="M277" s="232"/>
      <c r="N277" s="233"/>
      <c r="O277" s="233"/>
      <c r="P277" s="233"/>
      <c r="Q277" s="233"/>
      <c r="R277" s="233"/>
      <c r="S277" s="233"/>
      <c r="T277" s="23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5" t="s">
        <v>127</v>
      </c>
      <c r="AU277" s="235" t="s">
        <v>82</v>
      </c>
      <c r="AV277" s="13" t="s">
        <v>82</v>
      </c>
      <c r="AW277" s="13" t="s">
        <v>33</v>
      </c>
      <c r="AX277" s="13" t="s">
        <v>80</v>
      </c>
      <c r="AY277" s="235" t="s">
        <v>116</v>
      </c>
    </row>
    <row r="278" s="2" customFormat="1" ht="44.25" customHeight="1">
      <c r="A278" s="40"/>
      <c r="B278" s="41"/>
      <c r="C278" s="206" t="s">
        <v>412</v>
      </c>
      <c r="D278" s="206" t="s">
        <v>118</v>
      </c>
      <c r="E278" s="207" t="s">
        <v>413</v>
      </c>
      <c r="F278" s="208" t="s">
        <v>414</v>
      </c>
      <c r="G278" s="209" t="s">
        <v>121</v>
      </c>
      <c r="H278" s="210">
        <v>89</v>
      </c>
      <c r="I278" s="211"/>
      <c r="J278" s="212">
        <f>ROUND(I278*H278,2)</f>
        <v>0</v>
      </c>
      <c r="K278" s="208" t="s">
        <v>122</v>
      </c>
      <c r="L278" s="46"/>
      <c r="M278" s="213" t="s">
        <v>19</v>
      </c>
      <c r="N278" s="214" t="s">
        <v>43</v>
      </c>
      <c r="O278" s="86"/>
      <c r="P278" s="215">
        <f>O278*H278</f>
        <v>0</v>
      </c>
      <c r="Q278" s="215">
        <v>0.089219999999999994</v>
      </c>
      <c r="R278" s="215">
        <f>Q278*H278</f>
        <v>7.9405799999999997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123</v>
      </c>
      <c r="AT278" s="217" t="s">
        <v>118</v>
      </c>
      <c r="AU278" s="217" t="s">
        <v>82</v>
      </c>
      <c r="AY278" s="19" t="s">
        <v>116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80</v>
      </c>
      <c r="BK278" s="218">
        <f>ROUND(I278*H278,2)</f>
        <v>0</v>
      </c>
      <c r="BL278" s="19" t="s">
        <v>123</v>
      </c>
      <c r="BM278" s="217" t="s">
        <v>415</v>
      </c>
    </row>
    <row r="279" s="2" customFormat="1">
      <c r="A279" s="40"/>
      <c r="B279" s="41"/>
      <c r="C279" s="42"/>
      <c r="D279" s="219" t="s">
        <v>125</v>
      </c>
      <c r="E279" s="42"/>
      <c r="F279" s="220" t="s">
        <v>416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125</v>
      </c>
      <c r="AU279" s="19" t="s">
        <v>82</v>
      </c>
    </row>
    <row r="280" s="14" customFormat="1">
      <c r="A280" s="14"/>
      <c r="B280" s="236"/>
      <c r="C280" s="237"/>
      <c r="D280" s="226" t="s">
        <v>127</v>
      </c>
      <c r="E280" s="238" t="s">
        <v>19</v>
      </c>
      <c r="F280" s="239" t="s">
        <v>389</v>
      </c>
      <c r="G280" s="237"/>
      <c r="H280" s="238" t="s">
        <v>19</v>
      </c>
      <c r="I280" s="240"/>
      <c r="J280" s="237"/>
      <c r="K280" s="237"/>
      <c r="L280" s="241"/>
      <c r="M280" s="242"/>
      <c r="N280" s="243"/>
      <c r="O280" s="243"/>
      <c r="P280" s="243"/>
      <c r="Q280" s="243"/>
      <c r="R280" s="243"/>
      <c r="S280" s="243"/>
      <c r="T280" s="24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5" t="s">
        <v>127</v>
      </c>
      <c r="AU280" s="245" t="s">
        <v>82</v>
      </c>
      <c r="AV280" s="14" t="s">
        <v>80</v>
      </c>
      <c r="AW280" s="14" t="s">
        <v>33</v>
      </c>
      <c r="AX280" s="14" t="s">
        <v>72</v>
      </c>
      <c r="AY280" s="245" t="s">
        <v>116</v>
      </c>
    </row>
    <row r="281" s="13" customFormat="1">
      <c r="A281" s="13"/>
      <c r="B281" s="224"/>
      <c r="C281" s="225"/>
      <c r="D281" s="226" t="s">
        <v>127</v>
      </c>
      <c r="E281" s="227" t="s">
        <v>19</v>
      </c>
      <c r="F281" s="228" t="s">
        <v>417</v>
      </c>
      <c r="G281" s="225"/>
      <c r="H281" s="229">
        <v>85.629999999999995</v>
      </c>
      <c r="I281" s="230"/>
      <c r="J281" s="225"/>
      <c r="K281" s="225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127</v>
      </c>
      <c r="AU281" s="235" t="s">
        <v>82</v>
      </c>
      <c r="AV281" s="13" t="s">
        <v>82</v>
      </c>
      <c r="AW281" s="13" t="s">
        <v>33</v>
      </c>
      <c r="AX281" s="13" t="s">
        <v>72</v>
      </c>
      <c r="AY281" s="235" t="s">
        <v>116</v>
      </c>
    </row>
    <row r="282" s="13" customFormat="1">
      <c r="A282" s="13"/>
      <c r="B282" s="224"/>
      <c r="C282" s="225"/>
      <c r="D282" s="226" t="s">
        <v>127</v>
      </c>
      <c r="E282" s="227" t="s">
        <v>19</v>
      </c>
      <c r="F282" s="228" t="s">
        <v>418</v>
      </c>
      <c r="G282" s="225"/>
      <c r="H282" s="229">
        <v>1.8999999999999999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127</v>
      </c>
      <c r="AU282" s="235" t="s">
        <v>82</v>
      </c>
      <c r="AV282" s="13" t="s">
        <v>82</v>
      </c>
      <c r="AW282" s="13" t="s">
        <v>33</v>
      </c>
      <c r="AX282" s="13" t="s">
        <v>72</v>
      </c>
      <c r="AY282" s="235" t="s">
        <v>116</v>
      </c>
    </row>
    <row r="283" s="13" customFormat="1">
      <c r="A283" s="13"/>
      <c r="B283" s="224"/>
      <c r="C283" s="225"/>
      <c r="D283" s="226" t="s">
        <v>127</v>
      </c>
      <c r="E283" s="227" t="s">
        <v>19</v>
      </c>
      <c r="F283" s="228" t="s">
        <v>419</v>
      </c>
      <c r="G283" s="225"/>
      <c r="H283" s="229">
        <v>1.47</v>
      </c>
      <c r="I283" s="230"/>
      <c r="J283" s="225"/>
      <c r="K283" s="225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127</v>
      </c>
      <c r="AU283" s="235" t="s">
        <v>82</v>
      </c>
      <c r="AV283" s="13" t="s">
        <v>82</v>
      </c>
      <c r="AW283" s="13" t="s">
        <v>33</v>
      </c>
      <c r="AX283" s="13" t="s">
        <v>72</v>
      </c>
      <c r="AY283" s="235" t="s">
        <v>116</v>
      </c>
    </row>
    <row r="284" s="15" customFormat="1">
      <c r="A284" s="15"/>
      <c r="B284" s="247"/>
      <c r="C284" s="248"/>
      <c r="D284" s="226" t="s">
        <v>127</v>
      </c>
      <c r="E284" s="249" t="s">
        <v>19</v>
      </c>
      <c r="F284" s="250" t="s">
        <v>192</v>
      </c>
      <c r="G284" s="248"/>
      <c r="H284" s="251">
        <v>89</v>
      </c>
      <c r="I284" s="252"/>
      <c r="J284" s="248"/>
      <c r="K284" s="248"/>
      <c r="L284" s="253"/>
      <c r="M284" s="254"/>
      <c r="N284" s="255"/>
      <c r="O284" s="255"/>
      <c r="P284" s="255"/>
      <c r="Q284" s="255"/>
      <c r="R284" s="255"/>
      <c r="S284" s="255"/>
      <c r="T284" s="256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57" t="s">
        <v>127</v>
      </c>
      <c r="AU284" s="257" t="s">
        <v>82</v>
      </c>
      <c r="AV284" s="15" t="s">
        <v>123</v>
      </c>
      <c r="AW284" s="15" t="s">
        <v>33</v>
      </c>
      <c r="AX284" s="15" t="s">
        <v>80</v>
      </c>
      <c r="AY284" s="257" t="s">
        <v>116</v>
      </c>
    </row>
    <row r="285" s="2" customFormat="1" ht="16.5" customHeight="1">
      <c r="A285" s="40"/>
      <c r="B285" s="41"/>
      <c r="C285" s="258" t="s">
        <v>420</v>
      </c>
      <c r="D285" s="258" t="s">
        <v>244</v>
      </c>
      <c r="E285" s="259" t="s">
        <v>421</v>
      </c>
      <c r="F285" s="260" t="s">
        <v>422</v>
      </c>
      <c r="G285" s="261" t="s">
        <v>121</v>
      </c>
      <c r="H285" s="262">
        <v>1.9570000000000001</v>
      </c>
      <c r="I285" s="263"/>
      <c r="J285" s="264">
        <f>ROUND(I285*H285,2)</f>
        <v>0</v>
      </c>
      <c r="K285" s="260" t="s">
        <v>122</v>
      </c>
      <c r="L285" s="265"/>
      <c r="M285" s="266" t="s">
        <v>19</v>
      </c>
      <c r="N285" s="267" t="s">
        <v>43</v>
      </c>
      <c r="O285" s="86"/>
      <c r="P285" s="215">
        <f>O285*H285</f>
        <v>0</v>
      </c>
      <c r="Q285" s="215">
        <v>0.13100000000000001</v>
      </c>
      <c r="R285" s="215">
        <f>Q285*H285</f>
        <v>0.25636700000000001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166</v>
      </c>
      <c r="AT285" s="217" t="s">
        <v>244</v>
      </c>
      <c r="AU285" s="217" t="s">
        <v>82</v>
      </c>
      <c r="AY285" s="19" t="s">
        <v>116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80</v>
      </c>
      <c r="BK285" s="218">
        <f>ROUND(I285*H285,2)</f>
        <v>0</v>
      </c>
      <c r="BL285" s="19" t="s">
        <v>123</v>
      </c>
      <c r="BM285" s="217" t="s">
        <v>423</v>
      </c>
    </row>
    <row r="286" s="14" customFormat="1">
      <c r="A286" s="14"/>
      <c r="B286" s="236"/>
      <c r="C286" s="237"/>
      <c r="D286" s="226" t="s">
        <v>127</v>
      </c>
      <c r="E286" s="238" t="s">
        <v>19</v>
      </c>
      <c r="F286" s="239" t="s">
        <v>389</v>
      </c>
      <c r="G286" s="237"/>
      <c r="H286" s="238" t="s">
        <v>19</v>
      </c>
      <c r="I286" s="240"/>
      <c r="J286" s="237"/>
      <c r="K286" s="237"/>
      <c r="L286" s="241"/>
      <c r="M286" s="242"/>
      <c r="N286" s="243"/>
      <c r="O286" s="243"/>
      <c r="P286" s="243"/>
      <c r="Q286" s="243"/>
      <c r="R286" s="243"/>
      <c r="S286" s="243"/>
      <c r="T286" s="24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5" t="s">
        <v>127</v>
      </c>
      <c r="AU286" s="245" t="s">
        <v>82</v>
      </c>
      <c r="AV286" s="14" t="s">
        <v>80</v>
      </c>
      <c r="AW286" s="14" t="s">
        <v>33</v>
      </c>
      <c r="AX286" s="14" t="s">
        <v>72</v>
      </c>
      <c r="AY286" s="245" t="s">
        <v>116</v>
      </c>
    </row>
    <row r="287" s="13" customFormat="1">
      <c r="A287" s="13"/>
      <c r="B287" s="224"/>
      <c r="C287" s="225"/>
      <c r="D287" s="226" t="s">
        <v>127</v>
      </c>
      <c r="E287" s="227" t="s">
        <v>19</v>
      </c>
      <c r="F287" s="228" t="s">
        <v>424</v>
      </c>
      <c r="G287" s="225"/>
      <c r="H287" s="229">
        <v>1.8999999999999999</v>
      </c>
      <c r="I287" s="230"/>
      <c r="J287" s="225"/>
      <c r="K287" s="225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127</v>
      </c>
      <c r="AU287" s="235" t="s">
        <v>82</v>
      </c>
      <c r="AV287" s="13" t="s">
        <v>82</v>
      </c>
      <c r="AW287" s="13" t="s">
        <v>33</v>
      </c>
      <c r="AX287" s="13" t="s">
        <v>80</v>
      </c>
      <c r="AY287" s="235" t="s">
        <v>116</v>
      </c>
    </row>
    <row r="288" s="13" customFormat="1">
      <c r="A288" s="13"/>
      <c r="B288" s="224"/>
      <c r="C288" s="225"/>
      <c r="D288" s="226" t="s">
        <v>127</v>
      </c>
      <c r="E288" s="225"/>
      <c r="F288" s="228" t="s">
        <v>425</v>
      </c>
      <c r="G288" s="225"/>
      <c r="H288" s="229">
        <v>1.9570000000000001</v>
      </c>
      <c r="I288" s="230"/>
      <c r="J288" s="225"/>
      <c r="K288" s="225"/>
      <c r="L288" s="231"/>
      <c r="M288" s="232"/>
      <c r="N288" s="233"/>
      <c r="O288" s="233"/>
      <c r="P288" s="233"/>
      <c r="Q288" s="233"/>
      <c r="R288" s="233"/>
      <c r="S288" s="233"/>
      <c r="T288" s="23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5" t="s">
        <v>127</v>
      </c>
      <c r="AU288" s="235" t="s">
        <v>82</v>
      </c>
      <c r="AV288" s="13" t="s">
        <v>82</v>
      </c>
      <c r="AW288" s="13" t="s">
        <v>4</v>
      </c>
      <c r="AX288" s="13" t="s">
        <v>80</v>
      </c>
      <c r="AY288" s="235" t="s">
        <v>116</v>
      </c>
    </row>
    <row r="289" s="2" customFormat="1" ht="16.5" customHeight="1">
      <c r="A289" s="40"/>
      <c r="B289" s="41"/>
      <c r="C289" s="258" t="s">
        <v>426</v>
      </c>
      <c r="D289" s="258" t="s">
        <v>244</v>
      </c>
      <c r="E289" s="259" t="s">
        <v>427</v>
      </c>
      <c r="F289" s="260" t="s">
        <v>428</v>
      </c>
      <c r="G289" s="261" t="s">
        <v>121</v>
      </c>
      <c r="H289" s="262">
        <v>88.198999999999998</v>
      </c>
      <c r="I289" s="263"/>
      <c r="J289" s="264">
        <f>ROUND(I289*H289,2)</f>
        <v>0</v>
      </c>
      <c r="K289" s="260" t="s">
        <v>122</v>
      </c>
      <c r="L289" s="265"/>
      <c r="M289" s="266" t="s">
        <v>19</v>
      </c>
      <c r="N289" s="267" t="s">
        <v>43</v>
      </c>
      <c r="O289" s="86"/>
      <c r="P289" s="215">
        <f>O289*H289</f>
        <v>0</v>
      </c>
      <c r="Q289" s="215">
        <v>0.13200000000000001</v>
      </c>
      <c r="R289" s="215">
        <f>Q289*H289</f>
        <v>11.642268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166</v>
      </c>
      <c r="AT289" s="217" t="s">
        <v>244</v>
      </c>
      <c r="AU289" s="217" t="s">
        <v>82</v>
      </c>
      <c r="AY289" s="19" t="s">
        <v>116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80</v>
      </c>
      <c r="BK289" s="218">
        <f>ROUND(I289*H289,2)</f>
        <v>0</v>
      </c>
      <c r="BL289" s="19" t="s">
        <v>123</v>
      </c>
      <c r="BM289" s="217" t="s">
        <v>429</v>
      </c>
    </row>
    <row r="290" s="14" customFormat="1">
      <c r="A290" s="14"/>
      <c r="B290" s="236"/>
      <c r="C290" s="237"/>
      <c r="D290" s="226" t="s">
        <v>127</v>
      </c>
      <c r="E290" s="238" t="s">
        <v>19</v>
      </c>
      <c r="F290" s="239" t="s">
        <v>389</v>
      </c>
      <c r="G290" s="237"/>
      <c r="H290" s="238" t="s">
        <v>19</v>
      </c>
      <c r="I290" s="240"/>
      <c r="J290" s="237"/>
      <c r="K290" s="237"/>
      <c r="L290" s="241"/>
      <c r="M290" s="242"/>
      <c r="N290" s="243"/>
      <c r="O290" s="243"/>
      <c r="P290" s="243"/>
      <c r="Q290" s="243"/>
      <c r="R290" s="243"/>
      <c r="S290" s="243"/>
      <c r="T290" s="24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5" t="s">
        <v>127</v>
      </c>
      <c r="AU290" s="245" t="s">
        <v>82</v>
      </c>
      <c r="AV290" s="14" t="s">
        <v>80</v>
      </c>
      <c r="AW290" s="14" t="s">
        <v>33</v>
      </c>
      <c r="AX290" s="14" t="s">
        <v>72</v>
      </c>
      <c r="AY290" s="245" t="s">
        <v>116</v>
      </c>
    </row>
    <row r="291" s="13" customFormat="1">
      <c r="A291" s="13"/>
      <c r="B291" s="224"/>
      <c r="C291" s="225"/>
      <c r="D291" s="226" t="s">
        <v>127</v>
      </c>
      <c r="E291" s="227" t="s">
        <v>19</v>
      </c>
      <c r="F291" s="228" t="s">
        <v>430</v>
      </c>
      <c r="G291" s="225"/>
      <c r="H291" s="229">
        <v>85.629999999999995</v>
      </c>
      <c r="I291" s="230"/>
      <c r="J291" s="225"/>
      <c r="K291" s="225"/>
      <c r="L291" s="231"/>
      <c r="M291" s="232"/>
      <c r="N291" s="233"/>
      <c r="O291" s="233"/>
      <c r="P291" s="233"/>
      <c r="Q291" s="233"/>
      <c r="R291" s="233"/>
      <c r="S291" s="233"/>
      <c r="T291" s="23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5" t="s">
        <v>127</v>
      </c>
      <c r="AU291" s="235" t="s">
        <v>82</v>
      </c>
      <c r="AV291" s="13" t="s">
        <v>82</v>
      </c>
      <c r="AW291" s="13" t="s">
        <v>33</v>
      </c>
      <c r="AX291" s="13" t="s">
        <v>80</v>
      </c>
      <c r="AY291" s="235" t="s">
        <v>116</v>
      </c>
    </row>
    <row r="292" s="13" customFormat="1">
      <c r="A292" s="13"/>
      <c r="B292" s="224"/>
      <c r="C292" s="225"/>
      <c r="D292" s="226" t="s">
        <v>127</v>
      </c>
      <c r="E292" s="225"/>
      <c r="F292" s="228" t="s">
        <v>431</v>
      </c>
      <c r="G292" s="225"/>
      <c r="H292" s="229">
        <v>88.198999999999998</v>
      </c>
      <c r="I292" s="230"/>
      <c r="J292" s="225"/>
      <c r="K292" s="225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127</v>
      </c>
      <c r="AU292" s="235" t="s">
        <v>82</v>
      </c>
      <c r="AV292" s="13" t="s">
        <v>82</v>
      </c>
      <c r="AW292" s="13" t="s">
        <v>4</v>
      </c>
      <c r="AX292" s="13" t="s">
        <v>80</v>
      </c>
      <c r="AY292" s="235" t="s">
        <v>116</v>
      </c>
    </row>
    <row r="293" s="2" customFormat="1" ht="16.5" customHeight="1">
      <c r="A293" s="40"/>
      <c r="B293" s="41"/>
      <c r="C293" s="258" t="s">
        <v>432</v>
      </c>
      <c r="D293" s="258" t="s">
        <v>244</v>
      </c>
      <c r="E293" s="259" t="s">
        <v>433</v>
      </c>
      <c r="F293" s="260" t="s">
        <v>434</v>
      </c>
      <c r="G293" s="261" t="s">
        <v>121</v>
      </c>
      <c r="H293" s="262">
        <v>1.514</v>
      </c>
      <c r="I293" s="263"/>
      <c r="J293" s="264">
        <f>ROUND(I293*H293,2)</f>
        <v>0</v>
      </c>
      <c r="K293" s="260" t="s">
        <v>19</v>
      </c>
      <c r="L293" s="265"/>
      <c r="M293" s="266" t="s">
        <v>19</v>
      </c>
      <c r="N293" s="267" t="s">
        <v>43</v>
      </c>
      <c r="O293" s="86"/>
      <c r="P293" s="215">
        <f>O293*H293</f>
        <v>0</v>
      </c>
      <c r="Q293" s="215">
        <v>0.13200000000000001</v>
      </c>
      <c r="R293" s="215">
        <f>Q293*H293</f>
        <v>0.199848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166</v>
      </c>
      <c r="AT293" s="217" t="s">
        <v>244</v>
      </c>
      <c r="AU293" s="217" t="s">
        <v>82</v>
      </c>
      <c r="AY293" s="19" t="s">
        <v>116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80</v>
      </c>
      <c r="BK293" s="218">
        <f>ROUND(I293*H293,2)</f>
        <v>0</v>
      </c>
      <c r="BL293" s="19" t="s">
        <v>123</v>
      </c>
      <c r="BM293" s="217" t="s">
        <v>435</v>
      </c>
    </row>
    <row r="294" s="14" customFormat="1">
      <c r="A294" s="14"/>
      <c r="B294" s="236"/>
      <c r="C294" s="237"/>
      <c r="D294" s="226" t="s">
        <v>127</v>
      </c>
      <c r="E294" s="238" t="s">
        <v>19</v>
      </c>
      <c r="F294" s="239" t="s">
        <v>389</v>
      </c>
      <c r="G294" s="237"/>
      <c r="H294" s="238" t="s">
        <v>19</v>
      </c>
      <c r="I294" s="240"/>
      <c r="J294" s="237"/>
      <c r="K294" s="237"/>
      <c r="L294" s="241"/>
      <c r="M294" s="242"/>
      <c r="N294" s="243"/>
      <c r="O294" s="243"/>
      <c r="P294" s="243"/>
      <c r="Q294" s="243"/>
      <c r="R294" s="243"/>
      <c r="S294" s="243"/>
      <c r="T294" s="24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5" t="s">
        <v>127</v>
      </c>
      <c r="AU294" s="245" t="s">
        <v>82</v>
      </c>
      <c r="AV294" s="14" t="s">
        <v>80</v>
      </c>
      <c r="AW294" s="14" t="s">
        <v>33</v>
      </c>
      <c r="AX294" s="14" t="s">
        <v>72</v>
      </c>
      <c r="AY294" s="245" t="s">
        <v>116</v>
      </c>
    </row>
    <row r="295" s="13" customFormat="1">
      <c r="A295" s="13"/>
      <c r="B295" s="224"/>
      <c r="C295" s="225"/>
      <c r="D295" s="226" t="s">
        <v>127</v>
      </c>
      <c r="E295" s="227" t="s">
        <v>19</v>
      </c>
      <c r="F295" s="228" t="s">
        <v>436</v>
      </c>
      <c r="G295" s="225"/>
      <c r="H295" s="229">
        <v>1.47</v>
      </c>
      <c r="I295" s="230"/>
      <c r="J295" s="225"/>
      <c r="K295" s="225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127</v>
      </c>
      <c r="AU295" s="235" t="s">
        <v>82</v>
      </c>
      <c r="AV295" s="13" t="s">
        <v>82</v>
      </c>
      <c r="AW295" s="13" t="s">
        <v>33</v>
      </c>
      <c r="AX295" s="13" t="s">
        <v>80</v>
      </c>
      <c r="AY295" s="235" t="s">
        <v>116</v>
      </c>
    </row>
    <row r="296" s="13" customFormat="1">
      <c r="A296" s="13"/>
      <c r="B296" s="224"/>
      <c r="C296" s="225"/>
      <c r="D296" s="226" t="s">
        <v>127</v>
      </c>
      <c r="E296" s="225"/>
      <c r="F296" s="228" t="s">
        <v>437</v>
      </c>
      <c r="G296" s="225"/>
      <c r="H296" s="229">
        <v>1.514</v>
      </c>
      <c r="I296" s="230"/>
      <c r="J296" s="225"/>
      <c r="K296" s="225"/>
      <c r="L296" s="231"/>
      <c r="M296" s="232"/>
      <c r="N296" s="233"/>
      <c r="O296" s="233"/>
      <c r="P296" s="233"/>
      <c r="Q296" s="233"/>
      <c r="R296" s="233"/>
      <c r="S296" s="233"/>
      <c r="T296" s="23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5" t="s">
        <v>127</v>
      </c>
      <c r="AU296" s="235" t="s">
        <v>82</v>
      </c>
      <c r="AV296" s="13" t="s">
        <v>82</v>
      </c>
      <c r="AW296" s="13" t="s">
        <v>4</v>
      </c>
      <c r="AX296" s="13" t="s">
        <v>80</v>
      </c>
      <c r="AY296" s="235" t="s">
        <v>116</v>
      </c>
    </row>
    <row r="297" s="2" customFormat="1" ht="37.8" customHeight="1">
      <c r="A297" s="40"/>
      <c r="B297" s="41"/>
      <c r="C297" s="206" t="s">
        <v>438</v>
      </c>
      <c r="D297" s="206" t="s">
        <v>118</v>
      </c>
      <c r="E297" s="207" t="s">
        <v>439</v>
      </c>
      <c r="F297" s="208" t="s">
        <v>440</v>
      </c>
      <c r="G297" s="209" t="s">
        <v>121</v>
      </c>
      <c r="H297" s="210">
        <v>0.69999999999999996</v>
      </c>
      <c r="I297" s="211"/>
      <c r="J297" s="212">
        <f>ROUND(I297*H297,2)</f>
        <v>0</v>
      </c>
      <c r="K297" s="208" t="s">
        <v>122</v>
      </c>
      <c r="L297" s="46"/>
      <c r="M297" s="213" t="s">
        <v>19</v>
      </c>
      <c r="N297" s="214" t="s">
        <v>43</v>
      </c>
      <c r="O297" s="86"/>
      <c r="P297" s="215">
        <f>O297*H297</f>
        <v>0</v>
      </c>
      <c r="Q297" s="215">
        <v>0.090620000000000006</v>
      </c>
      <c r="R297" s="215">
        <f>Q297*H297</f>
        <v>0.063434000000000004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123</v>
      </c>
      <c r="AT297" s="217" t="s">
        <v>118</v>
      </c>
      <c r="AU297" s="217" t="s">
        <v>82</v>
      </c>
      <c r="AY297" s="19" t="s">
        <v>116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80</v>
      </c>
      <c r="BK297" s="218">
        <f>ROUND(I297*H297,2)</f>
        <v>0</v>
      </c>
      <c r="BL297" s="19" t="s">
        <v>123</v>
      </c>
      <c r="BM297" s="217" t="s">
        <v>441</v>
      </c>
    </row>
    <row r="298" s="2" customFormat="1">
      <c r="A298" s="40"/>
      <c r="B298" s="41"/>
      <c r="C298" s="42"/>
      <c r="D298" s="219" t="s">
        <v>125</v>
      </c>
      <c r="E298" s="42"/>
      <c r="F298" s="220" t="s">
        <v>442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125</v>
      </c>
      <c r="AU298" s="19" t="s">
        <v>82</v>
      </c>
    </row>
    <row r="299" s="14" customFormat="1">
      <c r="A299" s="14"/>
      <c r="B299" s="236"/>
      <c r="C299" s="237"/>
      <c r="D299" s="226" t="s">
        <v>127</v>
      </c>
      <c r="E299" s="238" t="s">
        <v>19</v>
      </c>
      <c r="F299" s="239" t="s">
        <v>396</v>
      </c>
      <c r="G299" s="237"/>
      <c r="H299" s="238" t="s">
        <v>19</v>
      </c>
      <c r="I299" s="240"/>
      <c r="J299" s="237"/>
      <c r="K299" s="237"/>
      <c r="L299" s="241"/>
      <c r="M299" s="242"/>
      <c r="N299" s="243"/>
      <c r="O299" s="243"/>
      <c r="P299" s="243"/>
      <c r="Q299" s="243"/>
      <c r="R299" s="243"/>
      <c r="S299" s="243"/>
      <c r="T299" s="24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5" t="s">
        <v>127</v>
      </c>
      <c r="AU299" s="245" t="s">
        <v>82</v>
      </c>
      <c r="AV299" s="14" t="s">
        <v>80</v>
      </c>
      <c r="AW299" s="14" t="s">
        <v>33</v>
      </c>
      <c r="AX299" s="14" t="s">
        <v>72</v>
      </c>
      <c r="AY299" s="245" t="s">
        <v>116</v>
      </c>
    </row>
    <row r="300" s="13" customFormat="1">
      <c r="A300" s="13"/>
      <c r="B300" s="224"/>
      <c r="C300" s="225"/>
      <c r="D300" s="226" t="s">
        <v>127</v>
      </c>
      <c r="E300" s="227" t="s">
        <v>19</v>
      </c>
      <c r="F300" s="228" t="s">
        <v>443</v>
      </c>
      <c r="G300" s="225"/>
      <c r="H300" s="229">
        <v>0.40000000000000002</v>
      </c>
      <c r="I300" s="230"/>
      <c r="J300" s="225"/>
      <c r="K300" s="225"/>
      <c r="L300" s="231"/>
      <c r="M300" s="232"/>
      <c r="N300" s="233"/>
      <c r="O300" s="233"/>
      <c r="P300" s="233"/>
      <c r="Q300" s="233"/>
      <c r="R300" s="233"/>
      <c r="S300" s="233"/>
      <c r="T300" s="23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5" t="s">
        <v>127</v>
      </c>
      <c r="AU300" s="235" t="s">
        <v>82</v>
      </c>
      <c r="AV300" s="13" t="s">
        <v>82</v>
      </c>
      <c r="AW300" s="13" t="s">
        <v>33</v>
      </c>
      <c r="AX300" s="13" t="s">
        <v>72</v>
      </c>
      <c r="AY300" s="235" t="s">
        <v>116</v>
      </c>
    </row>
    <row r="301" s="13" customFormat="1">
      <c r="A301" s="13"/>
      <c r="B301" s="224"/>
      <c r="C301" s="225"/>
      <c r="D301" s="226" t="s">
        <v>127</v>
      </c>
      <c r="E301" s="227" t="s">
        <v>19</v>
      </c>
      <c r="F301" s="228" t="s">
        <v>444</v>
      </c>
      <c r="G301" s="225"/>
      <c r="H301" s="229">
        <v>0.29999999999999999</v>
      </c>
      <c r="I301" s="230"/>
      <c r="J301" s="225"/>
      <c r="K301" s="225"/>
      <c r="L301" s="231"/>
      <c r="M301" s="232"/>
      <c r="N301" s="233"/>
      <c r="O301" s="233"/>
      <c r="P301" s="233"/>
      <c r="Q301" s="233"/>
      <c r="R301" s="233"/>
      <c r="S301" s="233"/>
      <c r="T301" s="23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5" t="s">
        <v>127</v>
      </c>
      <c r="AU301" s="235" t="s">
        <v>82</v>
      </c>
      <c r="AV301" s="13" t="s">
        <v>82</v>
      </c>
      <c r="AW301" s="13" t="s">
        <v>33</v>
      </c>
      <c r="AX301" s="13" t="s">
        <v>72</v>
      </c>
      <c r="AY301" s="235" t="s">
        <v>116</v>
      </c>
    </row>
    <row r="302" s="15" customFormat="1">
      <c r="A302" s="15"/>
      <c r="B302" s="247"/>
      <c r="C302" s="248"/>
      <c r="D302" s="226" t="s">
        <v>127</v>
      </c>
      <c r="E302" s="249" t="s">
        <v>19</v>
      </c>
      <c r="F302" s="250" t="s">
        <v>192</v>
      </c>
      <c r="G302" s="248"/>
      <c r="H302" s="251">
        <v>0.69999999999999996</v>
      </c>
      <c r="I302" s="252"/>
      <c r="J302" s="248"/>
      <c r="K302" s="248"/>
      <c r="L302" s="253"/>
      <c r="M302" s="254"/>
      <c r="N302" s="255"/>
      <c r="O302" s="255"/>
      <c r="P302" s="255"/>
      <c r="Q302" s="255"/>
      <c r="R302" s="255"/>
      <c r="S302" s="255"/>
      <c r="T302" s="256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57" t="s">
        <v>127</v>
      </c>
      <c r="AU302" s="257" t="s">
        <v>82</v>
      </c>
      <c r="AV302" s="15" t="s">
        <v>123</v>
      </c>
      <c r="AW302" s="15" t="s">
        <v>33</v>
      </c>
      <c r="AX302" s="15" t="s">
        <v>80</v>
      </c>
      <c r="AY302" s="257" t="s">
        <v>116</v>
      </c>
    </row>
    <row r="303" s="2" customFormat="1" ht="16.5" customHeight="1">
      <c r="A303" s="40"/>
      <c r="B303" s="41"/>
      <c r="C303" s="258" t="s">
        <v>445</v>
      </c>
      <c r="D303" s="258" t="s">
        <v>244</v>
      </c>
      <c r="E303" s="259" t="s">
        <v>446</v>
      </c>
      <c r="F303" s="260" t="s">
        <v>447</v>
      </c>
      <c r="G303" s="261" t="s">
        <v>121</v>
      </c>
      <c r="H303" s="262">
        <v>0.41199999999999998</v>
      </c>
      <c r="I303" s="263"/>
      <c r="J303" s="264">
        <f>ROUND(I303*H303,2)</f>
        <v>0</v>
      </c>
      <c r="K303" s="260" t="s">
        <v>122</v>
      </c>
      <c r="L303" s="265"/>
      <c r="M303" s="266" t="s">
        <v>19</v>
      </c>
      <c r="N303" s="267" t="s">
        <v>43</v>
      </c>
      <c r="O303" s="86"/>
      <c r="P303" s="215">
        <f>O303*H303</f>
        <v>0</v>
      </c>
      <c r="Q303" s="215">
        <v>0.17499999999999999</v>
      </c>
      <c r="R303" s="215">
        <f>Q303*H303</f>
        <v>0.072099999999999997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166</v>
      </c>
      <c r="AT303" s="217" t="s">
        <v>244</v>
      </c>
      <c r="AU303" s="217" t="s">
        <v>82</v>
      </c>
      <c r="AY303" s="19" t="s">
        <v>116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80</v>
      </c>
      <c r="BK303" s="218">
        <f>ROUND(I303*H303,2)</f>
        <v>0</v>
      </c>
      <c r="BL303" s="19" t="s">
        <v>123</v>
      </c>
      <c r="BM303" s="217" t="s">
        <v>448</v>
      </c>
    </row>
    <row r="304" s="14" customFormat="1">
      <c r="A304" s="14"/>
      <c r="B304" s="236"/>
      <c r="C304" s="237"/>
      <c r="D304" s="226" t="s">
        <v>127</v>
      </c>
      <c r="E304" s="238" t="s">
        <v>19</v>
      </c>
      <c r="F304" s="239" t="s">
        <v>396</v>
      </c>
      <c r="G304" s="237"/>
      <c r="H304" s="238" t="s">
        <v>19</v>
      </c>
      <c r="I304" s="240"/>
      <c r="J304" s="237"/>
      <c r="K304" s="237"/>
      <c r="L304" s="241"/>
      <c r="M304" s="242"/>
      <c r="N304" s="243"/>
      <c r="O304" s="243"/>
      <c r="P304" s="243"/>
      <c r="Q304" s="243"/>
      <c r="R304" s="243"/>
      <c r="S304" s="243"/>
      <c r="T304" s="24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5" t="s">
        <v>127</v>
      </c>
      <c r="AU304" s="245" t="s">
        <v>82</v>
      </c>
      <c r="AV304" s="14" t="s">
        <v>80</v>
      </c>
      <c r="AW304" s="14" t="s">
        <v>33</v>
      </c>
      <c r="AX304" s="14" t="s">
        <v>72</v>
      </c>
      <c r="AY304" s="245" t="s">
        <v>116</v>
      </c>
    </row>
    <row r="305" s="13" customFormat="1">
      <c r="A305" s="13"/>
      <c r="B305" s="224"/>
      <c r="C305" s="225"/>
      <c r="D305" s="226" t="s">
        <v>127</v>
      </c>
      <c r="E305" s="227" t="s">
        <v>19</v>
      </c>
      <c r="F305" s="228" t="s">
        <v>449</v>
      </c>
      <c r="G305" s="225"/>
      <c r="H305" s="229">
        <v>0.40000000000000002</v>
      </c>
      <c r="I305" s="230"/>
      <c r="J305" s="225"/>
      <c r="K305" s="225"/>
      <c r="L305" s="231"/>
      <c r="M305" s="232"/>
      <c r="N305" s="233"/>
      <c r="O305" s="233"/>
      <c r="P305" s="233"/>
      <c r="Q305" s="233"/>
      <c r="R305" s="233"/>
      <c r="S305" s="233"/>
      <c r="T305" s="23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5" t="s">
        <v>127</v>
      </c>
      <c r="AU305" s="235" t="s">
        <v>82</v>
      </c>
      <c r="AV305" s="13" t="s">
        <v>82</v>
      </c>
      <c r="AW305" s="13" t="s">
        <v>33</v>
      </c>
      <c r="AX305" s="13" t="s">
        <v>80</v>
      </c>
      <c r="AY305" s="235" t="s">
        <v>116</v>
      </c>
    </row>
    <row r="306" s="13" customFormat="1">
      <c r="A306" s="13"/>
      <c r="B306" s="224"/>
      <c r="C306" s="225"/>
      <c r="D306" s="226" t="s">
        <v>127</v>
      </c>
      <c r="E306" s="225"/>
      <c r="F306" s="228" t="s">
        <v>450</v>
      </c>
      <c r="G306" s="225"/>
      <c r="H306" s="229">
        <v>0.41199999999999998</v>
      </c>
      <c r="I306" s="230"/>
      <c r="J306" s="225"/>
      <c r="K306" s="225"/>
      <c r="L306" s="231"/>
      <c r="M306" s="232"/>
      <c r="N306" s="233"/>
      <c r="O306" s="233"/>
      <c r="P306" s="233"/>
      <c r="Q306" s="233"/>
      <c r="R306" s="233"/>
      <c r="S306" s="233"/>
      <c r="T306" s="23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5" t="s">
        <v>127</v>
      </c>
      <c r="AU306" s="235" t="s">
        <v>82</v>
      </c>
      <c r="AV306" s="13" t="s">
        <v>82</v>
      </c>
      <c r="AW306" s="13" t="s">
        <v>4</v>
      </c>
      <c r="AX306" s="13" t="s">
        <v>80</v>
      </c>
      <c r="AY306" s="235" t="s">
        <v>116</v>
      </c>
    </row>
    <row r="307" s="2" customFormat="1" ht="16.5" customHeight="1">
      <c r="A307" s="40"/>
      <c r="B307" s="41"/>
      <c r="C307" s="258" t="s">
        <v>451</v>
      </c>
      <c r="D307" s="258" t="s">
        <v>244</v>
      </c>
      <c r="E307" s="259" t="s">
        <v>452</v>
      </c>
      <c r="F307" s="260" t="s">
        <v>453</v>
      </c>
      <c r="G307" s="261" t="s">
        <v>121</v>
      </c>
      <c r="H307" s="262">
        <v>0.309</v>
      </c>
      <c r="I307" s="263"/>
      <c r="J307" s="264">
        <f>ROUND(I307*H307,2)</f>
        <v>0</v>
      </c>
      <c r="K307" s="260" t="s">
        <v>19</v>
      </c>
      <c r="L307" s="265"/>
      <c r="M307" s="266" t="s">
        <v>19</v>
      </c>
      <c r="N307" s="267" t="s">
        <v>43</v>
      </c>
      <c r="O307" s="86"/>
      <c r="P307" s="215">
        <f>O307*H307</f>
        <v>0</v>
      </c>
      <c r="Q307" s="215">
        <v>0.17599999999999999</v>
      </c>
      <c r="R307" s="215">
        <f>Q307*H307</f>
        <v>0.054383999999999995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166</v>
      </c>
      <c r="AT307" s="217" t="s">
        <v>244</v>
      </c>
      <c r="AU307" s="217" t="s">
        <v>82</v>
      </c>
      <c r="AY307" s="19" t="s">
        <v>116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80</v>
      </c>
      <c r="BK307" s="218">
        <f>ROUND(I307*H307,2)</f>
        <v>0</v>
      </c>
      <c r="BL307" s="19" t="s">
        <v>123</v>
      </c>
      <c r="BM307" s="217" t="s">
        <v>454</v>
      </c>
    </row>
    <row r="308" s="14" customFormat="1">
      <c r="A308" s="14"/>
      <c r="B308" s="236"/>
      <c r="C308" s="237"/>
      <c r="D308" s="226" t="s">
        <v>127</v>
      </c>
      <c r="E308" s="238" t="s">
        <v>19</v>
      </c>
      <c r="F308" s="239" t="s">
        <v>396</v>
      </c>
      <c r="G308" s="237"/>
      <c r="H308" s="238" t="s">
        <v>19</v>
      </c>
      <c r="I308" s="240"/>
      <c r="J308" s="237"/>
      <c r="K308" s="237"/>
      <c r="L308" s="241"/>
      <c r="M308" s="242"/>
      <c r="N308" s="243"/>
      <c r="O308" s="243"/>
      <c r="P308" s="243"/>
      <c r="Q308" s="243"/>
      <c r="R308" s="243"/>
      <c r="S308" s="243"/>
      <c r="T308" s="24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5" t="s">
        <v>127</v>
      </c>
      <c r="AU308" s="245" t="s">
        <v>82</v>
      </c>
      <c r="AV308" s="14" t="s">
        <v>80</v>
      </c>
      <c r="AW308" s="14" t="s">
        <v>33</v>
      </c>
      <c r="AX308" s="14" t="s">
        <v>72</v>
      </c>
      <c r="AY308" s="245" t="s">
        <v>116</v>
      </c>
    </row>
    <row r="309" s="13" customFormat="1">
      <c r="A309" s="13"/>
      <c r="B309" s="224"/>
      <c r="C309" s="225"/>
      <c r="D309" s="226" t="s">
        <v>127</v>
      </c>
      <c r="E309" s="227" t="s">
        <v>19</v>
      </c>
      <c r="F309" s="228" t="s">
        <v>455</v>
      </c>
      <c r="G309" s="225"/>
      <c r="H309" s="229">
        <v>0.29999999999999999</v>
      </c>
      <c r="I309" s="230"/>
      <c r="J309" s="225"/>
      <c r="K309" s="225"/>
      <c r="L309" s="231"/>
      <c r="M309" s="232"/>
      <c r="N309" s="233"/>
      <c r="O309" s="233"/>
      <c r="P309" s="233"/>
      <c r="Q309" s="233"/>
      <c r="R309" s="233"/>
      <c r="S309" s="233"/>
      <c r="T309" s="23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5" t="s">
        <v>127</v>
      </c>
      <c r="AU309" s="235" t="s">
        <v>82</v>
      </c>
      <c r="AV309" s="13" t="s">
        <v>82</v>
      </c>
      <c r="AW309" s="13" t="s">
        <v>33</v>
      </c>
      <c r="AX309" s="13" t="s">
        <v>80</v>
      </c>
      <c r="AY309" s="235" t="s">
        <v>116</v>
      </c>
    </row>
    <row r="310" s="13" customFormat="1">
      <c r="A310" s="13"/>
      <c r="B310" s="224"/>
      <c r="C310" s="225"/>
      <c r="D310" s="226" t="s">
        <v>127</v>
      </c>
      <c r="E310" s="225"/>
      <c r="F310" s="228" t="s">
        <v>456</v>
      </c>
      <c r="G310" s="225"/>
      <c r="H310" s="229">
        <v>0.309</v>
      </c>
      <c r="I310" s="230"/>
      <c r="J310" s="225"/>
      <c r="K310" s="225"/>
      <c r="L310" s="231"/>
      <c r="M310" s="232"/>
      <c r="N310" s="233"/>
      <c r="O310" s="233"/>
      <c r="P310" s="233"/>
      <c r="Q310" s="233"/>
      <c r="R310" s="233"/>
      <c r="S310" s="233"/>
      <c r="T310" s="23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5" t="s">
        <v>127</v>
      </c>
      <c r="AU310" s="235" t="s">
        <v>82</v>
      </c>
      <c r="AV310" s="13" t="s">
        <v>82</v>
      </c>
      <c r="AW310" s="13" t="s">
        <v>4</v>
      </c>
      <c r="AX310" s="13" t="s">
        <v>80</v>
      </c>
      <c r="AY310" s="235" t="s">
        <v>116</v>
      </c>
    </row>
    <row r="311" s="2" customFormat="1" ht="37.8" customHeight="1">
      <c r="A311" s="40"/>
      <c r="B311" s="41"/>
      <c r="C311" s="206" t="s">
        <v>457</v>
      </c>
      <c r="D311" s="206" t="s">
        <v>118</v>
      </c>
      <c r="E311" s="207" t="s">
        <v>458</v>
      </c>
      <c r="F311" s="208" t="s">
        <v>459</v>
      </c>
      <c r="G311" s="209" t="s">
        <v>121</v>
      </c>
      <c r="H311" s="210">
        <v>177.30000000000001</v>
      </c>
      <c r="I311" s="211"/>
      <c r="J311" s="212">
        <f>ROUND(I311*H311,2)</f>
        <v>0</v>
      </c>
      <c r="K311" s="208" t="s">
        <v>122</v>
      </c>
      <c r="L311" s="46"/>
      <c r="M311" s="213" t="s">
        <v>19</v>
      </c>
      <c r="N311" s="214" t="s">
        <v>43</v>
      </c>
      <c r="O311" s="86"/>
      <c r="P311" s="215">
        <f>O311*H311</f>
        <v>0</v>
      </c>
      <c r="Q311" s="215">
        <v>0.080030000000000004</v>
      </c>
      <c r="R311" s="215">
        <f>Q311*H311</f>
        <v>14.189319000000001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123</v>
      </c>
      <c r="AT311" s="217" t="s">
        <v>118</v>
      </c>
      <c r="AU311" s="217" t="s">
        <v>82</v>
      </c>
      <c r="AY311" s="19" t="s">
        <v>116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80</v>
      </c>
      <c r="BK311" s="218">
        <f>ROUND(I311*H311,2)</f>
        <v>0</v>
      </c>
      <c r="BL311" s="19" t="s">
        <v>123</v>
      </c>
      <c r="BM311" s="217" t="s">
        <v>460</v>
      </c>
    </row>
    <row r="312" s="2" customFormat="1">
      <c r="A312" s="40"/>
      <c r="B312" s="41"/>
      <c r="C312" s="42"/>
      <c r="D312" s="219" t="s">
        <v>125</v>
      </c>
      <c r="E312" s="42"/>
      <c r="F312" s="220" t="s">
        <v>461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125</v>
      </c>
      <c r="AU312" s="19" t="s">
        <v>82</v>
      </c>
    </row>
    <row r="313" s="14" customFormat="1">
      <c r="A313" s="14"/>
      <c r="B313" s="236"/>
      <c r="C313" s="237"/>
      <c r="D313" s="226" t="s">
        <v>127</v>
      </c>
      <c r="E313" s="238" t="s">
        <v>19</v>
      </c>
      <c r="F313" s="239" t="s">
        <v>396</v>
      </c>
      <c r="G313" s="237"/>
      <c r="H313" s="238" t="s">
        <v>19</v>
      </c>
      <c r="I313" s="240"/>
      <c r="J313" s="237"/>
      <c r="K313" s="237"/>
      <c r="L313" s="241"/>
      <c r="M313" s="242"/>
      <c r="N313" s="243"/>
      <c r="O313" s="243"/>
      <c r="P313" s="243"/>
      <c r="Q313" s="243"/>
      <c r="R313" s="243"/>
      <c r="S313" s="243"/>
      <c r="T313" s="24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5" t="s">
        <v>127</v>
      </c>
      <c r="AU313" s="245" t="s">
        <v>82</v>
      </c>
      <c r="AV313" s="14" t="s">
        <v>80</v>
      </c>
      <c r="AW313" s="14" t="s">
        <v>33</v>
      </c>
      <c r="AX313" s="14" t="s">
        <v>72</v>
      </c>
      <c r="AY313" s="245" t="s">
        <v>116</v>
      </c>
    </row>
    <row r="314" s="13" customFormat="1">
      <c r="A314" s="13"/>
      <c r="B314" s="224"/>
      <c r="C314" s="225"/>
      <c r="D314" s="226" t="s">
        <v>127</v>
      </c>
      <c r="E314" s="227" t="s">
        <v>19</v>
      </c>
      <c r="F314" s="228" t="s">
        <v>462</v>
      </c>
      <c r="G314" s="225"/>
      <c r="H314" s="229">
        <v>177.30000000000001</v>
      </c>
      <c r="I314" s="230"/>
      <c r="J314" s="225"/>
      <c r="K314" s="225"/>
      <c r="L314" s="231"/>
      <c r="M314" s="232"/>
      <c r="N314" s="233"/>
      <c r="O314" s="233"/>
      <c r="P314" s="233"/>
      <c r="Q314" s="233"/>
      <c r="R314" s="233"/>
      <c r="S314" s="233"/>
      <c r="T314" s="23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5" t="s">
        <v>127</v>
      </c>
      <c r="AU314" s="235" t="s">
        <v>82</v>
      </c>
      <c r="AV314" s="13" t="s">
        <v>82</v>
      </c>
      <c r="AW314" s="13" t="s">
        <v>33</v>
      </c>
      <c r="AX314" s="13" t="s">
        <v>80</v>
      </c>
      <c r="AY314" s="235" t="s">
        <v>116</v>
      </c>
    </row>
    <row r="315" s="2" customFormat="1" ht="37.8" customHeight="1">
      <c r="A315" s="40"/>
      <c r="B315" s="41"/>
      <c r="C315" s="206" t="s">
        <v>463</v>
      </c>
      <c r="D315" s="206" t="s">
        <v>118</v>
      </c>
      <c r="E315" s="207" t="s">
        <v>464</v>
      </c>
      <c r="F315" s="208" t="s">
        <v>465</v>
      </c>
      <c r="G315" s="209" t="s">
        <v>121</v>
      </c>
      <c r="H315" s="210">
        <v>71</v>
      </c>
      <c r="I315" s="211"/>
      <c r="J315" s="212">
        <f>ROUND(I315*H315,2)</f>
        <v>0</v>
      </c>
      <c r="K315" s="208" t="s">
        <v>122</v>
      </c>
      <c r="L315" s="46"/>
      <c r="M315" s="213" t="s">
        <v>19</v>
      </c>
      <c r="N315" s="214" t="s">
        <v>43</v>
      </c>
      <c r="O315" s="86"/>
      <c r="P315" s="215">
        <f>O315*H315</f>
        <v>0</v>
      </c>
      <c r="Q315" s="215">
        <v>0.098000000000000004</v>
      </c>
      <c r="R315" s="215">
        <f>Q315*H315</f>
        <v>6.9580000000000002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123</v>
      </c>
      <c r="AT315" s="217" t="s">
        <v>118</v>
      </c>
      <c r="AU315" s="217" t="s">
        <v>82</v>
      </c>
      <c r="AY315" s="19" t="s">
        <v>116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80</v>
      </c>
      <c r="BK315" s="218">
        <f>ROUND(I315*H315,2)</f>
        <v>0</v>
      </c>
      <c r="BL315" s="19" t="s">
        <v>123</v>
      </c>
      <c r="BM315" s="217" t="s">
        <v>466</v>
      </c>
    </row>
    <row r="316" s="2" customFormat="1">
      <c r="A316" s="40"/>
      <c r="B316" s="41"/>
      <c r="C316" s="42"/>
      <c r="D316" s="219" t="s">
        <v>125</v>
      </c>
      <c r="E316" s="42"/>
      <c r="F316" s="220" t="s">
        <v>467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125</v>
      </c>
      <c r="AU316" s="19" t="s">
        <v>82</v>
      </c>
    </row>
    <row r="317" s="14" customFormat="1">
      <c r="A317" s="14"/>
      <c r="B317" s="236"/>
      <c r="C317" s="237"/>
      <c r="D317" s="226" t="s">
        <v>127</v>
      </c>
      <c r="E317" s="238" t="s">
        <v>19</v>
      </c>
      <c r="F317" s="239" t="s">
        <v>403</v>
      </c>
      <c r="G317" s="237"/>
      <c r="H317" s="238" t="s">
        <v>19</v>
      </c>
      <c r="I317" s="240"/>
      <c r="J317" s="237"/>
      <c r="K317" s="237"/>
      <c r="L317" s="241"/>
      <c r="M317" s="242"/>
      <c r="N317" s="243"/>
      <c r="O317" s="243"/>
      <c r="P317" s="243"/>
      <c r="Q317" s="243"/>
      <c r="R317" s="243"/>
      <c r="S317" s="243"/>
      <c r="T317" s="24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5" t="s">
        <v>127</v>
      </c>
      <c r="AU317" s="245" t="s">
        <v>82</v>
      </c>
      <c r="AV317" s="14" t="s">
        <v>80</v>
      </c>
      <c r="AW317" s="14" t="s">
        <v>33</v>
      </c>
      <c r="AX317" s="14" t="s">
        <v>72</v>
      </c>
      <c r="AY317" s="245" t="s">
        <v>116</v>
      </c>
    </row>
    <row r="318" s="13" customFormat="1">
      <c r="A318" s="13"/>
      <c r="B318" s="224"/>
      <c r="C318" s="225"/>
      <c r="D318" s="226" t="s">
        <v>127</v>
      </c>
      <c r="E318" s="227" t="s">
        <v>19</v>
      </c>
      <c r="F318" s="228" t="s">
        <v>404</v>
      </c>
      <c r="G318" s="225"/>
      <c r="H318" s="229">
        <v>71</v>
      </c>
      <c r="I318" s="230"/>
      <c r="J318" s="225"/>
      <c r="K318" s="225"/>
      <c r="L318" s="231"/>
      <c r="M318" s="232"/>
      <c r="N318" s="233"/>
      <c r="O318" s="233"/>
      <c r="P318" s="233"/>
      <c r="Q318" s="233"/>
      <c r="R318" s="233"/>
      <c r="S318" s="233"/>
      <c r="T318" s="23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5" t="s">
        <v>127</v>
      </c>
      <c r="AU318" s="235" t="s">
        <v>82</v>
      </c>
      <c r="AV318" s="13" t="s">
        <v>82</v>
      </c>
      <c r="AW318" s="13" t="s">
        <v>33</v>
      </c>
      <c r="AX318" s="13" t="s">
        <v>80</v>
      </c>
      <c r="AY318" s="235" t="s">
        <v>116</v>
      </c>
    </row>
    <row r="319" s="2" customFormat="1" ht="37.8" customHeight="1">
      <c r="A319" s="40"/>
      <c r="B319" s="41"/>
      <c r="C319" s="206" t="s">
        <v>468</v>
      </c>
      <c r="D319" s="206" t="s">
        <v>118</v>
      </c>
      <c r="E319" s="207" t="s">
        <v>469</v>
      </c>
      <c r="F319" s="208" t="s">
        <v>470</v>
      </c>
      <c r="G319" s="209" t="s">
        <v>121</v>
      </c>
      <c r="H319" s="210">
        <v>501</v>
      </c>
      <c r="I319" s="211"/>
      <c r="J319" s="212">
        <f>ROUND(I319*H319,2)</f>
        <v>0</v>
      </c>
      <c r="K319" s="208" t="s">
        <v>122</v>
      </c>
      <c r="L319" s="46"/>
      <c r="M319" s="213" t="s">
        <v>19</v>
      </c>
      <c r="N319" s="214" t="s">
        <v>43</v>
      </c>
      <c r="O319" s="86"/>
      <c r="P319" s="215">
        <f>O319*H319</f>
        <v>0</v>
      </c>
      <c r="Q319" s="215">
        <v>0.098000000000000004</v>
      </c>
      <c r="R319" s="215">
        <f>Q319*H319</f>
        <v>49.097999999999999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123</v>
      </c>
      <c r="AT319" s="217" t="s">
        <v>118</v>
      </c>
      <c r="AU319" s="217" t="s">
        <v>82</v>
      </c>
      <c r="AY319" s="19" t="s">
        <v>116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80</v>
      </c>
      <c r="BK319" s="218">
        <f>ROUND(I319*H319,2)</f>
        <v>0</v>
      </c>
      <c r="BL319" s="19" t="s">
        <v>123</v>
      </c>
      <c r="BM319" s="217" t="s">
        <v>471</v>
      </c>
    </row>
    <row r="320" s="2" customFormat="1">
      <c r="A320" s="40"/>
      <c r="B320" s="41"/>
      <c r="C320" s="42"/>
      <c r="D320" s="219" t="s">
        <v>125</v>
      </c>
      <c r="E320" s="42"/>
      <c r="F320" s="220" t="s">
        <v>472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125</v>
      </c>
      <c r="AU320" s="19" t="s">
        <v>82</v>
      </c>
    </row>
    <row r="321" s="14" customFormat="1">
      <c r="A321" s="14"/>
      <c r="B321" s="236"/>
      <c r="C321" s="237"/>
      <c r="D321" s="226" t="s">
        <v>127</v>
      </c>
      <c r="E321" s="238" t="s">
        <v>19</v>
      </c>
      <c r="F321" s="239" t="s">
        <v>410</v>
      </c>
      <c r="G321" s="237"/>
      <c r="H321" s="238" t="s">
        <v>19</v>
      </c>
      <c r="I321" s="240"/>
      <c r="J321" s="237"/>
      <c r="K321" s="237"/>
      <c r="L321" s="241"/>
      <c r="M321" s="242"/>
      <c r="N321" s="243"/>
      <c r="O321" s="243"/>
      <c r="P321" s="243"/>
      <c r="Q321" s="243"/>
      <c r="R321" s="243"/>
      <c r="S321" s="243"/>
      <c r="T321" s="24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5" t="s">
        <v>127</v>
      </c>
      <c r="AU321" s="245" t="s">
        <v>82</v>
      </c>
      <c r="AV321" s="14" t="s">
        <v>80</v>
      </c>
      <c r="AW321" s="14" t="s">
        <v>33</v>
      </c>
      <c r="AX321" s="14" t="s">
        <v>72</v>
      </c>
      <c r="AY321" s="245" t="s">
        <v>116</v>
      </c>
    </row>
    <row r="322" s="13" customFormat="1">
      <c r="A322" s="13"/>
      <c r="B322" s="224"/>
      <c r="C322" s="225"/>
      <c r="D322" s="226" t="s">
        <v>127</v>
      </c>
      <c r="E322" s="227" t="s">
        <v>19</v>
      </c>
      <c r="F322" s="228" t="s">
        <v>411</v>
      </c>
      <c r="G322" s="225"/>
      <c r="H322" s="229">
        <v>501</v>
      </c>
      <c r="I322" s="230"/>
      <c r="J322" s="225"/>
      <c r="K322" s="225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127</v>
      </c>
      <c r="AU322" s="235" t="s">
        <v>82</v>
      </c>
      <c r="AV322" s="13" t="s">
        <v>82</v>
      </c>
      <c r="AW322" s="13" t="s">
        <v>33</v>
      </c>
      <c r="AX322" s="13" t="s">
        <v>80</v>
      </c>
      <c r="AY322" s="235" t="s">
        <v>116</v>
      </c>
    </row>
    <row r="323" s="2" customFormat="1" ht="16.5" customHeight="1">
      <c r="A323" s="40"/>
      <c r="B323" s="41"/>
      <c r="C323" s="258" t="s">
        <v>473</v>
      </c>
      <c r="D323" s="258" t="s">
        <v>244</v>
      </c>
      <c r="E323" s="259" t="s">
        <v>474</v>
      </c>
      <c r="F323" s="260" t="s">
        <v>475</v>
      </c>
      <c r="G323" s="261" t="s">
        <v>121</v>
      </c>
      <c r="H323" s="262">
        <v>771.779</v>
      </c>
      <c r="I323" s="263"/>
      <c r="J323" s="264">
        <f>ROUND(I323*H323,2)</f>
        <v>0</v>
      </c>
      <c r="K323" s="260" t="s">
        <v>122</v>
      </c>
      <c r="L323" s="265"/>
      <c r="M323" s="266" t="s">
        <v>19</v>
      </c>
      <c r="N323" s="267" t="s">
        <v>43</v>
      </c>
      <c r="O323" s="86"/>
      <c r="P323" s="215">
        <f>O323*H323</f>
        <v>0</v>
      </c>
      <c r="Q323" s="215">
        <v>0.13600000000000001</v>
      </c>
      <c r="R323" s="215">
        <f>Q323*H323</f>
        <v>104.961944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166</v>
      </c>
      <c r="AT323" s="217" t="s">
        <v>244</v>
      </c>
      <c r="AU323" s="217" t="s">
        <v>82</v>
      </c>
      <c r="AY323" s="19" t="s">
        <v>116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80</v>
      </c>
      <c r="BK323" s="218">
        <f>ROUND(I323*H323,2)</f>
        <v>0</v>
      </c>
      <c r="BL323" s="19" t="s">
        <v>123</v>
      </c>
      <c r="BM323" s="217" t="s">
        <v>476</v>
      </c>
    </row>
    <row r="324" s="14" customFormat="1">
      <c r="A324" s="14"/>
      <c r="B324" s="236"/>
      <c r="C324" s="237"/>
      <c r="D324" s="226" t="s">
        <v>127</v>
      </c>
      <c r="E324" s="238" t="s">
        <v>19</v>
      </c>
      <c r="F324" s="239" t="s">
        <v>403</v>
      </c>
      <c r="G324" s="237"/>
      <c r="H324" s="238" t="s">
        <v>19</v>
      </c>
      <c r="I324" s="240"/>
      <c r="J324" s="237"/>
      <c r="K324" s="237"/>
      <c r="L324" s="241"/>
      <c r="M324" s="242"/>
      <c r="N324" s="243"/>
      <c r="O324" s="243"/>
      <c r="P324" s="243"/>
      <c r="Q324" s="243"/>
      <c r="R324" s="243"/>
      <c r="S324" s="243"/>
      <c r="T324" s="24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5" t="s">
        <v>127</v>
      </c>
      <c r="AU324" s="245" t="s">
        <v>82</v>
      </c>
      <c r="AV324" s="14" t="s">
        <v>80</v>
      </c>
      <c r="AW324" s="14" t="s">
        <v>33</v>
      </c>
      <c r="AX324" s="14" t="s">
        <v>72</v>
      </c>
      <c r="AY324" s="245" t="s">
        <v>116</v>
      </c>
    </row>
    <row r="325" s="13" customFormat="1">
      <c r="A325" s="13"/>
      <c r="B325" s="224"/>
      <c r="C325" s="225"/>
      <c r="D325" s="226" t="s">
        <v>127</v>
      </c>
      <c r="E325" s="227" t="s">
        <v>19</v>
      </c>
      <c r="F325" s="228" t="s">
        <v>404</v>
      </c>
      <c r="G325" s="225"/>
      <c r="H325" s="229">
        <v>71</v>
      </c>
      <c r="I325" s="230"/>
      <c r="J325" s="225"/>
      <c r="K325" s="225"/>
      <c r="L325" s="231"/>
      <c r="M325" s="232"/>
      <c r="N325" s="233"/>
      <c r="O325" s="233"/>
      <c r="P325" s="233"/>
      <c r="Q325" s="233"/>
      <c r="R325" s="233"/>
      <c r="S325" s="233"/>
      <c r="T325" s="23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5" t="s">
        <v>127</v>
      </c>
      <c r="AU325" s="235" t="s">
        <v>82</v>
      </c>
      <c r="AV325" s="13" t="s">
        <v>82</v>
      </c>
      <c r="AW325" s="13" t="s">
        <v>33</v>
      </c>
      <c r="AX325" s="13" t="s">
        <v>72</v>
      </c>
      <c r="AY325" s="235" t="s">
        <v>116</v>
      </c>
    </row>
    <row r="326" s="14" customFormat="1">
      <c r="A326" s="14"/>
      <c r="B326" s="236"/>
      <c r="C326" s="237"/>
      <c r="D326" s="226" t="s">
        <v>127</v>
      </c>
      <c r="E326" s="238" t="s">
        <v>19</v>
      </c>
      <c r="F326" s="239" t="s">
        <v>396</v>
      </c>
      <c r="G326" s="237"/>
      <c r="H326" s="238" t="s">
        <v>19</v>
      </c>
      <c r="I326" s="240"/>
      <c r="J326" s="237"/>
      <c r="K326" s="237"/>
      <c r="L326" s="241"/>
      <c r="M326" s="242"/>
      <c r="N326" s="243"/>
      <c r="O326" s="243"/>
      <c r="P326" s="243"/>
      <c r="Q326" s="243"/>
      <c r="R326" s="243"/>
      <c r="S326" s="243"/>
      <c r="T326" s="24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5" t="s">
        <v>127</v>
      </c>
      <c r="AU326" s="245" t="s">
        <v>82</v>
      </c>
      <c r="AV326" s="14" t="s">
        <v>80</v>
      </c>
      <c r="AW326" s="14" t="s">
        <v>33</v>
      </c>
      <c r="AX326" s="14" t="s">
        <v>72</v>
      </c>
      <c r="AY326" s="245" t="s">
        <v>116</v>
      </c>
    </row>
    <row r="327" s="13" customFormat="1">
      <c r="A327" s="13"/>
      <c r="B327" s="224"/>
      <c r="C327" s="225"/>
      <c r="D327" s="226" t="s">
        <v>127</v>
      </c>
      <c r="E327" s="227" t="s">
        <v>19</v>
      </c>
      <c r="F327" s="228" t="s">
        <v>462</v>
      </c>
      <c r="G327" s="225"/>
      <c r="H327" s="229">
        <v>177.30000000000001</v>
      </c>
      <c r="I327" s="230"/>
      <c r="J327" s="225"/>
      <c r="K327" s="225"/>
      <c r="L327" s="231"/>
      <c r="M327" s="232"/>
      <c r="N327" s="233"/>
      <c r="O327" s="233"/>
      <c r="P327" s="233"/>
      <c r="Q327" s="233"/>
      <c r="R327" s="233"/>
      <c r="S327" s="233"/>
      <c r="T327" s="23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5" t="s">
        <v>127</v>
      </c>
      <c r="AU327" s="235" t="s">
        <v>82</v>
      </c>
      <c r="AV327" s="13" t="s">
        <v>82</v>
      </c>
      <c r="AW327" s="13" t="s">
        <v>33</v>
      </c>
      <c r="AX327" s="13" t="s">
        <v>72</v>
      </c>
      <c r="AY327" s="235" t="s">
        <v>116</v>
      </c>
    </row>
    <row r="328" s="14" customFormat="1">
      <c r="A328" s="14"/>
      <c r="B328" s="236"/>
      <c r="C328" s="237"/>
      <c r="D328" s="226" t="s">
        <v>127</v>
      </c>
      <c r="E328" s="238" t="s">
        <v>19</v>
      </c>
      <c r="F328" s="239" t="s">
        <v>410</v>
      </c>
      <c r="G328" s="237"/>
      <c r="H328" s="238" t="s">
        <v>19</v>
      </c>
      <c r="I328" s="240"/>
      <c r="J328" s="237"/>
      <c r="K328" s="237"/>
      <c r="L328" s="241"/>
      <c r="M328" s="242"/>
      <c r="N328" s="243"/>
      <c r="O328" s="243"/>
      <c r="P328" s="243"/>
      <c r="Q328" s="243"/>
      <c r="R328" s="243"/>
      <c r="S328" s="243"/>
      <c r="T328" s="24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5" t="s">
        <v>127</v>
      </c>
      <c r="AU328" s="245" t="s">
        <v>82</v>
      </c>
      <c r="AV328" s="14" t="s">
        <v>80</v>
      </c>
      <c r="AW328" s="14" t="s">
        <v>33</v>
      </c>
      <c r="AX328" s="14" t="s">
        <v>72</v>
      </c>
      <c r="AY328" s="245" t="s">
        <v>116</v>
      </c>
    </row>
    <row r="329" s="13" customFormat="1">
      <c r="A329" s="13"/>
      <c r="B329" s="224"/>
      <c r="C329" s="225"/>
      <c r="D329" s="226" t="s">
        <v>127</v>
      </c>
      <c r="E329" s="227" t="s">
        <v>19</v>
      </c>
      <c r="F329" s="228" t="s">
        <v>411</v>
      </c>
      <c r="G329" s="225"/>
      <c r="H329" s="229">
        <v>501</v>
      </c>
      <c r="I329" s="230"/>
      <c r="J329" s="225"/>
      <c r="K329" s="225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127</v>
      </c>
      <c r="AU329" s="235" t="s">
        <v>82</v>
      </c>
      <c r="AV329" s="13" t="s">
        <v>82</v>
      </c>
      <c r="AW329" s="13" t="s">
        <v>33</v>
      </c>
      <c r="AX329" s="13" t="s">
        <v>72</v>
      </c>
      <c r="AY329" s="235" t="s">
        <v>116</v>
      </c>
    </row>
    <row r="330" s="15" customFormat="1">
      <c r="A330" s="15"/>
      <c r="B330" s="247"/>
      <c r="C330" s="248"/>
      <c r="D330" s="226" t="s">
        <v>127</v>
      </c>
      <c r="E330" s="249" t="s">
        <v>19</v>
      </c>
      <c r="F330" s="250" t="s">
        <v>192</v>
      </c>
      <c r="G330" s="248"/>
      <c r="H330" s="251">
        <v>749.29999999999995</v>
      </c>
      <c r="I330" s="252"/>
      <c r="J330" s="248"/>
      <c r="K330" s="248"/>
      <c r="L330" s="253"/>
      <c r="M330" s="254"/>
      <c r="N330" s="255"/>
      <c r="O330" s="255"/>
      <c r="P330" s="255"/>
      <c r="Q330" s="255"/>
      <c r="R330" s="255"/>
      <c r="S330" s="255"/>
      <c r="T330" s="256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57" t="s">
        <v>127</v>
      </c>
      <c r="AU330" s="257" t="s">
        <v>82</v>
      </c>
      <c r="AV330" s="15" t="s">
        <v>123</v>
      </c>
      <c r="AW330" s="15" t="s">
        <v>33</v>
      </c>
      <c r="AX330" s="15" t="s">
        <v>80</v>
      </c>
      <c r="AY330" s="257" t="s">
        <v>116</v>
      </c>
    </row>
    <row r="331" s="13" customFormat="1">
      <c r="A331" s="13"/>
      <c r="B331" s="224"/>
      <c r="C331" s="225"/>
      <c r="D331" s="226" t="s">
        <v>127</v>
      </c>
      <c r="E331" s="225"/>
      <c r="F331" s="228" t="s">
        <v>477</v>
      </c>
      <c r="G331" s="225"/>
      <c r="H331" s="229">
        <v>771.779</v>
      </c>
      <c r="I331" s="230"/>
      <c r="J331" s="225"/>
      <c r="K331" s="225"/>
      <c r="L331" s="231"/>
      <c r="M331" s="232"/>
      <c r="N331" s="233"/>
      <c r="O331" s="233"/>
      <c r="P331" s="233"/>
      <c r="Q331" s="233"/>
      <c r="R331" s="233"/>
      <c r="S331" s="233"/>
      <c r="T331" s="23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5" t="s">
        <v>127</v>
      </c>
      <c r="AU331" s="235" t="s">
        <v>82</v>
      </c>
      <c r="AV331" s="13" t="s">
        <v>82</v>
      </c>
      <c r="AW331" s="13" t="s">
        <v>4</v>
      </c>
      <c r="AX331" s="13" t="s">
        <v>80</v>
      </c>
      <c r="AY331" s="235" t="s">
        <v>116</v>
      </c>
    </row>
    <row r="332" s="2" customFormat="1" ht="16.5" customHeight="1">
      <c r="A332" s="40"/>
      <c r="B332" s="41"/>
      <c r="C332" s="258" t="s">
        <v>478</v>
      </c>
      <c r="D332" s="258" t="s">
        <v>244</v>
      </c>
      <c r="E332" s="259" t="s">
        <v>479</v>
      </c>
      <c r="F332" s="260" t="s">
        <v>480</v>
      </c>
      <c r="G332" s="261" t="s">
        <v>284</v>
      </c>
      <c r="H332" s="262">
        <v>28.323</v>
      </c>
      <c r="I332" s="263"/>
      <c r="J332" s="264">
        <f>ROUND(I332*H332,2)</f>
        <v>0</v>
      </c>
      <c r="K332" s="260" t="s">
        <v>122</v>
      </c>
      <c r="L332" s="265"/>
      <c r="M332" s="266" t="s">
        <v>19</v>
      </c>
      <c r="N332" s="267" t="s">
        <v>43</v>
      </c>
      <c r="O332" s="86"/>
      <c r="P332" s="215">
        <f>O332*H332</f>
        <v>0</v>
      </c>
      <c r="Q332" s="215">
        <v>1</v>
      </c>
      <c r="R332" s="215">
        <f>Q332*H332</f>
        <v>28.323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166</v>
      </c>
      <c r="AT332" s="217" t="s">
        <v>244</v>
      </c>
      <c r="AU332" s="217" t="s">
        <v>82</v>
      </c>
      <c r="AY332" s="19" t="s">
        <v>116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80</v>
      </c>
      <c r="BK332" s="218">
        <f>ROUND(I332*H332,2)</f>
        <v>0</v>
      </c>
      <c r="BL332" s="19" t="s">
        <v>123</v>
      </c>
      <c r="BM332" s="217" t="s">
        <v>481</v>
      </c>
    </row>
    <row r="333" s="14" customFormat="1">
      <c r="A333" s="14"/>
      <c r="B333" s="236"/>
      <c r="C333" s="237"/>
      <c r="D333" s="226" t="s">
        <v>127</v>
      </c>
      <c r="E333" s="238" t="s">
        <v>19</v>
      </c>
      <c r="F333" s="239" t="s">
        <v>482</v>
      </c>
      <c r="G333" s="237"/>
      <c r="H333" s="238" t="s">
        <v>19</v>
      </c>
      <c r="I333" s="240"/>
      <c r="J333" s="237"/>
      <c r="K333" s="237"/>
      <c r="L333" s="241"/>
      <c r="M333" s="242"/>
      <c r="N333" s="243"/>
      <c r="O333" s="243"/>
      <c r="P333" s="243"/>
      <c r="Q333" s="243"/>
      <c r="R333" s="243"/>
      <c r="S333" s="243"/>
      <c r="T333" s="24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5" t="s">
        <v>127</v>
      </c>
      <c r="AU333" s="245" t="s">
        <v>82</v>
      </c>
      <c r="AV333" s="14" t="s">
        <v>80</v>
      </c>
      <c r="AW333" s="14" t="s">
        <v>33</v>
      </c>
      <c r="AX333" s="14" t="s">
        <v>72</v>
      </c>
      <c r="AY333" s="245" t="s">
        <v>116</v>
      </c>
    </row>
    <row r="334" s="14" customFormat="1">
      <c r="A334" s="14"/>
      <c r="B334" s="236"/>
      <c r="C334" s="237"/>
      <c r="D334" s="226" t="s">
        <v>127</v>
      </c>
      <c r="E334" s="238" t="s">
        <v>19</v>
      </c>
      <c r="F334" s="239" t="s">
        <v>483</v>
      </c>
      <c r="G334" s="237"/>
      <c r="H334" s="238" t="s">
        <v>19</v>
      </c>
      <c r="I334" s="240"/>
      <c r="J334" s="237"/>
      <c r="K334" s="237"/>
      <c r="L334" s="241"/>
      <c r="M334" s="242"/>
      <c r="N334" s="243"/>
      <c r="O334" s="243"/>
      <c r="P334" s="243"/>
      <c r="Q334" s="243"/>
      <c r="R334" s="243"/>
      <c r="S334" s="243"/>
      <c r="T334" s="24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5" t="s">
        <v>127</v>
      </c>
      <c r="AU334" s="245" t="s">
        <v>82</v>
      </c>
      <c r="AV334" s="14" t="s">
        <v>80</v>
      </c>
      <c r="AW334" s="14" t="s">
        <v>33</v>
      </c>
      <c r="AX334" s="14" t="s">
        <v>72</v>
      </c>
      <c r="AY334" s="245" t="s">
        <v>116</v>
      </c>
    </row>
    <row r="335" s="13" customFormat="1">
      <c r="A335" s="13"/>
      <c r="B335" s="224"/>
      <c r="C335" s="225"/>
      <c r="D335" s="226" t="s">
        <v>127</v>
      </c>
      <c r="E335" s="227" t="s">
        <v>19</v>
      </c>
      <c r="F335" s="228" t="s">
        <v>484</v>
      </c>
      <c r="G335" s="225"/>
      <c r="H335" s="229">
        <v>3.7229999999999999</v>
      </c>
      <c r="I335" s="230"/>
      <c r="J335" s="225"/>
      <c r="K335" s="225"/>
      <c r="L335" s="231"/>
      <c r="M335" s="232"/>
      <c r="N335" s="233"/>
      <c r="O335" s="233"/>
      <c r="P335" s="233"/>
      <c r="Q335" s="233"/>
      <c r="R335" s="233"/>
      <c r="S335" s="233"/>
      <c r="T335" s="23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5" t="s">
        <v>127</v>
      </c>
      <c r="AU335" s="235" t="s">
        <v>82</v>
      </c>
      <c r="AV335" s="13" t="s">
        <v>82</v>
      </c>
      <c r="AW335" s="13" t="s">
        <v>33</v>
      </c>
      <c r="AX335" s="13" t="s">
        <v>72</v>
      </c>
      <c r="AY335" s="235" t="s">
        <v>116</v>
      </c>
    </row>
    <row r="336" s="13" customFormat="1">
      <c r="A336" s="13"/>
      <c r="B336" s="224"/>
      <c r="C336" s="225"/>
      <c r="D336" s="226" t="s">
        <v>127</v>
      </c>
      <c r="E336" s="227" t="s">
        <v>19</v>
      </c>
      <c r="F336" s="228" t="s">
        <v>485</v>
      </c>
      <c r="G336" s="225"/>
      <c r="H336" s="229">
        <v>1.4910000000000001</v>
      </c>
      <c r="I336" s="230"/>
      <c r="J336" s="225"/>
      <c r="K336" s="225"/>
      <c r="L336" s="231"/>
      <c r="M336" s="232"/>
      <c r="N336" s="233"/>
      <c r="O336" s="233"/>
      <c r="P336" s="233"/>
      <c r="Q336" s="233"/>
      <c r="R336" s="233"/>
      <c r="S336" s="233"/>
      <c r="T336" s="23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5" t="s">
        <v>127</v>
      </c>
      <c r="AU336" s="235" t="s">
        <v>82</v>
      </c>
      <c r="AV336" s="13" t="s">
        <v>82</v>
      </c>
      <c r="AW336" s="13" t="s">
        <v>33</v>
      </c>
      <c r="AX336" s="13" t="s">
        <v>72</v>
      </c>
      <c r="AY336" s="235" t="s">
        <v>116</v>
      </c>
    </row>
    <row r="337" s="13" customFormat="1">
      <c r="A337" s="13"/>
      <c r="B337" s="224"/>
      <c r="C337" s="225"/>
      <c r="D337" s="226" t="s">
        <v>127</v>
      </c>
      <c r="E337" s="227" t="s">
        <v>19</v>
      </c>
      <c r="F337" s="228" t="s">
        <v>486</v>
      </c>
      <c r="G337" s="225"/>
      <c r="H337" s="229">
        <v>10.521000000000001</v>
      </c>
      <c r="I337" s="230"/>
      <c r="J337" s="225"/>
      <c r="K337" s="225"/>
      <c r="L337" s="231"/>
      <c r="M337" s="232"/>
      <c r="N337" s="233"/>
      <c r="O337" s="233"/>
      <c r="P337" s="233"/>
      <c r="Q337" s="233"/>
      <c r="R337" s="233"/>
      <c r="S337" s="233"/>
      <c r="T337" s="23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5" t="s">
        <v>127</v>
      </c>
      <c r="AU337" s="235" t="s">
        <v>82</v>
      </c>
      <c r="AV337" s="13" t="s">
        <v>82</v>
      </c>
      <c r="AW337" s="13" t="s">
        <v>33</v>
      </c>
      <c r="AX337" s="13" t="s">
        <v>72</v>
      </c>
      <c r="AY337" s="235" t="s">
        <v>116</v>
      </c>
    </row>
    <row r="338" s="15" customFormat="1">
      <c r="A338" s="15"/>
      <c r="B338" s="247"/>
      <c r="C338" s="248"/>
      <c r="D338" s="226" t="s">
        <v>127</v>
      </c>
      <c r="E338" s="249" t="s">
        <v>19</v>
      </c>
      <c r="F338" s="250" t="s">
        <v>192</v>
      </c>
      <c r="G338" s="248"/>
      <c r="H338" s="251">
        <v>15.734999999999999</v>
      </c>
      <c r="I338" s="252"/>
      <c r="J338" s="248"/>
      <c r="K338" s="248"/>
      <c r="L338" s="253"/>
      <c r="M338" s="254"/>
      <c r="N338" s="255"/>
      <c r="O338" s="255"/>
      <c r="P338" s="255"/>
      <c r="Q338" s="255"/>
      <c r="R338" s="255"/>
      <c r="S338" s="255"/>
      <c r="T338" s="256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57" t="s">
        <v>127</v>
      </c>
      <c r="AU338" s="257" t="s">
        <v>82</v>
      </c>
      <c r="AV338" s="15" t="s">
        <v>123</v>
      </c>
      <c r="AW338" s="15" t="s">
        <v>33</v>
      </c>
      <c r="AX338" s="15" t="s">
        <v>80</v>
      </c>
      <c r="AY338" s="257" t="s">
        <v>116</v>
      </c>
    </row>
    <row r="339" s="13" customFormat="1">
      <c r="A339" s="13"/>
      <c r="B339" s="224"/>
      <c r="C339" s="225"/>
      <c r="D339" s="226" t="s">
        <v>127</v>
      </c>
      <c r="E339" s="225"/>
      <c r="F339" s="228" t="s">
        <v>487</v>
      </c>
      <c r="G339" s="225"/>
      <c r="H339" s="229">
        <v>28.323</v>
      </c>
      <c r="I339" s="230"/>
      <c r="J339" s="225"/>
      <c r="K339" s="225"/>
      <c r="L339" s="231"/>
      <c r="M339" s="232"/>
      <c r="N339" s="233"/>
      <c r="O339" s="233"/>
      <c r="P339" s="233"/>
      <c r="Q339" s="233"/>
      <c r="R339" s="233"/>
      <c r="S339" s="233"/>
      <c r="T339" s="23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5" t="s">
        <v>127</v>
      </c>
      <c r="AU339" s="235" t="s">
        <v>82</v>
      </c>
      <c r="AV339" s="13" t="s">
        <v>82</v>
      </c>
      <c r="AW339" s="13" t="s">
        <v>4</v>
      </c>
      <c r="AX339" s="13" t="s">
        <v>80</v>
      </c>
      <c r="AY339" s="235" t="s">
        <v>116</v>
      </c>
    </row>
    <row r="340" s="12" customFormat="1" ht="22.8" customHeight="1">
      <c r="A340" s="12"/>
      <c r="B340" s="190"/>
      <c r="C340" s="191"/>
      <c r="D340" s="192" t="s">
        <v>71</v>
      </c>
      <c r="E340" s="204" t="s">
        <v>175</v>
      </c>
      <c r="F340" s="204" t="s">
        <v>488</v>
      </c>
      <c r="G340" s="191"/>
      <c r="H340" s="191"/>
      <c r="I340" s="194"/>
      <c r="J340" s="205">
        <f>BK340</f>
        <v>0</v>
      </c>
      <c r="K340" s="191"/>
      <c r="L340" s="196"/>
      <c r="M340" s="197"/>
      <c r="N340" s="198"/>
      <c r="O340" s="198"/>
      <c r="P340" s="199">
        <f>SUM(P341:P398)</f>
        <v>0</v>
      </c>
      <c r="Q340" s="198"/>
      <c r="R340" s="199">
        <f>SUM(R341:R398)</f>
        <v>127.36229415</v>
      </c>
      <c r="S340" s="198"/>
      <c r="T340" s="200">
        <f>SUM(T341:T398)</f>
        <v>3.9000000000000004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01" t="s">
        <v>80</v>
      </c>
      <c r="AT340" s="202" t="s">
        <v>71</v>
      </c>
      <c r="AU340" s="202" t="s">
        <v>80</v>
      </c>
      <c r="AY340" s="201" t="s">
        <v>116</v>
      </c>
      <c r="BK340" s="203">
        <f>SUM(BK341:BK398)</f>
        <v>0</v>
      </c>
    </row>
    <row r="341" s="2" customFormat="1" ht="16.5" customHeight="1">
      <c r="A341" s="40"/>
      <c r="B341" s="41"/>
      <c r="C341" s="206" t="s">
        <v>489</v>
      </c>
      <c r="D341" s="206" t="s">
        <v>118</v>
      </c>
      <c r="E341" s="207" t="s">
        <v>490</v>
      </c>
      <c r="F341" s="208" t="s">
        <v>491</v>
      </c>
      <c r="G341" s="209" t="s">
        <v>162</v>
      </c>
      <c r="H341" s="210">
        <v>28</v>
      </c>
      <c r="I341" s="211"/>
      <c r="J341" s="212">
        <f>ROUND(I341*H341,2)</f>
        <v>0</v>
      </c>
      <c r="K341" s="208" t="s">
        <v>122</v>
      </c>
      <c r="L341" s="46"/>
      <c r="M341" s="213" t="s">
        <v>19</v>
      </c>
      <c r="N341" s="214" t="s">
        <v>43</v>
      </c>
      <c r="O341" s="86"/>
      <c r="P341" s="215">
        <f>O341*H341</f>
        <v>0</v>
      </c>
      <c r="Q341" s="215">
        <v>0.00029999999999999997</v>
      </c>
      <c r="R341" s="215">
        <f>Q341*H341</f>
        <v>0.0083999999999999995</v>
      </c>
      <c r="S341" s="215">
        <v>0</v>
      </c>
      <c r="T341" s="21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123</v>
      </c>
      <c r="AT341" s="217" t="s">
        <v>118</v>
      </c>
      <c r="AU341" s="217" t="s">
        <v>82</v>
      </c>
      <c r="AY341" s="19" t="s">
        <v>116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80</v>
      </c>
      <c r="BK341" s="218">
        <f>ROUND(I341*H341,2)</f>
        <v>0</v>
      </c>
      <c r="BL341" s="19" t="s">
        <v>123</v>
      </c>
      <c r="BM341" s="217" t="s">
        <v>492</v>
      </c>
    </row>
    <row r="342" s="2" customFormat="1">
      <c r="A342" s="40"/>
      <c r="B342" s="41"/>
      <c r="C342" s="42"/>
      <c r="D342" s="219" t="s">
        <v>125</v>
      </c>
      <c r="E342" s="42"/>
      <c r="F342" s="220" t="s">
        <v>493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125</v>
      </c>
      <c r="AU342" s="19" t="s">
        <v>82</v>
      </c>
    </row>
    <row r="343" s="14" customFormat="1">
      <c r="A343" s="14"/>
      <c r="B343" s="236"/>
      <c r="C343" s="237"/>
      <c r="D343" s="226" t="s">
        <v>127</v>
      </c>
      <c r="E343" s="238" t="s">
        <v>19</v>
      </c>
      <c r="F343" s="239" t="s">
        <v>362</v>
      </c>
      <c r="G343" s="237"/>
      <c r="H343" s="238" t="s">
        <v>19</v>
      </c>
      <c r="I343" s="240"/>
      <c r="J343" s="237"/>
      <c r="K343" s="237"/>
      <c r="L343" s="241"/>
      <c r="M343" s="242"/>
      <c r="N343" s="243"/>
      <c r="O343" s="243"/>
      <c r="P343" s="243"/>
      <c r="Q343" s="243"/>
      <c r="R343" s="243"/>
      <c r="S343" s="243"/>
      <c r="T343" s="24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5" t="s">
        <v>127</v>
      </c>
      <c r="AU343" s="245" t="s">
        <v>82</v>
      </c>
      <c r="AV343" s="14" t="s">
        <v>80</v>
      </c>
      <c r="AW343" s="14" t="s">
        <v>33</v>
      </c>
      <c r="AX343" s="14" t="s">
        <v>72</v>
      </c>
      <c r="AY343" s="245" t="s">
        <v>116</v>
      </c>
    </row>
    <row r="344" s="13" customFormat="1">
      <c r="A344" s="13"/>
      <c r="B344" s="224"/>
      <c r="C344" s="225"/>
      <c r="D344" s="226" t="s">
        <v>127</v>
      </c>
      <c r="E344" s="227" t="s">
        <v>19</v>
      </c>
      <c r="F344" s="228" t="s">
        <v>494</v>
      </c>
      <c r="G344" s="225"/>
      <c r="H344" s="229">
        <v>28</v>
      </c>
      <c r="I344" s="230"/>
      <c r="J344" s="225"/>
      <c r="K344" s="225"/>
      <c r="L344" s="231"/>
      <c r="M344" s="232"/>
      <c r="N344" s="233"/>
      <c r="O344" s="233"/>
      <c r="P344" s="233"/>
      <c r="Q344" s="233"/>
      <c r="R344" s="233"/>
      <c r="S344" s="233"/>
      <c r="T344" s="23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5" t="s">
        <v>127</v>
      </c>
      <c r="AU344" s="235" t="s">
        <v>82</v>
      </c>
      <c r="AV344" s="13" t="s">
        <v>82</v>
      </c>
      <c r="AW344" s="13" t="s">
        <v>33</v>
      </c>
      <c r="AX344" s="13" t="s">
        <v>80</v>
      </c>
      <c r="AY344" s="235" t="s">
        <v>116</v>
      </c>
    </row>
    <row r="345" s="2" customFormat="1" ht="24.15" customHeight="1">
      <c r="A345" s="40"/>
      <c r="B345" s="41"/>
      <c r="C345" s="258" t="s">
        <v>495</v>
      </c>
      <c r="D345" s="258" t="s">
        <v>244</v>
      </c>
      <c r="E345" s="259" t="s">
        <v>496</v>
      </c>
      <c r="F345" s="260" t="s">
        <v>497</v>
      </c>
      <c r="G345" s="261" t="s">
        <v>162</v>
      </c>
      <c r="H345" s="262">
        <v>28</v>
      </c>
      <c r="I345" s="263"/>
      <c r="J345" s="264">
        <f>ROUND(I345*H345,2)</f>
        <v>0</v>
      </c>
      <c r="K345" s="260" t="s">
        <v>19</v>
      </c>
      <c r="L345" s="265"/>
      <c r="M345" s="266" t="s">
        <v>19</v>
      </c>
      <c r="N345" s="267" t="s">
        <v>43</v>
      </c>
      <c r="O345" s="86"/>
      <c r="P345" s="215">
        <f>O345*H345</f>
        <v>0</v>
      </c>
      <c r="Q345" s="215">
        <v>0</v>
      </c>
      <c r="R345" s="215">
        <f>Q345*H345</f>
        <v>0</v>
      </c>
      <c r="S345" s="215">
        <v>0</v>
      </c>
      <c r="T345" s="216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166</v>
      </c>
      <c r="AT345" s="217" t="s">
        <v>244</v>
      </c>
      <c r="AU345" s="217" t="s">
        <v>82</v>
      </c>
      <c r="AY345" s="19" t="s">
        <v>116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80</v>
      </c>
      <c r="BK345" s="218">
        <f>ROUND(I345*H345,2)</f>
        <v>0</v>
      </c>
      <c r="BL345" s="19" t="s">
        <v>123</v>
      </c>
      <c r="BM345" s="217" t="s">
        <v>498</v>
      </c>
    </row>
    <row r="346" s="2" customFormat="1">
      <c r="A346" s="40"/>
      <c r="B346" s="41"/>
      <c r="C346" s="42"/>
      <c r="D346" s="226" t="s">
        <v>171</v>
      </c>
      <c r="E346" s="42"/>
      <c r="F346" s="246" t="s">
        <v>499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171</v>
      </c>
      <c r="AU346" s="19" t="s">
        <v>82</v>
      </c>
    </row>
    <row r="347" s="14" customFormat="1">
      <c r="A347" s="14"/>
      <c r="B347" s="236"/>
      <c r="C347" s="237"/>
      <c r="D347" s="226" t="s">
        <v>127</v>
      </c>
      <c r="E347" s="238" t="s">
        <v>19</v>
      </c>
      <c r="F347" s="239" t="s">
        <v>362</v>
      </c>
      <c r="G347" s="237"/>
      <c r="H347" s="238" t="s">
        <v>19</v>
      </c>
      <c r="I347" s="240"/>
      <c r="J347" s="237"/>
      <c r="K347" s="237"/>
      <c r="L347" s="241"/>
      <c r="M347" s="242"/>
      <c r="N347" s="243"/>
      <c r="O347" s="243"/>
      <c r="P347" s="243"/>
      <c r="Q347" s="243"/>
      <c r="R347" s="243"/>
      <c r="S347" s="243"/>
      <c r="T347" s="24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5" t="s">
        <v>127</v>
      </c>
      <c r="AU347" s="245" t="s">
        <v>82</v>
      </c>
      <c r="AV347" s="14" t="s">
        <v>80</v>
      </c>
      <c r="AW347" s="14" t="s">
        <v>33</v>
      </c>
      <c r="AX347" s="14" t="s">
        <v>72</v>
      </c>
      <c r="AY347" s="245" t="s">
        <v>116</v>
      </c>
    </row>
    <row r="348" s="13" customFormat="1">
      <c r="A348" s="13"/>
      <c r="B348" s="224"/>
      <c r="C348" s="225"/>
      <c r="D348" s="226" t="s">
        <v>127</v>
      </c>
      <c r="E348" s="227" t="s">
        <v>19</v>
      </c>
      <c r="F348" s="228" t="s">
        <v>494</v>
      </c>
      <c r="G348" s="225"/>
      <c r="H348" s="229">
        <v>28</v>
      </c>
      <c r="I348" s="230"/>
      <c r="J348" s="225"/>
      <c r="K348" s="225"/>
      <c r="L348" s="231"/>
      <c r="M348" s="232"/>
      <c r="N348" s="233"/>
      <c r="O348" s="233"/>
      <c r="P348" s="233"/>
      <c r="Q348" s="233"/>
      <c r="R348" s="233"/>
      <c r="S348" s="233"/>
      <c r="T348" s="23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5" t="s">
        <v>127</v>
      </c>
      <c r="AU348" s="235" t="s">
        <v>82</v>
      </c>
      <c r="AV348" s="13" t="s">
        <v>82</v>
      </c>
      <c r="AW348" s="13" t="s">
        <v>33</v>
      </c>
      <c r="AX348" s="13" t="s">
        <v>80</v>
      </c>
      <c r="AY348" s="235" t="s">
        <v>116</v>
      </c>
    </row>
    <row r="349" s="2" customFormat="1" ht="24.15" customHeight="1">
      <c r="A349" s="40"/>
      <c r="B349" s="41"/>
      <c r="C349" s="206" t="s">
        <v>500</v>
      </c>
      <c r="D349" s="206" t="s">
        <v>118</v>
      </c>
      <c r="E349" s="207" t="s">
        <v>501</v>
      </c>
      <c r="F349" s="208" t="s">
        <v>502</v>
      </c>
      <c r="G349" s="209" t="s">
        <v>162</v>
      </c>
      <c r="H349" s="210">
        <v>492</v>
      </c>
      <c r="I349" s="211"/>
      <c r="J349" s="212">
        <f>ROUND(I349*H349,2)</f>
        <v>0</v>
      </c>
      <c r="K349" s="208" t="s">
        <v>122</v>
      </c>
      <c r="L349" s="46"/>
      <c r="M349" s="213" t="s">
        <v>19</v>
      </c>
      <c r="N349" s="214" t="s">
        <v>43</v>
      </c>
      <c r="O349" s="86"/>
      <c r="P349" s="215">
        <f>O349*H349</f>
        <v>0</v>
      </c>
      <c r="Q349" s="215">
        <v>0.16850000000000001</v>
      </c>
      <c r="R349" s="215">
        <f>Q349*H349</f>
        <v>82.902000000000001</v>
      </c>
      <c r="S349" s="215">
        <v>0</v>
      </c>
      <c r="T349" s="21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123</v>
      </c>
      <c r="AT349" s="217" t="s">
        <v>118</v>
      </c>
      <c r="AU349" s="217" t="s">
        <v>82</v>
      </c>
      <c r="AY349" s="19" t="s">
        <v>116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80</v>
      </c>
      <c r="BK349" s="218">
        <f>ROUND(I349*H349,2)</f>
        <v>0</v>
      </c>
      <c r="BL349" s="19" t="s">
        <v>123</v>
      </c>
      <c r="BM349" s="217" t="s">
        <v>503</v>
      </c>
    </row>
    <row r="350" s="2" customFormat="1">
      <c r="A350" s="40"/>
      <c r="B350" s="41"/>
      <c r="C350" s="42"/>
      <c r="D350" s="219" t="s">
        <v>125</v>
      </c>
      <c r="E350" s="42"/>
      <c r="F350" s="220" t="s">
        <v>504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125</v>
      </c>
      <c r="AU350" s="19" t="s">
        <v>82</v>
      </c>
    </row>
    <row r="351" s="14" customFormat="1">
      <c r="A351" s="14"/>
      <c r="B351" s="236"/>
      <c r="C351" s="237"/>
      <c r="D351" s="226" t="s">
        <v>127</v>
      </c>
      <c r="E351" s="238" t="s">
        <v>19</v>
      </c>
      <c r="F351" s="239" t="s">
        <v>505</v>
      </c>
      <c r="G351" s="237"/>
      <c r="H351" s="238" t="s">
        <v>19</v>
      </c>
      <c r="I351" s="240"/>
      <c r="J351" s="237"/>
      <c r="K351" s="237"/>
      <c r="L351" s="241"/>
      <c r="M351" s="242"/>
      <c r="N351" s="243"/>
      <c r="O351" s="243"/>
      <c r="P351" s="243"/>
      <c r="Q351" s="243"/>
      <c r="R351" s="243"/>
      <c r="S351" s="243"/>
      <c r="T351" s="24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5" t="s">
        <v>127</v>
      </c>
      <c r="AU351" s="245" t="s">
        <v>82</v>
      </c>
      <c r="AV351" s="14" t="s">
        <v>80</v>
      </c>
      <c r="AW351" s="14" t="s">
        <v>33</v>
      </c>
      <c r="AX351" s="14" t="s">
        <v>72</v>
      </c>
      <c r="AY351" s="245" t="s">
        <v>116</v>
      </c>
    </row>
    <row r="352" s="14" customFormat="1">
      <c r="A352" s="14"/>
      <c r="B352" s="236"/>
      <c r="C352" s="237"/>
      <c r="D352" s="226" t="s">
        <v>127</v>
      </c>
      <c r="E352" s="238" t="s">
        <v>19</v>
      </c>
      <c r="F352" s="239" t="s">
        <v>506</v>
      </c>
      <c r="G352" s="237"/>
      <c r="H352" s="238" t="s">
        <v>19</v>
      </c>
      <c r="I352" s="240"/>
      <c r="J352" s="237"/>
      <c r="K352" s="237"/>
      <c r="L352" s="241"/>
      <c r="M352" s="242"/>
      <c r="N352" s="243"/>
      <c r="O352" s="243"/>
      <c r="P352" s="243"/>
      <c r="Q352" s="243"/>
      <c r="R352" s="243"/>
      <c r="S352" s="243"/>
      <c r="T352" s="24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5" t="s">
        <v>127</v>
      </c>
      <c r="AU352" s="245" t="s">
        <v>82</v>
      </c>
      <c r="AV352" s="14" t="s">
        <v>80</v>
      </c>
      <c r="AW352" s="14" t="s">
        <v>33</v>
      </c>
      <c r="AX352" s="14" t="s">
        <v>72</v>
      </c>
      <c r="AY352" s="245" t="s">
        <v>116</v>
      </c>
    </row>
    <row r="353" s="13" customFormat="1">
      <c r="A353" s="13"/>
      <c r="B353" s="224"/>
      <c r="C353" s="225"/>
      <c r="D353" s="226" t="s">
        <v>127</v>
      </c>
      <c r="E353" s="227" t="s">
        <v>19</v>
      </c>
      <c r="F353" s="228" t="s">
        <v>507</v>
      </c>
      <c r="G353" s="225"/>
      <c r="H353" s="229">
        <v>95</v>
      </c>
      <c r="I353" s="230"/>
      <c r="J353" s="225"/>
      <c r="K353" s="225"/>
      <c r="L353" s="231"/>
      <c r="M353" s="232"/>
      <c r="N353" s="233"/>
      <c r="O353" s="233"/>
      <c r="P353" s="233"/>
      <c r="Q353" s="233"/>
      <c r="R353" s="233"/>
      <c r="S353" s="233"/>
      <c r="T353" s="23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5" t="s">
        <v>127</v>
      </c>
      <c r="AU353" s="235" t="s">
        <v>82</v>
      </c>
      <c r="AV353" s="13" t="s">
        <v>82</v>
      </c>
      <c r="AW353" s="13" t="s">
        <v>33</v>
      </c>
      <c r="AX353" s="13" t="s">
        <v>72</v>
      </c>
      <c r="AY353" s="235" t="s">
        <v>116</v>
      </c>
    </row>
    <row r="354" s="14" customFormat="1">
      <c r="A354" s="14"/>
      <c r="B354" s="236"/>
      <c r="C354" s="237"/>
      <c r="D354" s="226" t="s">
        <v>127</v>
      </c>
      <c r="E354" s="238" t="s">
        <v>19</v>
      </c>
      <c r="F354" s="239" t="s">
        <v>508</v>
      </c>
      <c r="G354" s="237"/>
      <c r="H354" s="238" t="s">
        <v>19</v>
      </c>
      <c r="I354" s="240"/>
      <c r="J354" s="237"/>
      <c r="K354" s="237"/>
      <c r="L354" s="241"/>
      <c r="M354" s="242"/>
      <c r="N354" s="243"/>
      <c r="O354" s="243"/>
      <c r="P354" s="243"/>
      <c r="Q354" s="243"/>
      <c r="R354" s="243"/>
      <c r="S354" s="243"/>
      <c r="T354" s="24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5" t="s">
        <v>127</v>
      </c>
      <c r="AU354" s="245" t="s">
        <v>82</v>
      </c>
      <c r="AV354" s="14" t="s">
        <v>80</v>
      </c>
      <c r="AW354" s="14" t="s">
        <v>33</v>
      </c>
      <c r="AX354" s="14" t="s">
        <v>72</v>
      </c>
      <c r="AY354" s="245" t="s">
        <v>116</v>
      </c>
    </row>
    <row r="355" s="13" customFormat="1">
      <c r="A355" s="13"/>
      <c r="B355" s="224"/>
      <c r="C355" s="225"/>
      <c r="D355" s="226" t="s">
        <v>127</v>
      </c>
      <c r="E355" s="227" t="s">
        <v>19</v>
      </c>
      <c r="F355" s="228" t="s">
        <v>509</v>
      </c>
      <c r="G355" s="225"/>
      <c r="H355" s="229">
        <v>354</v>
      </c>
      <c r="I355" s="230"/>
      <c r="J355" s="225"/>
      <c r="K355" s="225"/>
      <c r="L355" s="231"/>
      <c r="M355" s="232"/>
      <c r="N355" s="233"/>
      <c r="O355" s="233"/>
      <c r="P355" s="233"/>
      <c r="Q355" s="233"/>
      <c r="R355" s="233"/>
      <c r="S355" s="233"/>
      <c r="T355" s="23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5" t="s">
        <v>127</v>
      </c>
      <c r="AU355" s="235" t="s">
        <v>82</v>
      </c>
      <c r="AV355" s="13" t="s">
        <v>82</v>
      </c>
      <c r="AW355" s="13" t="s">
        <v>33</v>
      </c>
      <c r="AX355" s="13" t="s">
        <v>72</v>
      </c>
      <c r="AY355" s="235" t="s">
        <v>116</v>
      </c>
    </row>
    <row r="356" s="14" customFormat="1">
      <c r="A356" s="14"/>
      <c r="B356" s="236"/>
      <c r="C356" s="237"/>
      <c r="D356" s="226" t="s">
        <v>127</v>
      </c>
      <c r="E356" s="238" t="s">
        <v>19</v>
      </c>
      <c r="F356" s="239" t="s">
        <v>510</v>
      </c>
      <c r="G356" s="237"/>
      <c r="H356" s="238" t="s">
        <v>19</v>
      </c>
      <c r="I356" s="240"/>
      <c r="J356" s="237"/>
      <c r="K356" s="237"/>
      <c r="L356" s="241"/>
      <c r="M356" s="242"/>
      <c r="N356" s="243"/>
      <c r="O356" s="243"/>
      <c r="P356" s="243"/>
      <c r="Q356" s="243"/>
      <c r="R356" s="243"/>
      <c r="S356" s="243"/>
      <c r="T356" s="24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5" t="s">
        <v>127</v>
      </c>
      <c r="AU356" s="245" t="s">
        <v>82</v>
      </c>
      <c r="AV356" s="14" t="s">
        <v>80</v>
      </c>
      <c r="AW356" s="14" t="s">
        <v>33</v>
      </c>
      <c r="AX356" s="14" t="s">
        <v>72</v>
      </c>
      <c r="AY356" s="245" t="s">
        <v>116</v>
      </c>
    </row>
    <row r="357" s="13" customFormat="1">
      <c r="A357" s="13"/>
      <c r="B357" s="224"/>
      <c r="C357" s="225"/>
      <c r="D357" s="226" t="s">
        <v>127</v>
      </c>
      <c r="E357" s="227" t="s">
        <v>19</v>
      </c>
      <c r="F357" s="228" t="s">
        <v>511</v>
      </c>
      <c r="G357" s="225"/>
      <c r="H357" s="229">
        <v>43</v>
      </c>
      <c r="I357" s="230"/>
      <c r="J357" s="225"/>
      <c r="K357" s="225"/>
      <c r="L357" s="231"/>
      <c r="M357" s="232"/>
      <c r="N357" s="233"/>
      <c r="O357" s="233"/>
      <c r="P357" s="233"/>
      <c r="Q357" s="233"/>
      <c r="R357" s="233"/>
      <c r="S357" s="233"/>
      <c r="T357" s="23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5" t="s">
        <v>127</v>
      </c>
      <c r="AU357" s="235" t="s">
        <v>82</v>
      </c>
      <c r="AV357" s="13" t="s">
        <v>82</v>
      </c>
      <c r="AW357" s="13" t="s">
        <v>33</v>
      </c>
      <c r="AX357" s="13" t="s">
        <v>72</v>
      </c>
      <c r="AY357" s="235" t="s">
        <v>116</v>
      </c>
    </row>
    <row r="358" s="15" customFormat="1">
      <c r="A358" s="15"/>
      <c r="B358" s="247"/>
      <c r="C358" s="248"/>
      <c r="D358" s="226" t="s">
        <v>127</v>
      </c>
      <c r="E358" s="249" t="s">
        <v>19</v>
      </c>
      <c r="F358" s="250" t="s">
        <v>192</v>
      </c>
      <c r="G358" s="248"/>
      <c r="H358" s="251">
        <v>492</v>
      </c>
      <c r="I358" s="252"/>
      <c r="J358" s="248"/>
      <c r="K358" s="248"/>
      <c r="L358" s="253"/>
      <c r="M358" s="254"/>
      <c r="N358" s="255"/>
      <c r="O358" s="255"/>
      <c r="P358" s="255"/>
      <c r="Q358" s="255"/>
      <c r="R358" s="255"/>
      <c r="S358" s="255"/>
      <c r="T358" s="256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57" t="s">
        <v>127</v>
      </c>
      <c r="AU358" s="257" t="s">
        <v>82</v>
      </c>
      <c r="AV358" s="15" t="s">
        <v>123</v>
      </c>
      <c r="AW358" s="15" t="s">
        <v>33</v>
      </c>
      <c r="AX358" s="15" t="s">
        <v>80</v>
      </c>
      <c r="AY358" s="257" t="s">
        <v>116</v>
      </c>
    </row>
    <row r="359" s="2" customFormat="1" ht="16.5" customHeight="1">
      <c r="A359" s="40"/>
      <c r="B359" s="41"/>
      <c r="C359" s="258" t="s">
        <v>512</v>
      </c>
      <c r="D359" s="258" t="s">
        <v>244</v>
      </c>
      <c r="E359" s="259" t="s">
        <v>513</v>
      </c>
      <c r="F359" s="260" t="s">
        <v>514</v>
      </c>
      <c r="G359" s="261" t="s">
        <v>162</v>
      </c>
      <c r="H359" s="262">
        <v>95</v>
      </c>
      <c r="I359" s="263"/>
      <c r="J359" s="264">
        <f>ROUND(I359*H359,2)</f>
        <v>0</v>
      </c>
      <c r="K359" s="260" t="s">
        <v>122</v>
      </c>
      <c r="L359" s="265"/>
      <c r="M359" s="266" t="s">
        <v>19</v>
      </c>
      <c r="N359" s="267" t="s">
        <v>43</v>
      </c>
      <c r="O359" s="86"/>
      <c r="P359" s="215">
        <f>O359*H359</f>
        <v>0</v>
      </c>
      <c r="Q359" s="215">
        <v>0.056000000000000001</v>
      </c>
      <c r="R359" s="215">
        <f>Q359*H359</f>
        <v>5.3200000000000003</v>
      </c>
      <c r="S359" s="215">
        <v>0</v>
      </c>
      <c r="T359" s="216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7" t="s">
        <v>166</v>
      </c>
      <c r="AT359" s="217" t="s">
        <v>244</v>
      </c>
      <c r="AU359" s="217" t="s">
        <v>82</v>
      </c>
      <c r="AY359" s="19" t="s">
        <v>116</v>
      </c>
      <c r="BE359" s="218">
        <f>IF(N359="základní",J359,0)</f>
        <v>0</v>
      </c>
      <c r="BF359" s="218">
        <f>IF(N359="snížená",J359,0)</f>
        <v>0</v>
      </c>
      <c r="BG359" s="218">
        <f>IF(N359="zákl. přenesená",J359,0)</f>
        <v>0</v>
      </c>
      <c r="BH359" s="218">
        <f>IF(N359="sníž. přenesená",J359,0)</f>
        <v>0</v>
      </c>
      <c r="BI359" s="218">
        <f>IF(N359="nulová",J359,0)</f>
        <v>0</v>
      </c>
      <c r="BJ359" s="19" t="s">
        <v>80</v>
      </c>
      <c r="BK359" s="218">
        <f>ROUND(I359*H359,2)</f>
        <v>0</v>
      </c>
      <c r="BL359" s="19" t="s">
        <v>123</v>
      </c>
      <c r="BM359" s="217" t="s">
        <v>515</v>
      </c>
    </row>
    <row r="360" s="2" customFormat="1" ht="16.5" customHeight="1">
      <c r="A360" s="40"/>
      <c r="B360" s="41"/>
      <c r="C360" s="258" t="s">
        <v>516</v>
      </c>
      <c r="D360" s="258" t="s">
        <v>244</v>
      </c>
      <c r="E360" s="259" t="s">
        <v>517</v>
      </c>
      <c r="F360" s="260" t="s">
        <v>518</v>
      </c>
      <c r="G360" s="261" t="s">
        <v>162</v>
      </c>
      <c r="H360" s="262">
        <v>354</v>
      </c>
      <c r="I360" s="263"/>
      <c r="J360" s="264">
        <f>ROUND(I360*H360,2)</f>
        <v>0</v>
      </c>
      <c r="K360" s="260" t="s">
        <v>122</v>
      </c>
      <c r="L360" s="265"/>
      <c r="M360" s="266" t="s">
        <v>19</v>
      </c>
      <c r="N360" s="267" t="s">
        <v>43</v>
      </c>
      <c r="O360" s="86"/>
      <c r="P360" s="215">
        <f>O360*H360</f>
        <v>0</v>
      </c>
      <c r="Q360" s="215">
        <v>0.048300000000000003</v>
      </c>
      <c r="R360" s="215">
        <f>Q360*H360</f>
        <v>17.098200000000002</v>
      </c>
      <c r="S360" s="215">
        <v>0</v>
      </c>
      <c r="T360" s="216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166</v>
      </c>
      <c r="AT360" s="217" t="s">
        <v>244</v>
      </c>
      <c r="AU360" s="217" t="s">
        <v>82</v>
      </c>
      <c r="AY360" s="19" t="s">
        <v>116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80</v>
      </c>
      <c r="BK360" s="218">
        <f>ROUND(I360*H360,2)</f>
        <v>0</v>
      </c>
      <c r="BL360" s="19" t="s">
        <v>123</v>
      </c>
      <c r="BM360" s="217" t="s">
        <v>519</v>
      </c>
    </row>
    <row r="361" s="13" customFormat="1">
      <c r="A361" s="13"/>
      <c r="B361" s="224"/>
      <c r="C361" s="225"/>
      <c r="D361" s="226" t="s">
        <v>127</v>
      </c>
      <c r="E361" s="227" t="s">
        <v>19</v>
      </c>
      <c r="F361" s="228" t="s">
        <v>509</v>
      </c>
      <c r="G361" s="225"/>
      <c r="H361" s="229">
        <v>354</v>
      </c>
      <c r="I361" s="230"/>
      <c r="J361" s="225"/>
      <c r="K361" s="225"/>
      <c r="L361" s="231"/>
      <c r="M361" s="232"/>
      <c r="N361" s="233"/>
      <c r="O361" s="233"/>
      <c r="P361" s="233"/>
      <c r="Q361" s="233"/>
      <c r="R361" s="233"/>
      <c r="S361" s="233"/>
      <c r="T361" s="23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5" t="s">
        <v>127</v>
      </c>
      <c r="AU361" s="235" t="s">
        <v>82</v>
      </c>
      <c r="AV361" s="13" t="s">
        <v>82</v>
      </c>
      <c r="AW361" s="13" t="s">
        <v>33</v>
      </c>
      <c r="AX361" s="13" t="s">
        <v>80</v>
      </c>
      <c r="AY361" s="235" t="s">
        <v>116</v>
      </c>
    </row>
    <row r="362" s="2" customFormat="1" ht="16.5" customHeight="1">
      <c r="A362" s="40"/>
      <c r="B362" s="41"/>
      <c r="C362" s="258" t="s">
        <v>520</v>
      </c>
      <c r="D362" s="258" t="s">
        <v>244</v>
      </c>
      <c r="E362" s="259" t="s">
        <v>521</v>
      </c>
      <c r="F362" s="260" t="s">
        <v>522</v>
      </c>
      <c r="G362" s="261" t="s">
        <v>162</v>
      </c>
      <c r="H362" s="262">
        <v>43</v>
      </c>
      <c r="I362" s="263"/>
      <c r="J362" s="264">
        <f>ROUND(I362*H362,2)</f>
        <v>0</v>
      </c>
      <c r="K362" s="260" t="s">
        <v>122</v>
      </c>
      <c r="L362" s="265"/>
      <c r="M362" s="266" t="s">
        <v>19</v>
      </c>
      <c r="N362" s="267" t="s">
        <v>43</v>
      </c>
      <c r="O362" s="86"/>
      <c r="P362" s="215">
        <f>O362*H362</f>
        <v>0</v>
      </c>
      <c r="Q362" s="215">
        <v>0.080000000000000002</v>
      </c>
      <c r="R362" s="215">
        <f>Q362*H362</f>
        <v>3.4399999999999999</v>
      </c>
      <c r="S362" s="215">
        <v>0</v>
      </c>
      <c r="T362" s="216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7" t="s">
        <v>166</v>
      </c>
      <c r="AT362" s="217" t="s">
        <v>244</v>
      </c>
      <c r="AU362" s="217" t="s">
        <v>82</v>
      </c>
      <c r="AY362" s="19" t="s">
        <v>116</v>
      </c>
      <c r="BE362" s="218">
        <f>IF(N362="základní",J362,0)</f>
        <v>0</v>
      </c>
      <c r="BF362" s="218">
        <f>IF(N362="snížená",J362,0)</f>
        <v>0</v>
      </c>
      <c r="BG362" s="218">
        <f>IF(N362="zákl. přenesená",J362,0)</f>
        <v>0</v>
      </c>
      <c r="BH362" s="218">
        <f>IF(N362="sníž. přenesená",J362,0)</f>
        <v>0</v>
      </c>
      <c r="BI362" s="218">
        <f>IF(N362="nulová",J362,0)</f>
        <v>0</v>
      </c>
      <c r="BJ362" s="19" t="s">
        <v>80</v>
      </c>
      <c r="BK362" s="218">
        <f>ROUND(I362*H362,2)</f>
        <v>0</v>
      </c>
      <c r="BL362" s="19" t="s">
        <v>123</v>
      </c>
      <c r="BM362" s="217" t="s">
        <v>523</v>
      </c>
    </row>
    <row r="363" s="2" customFormat="1" ht="33" customHeight="1">
      <c r="A363" s="40"/>
      <c r="B363" s="41"/>
      <c r="C363" s="206" t="s">
        <v>524</v>
      </c>
      <c r="D363" s="206" t="s">
        <v>118</v>
      </c>
      <c r="E363" s="207" t="s">
        <v>525</v>
      </c>
      <c r="F363" s="208" t="s">
        <v>526</v>
      </c>
      <c r="G363" s="209" t="s">
        <v>162</v>
      </c>
      <c r="H363" s="210">
        <v>13.5</v>
      </c>
      <c r="I363" s="211"/>
      <c r="J363" s="212">
        <f>ROUND(I363*H363,2)</f>
        <v>0</v>
      </c>
      <c r="K363" s="208" t="s">
        <v>122</v>
      </c>
      <c r="L363" s="46"/>
      <c r="M363" s="213" t="s">
        <v>19</v>
      </c>
      <c r="N363" s="214" t="s">
        <v>43</v>
      </c>
      <c r="O363" s="86"/>
      <c r="P363" s="215">
        <f>O363*H363</f>
        <v>0</v>
      </c>
      <c r="Q363" s="215">
        <v>0.34691</v>
      </c>
      <c r="R363" s="215">
        <f>Q363*H363</f>
        <v>4.6832849999999997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123</v>
      </c>
      <c r="AT363" s="217" t="s">
        <v>118</v>
      </c>
      <c r="AU363" s="217" t="s">
        <v>82</v>
      </c>
      <c r="AY363" s="19" t="s">
        <v>116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80</v>
      </c>
      <c r="BK363" s="218">
        <f>ROUND(I363*H363,2)</f>
        <v>0</v>
      </c>
      <c r="BL363" s="19" t="s">
        <v>123</v>
      </c>
      <c r="BM363" s="217" t="s">
        <v>527</v>
      </c>
    </row>
    <row r="364" s="2" customFormat="1">
      <c r="A364" s="40"/>
      <c r="B364" s="41"/>
      <c r="C364" s="42"/>
      <c r="D364" s="219" t="s">
        <v>125</v>
      </c>
      <c r="E364" s="42"/>
      <c r="F364" s="220" t="s">
        <v>528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125</v>
      </c>
      <c r="AU364" s="19" t="s">
        <v>82</v>
      </c>
    </row>
    <row r="365" s="14" customFormat="1">
      <c r="A365" s="14"/>
      <c r="B365" s="236"/>
      <c r="C365" s="237"/>
      <c r="D365" s="226" t="s">
        <v>127</v>
      </c>
      <c r="E365" s="238" t="s">
        <v>19</v>
      </c>
      <c r="F365" s="239" t="s">
        <v>505</v>
      </c>
      <c r="G365" s="237"/>
      <c r="H365" s="238" t="s">
        <v>19</v>
      </c>
      <c r="I365" s="240"/>
      <c r="J365" s="237"/>
      <c r="K365" s="237"/>
      <c r="L365" s="241"/>
      <c r="M365" s="242"/>
      <c r="N365" s="243"/>
      <c r="O365" s="243"/>
      <c r="P365" s="243"/>
      <c r="Q365" s="243"/>
      <c r="R365" s="243"/>
      <c r="S365" s="243"/>
      <c r="T365" s="24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5" t="s">
        <v>127</v>
      </c>
      <c r="AU365" s="245" t="s">
        <v>82</v>
      </c>
      <c r="AV365" s="14" t="s">
        <v>80</v>
      </c>
      <c r="AW365" s="14" t="s">
        <v>33</v>
      </c>
      <c r="AX365" s="14" t="s">
        <v>72</v>
      </c>
      <c r="AY365" s="245" t="s">
        <v>116</v>
      </c>
    </row>
    <row r="366" s="13" customFormat="1">
      <c r="A366" s="13"/>
      <c r="B366" s="224"/>
      <c r="C366" s="225"/>
      <c r="D366" s="226" t="s">
        <v>127</v>
      </c>
      <c r="E366" s="227" t="s">
        <v>19</v>
      </c>
      <c r="F366" s="228" t="s">
        <v>529</v>
      </c>
      <c r="G366" s="225"/>
      <c r="H366" s="229">
        <v>13.5</v>
      </c>
      <c r="I366" s="230"/>
      <c r="J366" s="225"/>
      <c r="K366" s="225"/>
      <c r="L366" s="231"/>
      <c r="M366" s="232"/>
      <c r="N366" s="233"/>
      <c r="O366" s="233"/>
      <c r="P366" s="233"/>
      <c r="Q366" s="233"/>
      <c r="R366" s="233"/>
      <c r="S366" s="233"/>
      <c r="T366" s="23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5" t="s">
        <v>127</v>
      </c>
      <c r="AU366" s="235" t="s">
        <v>82</v>
      </c>
      <c r="AV366" s="13" t="s">
        <v>82</v>
      </c>
      <c r="AW366" s="13" t="s">
        <v>33</v>
      </c>
      <c r="AX366" s="13" t="s">
        <v>80</v>
      </c>
      <c r="AY366" s="235" t="s">
        <v>116</v>
      </c>
    </row>
    <row r="367" s="2" customFormat="1" ht="16.5" customHeight="1">
      <c r="A367" s="40"/>
      <c r="B367" s="41"/>
      <c r="C367" s="258" t="s">
        <v>530</v>
      </c>
      <c r="D367" s="258" t="s">
        <v>244</v>
      </c>
      <c r="E367" s="259" t="s">
        <v>531</v>
      </c>
      <c r="F367" s="260" t="s">
        <v>532</v>
      </c>
      <c r="G367" s="261" t="s">
        <v>533</v>
      </c>
      <c r="H367" s="262">
        <v>18</v>
      </c>
      <c r="I367" s="263"/>
      <c r="J367" s="264">
        <f>ROUND(I367*H367,2)</f>
        <v>0</v>
      </c>
      <c r="K367" s="260" t="s">
        <v>19</v>
      </c>
      <c r="L367" s="265"/>
      <c r="M367" s="266" t="s">
        <v>19</v>
      </c>
      <c r="N367" s="267" t="s">
        <v>43</v>
      </c>
      <c r="O367" s="86"/>
      <c r="P367" s="215">
        <f>O367*H367</f>
        <v>0</v>
      </c>
      <c r="Q367" s="215">
        <v>0.061100000000000002</v>
      </c>
      <c r="R367" s="215">
        <f>Q367*H367</f>
        <v>1.0998000000000001</v>
      </c>
      <c r="S367" s="215">
        <v>0</v>
      </c>
      <c r="T367" s="216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17" t="s">
        <v>166</v>
      </c>
      <c r="AT367" s="217" t="s">
        <v>244</v>
      </c>
      <c r="AU367" s="217" t="s">
        <v>82</v>
      </c>
      <c r="AY367" s="19" t="s">
        <v>116</v>
      </c>
      <c r="BE367" s="218">
        <f>IF(N367="základní",J367,0)</f>
        <v>0</v>
      </c>
      <c r="BF367" s="218">
        <f>IF(N367="snížená",J367,0)</f>
        <v>0</v>
      </c>
      <c r="BG367" s="218">
        <f>IF(N367="zákl. přenesená",J367,0)</f>
        <v>0</v>
      </c>
      <c r="BH367" s="218">
        <f>IF(N367="sníž. přenesená",J367,0)</f>
        <v>0</v>
      </c>
      <c r="BI367" s="218">
        <f>IF(N367="nulová",J367,0)</f>
        <v>0</v>
      </c>
      <c r="BJ367" s="19" t="s">
        <v>80</v>
      </c>
      <c r="BK367" s="218">
        <f>ROUND(I367*H367,2)</f>
        <v>0</v>
      </c>
      <c r="BL367" s="19" t="s">
        <v>123</v>
      </c>
      <c r="BM367" s="217" t="s">
        <v>534</v>
      </c>
    </row>
    <row r="368" s="2" customFormat="1" ht="24.15" customHeight="1">
      <c r="A368" s="40"/>
      <c r="B368" s="41"/>
      <c r="C368" s="206" t="s">
        <v>535</v>
      </c>
      <c r="D368" s="206" t="s">
        <v>118</v>
      </c>
      <c r="E368" s="207" t="s">
        <v>536</v>
      </c>
      <c r="F368" s="208" t="s">
        <v>537</v>
      </c>
      <c r="G368" s="209" t="s">
        <v>162</v>
      </c>
      <c r="H368" s="210">
        <v>6</v>
      </c>
      <c r="I368" s="211"/>
      <c r="J368" s="212">
        <f>ROUND(I368*H368,2)</f>
        <v>0</v>
      </c>
      <c r="K368" s="208" t="s">
        <v>122</v>
      </c>
      <c r="L368" s="46"/>
      <c r="M368" s="213" t="s">
        <v>19</v>
      </c>
      <c r="N368" s="214" t="s">
        <v>43</v>
      </c>
      <c r="O368" s="86"/>
      <c r="P368" s="215">
        <f>O368*H368</f>
        <v>0</v>
      </c>
      <c r="Q368" s="215">
        <v>0.14041999999999999</v>
      </c>
      <c r="R368" s="215">
        <f>Q368*H368</f>
        <v>0.84251999999999994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123</v>
      </c>
      <c r="AT368" s="217" t="s">
        <v>118</v>
      </c>
      <c r="AU368" s="217" t="s">
        <v>82</v>
      </c>
      <c r="AY368" s="19" t="s">
        <v>116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80</v>
      </c>
      <c r="BK368" s="218">
        <f>ROUND(I368*H368,2)</f>
        <v>0</v>
      </c>
      <c r="BL368" s="19" t="s">
        <v>123</v>
      </c>
      <c r="BM368" s="217" t="s">
        <v>538</v>
      </c>
    </row>
    <row r="369" s="2" customFormat="1">
      <c r="A369" s="40"/>
      <c r="B369" s="41"/>
      <c r="C369" s="42"/>
      <c r="D369" s="219" t="s">
        <v>125</v>
      </c>
      <c r="E369" s="42"/>
      <c r="F369" s="220" t="s">
        <v>539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125</v>
      </c>
      <c r="AU369" s="19" t="s">
        <v>82</v>
      </c>
    </row>
    <row r="370" s="14" customFormat="1">
      <c r="A370" s="14"/>
      <c r="B370" s="236"/>
      <c r="C370" s="237"/>
      <c r="D370" s="226" t="s">
        <v>127</v>
      </c>
      <c r="E370" s="238" t="s">
        <v>19</v>
      </c>
      <c r="F370" s="239" t="s">
        <v>505</v>
      </c>
      <c r="G370" s="237"/>
      <c r="H370" s="238" t="s">
        <v>19</v>
      </c>
      <c r="I370" s="240"/>
      <c r="J370" s="237"/>
      <c r="K370" s="237"/>
      <c r="L370" s="241"/>
      <c r="M370" s="242"/>
      <c r="N370" s="243"/>
      <c r="O370" s="243"/>
      <c r="P370" s="243"/>
      <c r="Q370" s="243"/>
      <c r="R370" s="243"/>
      <c r="S370" s="243"/>
      <c r="T370" s="24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5" t="s">
        <v>127</v>
      </c>
      <c r="AU370" s="245" t="s">
        <v>82</v>
      </c>
      <c r="AV370" s="14" t="s">
        <v>80</v>
      </c>
      <c r="AW370" s="14" t="s">
        <v>33</v>
      </c>
      <c r="AX370" s="14" t="s">
        <v>72</v>
      </c>
      <c r="AY370" s="245" t="s">
        <v>116</v>
      </c>
    </row>
    <row r="371" s="13" customFormat="1">
      <c r="A371" s="13"/>
      <c r="B371" s="224"/>
      <c r="C371" s="225"/>
      <c r="D371" s="226" t="s">
        <v>127</v>
      </c>
      <c r="E371" s="227" t="s">
        <v>19</v>
      </c>
      <c r="F371" s="228" t="s">
        <v>540</v>
      </c>
      <c r="G371" s="225"/>
      <c r="H371" s="229">
        <v>6</v>
      </c>
      <c r="I371" s="230"/>
      <c r="J371" s="225"/>
      <c r="K371" s="225"/>
      <c r="L371" s="231"/>
      <c r="M371" s="232"/>
      <c r="N371" s="233"/>
      <c r="O371" s="233"/>
      <c r="P371" s="233"/>
      <c r="Q371" s="233"/>
      <c r="R371" s="233"/>
      <c r="S371" s="233"/>
      <c r="T371" s="23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5" t="s">
        <v>127</v>
      </c>
      <c r="AU371" s="235" t="s">
        <v>82</v>
      </c>
      <c r="AV371" s="13" t="s">
        <v>82</v>
      </c>
      <c r="AW371" s="13" t="s">
        <v>33</v>
      </c>
      <c r="AX371" s="13" t="s">
        <v>80</v>
      </c>
      <c r="AY371" s="235" t="s">
        <v>116</v>
      </c>
    </row>
    <row r="372" s="2" customFormat="1" ht="16.5" customHeight="1">
      <c r="A372" s="40"/>
      <c r="B372" s="41"/>
      <c r="C372" s="258" t="s">
        <v>541</v>
      </c>
      <c r="D372" s="258" t="s">
        <v>244</v>
      </c>
      <c r="E372" s="259" t="s">
        <v>542</v>
      </c>
      <c r="F372" s="260" t="s">
        <v>543</v>
      </c>
      <c r="G372" s="261" t="s">
        <v>162</v>
      </c>
      <c r="H372" s="262">
        <v>6</v>
      </c>
      <c r="I372" s="263"/>
      <c r="J372" s="264">
        <f>ROUND(I372*H372,2)</f>
        <v>0</v>
      </c>
      <c r="K372" s="260" t="s">
        <v>122</v>
      </c>
      <c r="L372" s="265"/>
      <c r="M372" s="266" t="s">
        <v>19</v>
      </c>
      <c r="N372" s="267" t="s">
        <v>43</v>
      </c>
      <c r="O372" s="86"/>
      <c r="P372" s="215">
        <f>O372*H372</f>
        <v>0</v>
      </c>
      <c r="Q372" s="215">
        <v>0.034000000000000002</v>
      </c>
      <c r="R372" s="215">
        <f>Q372*H372</f>
        <v>0.20400000000000002</v>
      </c>
      <c r="S372" s="215">
        <v>0</v>
      </c>
      <c r="T372" s="216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7" t="s">
        <v>166</v>
      </c>
      <c r="AT372" s="217" t="s">
        <v>244</v>
      </c>
      <c r="AU372" s="217" t="s">
        <v>82</v>
      </c>
      <c r="AY372" s="19" t="s">
        <v>116</v>
      </c>
      <c r="BE372" s="218">
        <f>IF(N372="základní",J372,0)</f>
        <v>0</v>
      </c>
      <c r="BF372" s="218">
        <f>IF(N372="snížená",J372,0)</f>
        <v>0</v>
      </c>
      <c r="BG372" s="218">
        <f>IF(N372="zákl. přenesená",J372,0)</f>
        <v>0</v>
      </c>
      <c r="BH372" s="218">
        <f>IF(N372="sníž. přenesená",J372,0)</f>
        <v>0</v>
      </c>
      <c r="BI372" s="218">
        <f>IF(N372="nulová",J372,0)</f>
        <v>0</v>
      </c>
      <c r="BJ372" s="19" t="s">
        <v>80</v>
      </c>
      <c r="BK372" s="218">
        <f>ROUND(I372*H372,2)</f>
        <v>0</v>
      </c>
      <c r="BL372" s="19" t="s">
        <v>123</v>
      </c>
      <c r="BM372" s="217" t="s">
        <v>544</v>
      </c>
    </row>
    <row r="373" s="2" customFormat="1" ht="24.15" customHeight="1">
      <c r="A373" s="40"/>
      <c r="B373" s="41"/>
      <c r="C373" s="206" t="s">
        <v>545</v>
      </c>
      <c r="D373" s="206" t="s">
        <v>118</v>
      </c>
      <c r="E373" s="207" t="s">
        <v>546</v>
      </c>
      <c r="F373" s="208" t="s">
        <v>547</v>
      </c>
      <c r="G373" s="209" t="s">
        <v>162</v>
      </c>
      <c r="H373" s="210">
        <v>91</v>
      </c>
      <c r="I373" s="211"/>
      <c r="J373" s="212">
        <f>ROUND(I373*H373,2)</f>
        <v>0</v>
      </c>
      <c r="K373" s="208" t="s">
        <v>19</v>
      </c>
      <c r="L373" s="46"/>
      <c r="M373" s="213" t="s">
        <v>19</v>
      </c>
      <c r="N373" s="214" t="s">
        <v>43</v>
      </c>
      <c r="O373" s="86"/>
      <c r="P373" s="215">
        <f>O373*H373</f>
        <v>0</v>
      </c>
      <c r="Q373" s="215">
        <v>0.10094599999999999</v>
      </c>
      <c r="R373" s="215">
        <f>Q373*H373</f>
        <v>9.1860859999999995</v>
      </c>
      <c r="S373" s="215">
        <v>0</v>
      </c>
      <c r="T373" s="216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7" t="s">
        <v>123</v>
      </c>
      <c r="AT373" s="217" t="s">
        <v>118</v>
      </c>
      <c r="AU373" s="217" t="s">
        <v>82</v>
      </c>
      <c r="AY373" s="19" t="s">
        <v>116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9" t="s">
        <v>80</v>
      </c>
      <c r="BK373" s="218">
        <f>ROUND(I373*H373,2)</f>
        <v>0</v>
      </c>
      <c r="BL373" s="19" t="s">
        <v>123</v>
      </c>
      <c r="BM373" s="217" t="s">
        <v>548</v>
      </c>
    </row>
    <row r="374" s="2" customFormat="1" ht="16.5" customHeight="1">
      <c r="A374" s="40"/>
      <c r="B374" s="41"/>
      <c r="C374" s="258" t="s">
        <v>549</v>
      </c>
      <c r="D374" s="258" t="s">
        <v>244</v>
      </c>
      <c r="E374" s="259" t="s">
        <v>550</v>
      </c>
      <c r="F374" s="260" t="s">
        <v>551</v>
      </c>
      <c r="G374" s="261" t="s">
        <v>162</v>
      </c>
      <c r="H374" s="262">
        <v>91</v>
      </c>
      <c r="I374" s="263"/>
      <c r="J374" s="264">
        <f>ROUND(I374*H374,2)</f>
        <v>0</v>
      </c>
      <c r="K374" s="260" t="s">
        <v>122</v>
      </c>
      <c r="L374" s="265"/>
      <c r="M374" s="266" t="s">
        <v>19</v>
      </c>
      <c r="N374" s="267" t="s">
        <v>43</v>
      </c>
      <c r="O374" s="86"/>
      <c r="P374" s="215">
        <f>O374*H374</f>
        <v>0</v>
      </c>
      <c r="Q374" s="215">
        <v>0.028000000000000001</v>
      </c>
      <c r="R374" s="215">
        <f>Q374*H374</f>
        <v>2.548</v>
      </c>
      <c r="S374" s="215">
        <v>0</v>
      </c>
      <c r="T374" s="216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7" t="s">
        <v>166</v>
      </c>
      <c r="AT374" s="217" t="s">
        <v>244</v>
      </c>
      <c r="AU374" s="217" t="s">
        <v>82</v>
      </c>
      <c r="AY374" s="19" t="s">
        <v>116</v>
      </c>
      <c r="BE374" s="218">
        <f>IF(N374="základní",J374,0)</f>
        <v>0</v>
      </c>
      <c r="BF374" s="218">
        <f>IF(N374="snížená",J374,0)</f>
        <v>0</v>
      </c>
      <c r="BG374" s="218">
        <f>IF(N374="zákl. přenesená",J374,0)</f>
        <v>0</v>
      </c>
      <c r="BH374" s="218">
        <f>IF(N374="sníž. přenesená",J374,0)</f>
        <v>0</v>
      </c>
      <c r="BI374" s="218">
        <f>IF(N374="nulová",J374,0)</f>
        <v>0</v>
      </c>
      <c r="BJ374" s="19" t="s">
        <v>80</v>
      </c>
      <c r="BK374" s="218">
        <f>ROUND(I374*H374,2)</f>
        <v>0</v>
      </c>
      <c r="BL374" s="19" t="s">
        <v>123</v>
      </c>
      <c r="BM374" s="217" t="s">
        <v>552</v>
      </c>
    </row>
    <row r="375" s="2" customFormat="1" ht="21.75" customHeight="1">
      <c r="A375" s="40"/>
      <c r="B375" s="41"/>
      <c r="C375" s="206" t="s">
        <v>553</v>
      </c>
      <c r="D375" s="206" t="s">
        <v>118</v>
      </c>
      <c r="E375" s="207" t="s">
        <v>554</v>
      </c>
      <c r="F375" s="208" t="s">
        <v>555</v>
      </c>
      <c r="G375" s="209" t="s">
        <v>162</v>
      </c>
      <c r="H375" s="210">
        <v>50</v>
      </c>
      <c r="I375" s="211"/>
      <c r="J375" s="212">
        <f>ROUND(I375*H375,2)</f>
        <v>0</v>
      </c>
      <c r="K375" s="208" t="s">
        <v>122</v>
      </c>
      <c r="L375" s="46"/>
      <c r="M375" s="213" t="s">
        <v>19</v>
      </c>
      <c r="N375" s="214" t="s">
        <v>43</v>
      </c>
      <c r="O375" s="86"/>
      <c r="P375" s="215">
        <f>O375*H375</f>
        <v>0</v>
      </c>
      <c r="Q375" s="215">
        <v>1.863E-06</v>
      </c>
      <c r="R375" s="215">
        <f>Q375*H375</f>
        <v>9.3150000000000001E-05</v>
      </c>
      <c r="S375" s="215">
        <v>0</v>
      </c>
      <c r="T375" s="216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7" t="s">
        <v>123</v>
      </c>
      <c r="AT375" s="217" t="s">
        <v>118</v>
      </c>
      <c r="AU375" s="217" t="s">
        <v>82</v>
      </c>
      <c r="AY375" s="19" t="s">
        <v>116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9" t="s">
        <v>80</v>
      </c>
      <c r="BK375" s="218">
        <f>ROUND(I375*H375,2)</f>
        <v>0</v>
      </c>
      <c r="BL375" s="19" t="s">
        <v>123</v>
      </c>
      <c r="BM375" s="217" t="s">
        <v>556</v>
      </c>
    </row>
    <row r="376" s="2" customFormat="1">
      <c r="A376" s="40"/>
      <c r="B376" s="41"/>
      <c r="C376" s="42"/>
      <c r="D376" s="219" t="s">
        <v>125</v>
      </c>
      <c r="E376" s="42"/>
      <c r="F376" s="220" t="s">
        <v>557</v>
      </c>
      <c r="G376" s="42"/>
      <c r="H376" s="42"/>
      <c r="I376" s="221"/>
      <c r="J376" s="42"/>
      <c r="K376" s="42"/>
      <c r="L376" s="46"/>
      <c r="M376" s="222"/>
      <c r="N376" s="223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125</v>
      </c>
      <c r="AU376" s="19" t="s">
        <v>82</v>
      </c>
    </row>
    <row r="377" s="13" customFormat="1">
      <c r="A377" s="13"/>
      <c r="B377" s="224"/>
      <c r="C377" s="225"/>
      <c r="D377" s="226" t="s">
        <v>127</v>
      </c>
      <c r="E377" s="227" t="s">
        <v>19</v>
      </c>
      <c r="F377" s="228" t="s">
        <v>558</v>
      </c>
      <c r="G377" s="225"/>
      <c r="H377" s="229">
        <v>50</v>
      </c>
      <c r="I377" s="230"/>
      <c r="J377" s="225"/>
      <c r="K377" s="225"/>
      <c r="L377" s="231"/>
      <c r="M377" s="232"/>
      <c r="N377" s="233"/>
      <c r="O377" s="233"/>
      <c r="P377" s="233"/>
      <c r="Q377" s="233"/>
      <c r="R377" s="233"/>
      <c r="S377" s="233"/>
      <c r="T377" s="23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5" t="s">
        <v>127</v>
      </c>
      <c r="AU377" s="235" t="s">
        <v>82</v>
      </c>
      <c r="AV377" s="13" t="s">
        <v>82</v>
      </c>
      <c r="AW377" s="13" t="s">
        <v>33</v>
      </c>
      <c r="AX377" s="13" t="s">
        <v>80</v>
      </c>
      <c r="AY377" s="235" t="s">
        <v>116</v>
      </c>
    </row>
    <row r="378" s="2" customFormat="1" ht="24.15" customHeight="1">
      <c r="A378" s="40"/>
      <c r="B378" s="41"/>
      <c r="C378" s="206" t="s">
        <v>559</v>
      </c>
      <c r="D378" s="206" t="s">
        <v>118</v>
      </c>
      <c r="E378" s="207" t="s">
        <v>560</v>
      </c>
      <c r="F378" s="208" t="s">
        <v>561</v>
      </c>
      <c r="G378" s="209" t="s">
        <v>162</v>
      </c>
      <c r="H378" s="210">
        <v>50</v>
      </c>
      <c r="I378" s="211"/>
      <c r="J378" s="212">
        <f>ROUND(I378*H378,2)</f>
        <v>0</v>
      </c>
      <c r="K378" s="208" t="s">
        <v>122</v>
      </c>
      <c r="L378" s="46"/>
      <c r="M378" s="213" t="s">
        <v>19</v>
      </c>
      <c r="N378" s="214" t="s">
        <v>43</v>
      </c>
      <c r="O378" s="86"/>
      <c r="P378" s="215">
        <f>O378*H378</f>
        <v>0</v>
      </c>
      <c r="Q378" s="215">
        <v>0.0002142</v>
      </c>
      <c r="R378" s="215">
        <f>Q378*H378</f>
        <v>0.010710000000000001</v>
      </c>
      <c r="S378" s="215">
        <v>0</v>
      </c>
      <c r="T378" s="216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17" t="s">
        <v>123</v>
      </c>
      <c r="AT378" s="217" t="s">
        <v>118</v>
      </c>
      <c r="AU378" s="217" t="s">
        <v>82</v>
      </c>
      <c r="AY378" s="19" t="s">
        <v>116</v>
      </c>
      <c r="BE378" s="218">
        <f>IF(N378="základní",J378,0)</f>
        <v>0</v>
      </c>
      <c r="BF378" s="218">
        <f>IF(N378="snížená",J378,0)</f>
        <v>0</v>
      </c>
      <c r="BG378" s="218">
        <f>IF(N378="zákl. přenesená",J378,0)</f>
        <v>0</v>
      </c>
      <c r="BH378" s="218">
        <f>IF(N378="sníž. přenesená",J378,0)</f>
        <v>0</v>
      </c>
      <c r="BI378" s="218">
        <f>IF(N378="nulová",J378,0)</f>
        <v>0</v>
      </c>
      <c r="BJ378" s="19" t="s">
        <v>80</v>
      </c>
      <c r="BK378" s="218">
        <f>ROUND(I378*H378,2)</f>
        <v>0</v>
      </c>
      <c r="BL378" s="19" t="s">
        <v>123</v>
      </c>
      <c r="BM378" s="217" t="s">
        <v>562</v>
      </c>
    </row>
    <row r="379" s="2" customFormat="1">
      <c r="A379" s="40"/>
      <c r="B379" s="41"/>
      <c r="C379" s="42"/>
      <c r="D379" s="219" t="s">
        <v>125</v>
      </c>
      <c r="E379" s="42"/>
      <c r="F379" s="220" t="s">
        <v>563</v>
      </c>
      <c r="G379" s="42"/>
      <c r="H379" s="42"/>
      <c r="I379" s="221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125</v>
      </c>
      <c r="AU379" s="19" t="s">
        <v>82</v>
      </c>
    </row>
    <row r="380" s="13" customFormat="1">
      <c r="A380" s="13"/>
      <c r="B380" s="224"/>
      <c r="C380" s="225"/>
      <c r="D380" s="226" t="s">
        <v>127</v>
      </c>
      <c r="E380" s="227" t="s">
        <v>19</v>
      </c>
      <c r="F380" s="228" t="s">
        <v>558</v>
      </c>
      <c r="G380" s="225"/>
      <c r="H380" s="229">
        <v>50</v>
      </c>
      <c r="I380" s="230"/>
      <c r="J380" s="225"/>
      <c r="K380" s="225"/>
      <c r="L380" s="231"/>
      <c r="M380" s="232"/>
      <c r="N380" s="233"/>
      <c r="O380" s="233"/>
      <c r="P380" s="233"/>
      <c r="Q380" s="233"/>
      <c r="R380" s="233"/>
      <c r="S380" s="233"/>
      <c r="T380" s="23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5" t="s">
        <v>127</v>
      </c>
      <c r="AU380" s="235" t="s">
        <v>82</v>
      </c>
      <c r="AV380" s="13" t="s">
        <v>82</v>
      </c>
      <c r="AW380" s="13" t="s">
        <v>33</v>
      </c>
      <c r="AX380" s="13" t="s">
        <v>80</v>
      </c>
      <c r="AY380" s="235" t="s">
        <v>116</v>
      </c>
    </row>
    <row r="381" s="2" customFormat="1" ht="24.15" customHeight="1">
      <c r="A381" s="40"/>
      <c r="B381" s="41"/>
      <c r="C381" s="206" t="s">
        <v>564</v>
      </c>
      <c r="D381" s="206" t="s">
        <v>118</v>
      </c>
      <c r="E381" s="207" t="s">
        <v>565</v>
      </c>
      <c r="F381" s="208" t="s">
        <v>566</v>
      </c>
      <c r="G381" s="209" t="s">
        <v>533</v>
      </c>
      <c r="H381" s="210">
        <v>60</v>
      </c>
      <c r="I381" s="211"/>
      <c r="J381" s="212">
        <f>ROUND(I381*H381,2)</f>
        <v>0</v>
      </c>
      <c r="K381" s="208" t="s">
        <v>122</v>
      </c>
      <c r="L381" s="46"/>
      <c r="M381" s="213" t="s">
        <v>19</v>
      </c>
      <c r="N381" s="214" t="s">
        <v>43</v>
      </c>
      <c r="O381" s="86"/>
      <c r="P381" s="215">
        <f>O381*H381</f>
        <v>0</v>
      </c>
      <c r="Q381" s="215">
        <v>4.0000000000000003E-05</v>
      </c>
      <c r="R381" s="215">
        <f>Q381*H381</f>
        <v>0.0024000000000000002</v>
      </c>
      <c r="S381" s="215">
        <v>0</v>
      </c>
      <c r="T381" s="216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7" t="s">
        <v>123</v>
      </c>
      <c r="AT381" s="217" t="s">
        <v>118</v>
      </c>
      <c r="AU381" s="217" t="s">
        <v>82</v>
      </c>
      <c r="AY381" s="19" t="s">
        <v>116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9" t="s">
        <v>80</v>
      </c>
      <c r="BK381" s="218">
        <f>ROUND(I381*H381,2)</f>
        <v>0</v>
      </c>
      <c r="BL381" s="19" t="s">
        <v>123</v>
      </c>
      <c r="BM381" s="217" t="s">
        <v>567</v>
      </c>
    </row>
    <row r="382" s="2" customFormat="1">
      <c r="A382" s="40"/>
      <c r="B382" s="41"/>
      <c r="C382" s="42"/>
      <c r="D382" s="219" t="s">
        <v>125</v>
      </c>
      <c r="E382" s="42"/>
      <c r="F382" s="220" t="s">
        <v>568</v>
      </c>
      <c r="G382" s="42"/>
      <c r="H382" s="42"/>
      <c r="I382" s="221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125</v>
      </c>
      <c r="AU382" s="19" t="s">
        <v>82</v>
      </c>
    </row>
    <row r="383" s="14" customFormat="1">
      <c r="A383" s="14"/>
      <c r="B383" s="236"/>
      <c r="C383" s="237"/>
      <c r="D383" s="226" t="s">
        <v>127</v>
      </c>
      <c r="E383" s="238" t="s">
        <v>19</v>
      </c>
      <c r="F383" s="239" t="s">
        <v>362</v>
      </c>
      <c r="G383" s="237"/>
      <c r="H383" s="238" t="s">
        <v>19</v>
      </c>
      <c r="I383" s="240"/>
      <c r="J383" s="237"/>
      <c r="K383" s="237"/>
      <c r="L383" s="241"/>
      <c r="M383" s="242"/>
      <c r="N383" s="243"/>
      <c r="O383" s="243"/>
      <c r="P383" s="243"/>
      <c r="Q383" s="243"/>
      <c r="R383" s="243"/>
      <c r="S383" s="243"/>
      <c r="T383" s="24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5" t="s">
        <v>127</v>
      </c>
      <c r="AU383" s="245" t="s">
        <v>82</v>
      </c>
      <c r="AV383" s="14" t="s">
        <v>80</v>
      </c>
      <c r="AW383" s="14" t="s">
        <v>33</v>
      </c>
      <c r="AX383" s="14" t="s">
        <v>72</v>
      </c>
      <c r="AY383" s="245" t="s">
        <v>116</v>
      </c>
    </row>
    <row r="384" s="13" customFormat="1">
      <c r="A384" s="13"/>
      <c r="B384" s="224"/>
      <c r="C384" s="225"/>
      <c r="D384" s="226" t="s">
        <v>127</v>
      </c>
      <c r="E384" s="227" t="s">
        <v>19</v>
      </c>
      <c r="F384" s="228" t="s">
        <v>569</v>
      </c>
      <c r="G384" s="225"/>
      <c r="H384" s="229">
        <v>60</v>
      </c>
      <c r="I384" s="230"/>
      <c r="J384" s="225"/>
      <c r="K384" s="225"/>
      <c r="L384" s="231"/>
      <c r="M384" s="232"/>
      <c r="N384" s="233"/>
      <c r="O384" s="233"/>
      <c r="P384" s="233"/>
      <c r="Q384" s="233"/>
      <c r="R384" s="233"/>
      <c r="S384" s="233"/>
      <c r="T384" s="23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5" t="s">
        <v>127</v>
      </c>
      <c r="AU384" s="235" t="s">
        <v>82</v>
      </c>
      <c r="AV384" s="13" t="s">
        <v>82</v>
      </c>
      <c r="AW384" s="13" t="s">
        <v>33</v>
      </c>
      <c r="AX384" s="13" t="s">
        <v>80</v>
      </c>
      <c r="AY384" s="235" t="s">
        <v>116</v>
      </c>
    </row>
    <row r="385" s="2" customFormat="1" ht="21.75" customHeight="1">
      <c r="A385" s="40"/>
      <c r="B385" s="41"/>
      <c r="C385" s="206" t="s">
        <v>570</v>
      </c>
      <c r="D385" s="206" t="s">
        <v>118</v>
      </c>
      <c r="E385" s="207" t="s">
        <v>571</v>
      </c>
      <c r="F385" s="208" t="s">
        <v>572</v>
      </c>
      <c r="G385" s="209" t="s">
        <v>533</v>
      </c>
      <c r="H385" s="210">
        <v>60</v>
      </c>
      <c r="I385" s="211"/>
      <c r="J385" s="212">
        <f>ROUND(I385*H385,2)</f>
        <v>0</v>
      </c>
      <c r="K385" s="208" t="s">
        <v>122</v>
      </c>
      <c r="L385" s="46"/>
      <c r="M385" s="213" t="s">
        <v>19</v>
      </c>
      <c r="N385" s="214" t="s">
        <v>43</v>
      </c>
      <c r="O385" s="86"/>
      <c r="P385" s="215">
        <f>O385*H385</f>
        <v>0</v>
      </c>
      <c r="Q385" s="215">
        <v>0.00027999999999999998</v>
      </c>
      <c r="R385" s="215">
        <f>Q385*H385</f>
        <v>0.016799999999999999</v>
      </c>
      <c r="S385" s="215">
        <v>0</v>
      </c>
      <c r="T385" s="216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7" t="s">
        <v>123</v>
      </c>
      <c r="AT385" s="217" t="s">
        <v>118</v>
      </c>
      <c r="AU385" s="217" t="s">
        <v>82</v>
      </c>
      <c r="AY385" s="19" t="s">
        <v>116</v>
      </c>
      <c r="BE385" s="218">
        <f>IF(N385="základní",J385,0)</f>
        <v>0</v>
      </c>
      <c r="BF385" s="218">
        <f>IF(N385="snížená",J385,0)</f>
        <v>0</v>
      </c>
      <c r="BG385" s="218">
        <f>IF(N385="zákl. přenesená",J385,0)</f>
        <v>0</v>
      </c>
      <c r="BH385" s="218">
        <f>IF(N385="sníž. přenesená",J385,0)</f>
        <v>0</v>
      </c>
      <c r="BI385" s="218">
        <f>IF(N385="nulová",J385,0)</f>
        <v>0</v>
      </c>
      <c r="BJ385" s="19" t="s">
        <v>80</v>
      </c>
      <c r="BK385" s="218">
        <f>ROUND(I385*H385,2)</f>
        <v>0</v>
      </c>
      <c r="BL385" s="19" t="s">
        <v>123</v>
      </c>
      <c r="BM385" s="217" t="s">
        <v>573</v>
      </c>
    </row>
    <row r="386" s="2" customFormat="1">
      <c r="A386" s="40"/>
      <c r="B386" s="41"/>
      <c r="C386" s="42"/>
      <c r="D386" s="219" t="s">
        <v>125</v>
      </c>
      <c r="E386" s="42"/>
      <c r="F386" s="220" t="s">
        <v>574</v>
      </c>
      <c r="G386" s="42"/>
      <c r="H386" s="42"/>
      <c r="I386" s="221"/>
      <c r="J386" s="42"/>
      <c r="K386" s="42"/>
      <c r="L386" s="46"/>
      <c r="M386" s="222"/>
      <c r="N386" s="223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125</v>
      </c>
      <c r="AU386" s="19" t="s">
        <v>82</v>
      </c>
    </row>
    <row r="387" s="14" customFormat="1">
      <c r="A387" s="14"/>
      <c r="B387" s="236"/>
      <c r="C387" s="237"/>
      <c r="D387" s="226" t="s">
        <v>127</v>
      </c>
      <c r="E387" s="238" t="s">
        <v>19</v>
      </c>
      <c r="F387" s="239" t="s">
        <v>362</v>
      </c>
      <c r="G387" s="237"/>
      <c r="H387" s="238" t="s">
        <v>19</v>
      </c>
      <c r="I387" s="240"/>
      <c r="J387" s="237"/>
      <c r="K387" s="237"/>
      <c r="L387" s="241"/>
      <c r="M387" s="242"/>
      <c r="N387" s="243"/>
      <c r="O387" s="243"/>
      <c r="P387" s="243"/>
      <c r="Q387" s="243"/>
      <c r="R387" s="243"/>
      <c r="S387" s="243"/>
      <c r="T387" s="24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5" t="s">
        <v>127</v>
      </c>
      <c r="AU387" s="245" t="s">
        <v>82</v>
      </c>
      <c r="AV387" s="14" t="s">
        <v>80</v>
      </c>
      <c r="AW387" s="14" t="s">
        <v>33</v>
      </c>
      <c r="AX387" s="14" t="s">
        <v>72</v>
      </c>
      <c r="AY387" s="245" t="s">
        <v>116</v>
      </c>
    </row>
    <row r="388" s="13" customFormat="1">
      <c r="A388" s="13"/>
      <c r="B388" s="224"/>
      <c r="C388" s="225"/>
      <c r="D388" s="226" t="s">
        <v>127</v>
      </c>
      <c r="E388" s="227" t="s">
        <v>19</v>
      </c>
      <c r="F388" s="228" t="s">
        <v>569</v>
      </c>
      <c r="G388" s="225"/>
      <c r="H388" s="229">
        <v>60</v>
      </c>
      <c r="I388" s="230"/>
      <c r="J388" s="225"/>
      <c r="K388" s="225"/>
      <c r="L388" s="231"/>
      <c r="M388" s="232"/>
      <c r="N388" s="233"/>
      <c r="O388" s="233"/>
      <c r="P388" s="233"/>
      <c r="Q388" s="233"/>
      <c r="R388" s="233"/>
      <c r="S388" s="233"/>
      <c r="T388" s="23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5" t="s">
        <v>127</v>
      </c>
      <c r="AU388" s="235" t="s">
        <v>82</v>
      </c>
      <c r="AV388" s="13" t="s">
        <v>82</v>
      </c>
      <c r="AW388" s="13" t="s">
        <v>33</v>
      </c>
      <c r="AX388" s="13" t="s">
        <v>80</v>
      </c>
      <c r="AY388" s="235" t="s">
        <v>116</v>
      </c>
    </row>
    <row r="389" s="2" customFormat="1" ht="16.5" customHeight="1">
      <c r="A389" s="40"/>
      <c r="B389" s="41"/>
      <c r="C389" s="206" t="s">
        <v>575</v>
      </c>
      <c r="D389" s="206" t="s">
        <v>118</v>
      </c>
      <c r="E389" s="207" t="s">
        <v>576</v>
      </c>
      <c r="F389" s="208" t="s">
        <v>577</v>
      </c>
      <c r="G389" s="209" t="s">
        <v>178</v>
      </c>
      <c r="H389" s="210">
        <v>1.7250000000000001</v>
      </c>
      <c r="I389" s="211"/>
      <c r="J389" s="212">
        <f>ROUND(I389*H389,2)</f>
        <v>0</v>
      </c>
      <c r="K389" s="208" t="s">
        <v>122</v>
      </c>
      <c r="L389" s="46"/>
      <c r="M389" s="213" t="s">
        <v>19</v>
      </c>
      <c r="N389" s="214" t="s">
        <v>43</v>
      </c>
      <c r="O389" s="86"/>
      <c r="P389" s="215">
        <f>O389*H389</f>
        <v>0</v>
      </c>
      <c r="Q389" s="215">
        <v>0</v>
      </c>
      <c r="R389" s="215">
        <f>Q389*H389</f>
        <v>0</v>
      </c>
      <c r="S389" s="215">
        <v>2.2000000000000002</v>
      </c>
      <c r="T389" s="216">
        <f>S389*H389</f>
        <v>3.7950000000000004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7" t="s">
        <v>123</v>
      </c>
      <c r="AT389" s="217" t="s">
        <v>118</v>
      </c>
      <c r="AU389" s="217" t="s">
        <v>82</v>
      </c>
      <c r="AY389" s="19" t="s">
        <v>116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9" t="s">
        <v>80</v>
      </c>
      <c r="BK389" s="218">
        <f>ROUND(I389*H389,2)</f>
        <v>0</v>
      </c>
      <c r="BL389" s="19" t="s">
        <v>123</v>
      </c>
      <c r="BM389" s="217" t="s">
        <v>578</v>
      </c>
    </row>
    <row r="390" s="2" customFormat="1">
      <c r="A390" s="40"/>
      <c r="B390" s="41"/>
      <c r="C390" s="42"/>
      <c r="D390" s="219" t="s">
        <v>125</v>
      </c>
      <c r="E390" s="42"/>
      <c r="F390" s="220" t="s">
        <v>579</v>
      </c>
      <c r="G390" s="42"/>
      <c r="H390" s="42"/>
      <c r="I390" s="221"/>
      <c r="J390" s="42"/>
      <c r="K390" s="42"/>
      <c r="L390" s="46"/>
      <c r="M390" s="222"/>
      <c r="N390" s="223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125</v>
      </c>
      <c r="AU390" s="19" t="s">
        <v>82</v>
      </c>
    </row>
    <row r="391" s="14" customFormat="1">
      <c r="A391" s="14"/>
      <c r="B391" s="236"/>
      <c r="C391" s="237"/>
      <c r="D391" s="226" t="s">
        <v>127</v>
      </c>
      <c r="E391" s="238" t="s">
        <v>19</v>
      </c>
      <c r="F391" s="239" t="s">
        <v>580</v>
      </c>
      <c r="G391" s="237"/>
      <c r="H391" s="238" t="s">
        <v>19</v>
      </c>
      <c r="I391" s="240"/>
      <c r="J391" s="237"/>
      <c r="K391" s="237"/>
      <c r="L391" s="241"/>
      <c r="M391" s="242"/>
      <c r="N391" s="243"/>
      <c r="O391" s="243"/>
      <c r="P391" s="243"/>
      <c r="Q391" s="243"/>
      <c r="R391" s="243"/>
      <c r="S391" s="243"/>
      <c r="T391" s="24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5" t="s">
        <v>127</v>
      </c>
      <c r="AU391" s="245" t="s">
        <v>82</v>
      </c>
      <c r="AV391" s="14" t="s">
        <v>80</v>
      </c>
      <c r="AW391" s="14" t="s">
        <v>33</v>
      </c>
      <c r="AX391" s="14" t="s">
        <v>72</v>
      </c>
      <c r="AY391" s="245" t="s">
        <v>116</v>
      </c>
    </row>
    <row r="392" s="13" customFormat="1">
      <c r="A392" s="13"/>
      <c r="B392" s="224"/>
      <c r="C392" s="225"/>
      <c r="D392" s="226" t="s">
        <v>127</v>
      </c>
      <c r="E392" s="227" t="s">
        <v>19</v>
      </c>
      <c r="F392" s="228" t="s">
        <v>581</v>
      </c>
      <c r="G392" s="225"/>
      <c r="H392" s="229">
        <v>1.125</v>
      </c>
      <c r="I392" s="230"/>
      <c r="J392" s="225"/>
      <c r="K392" s="225"/>
      <c r="L392" s="231"/>
      <c r="M392" s="232"/>
      <c r="N392" s="233"/>
      <c r="O392" s="233"/>
      <c r="P392" s="233"/>
      <c r="Q392" s="233"/>
      <c r="R392" s="233"/>
      <c r="S392" s="233"/>
      <c r="T392" s="23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5" t="s">
        <v>127</v>
      </c>
      <c r="AU392" s="235" t="s">
        <v>82</v>
      </c>
      <c r="AV392" s="13" t="s">
        <v>82</v>
      </c>
      <c r="AW392" s="13" t="s">
        <v>33</v>
      </c>
      <c r="AX392" s="13" t="s">
        <v>72</v>
      </c>
      <c r="AY392" s="235" t="s">
        <v>116</v>
      </c>
    </row>
    <row r="393" s="13" customFormat="1">
      <c r="A393" s="13"/>
      <c r="B393" s="224"/>
      <c r="C393" s="225"/>
      <c r="D393" s="226" t="s">
        <v>127</v>
      </c>
      <c r="E393" s="227" t="s">
        <v>19</v>
      </c>
      <c r="F393" s="228" t="s">
        <v>582</v>
      </c>
      <c r="G393" s="225"/>
      <c r="H393" s="229">
        <v>0.59999999999999998</v>
      </c>
      <c r="I393" s="230"/>
      <c r="J393" s="225"/>
      <c r="K393" s="225"/>
      <c r="L393" s="231"/>
      <c r="M393" s="232"/>
      <c r="N393" s="233"/>
      <c r="O393" s="233"/>
      <c r="P393" s="233"/>
      <c r="Q393" s="233"/>
      <c r="R393" s="233"/>
      <c r="S393" s="233"/>
      <c r="T393" s="23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5" t="s">
        <v>127</v>
      </c>
      <c r="AU393" s="235" t="s">
        <v>82</v>
      </c>
      <c r="AV393" s="13" t="s">
        <v>82</v>
      </c>
      <c r="AW393" s="13" t="s">
        <v>33</v>
      </c>
      <c r="AX393" s="13" t="s">
        <v>72</v>
      </c>
      <c r="AY393" s="235" t="s">
        <v>116</v>
      </c>
    </row>
    <row r="394" s="15" customFormat="1">
      <c r="A394" s="15"/>
      <c r="B394" s="247"/>
      <c r="C394" s="248"/>
      <c r="D394" s="226" t="s">
        <v>127</v>
      </c>
      <c r="E394" s="249" t="s">
        <v>19</v>
      </c>
      <c r="F394" s="250" t="s">
        <v>192</v>
      </c>
      <c r="G394" s="248"/>
      <c r="H394" s="251">
        <v>1.7250000000000001</v>
      </c>
      <c r="I394" s="252"/>
      <c r="J394" s="248"/>
      <c r="K394" s="248"/>
      <c r="L394" s="253"/>
      <c r="M394" s="254"/>
      <c r="N394" s="255"/>
      <c r="O394" s="255"/>
      <c r="P394" s="255"/>
      <c r="Q394" s="255"/>
      <c r="R394" s="255"/>
      <c r="S394" s="255"/>
      <c r="T394" s="256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57" t="s">
        <v>127</v>
      </c>
      <c r="AU394" s="257" t="s">
        <v>82</v>
      </c>
      <c r="AV394" s="15" t="s">
        <v>123</v>
      </c>
      <c r="AW394" s="15" t="s">
        <v>33</v>
      </c>
      <c r="AX394" s="15" t="s">
        <v>80</v>
      </c>
      <c r="AY394" s="257" t="s">
        <v>116</v>
      </c>
    </row>
    <row r="395" s="2" customFormat="1" ht="44.25" customHeight="1">
      <c r="A395" s="40"/>
      <c r="B395" s="41"/>
      <c r="C395" s="206" t="s">
        <v>583</v>
      </c>
      <c r="D395" s="206" t="s">
        <v>118</v>
      </c>
      <c r="E395" s="207" t="s">
        <v>584</v>
      </c>
      <c r="F395" s="208" t="s">
        <v>585</v>
      </c>
      <c r="G395" s="209" t="s">
        <v>162</v>
      </c>
      <c r="H395" s="210">
        <v>3</v>
      </c>
      <c r="I395" s="211"/>
      <c r="J395" s="212">
        <f>ROUND(I395*H395,2)</f>
        <v>0</v>
      </c>
      <c r="K395" s="208" t="s">
        <v>122</v>
      </c>
      <c r="L395" s="46"/>
      <c r="M395" s="213" t="s">
        <v>19</v>
      </c>
      <c r="N395" s="214" t="s">
        <v>43</v>
      </c>
      <c r="O395" s="86"/>
      <c r="P395" s="215">
        <f>O395*H395</f>
        <v>0</v>
      </c>
      <c r="Q395" s="215">
        <v>0</v>
      </c>
      <c r="R395" s="215">
        <f>Q395*H395</f>
        <v>0</v>
      </c>
      <c r="S395" s="215">
        <v>0.035000000000000003</v>
      </c>
      <c r="T395" s="216">
        <f>S395*H395</f>
        <v>0.10500000000000001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17" t="s">
        <v>123</v>
      </c>
      <c r="AT395" s="217" t="s">
        <v>118</v>
      </c>
      <c r="AU395" s="217" t="s">
        <v>82</v>
      </c>
      <c r="AY395" s="19" t="s">
        <v>116</v>
      </c>
      <c r="BE395" s="218">
        <f>IF(N395="základní",J395,0)</f>
        <v>0</v>
      </c>
      <c r="BF395" s="218">
        <f>IF(N395="snížená",J395,0)</f>
        <v>0</v>
      </c>
      <c r="BG395" s="218">
        <f>IF(N395="zákl. přenesená",J395,0)</f>
        <v>0</v>
      </c>
      <c r="BH395" s="218">
        <f>IF(N395="sníž. přenesená",J395,0)</f>
        <v>0</v>
      </c>
      <c r="BI395" s="218">
        <f>IF(N395="nulová",J395,0)</f>
        <v>0</v>
      </c>
      <c r="BJ395" s="19" t="s">
        <v>80</v>
      </c>
      <c r="BK395" s="218">
        <f>ROUND(I395*H395,2)</f>
        <v>0</v>
      </c>
      <c r="BL395" s="19" t="s">
        <v>123</v>
      </c>
      <c r="BM395" s="217" t="s">
        <v>586</v>
      </c>
    </row>
    <row r="396" s="2" customFormat="1">
      <c r="A396" s="40"/>
      <c r="B396" s="41"/>
      <c r="C396" s="42"/>
      <c r="D396" s="219" t="s">
        <v>125</v>
      </c>
      <c r="E396" s="42"/>
      <c r="F396" s="220" t="s">
        <v>587</v>
      </c>
      <c r="G396" s="42"/>
      <c r="H396" s="42"/>
      <c r="I396" s="221"/>
      <c r="J396" s="42"/>
      <c r="K396" s="42"/>
      <c r="L396" s="46"/>
      <c r="M396" s="222"/>
      <c r="N396" s="223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125</v>
      </c>
      <c r="AU396" s="19" t="s">
        <v>82</v>
      </c>
    </row>
    <row r="397" s="13" customFormat="1">
      <c r="A397" s="13"/>
      <c r="B397" s="224"/>
      <c r="C397" s="225"/>
      <c r="D397" s="226" t="s">
        <v>127</v>
      </c>
      <c r="E397" s="227" t="s">
        <v>19</v>
      </c>
      <c r="F397" s="228" t="s">
        <v>588</v>
      </c>
      <c r="G397" s="225"/>
      <c r="H397" s="229">
        <v>3</v>
      </c>
      <c r="I397" s="230"/>
      <c r="J397" s="225"/>
      <c r="K397" s="225"/>
      <c r="L397" s="231"/>
      <c r="M397" s="232"/>
      <c r="N397" s="233"/>
      <c r="O397" s="233"/>
      <c r="P397" s="233"/>
      <c r="Q397" s="233"/>
      <c r="R397" s="233"/>
      <c r="S397" s="233"/>
      <c r="T397" s="23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5" t="s">
        <v>127</v>
      </c>
      <c r="AU397" s="235" t="s">
        <v>82</v>
      </c>
      <c r="AV397" s="13" t="s">
        <v>82</v>
      </c>
      <c r="AW397" s="13" t="s">
        <v>33</v>
      </c>
      <c r="AX397" s="13" t="s">
        <v>80</v>
      </c>
      <c r="AY397" s="235" t="s">
        <v>116</v>
      </c>
    </row>
    <row r="398" s="2" customFormat="1" ht="16.5" customHeight="1">
      <c r="A398" s="40"/>
      <c r="B398" s="41"/>
      <c r="C398" s="206" t="s">
        <v>589</v>
      </c>
      <c r="D398" s="206" t="s">
        <v>118</v>
      </c>
      <c r="E398" s="207" t="s">
        <v>590</v>
      </c>
      <c r="F398" s="208" t="s">
        <v>591</v>
      </c>
      <c r="G398" s="209" t="s">
        <v>592</v>
      </c>
      <c r="H398" s="210">
        <v>1</v>
      </c>
      <c r="I398" s="211"/>
      <c r="J398" s="212">
        <f>ROUND(I398*H398,2)</f>
        <v>0</v>
      </c>
      <c r="K398" s="208" t="s">
        <v>19</v>
      </c>
      <c r="L398" s="46"/>
      <c r="M398" s="213" t="s">
        <v>19</v>
      </c>
      <c r="N398" s="214" t="s">
        <v>43</v>
      </c>
      <c r="O398" s="86"/>
      <c r="P398" s="215">
        <f>O398*H398</f>
        <v>0</v>
      </c>
      <c r="Q398" s="215">
        <v>0</v>
      </c>
      <c r="R398" s="215">
        <f>Q398*H398</f>
        <v>0</v>
      </c>
      <c r="S398" s="215">
        <v>0</v>
      </c>
      <c r="T398" s="216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7" t="s">
        <v>123</v>
      </c>
      <c r="AT398" s="217" t="s">
        <v>118</v>
      </c>
      <c r="AU398" s="217" t="s">
        <v>82</v>
      </c>
      <c r="AY398" s="19" t="s">
        <v>116</v>
      </c>
      <c r="BE398" s="218">
        <f>IF(N398="základní",J398,0)</f>
        <v>0</v>
      </c>
      <c r="BF398" s="218">
        <f>IF(N398="snížená",J398,0)</f>
        <v>0</v>
      </c>
      <c r="BG398" s="218">
        <f>IF(N398="zákl. přenesená",J398,0)</f>
        <v>0</v>
      </c>
      <c r="BH398" s="218">
        <f>IF(N398="sníž. přenesená",J398,0)</f>
        <v>0</v>
      </c>
      <c r="BI398" s="218">
        <f>IF(N398="nulová",J398,0)</f>
        <v>0</v>
      </c>
      <c r="BJ398" s="19" t="s">
        <v>80</v>
      </c>
      <c r="BK398" s="218">
        <f>ROUND(I398*H398,2)</f>
        <v>0</v>
      </c>
      <c r="BL398" s="19" t="s">
        <v>123</v>
      </c>
      <c r="BM398" s="217" t="s">
        <v>593</v>
      </c>
    </row>
    <row r="399" s="12" customFormat="1" ht="22.8" customHeight="1">
      <c r="A399" s="12"/>
      <c r="B399" s="190"/>
      <c r="C399" s="191"/>
      <c r="D399" s="192" t="s">
        <v>71</v>
      </c>
      <c r="E399" s="204" t="s">
        <v>594</v>
      </c>
      <c r="F399" s="204" t="s">
        <v>595</v>
      </c>
      <c r="G399" s="191"/>
      <c r="H399" s="191"/>
      <c r="I399" s="194"/>
      <c r="J399" s="205">
        <f>BK399</f>
        <v>0</v>
      </c>
      <c r="K399" s="191"/>
      <c r="L399" s="196"/>
      <c r="M399" s="197"/>
      <c r="N399" s="198"/>
      <c r="O399" s="198"/>
      <c r="P399" s="199">
        <f>SUM(P400:P433)</f>
        <v>0</v>
      </c>
      <c r="Q399" s="198"/>
      <c r="R399" s="199">
        <f>SUM(R400:R433)</f>
        <v>0</v>
      </c>
      <c r="S399" s="198"/>
      <c r="T399" s="200">
        <f>SUM(T400:T433)</f>
        <v>0</v>
      </c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R399" s="201" t="s">
        <v>80</v>
      </c>
      <c r="AT399" s="202" t="s">
        <v>71</v>
      </c>
      <c r="AU399" s="202" t="s">
        <v>80</v>
      </c>
      <c r="AY399" s="201" t="s">
        <v>116</v>
      </c>
      <c r="BK399" s="203">
        <f>SUM(BK400:BK433)</f>
        <v>0</v>
      </c>
    </row>
    <row r="400" s="2" customFormat="1" ht="24.15" customHeight="1">
      <c r="A400" s="40"/>
      <c r="B400" s="41"/>
      <c r="C400" s="206" t="s">
        <v>596</v>
      </c>
      <c r="D400" s="206" t="s">
        <v>118</v>
      </c>
      <c r="E400" s="207" t="s">
        <v>597</v>
      </c>
      <c r="F400" s="208" t="s">
        <v>598</v>
      </c>
      <c r="G400" s="209" t="s">
        <v>284</v>
      </c>
      <c r="H400" s="210">
        <v>0.043999999999999997</v>
      </c>
      <c r="I400" s="211"/>
      <c r="J400" s="212">
        <f>ROUND(I400*H400,2)</f>
        <v>0</v>
      </c>
      <c r="K400" s="208" t="s">
        <v>19</v>
      </c>
      <c r="L400" s="46"/>
      <c r="M400" s="213" t="s">
        <v>19</v>
      </c>
      <c r="N400" s="214" t="s">
        <v>43</v>
      </c>
      <c r="O400" s="86"/>
      <c r="P400" s="215">
        <f>O400*H400</f>
        <v>0</v>
      </c>
      <c r="Q400" s="215">
        <v>0</v>
      </c>
      <c r="R400" s="215">
        <f>Q400*H400</f>
        <v>0</v>
      </c>
      <c r="S400" s="215">
        <v>0</v>
      </c>
      <c r="T400" s="216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7" t="s">
        <v>123</v>
      </c>
      <c r="AT400" s="217" t="s">
        <v>118</v>
      </c>
      <c r="AU400" s="217" t="s">
        <v>82</v>
      </c>
      <c r="AY400" s="19" t="s">
        <v>116</v>
      </c>
      <c r="BE400" s="218">
        <f>IF(N400="základní",J400,0)</f>
        <v>0</v>
      </c>
      <c r="BF400" s="218">
        <f>IF(N400="snížená",J400,0)</f>
        <v>0</v>
      </c>
      <c r="BG400" s="218">
        <f>IF(N400="zákl. přenesená",J400,0)</f>
        <v>0</v>
      </c>
      <c r="BH400" s="218">
        <f>IF(N400="sníž. přenesená",J400,0)</f>
        <v>0</v>
      </c>
      <c r="BI400" s="218">
        <f>IF(N400="nulová",J400,0)</f>
        <v>0</v>
      </c>
      <c r="BJ400" s="19" t="s">
        <v>80</v>
      </c>
      <c r="BK400" s="218">
        <f>ROUND(I400*H400,2)</f>
        <v>0</v>
      </c>
      <c r="BL400" s="19" t="s">
        <v>123</v>
      </c>
      <c r="BM400" s="217" t="s">
        <v>599</v>
      </c>
    </row>
    <row r="401" s="13" customFormat="1">
      <c r="A401" s="13"/>
      <c r="B401" s="224"/>
      <c r="C401" s="225"/>
      <c r="D401" s="226" t="s">
        <v>127</v>
      </c>
      <c r="E401" s="227" t="s">
        <v>19</v>
      </c>
      <c r="F401" s="228" t="s">
        <v>600</v>
      </c>
      <c r="G401" s="225"/>
      <c r="H401" s="229">
        <v>0.043999999999999997</v>
      </c>
      <c r="I401" s="230"/>
      <c r="J401" s="225"/>
      <c r="K401" s="225"/>
      <c r="L401" s="231"/>
      <c r="M401" s="232"/>
      <c r="N401" s="233"/>
      <c r="O401" s="233"/>
      <c r="P401" s="233"/>
      <c r="Q401" s="233"/>
      <c r="R401" s="233"/>
      <c r="S401" s="233"/>
      <c r="T401" s="23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5" t="s">
        <v>127</v>
      </c>
      <c r="AU401" s="235" t="s">
        <v>82</v>
      </c>
      <c r="AV401" s="13" t="s">
        <v>82</v>
      </c>
      <c r="AW401" s="13" t="s">
        <v>33</v>
      </c>
      <c r="AX401" s="13" t="s">
        <v>80</v>
      </c>
      <c r="AY401" s="235" t="s">
        <v>116</v>
      </c>
    </row>
    <row r="402" s="2" customFormat="1" ht="24.15" customHeight="1">
      <c r="A402" s="40"/>
      <c r="B402" s="41"/>
      <c r="C402" s="206" t="s">
        <v>601</v>
      </c>
      <c r="D402" s="206" t="s">
        <v>118</v>
      </c>
      <c r="E402" s="207" t="s">
        <v>602</v>
      </c>
      <c r="F402" s="208" t="s">
        <v>603</v>
      </c>
      <c r="G402" s="209" t="s">
        <v>284</v>
      </c>
      <c r="H402" s="210">
        <v>24.07</v>
      </c>
      <c r="I402" s="211"/>
      <c r="J402" s="212">
        <f>ROUND(I402*H402,2)</f>
        <v>0</v>
      </c>
      <c r="K402" s="208" t="s">
        <v>122</v>
      </c>
      <c r="L402" s="46"/>
      <c r="M402" s="213" t="s">
        <v>19</v>
      </c>
      <c r="N402" s="214" t="s">
        <v>43</v>
      </c>
      <c r="O402" s="86"/>
      <c r="P402" s="215">
        <f>O402*H402</f>
        <v>0</v>
      </c>
      <c r="Q402" s="215">
        <v>0</v>
      </c>
      <c r="R402" s="215">
        <f>Q402*H402</f>
        <v>0</v>
      </c>
      <c r="S402" s="215">
        <v>0</v>
      </c>
      <c r="T402" s="21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123</v>
      </c>
      <c r="AT402" s="217" t="s">
        <v>118</v>
      </c>
      <c r="AU402" s="217" t="s">
        <v>82</v>
      </c>
      <c r="AY402" s="19" t="s">
        <v>116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80</v>
      </c>
      <c r="BK402" s="218">
        <f>ROUND(I402*H402,2)</f>
        <v>0</v>
      </c>
      <c r="BL402" s="19" t="s">
        <v>123</v>
      </c>
      <c r="BM402" s="217" t="s">
        <v>604</v>
      </c>
    </row>
    <row r="403" s="2" customFormat="1">
      <c r="A403" s="40"/>
      <c r="B403" s="41"/>
      <c r="C403" s="42"/>
      <c r="D403" s="219" t="s">
        <v>125</v>
      </c>
      <c r="E403" s="42"/>
      <c r="F403" s="220" t="s">
        <v>605</v>
      </c>
      <c r="G403" s="42"/>
      <c r="H403" s="42"/>
      <c r="I403" s="221"/>
      <c r="J403" s="42"/>
      <c r="K403" s="42"/>
      <c r="L403" s="46"/>
      <c r="M403" s="222"/>
      <c r="N403" s="223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125</v>
      </c>
      <c r="AU403" s="19" t="s">
        <v>82</v>
      </c>
    </row>
    <row r="404" s="13" customFormat="1">
      <c r="A404" s="13"/>
      <c r="B404" s="224"/>
      <c r="C404" s="225"/>
      <c r="D404" s="226" t="s">
        <v>127</v>
      </c>
      <c r="E404" s="227" t="s">
        <v>19</v>
      </c>
      <c r="F404" s="228" t="s">
        <v>606</v>
      </c>
      <c r="G404" s="225"/>
      <c r="H404" s="229">
        <v>24.07</v>
      </c>
      <c r="I404" s="230"/>
      <c r="J404" s="225"/>
      <c r="K404" s="225"/>
      <c r="L404" s="231"/>
      <c r="M404" s="232"/>
      <c r="N404" s="233"/>
      <c r="O404" s="233"/>
      <c r="P404" s="233"/>
      <c r="Q404" s="233"/>
      <c r="R404" s="233"/>
      <c r="S404" s="233"/>
      <c r="T404" s="23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5" t="s">
        <v>127</v>
      </c>
      <c r="AU404" s="235" t="s">
        <v>82</v>
      </c>
      <c r="AV404" s="13" t="s">
        <v>82</v>
      </c>
      <c r="AW404" s="13" t="s">
        <v>33</v>
      </c>
      <c r="AX404" s="13" t="s">
        <v>80</v>
      </c>
      <c r="AY404" s="235" t="s">
        <v>116</v>
      </c>
    </row>
    <row r="405" s="2" customFormat="1" ht="24.15" customHeight="1">
      <c r="A405" s="40"/>
      <c r="B405" s="41"/>
      <c r="C405" s="206" t="s">
        <v>607</v>
      </c>
      <c r="D405" s="206" t="s">
        <v>118</v>
      </c>
      <c r="E405" s="207" t="s">
        <v>608</v>
      </c>
      <c r="F405" s="208" t="s">
        <v>609</v>
      </c>
      <c r="G405" s="209" t="s">
        <v>284</v>
      </c>
      <c r="H405" s="210">
        <v>192.56</v>
      </c>
      <c r="I405" s="211"/>
      <c r="J405" s="212">
        <f>ROUND(I405*H405,2)</f>
        <v>0</v>
      </c>
      <c r="K405" s="208" t="s">
        <v>122</v>
      </c>
      <c r="L405" s="46"/>
      <c r="M405" s="213" t="s">
        <v>19</v>
      </c>
      <c r="N405" s="214" t="s">
        <v>43</v>
      </c>
      <c r="O405" s="86"/>
      <c r="P405" s="215">
        <f>O405*H405</f>
        <v>0</v>
      </c>
      <c r="Q405" s="215">
        <v>0</v>
      </c>
      <c r="R405" s="215">
        <f>Q405*H405</f>
        <v>0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123</v>
      </c>
      <c r="AT405" s="217" t="s">
        <v>118</v>
      </c>
      <c r="AU405" s="217" t="s">
        <v>82</v>
      </c>
      <c r="AY405" s="19" t="s">
        <v>116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80</v>
      </c>
      <c r="BK405" s="218">
        <f>ROUND(I405*H405,2)</f>
        <v>0</v>
      </c>
      <c r="BL405" s="19" t="s">
        <v>123</v>
      </c>
      <c r="BM405" s="217" t="s">
        <v>610</v>
      </c>
    </row>
    <row r="406" s="2" customFormat="1">
      <c r="A406" s="40"/>
      <c r="B406" s="41"/>
      <c r="C406" s="42"/>
      <c r="D406" s="219" t="s">
        <v>125</v>
      </c>
      <c r="E406" s="42"/>
      <c r="F406" s="220" t="s">
        <v>611</v>
      </c>
      <c r="G406" s="42"/>
      <c r="H406" s="42"/>
      <c r="I406" s="221"/>
      <c r="J406" s="42"/>
      <c r="K406" s="42"/>
      <c r="L406" s="46"/>
      <c r="M406" s="222"/>
      <c r="N406" s="223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125</v>
      </c>
      <c r="AU406" s="19" t="s">
        <v>82</v>
      </c>
    </row>
    <row r="407" s="13" customFormat="1">
      <c r="A407" s="13"/>
      <c r="B407" s="224"/>
      <c r="C407" s="225"/>
      <c r="D407" s="226" t="s">
        <v>127</v>
      </c>
      <c r="E407" s="225"/>
      <c r="F407" s="228" t="s">
        <v>612</v>
      </c>
      <c r="G407" s="225"/>
      <c r="H407" s="229">
        <v>192.56</v>
      </c>
      <c r="I407" s="230"/>
      <c r="J407" s="225"/>
      <c r="K407" s="225"/>
      <c r="L407" s="231"/>
      <c r="M407" s="232"/>
      <c r="N407" s="233"/>
      <c r="O407" s="233"/>
      <c r="P407" s="233"/>
      <c r="Q407" s="233"/>
      <c r="R407" s="233"/>
      <c r="S407" s="233"/>
      <c r="T407" s="234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5" t="s">
        <v>127</v>
      </c>
      <c r="AU407" s="235" t="s">
        <v>82</v>
      </c>
      <c r="AV407" s="13" t="s">
        <v>82</v>
      </c>
      <c r="AW407" s="13" t="s">
        <v>4</v>
      </c>
      <c r="AX407" s="13" t="s">
        <v>80</v>
      </c>
      <c r="AY407" s="235" t="s">
        <v>116</v>
      </c>
    </row>
    <row r="408" s="2" customFormat="1" ht="24.15" customHeight="1">
      <c r="A408" s="40"/>
      <c r="B408" s="41"/>
      <c r="C408" s="206" t="s">
        <v>613</v>
      </c>
      <c r="D408" s="206" t="s">
        <v>118</v>
      </c>
      <c r="E408" s="207" t="s">
        <v>614</v>
      </c>
      <c r="F408" s="208" t="s">
        <v>615</v>
      </c>
      <c r="G408" s="209" t="s">
        <v>284</v>
      </c>
      <c r="H408" s="210">
        <v>55.067999999999998</v>
      </c>
      <c r="I408" s="211"/>
      <c r="J408" s="212">
        <f>ROUND(I408*H408,2)</f>
        <v>0</v>
      </c>
      <c r="K408" s="208" t="s">
        <v>122</v>
      </c>
      <c r="L408" s="46"/>
      <c r="M408" s="213" t="s">
        <v>19</v>
      </c>
      <c r="N408" s="214" t="s">
        <v>43</v>
      </c>
      <c r="O408" s="86"/>
      <c r="P408" s="215">
        <f>O408*H408</f>
        <v>0</v>
      </c>
      <c r="Q408" s="215">
        <v>0</v>
      </c>
      <c r="R408" s="215">
        <f>Q408*H408</f>
        <v>0</v>
      </c>
      <c r="S408" s="215">
        <v>0</v>
      </c>
      <c r="T408" s="216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7" t="s">
        <v>123</v>
      </c>
      <c r="AT408" s="217" t="s">
        <v>118</v>
      </c>
      <c r="AU408" s="217" t="s">
        <v>82</v>
      </c>
      <c r="AY408" s="19" t="s">
        <v>116</v>
      </c>
      <c r="BE408" s="218">
        <f>IF(N408="základní",J408,0)</f>
        <v>0</v>
      </c>
      <c r="BF408" s="218">
        <f>IF(N408="snížená",J408,0)</f>
        <v>0</v>
      </c>
      <c r="BG408" s="218">
        <f>IF(N408="zákl. přenesená",J408,0)</f>
        <v>0</v>
      </c>
      <c r="BH408" s="218">
        <f>IF(N408="sníž. přenesená",J408,0)</f>
        <v>0</v>
      </c>
      <c r="BI408" s="218">
        <f>IF(N408="nulová",J408,0)</f>
        <v>0</v>
      </c>
      <c r="BJ408" s="19" t="s">
        <v>80</v>
      </c>
      <c r="BK408" s="218">
        <f>ROUND(I408*H408,2)</f>
        <v>0</v>
      </c>
      <c r="BL408" s="19" t="s">
        <v>123</v>
      </c>
      <c r="BM408" s="217" t="s">
        <v>616</v>
      </c>
    </row>
    <row r="409" s="2" customFormat="1">
      <c r="A409" s="40"/>
      <c r="B409" s="41"/>
      <c r="C409" s="42"/>
      <c r="D409" s="219" t="s">
        <v>125</v>
      </c>
      <c r="E409" s="42"/>
      <c r="F409" s="220" t="s">
        <v>617</v>
      </c>
      <c r="G409" s="42"/>
      <c r="H409" s="42"/>
      <c r="I409" s="221"/>
      <c r="J409" s="42"/>
      <c r="K409" s="42"/>
      <c r="L409" s="46"/>
      <c r="M409" s="222"/>
      <c r="N409" s="223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125</v>
      </c>
      <c r="AU409" s="19" t="s">
        <v>82</v>
      </c>
    </row>
    <row r="410" s="13" customFormat="1">
      <c r="A410" s="13"/>
      <c r="B410" s="224"/>
      <c r="C410" s="225"/>
      <c r="D410" s="226" t="s">
        <v>127</v>
      </c>
      <c r="E410" s="227" t="s">
        <v>19</v>
      </c>
      <c r="F410" s="228" t="s">
        <v>618</v>
      </c>
      <c r="G410" s="225"/>
      <c r="H410" s="229">
        <v>28.399999999999999</v>
      </c>
      <c r="I410" s="230"/>
      <c r="J410" s="225"/>
      <c r="K410" s="225"/>
      <c r="L410" s="231"/>
      <c r="M410" s="232"/>
      <c r="N410" s="233"/>
      <c r="O410" s="233"/>
      <c r="P410" s="233"/>
      <c r="Q410" s="233"/>
      <c r="R410" s="233"/>
      <c r="S410" s="233"/>
      <c r="T410" s="23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5" t="s">
        <v>127</v>
      </c>
      <c r="AU410" s="235" t="s">
        <v>82</v>
      </c>
      <c r="AV410" s="13" t="s">
        <v>82</v>
      </c>
      <c r="AW410" s="13" t="s">
        <v>33</v>
      </c>
      <c r="AX410" s="13" t="s">
        <v>72</v>
      </c>
      <c r="AY410" s="235" t="s">
        <v>116</v>
      </c>
    </row>
    <row r="411" s="13" customFormat="1">
      <c r="A411" s="13"/>
      <c r="B411" s="224"/>
      <c r="C411" s="225"/>
      <c r="D411" s="226" t="s">
        <v>127</v>
      </c>
      <c r="E411" s="227" t="s">
        <v>19</v>
      </c>
      <c r="F411" s="228" t="s">
        <v>619</v>
      </c>
      <c r="G411" s="225"/>
      <c r="H411" s="229">
        <v>9.1349999999999998</v>
      </c>
      <c r="I411" s="230"/>
      <c r="J411" s="225"/>
      <c r="K411" s="225"/>
      <c r="L411" s="231"/>
      <c r="M411" s="232"/>
      <c r="N411" s="233"/>
      <c r="O411" s="233"/>
      <c r="P411" s="233"/>
      <c r="Q411" s="233"/>
      <c r="R411" s="233"/>
      <c r="S411" s="233"/>
      <c r="T411" s="23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5" t="s">
        <v>127</v>
      </c>
      <c r="AU411" s="235" t="s">
        <v>82</v>
      </c>
      <c r="AV411" s="13" t="s">
        <v>82</v>
      </c>
      <c r="AW411" s="13" t="s">
        <v>33</v>
      </c>
      <c r="AX411" s="13" t="s">
        <v>72</v>
      </c>
      <c r="AY411" s="235" t="s">
        <v>116</v>
      </c>
    </row>
    <row r="412" s="13" customFormat="1">
      <c r="A412" s="13"/>
      <c r="B412" s="224"/>
      <c r="C412" s="225"/>
      <c r="D412" s="226" t="s">
        <v>127</v>
      </c>
      <c r="E412" s="227" t="s">
        <v>19</v>
      </c>
      <c r="F412" s="228" t="s">
        <v>620</v>
      </c>
      <c r="G412" s="225"/>
      <c r="H412" s="229">
        <v>13.632999999999999</v>
      </c>
      <c r="I412" s="230"/>
      <c r="J412" s="225"/>
      <c r="K412" s="225"/>
      <c r="L412" s="231"/>
      <c r="M412" s="232"/>
      <c r="N412" s="233"/>
      <c r="O412" s="233"/>
      <c r="P412" s="233"/>
      <c r="Q412" s="233"/>
      <c r="R412" s="233"/>
      <c r="S412" s="233"/>
      <c r="T412" s="23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5" t="s">
        <v>127</v>
      </c>
      <c r="AU412" s="235" t="s">
        <v>82</v>
      </c>
      <c r="AV412" s="13" t="s">
        <v>82</v>
      </c>
      <c r="AW412" s="13" t="s">
        <v>33</v>
      </c>
      <c r="AX412" s="13" t="s">
        <v>72</v>
      </c>
      <c r="AY412" s="235" t="s">
        <v>116</v>
      </c>
    </row>
    <row r="413" s="13" customFormat="1">
      <c r="A413" s="13"/>
      <c r="B413" s="224"/>
      <c r="C413" s="225"/>
      <c r="D413" s="226" t="s">
        <v>127</v>
      </c>
      <c r="E413" s="227" t="s">
        <v>19</v>
      </c>
      <c r="F413" s="228" t="s">
        <v>621</v>
      </c>
      <c r="G413" s="225"/>
      <c r="H413" s="229">
        <v>3.7949999999999999</v>
      </c>
      <c r="I413" s="230"/>
      <c r="J413" s="225"/>
      <c r="K413" s="225"/>
      <c r="L413" s="231"/>
      <c r="M413" s="232"/>
      <c r="N413" s="233"/>
      <c r="O413" s="233"/>
      <c r="P413" s="233"/>
      <c r="Q413" s="233"/>
      <c r="R413" s="233"/>
      <c r="S413" s="233"/>
      <c r="T413" s="23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5" t="s">
        <v>127</v>
      </c>
      <c r="AU413" s="235" t="s">
        <v>82</v>
      </c>
      <c r="AV413" s="13" t="s">
        <v>82</v>
      </c>
      <c r="AW413" s="13" t="s">
        <v>33</v>
      </c>
      <c r="AX413" s="13" t="s">
        <v>72</v>
      </c>
      <c r="AY413" s="235" t="s">
        <v>116</v>
      </c>
    </row>
    <row r="414" s="13" customFormat="1">
      <c r="A414" s="13"/>
      <c r="B414" s="224"/>
      <c r="C414" s="225"/>
      <c r="D414" s="226" t="s">
        <v>127</v>
      </c>
      <c r="E414" s="227" t="s">
        <v>19</v>
      </c>
      <c r="F414" s="228" t="s">
        <v>622</v>
      </c>
      <c r="G414" s="225"/>
      <c r="H414" s="229">
        <v>0.105</v>
      </c>
      <c r="I414" s="230"/>
      <c r="J414" s="225"/>
      <c r="K414" s="225"/>
      <c r="L414" s="231"/>
      <c r="M414" s="232"/>
      <c r="N414" s="233"/>
      <c r="O414" s="233"/>
      <c r="P414" s="233"/>
      <c r="Q414" s="233"/>
      <c r="R414" s="233"/>
      <c r="S414" s="233"/>
      <c r="T414" s="23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5" t="s">
        <v>127</v>
      </c>
      <c r="AU414" s="235" t="s">
        <v>82</v>
      </c>
      <c r="AV414" s="13" t="s">
        <v>82</v>
      </c>
      <c r="AW414" s="13" t="s">
        <v>33</v>
      </c>
      <c r="AX414" s="13" t="s">
        <v>72</v>
      </c>
      <c r="AY414" s="235" t="s">
        <v>116</v>
      </c>
    </row>
    <row r="415" s="15" customFormat="1">
      <c r="A415" s="15"/>
      <c r="B415" s="247"/>
      <c r="C415" s="248"/>
      <c r="D415" s="226" t="s">
        <v>127</v>
      </c>
      <c r="E415" s="249" t="s">
        <v>19</v>
      </c>
      <c r="F415" s="250" t="s">
        <v>192</v>
      </c>
      <c r="G415" s="248"/>
      <c r="H415" s="251">
        <v>55.067999999999998</v>
      </c>
      <c r="I415" s="252"/>
      <c r="J415" s="248"/>
      <c r="K415" s="248"/>
      <c r="L415" s="253"/>
      <c r="M415" s="254"/>
      <c r="N415" s="255"/>
      <c r="O415" s="255"/>
      <c r="P415" s="255"/>
      <c r="Q415" s="255"/>
      <c r="R415" s="255"/>
      <c r="S415" s="255"/>
      <c r="T415" s="256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57" t="s">
        <v>127</v>
      </c>
      <c r="AU415" s="257" t="s">
        <v>82</v>
      </c>
      <c r="AV415" s="15" t="s">
        <v>123</v>
      </c>
      <c r="AW415" s="15" t="s">
        <v>33</v>
      </c>
      <c r="AX415" s="15" t="s">
        <v>80</v>
      </c>
      <c r="AY415" s="257" t="s">
        <v>116</v>
      </c>
    </row>
    <row r="416" s="2" customFormat="1" ht="24.15" customHeight="1">
      <c r="A416" s="40"/>
      <c r="B416" s="41"/>
      <c r="C416" s="206" t="s">
        <v>623</v>
      </c>
      <c r="D416" s="206" t="s">
        <v>118</v>
      </c>
      <c r="E416" s="207" t="s">
        <v>624</v>
      </c>
      <c r="F416" s="208" t="s">
        <v>609</v>
      </c>
      <c r="G416" s="209" t="s">
        <v>284</v>
      </c>
      <c r="H416" s="210">
        <v>440.54399999999998</v>
      </c>
      <c r="I416" s="211"/>
      <c r="J416" s="212">
        <f>ROUND(I416*H416,2)</f>
        <v>0</v>
      </c>
      <c r="K416" s="208" t="s">
        <v>122</v>
      </c>
      <c r="L416" s="46"/>
      <c r="M416" s="213" t="s">
        <v>19</v>
      </c>
      <c r="N416" s="214" t="s">
        <v>43</v>
      </c>
      <c r="O416" s="86"/>
      <c r="P416" s="215">
        <f>O416*H416</f>
        <v>0</v>
      </c>
      <c r="Q416" s="215">
        <v>0</v>
      </c>
      <c r="R416" s="215">
        <f>Q416*H416</f>
        <v>0</v>
      </c>
      <c r="S416" s="215">
        <v>0</v>
      </c>
      <c r="T416" s="216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17" t="s">
        <v>123</v>
      </c>
      <c r="AT416" s="217" t="s">
        <v>118</v>
      </c>
      <c r="AU416" s="217" t="s">
        <v>82</v>
      </c>
      <c r="AY416" s="19" t="s">
        <v>116</v>
      </c>
      <c r="BE416" s="218">
        <f>IF(N416="základní",J416,0)</f>
        <v>0</v>
      </c>
      <c r="BF416" s="218">
        <f>IF(N416="snížená",J416,0)</f>
        <v>0</v>
      </c>
      <c r="BG416" s="218">
        <f>IF(N416="zákl. přenesená",J416,0)</f>
        <v>0</v>
      </c>
      <c r="BH416" s="218">
        <f>IF(N416="sníž. přenesená",J416,0)</f>
        <v>0</v>
      </c>
      <c r="BI416" s="218">
        <f>IF(N416="nulová",J416,0)</f>
        <v>0</v>
      </c>
      <c r="BJ416" s="19" t="s">
        <v>80</v>
      </c>
      <c r="BK416" s="218">
        <f>ROUND(I416*H416,2)</f>
        <v>0</v>
      </c>
      <c r="BL416" s="19" t="s">
        <v>123</v>
      </c>
      <c r="BM416" s="217" t="s">
        <v>625</v>
      </c>
    </row>
    <row r="417" s="2" customFormat="1">
      <c r="A417" s="40"/>
      <c r="B417" s="41"/>
      <c r="C417" s="42"/>
      <c r="D417" s="219" t="s">
        <v>125</v>
      </c>
      <c r="E417" s="42"/>
      <c r="F417" s="220" t="s">
        <v>626</v>
      </c>
      <c r="G417" s="42"/>
      <c r="H417" s="42"/>
      <c r="I417" s="221"/>
      <c r="J417" s="42"/>
      <c r="K417" s="42"/>
      <c r="L417" s="46"/>
      <c r="M417" s="222"/>
      <c r="N417" s="223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125</v>
      </c>
      <c r="AU417" s="19" t="s">
        <v>82</v>
      </c>
    </row>
    <row r="418" s="13" customFormat="1">
      <c r="A418" s="13"/>
      <c r="B418" s="224"/>
      <c r="C418" s="225"/>
      <c r="D418" s="226" t="s">
        <v>127</v>
      </c>
      <c r="E418" s="227" t="s">
        <v>19</v>
      </c>
      <c r="F418" s="228" t="s">
        <v>618</v>
      </c>
      <c r="G418" s="225"/>
      <c r="H418" s="229">
        <v>28.399999999999999</v>
      </c>
      <c r="I418" s="230"/>
      <c r="J418" s="225"/>
      <c r="K418" s="225"/>
      <c r="L418" s="231"/>
      <c r="M418" s="232"/>
      <c r="N418" s="233"/>
      <c r="O418" s="233"/>
      <c r="P418" s="233"/>
      <c r="Q418" s="233"/>
      <c r="R418" s="233"/>
      <c r="S418" s="233"/>
      <c r="T418" s="23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5" t="s">
        <v>127</v>
      </c>
      <c r="AU418" s="235" t="s">
        <v>82</v>
      </c>
      <c r="AV418" s="13" t="s">
        <v>82</v>
      </c>
      <c r="AW418" s="13" t="s">
        <v>33</v>
      </c>
      <c r="AX418" s="13" t="s">
        <v>72</v>
      </c>
      <c r="AY418" s="235" t="s">
        <v>116</v>
      </c>
    </row>
    <row r="419" s="13" customFormat="1">
      <c r="A419" s="13"/>
      <c r="B419" s="224"/>
      <c r="C419" s="225"/>
      <c r="D419" s="226" t="s">
        <v>127</v>
      </c>
      <c r="E419" s="227" t="s">
        <v>19</v>
      </c>
      <c r="F419" s="228" t="s">
        <v>627</v>
      </c>
      <c r="G419" s="225"/>
      <c r="H419" s="229">
        <v>9.1349999999999998</v>
      </c>
      <c r="I419" s="230"/>
      <c r="J419" s="225"/>
      <c r="K419" s="225"/>
      <c r="L419" s="231"/>
      <c r="M419" s="232"/>
      <c r="N419" s="233"/>
      <c r="O419" s="233"/>
      <c r="P419" s="233"/>
      <c r="Q419" s="233"/>
      <c r="R419" s="233"/>
      <c r="S419" s="233"/>
      <c r="T419" s="23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5" t="s">
        <v>127</v>
      </c>
      <c r="AU419" s="235" t="s">
        <v>82</v>
      </c>
      <c r="AV419" s="13" t="s">
        <v>82</v>
      </c>
      <c r="AW419" s="13" t="s">
        <v>33</v>
      </c>
      <c r="AX419" s="13" t="s">
        <v>72</v>
      </c>
      <c r="AY419" s="235" t="s">
        <v>116</v>
      </c>
    </row>
    <row r="420" s="13" customFormat="1">
      <c r="A420" s="13"/>
      <c r="B420" s="224"/>
      <c r="C420" s="225"/>
      <c r="D420" s="226" t="s">
        <v>127</v>
      </c>
      <c r="E420" s="227" t="s">
        <v>19</v>
      </c>
      <c r="F420" s="228" t="s">
        <v>620</v>
      </c>
      <c r="G420" s="225"/>
      <c r="H420" s="229">
        <v>13.632999999999999</v>
      </c>
      <c r="I420" s="230"/>
      <c r="J420" s="225"/>
      <c r="K420" s="225"/>
      <c r="L420" s="231"/>
      <c r="M420" s="232"/>
      <c r="N420" s="233"/>
      <c r="O420" s="233"/>
      <c r="P420" s="233"/>
      <c r="Q420" s="233"/>
      <c r="R420" s="233"/>
      <c r="S420" s="233"/>
      <c r="T420" s="234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5" t="s">
        <v>127</v>
      </c>
      <c r="AU420" s="235" t="s">
        <v>82</v>
      </c>
      <c r="AV420" s="13" t="s">
        <v>82</v>
      </c>
      <c r="AW420" s="13" t="s">
        <v>33</v>
      </c>
      <c r="AX420" s="13" t="s">
        <v>72</v>
      </c>
      <c r="AY420" s="235" t="s">
        <v>116</v>
      </c>
    </row>
    <row r="421" s="13" customFormat="1">
      <c r="A421" s="13"/>
      <c r="B421" s="224"/>
      <c r="C421" s="225"/>
      <c r="D421" s="226" t="s">
        <v>127</v>
      </c>
      <c r="E421" s="227" t="s">
        <v>19</v>
      </c>
      <c r="F421" s="228" t="s">
        <v>621</v>
      </c>
      <c r="G421" s="225"/>
      <c r="H421" s="229">
        <v>3.7949999999999999</v>
      </c>
      <c r="I421" s="230"/>
      <c r="J421" s="225"/>
      <c r="K421" s="225"/>
      <c r="L421" s="231"/>
      <c r="M421" s="232"/>
      <c r="N421" s="233"/>
      <c r="O421" s="233"/>
      <c r="P421" s="233"/>
      <c r="Q421" s="233"/>
      <c r="R421" s="233"/>
      <c r="S421" s="233"/>
      <c r="T421" s="234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5" t="s">
        <v>127</v>
      </c>
      <c r="AU421" s="235" t="s">
        <v>82</v>
      </c>
      <c r="AV421" s="13" t="s">
        <v>82</v>
      </c>
      <c r="AW421" s="13" t="s">
        <v>33</v>
      </c>
      <c r="AX421" s="13" t="s">
        <v>72</v>
      </c>
      <c r="AY421" s="235" t="s">
        <v>116</v>
      </c>
    </row>
    <row r="422" s="13" customFormat="1">
      <c r="A422" s="13"/>
      <c r="B422" s="224"/>
      <c r="C422" s="225"/>
      <c r="D422" s="226" t="s">
        <v>127</v>
      </c>
      <c r="E422" s="227" t="s">
        <v>19</v>
      </c>
      <c r="F422" s="228" t="s">
        <v>622</v>
      </c>
      <c r="G422" s="225"/>
      <c r="H422" s="229">
        <v>0.105</v>
      </c>
      <c r="I422" s="230"/>
      <c r="J422" s="225"/>
      <c r="K422" s="225"/>
      <c r="L422" s="231"/>
      <c r="M422" s="232"/>
      <c r="N422" s="233"/>
      <c r="O422" s="233"/>
      <c r="P422" s="233"/>
      <c r="Q422" s="233"/>
      <c r="R422" s="233"/>
      <c r="S422" s="233"/>
      <c r="T422" s="23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5" t="s">
        <v>127</v>
      </c>
      <c r="AU422" s="235" t="s">
        <v>82</v>
      </c>
      <c r="AV422" s="13" t="s">
        <v>82</v>
      </c>
      <c r="AW422" s="13" t="s">
        <v>33</v>
      </c>
      <c r="AX422" s="13" t="s">
        <v>72</v>
      </c>
      <c r="AY422" s="235" t="s">
        <v>116</v>
      </c>
    </row>
    <row r="423" s="15" customFormat="1">
      <c r="A423" s="15"/>
      <c r="B423" s="247"/>
      <c r="C423" s="248"/>
      <c r="D423" s="226" t="s">
        <v>127</v>
      </c>
      <c r="E423" s="249" t="s">
        <v>19</v>
      </c>
      <c r="F423" s="250" t="s">
        <v>192</v>
      </c>
      <c r="G423" s="248"/>
      <c r="H423" s="251">
        <v>55.067999999999998</v>
      </c>
      <c r="I423" s="252"/>
      <c r="J423" s="248"/>
      <c r="K423" s="248"/>
      <c r="L423" s="253"/>
      <c r="M423" s="254"/>
      <c r="N423" s="255"/>
      <c r="O423" s="255"/>
      <c r="P423" s="255"/>
      <c r="Q423" s="255"/>
      <c r="R423" s="255"/>
      <c r="S423" s="255"/>
      <c r="T423" s="256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57" t="s">
        <v>127</v>
      </c>
      <c r="AU423" s="257" t="s">
        <v>82</v>
      </c>
      <c r="AV423" s="15" t="s">
        <v>123</v>
      </c>
      <c r="AW423" s="15" t="s">
        <v>33</v>
      </c>
      <c r="AX423" s="15" t="s">
        <v>80</v>
      </c>
      <c r="AY423" s="257" t="s">
        <v>116</v>
      </c>
    </row>
    <row r="424" s="13" customFormat="1">
      <c r="A424" s="13"/>
      <c r="B424" s="224"/>
      <c r="C424" s="225"/>
      <c r="D424" s="226" t="s">
        <v>127</v>
      </c>
      <c r="E424" s="225"/>
      <c r="F424" s="228" t="s">
        <v>628</v>
      </c>
      <c r="G424" s="225"/>
      <c r="H424" s="229">
        <v>440.54399999999998</v>
      </c>
      <c r="I424" s="230"/>
      <c r="J424" s="225"/>
      <c r="K424" s="225"/>
      <c r="L424" s="231"/>
      <c r="M424" s="232"/>
      <c r="N424" s="233"/>
      <c r="O424" s="233"/>
      <c r="P424" s="233"/>
      <c r="Q424" s="233"/>
      <c r="R424" s="233"/>
      <c r="S424" s="233"/>
      <c r="T424" s="23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5" t="s">
        <v>127</v>
      </c>
      <c r="AU424" s="235" t="s">
        <v>82</v>
      </c>
      <c r="AV424" s="13" t="s">
        <v>82</v>
      </c>
      <c r="AW424" s="13" t="s">
        <v>4</v>
      </c>
      <c r="AX424" s="13" t="s">
        <v>80</v>
      </c>
      <c r="AY424" s="235" t="s">
        <v>116</v>
      </c>
    </row>
    <row r="425" s="2" customFormat="1" ht="24.15" customHeight="1">
      <c r="A425" s="40"/>
      <c r="B425" s="41"/>
      <c r="C425" s="206" t="s">
        <v>629</v>
      </c>
      <c r="D425" s="206" t="s">
        <v>118</v>
      </c>
      <c r="E425" s="207" t="s">
        <v>630</v>
      </c>
      <c r="F425" s="208" t="s">
        <v>631</v>
      </c>
      <c r="G425" s="209" t="s">
        <v>284</v>
      </c>
      <c r="H425" s="210">
        <v>28.399999999999999</v>
      </c>
      <c r="I425" s="211"/>
      <c r="J425" s="212">
        <f>ROUND(I425*H425,2)</f>
        <v>0</v>
      </c>
      <c r="K425" s="208" t="s">
        <v>19</v>
      </c>
      <c r="L425" s="46"/>
      <c r="M425" s="213" t="s">
        <v>19</v>
      </c>
      <c r="N425" s="214" t="s">
        <v>43</v>
      </c>
      <c r="O425" s="86"/>
      <c r="P425" s="215">
        <f>O425*H425</f>
        <v>0</v>
      </c>
      <c r="Q425" s="215">
        <v>0</v>
      </c>
      <c r="R425" s="215">
        <f>Q425*H425</f>
        <v>0</v>
      </c>
      <c r="S425" s="215">
        <v>0</v>
      </c>
      <c r="T425" s="216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17" t="s">
        <v>123</v>
      </c>
      <c r="AT425" s="217" t="s">
        <v>118</v>
      </c>
      <c r="AU425" s="217" t="s">
        <v>82</v>
      </c>
      <c r="AY425" s="19" t="s">
        <v>116</v>
      </c>
      <c r="BE425" s="218">
        <f>IF(N425="základní",J425,0)</f>
        <v>0</v>
      </c>
      <c r="BF425" s="218">
        <f>IF(N425="snížená",J425,0)</f>
        <v>0</v>
      </c>
      <c r="BG425" s="218">
        <f>IF(N425="zákl. přenesená",J425,0)</f>
        <v>0</v>
      </c>
      <c r="BH425" s="218">
        <f>IF(N425="sníž. přenesená",J425,0)</f>
        <v>0</v>
      </c>
      <c r="BI425" s="218">
        <f>IF(N425="nulová",J425,0)</f>
        <v>0</v>
      </c>
      <c r="BJ425" s="19" t="s">
        <v>80</v>
      </c>
      <c r="BK425" s="218">
        <f>ROUND(I425*H425,2)</f>
        <v>0</v>
      </c>
      <c r="BL425" s="19" t="s">
        <v>123</v>
      </c>
      <c r="BM425" s="217" t="s">
        <v>632</v>
      </c>
    </row>
    <row r="426" s="13" customFormat="1">
      <c r="A426" s="13"/>
      <c r="B426" s="224"/>
      <c r="C426" s="225"/>
      <c r="D426" s="226" t="s">
        <v>127</v>
      </c>
      <c r="E426" s="227" t="s">
        <v>19</v>
      </c>
      <c r="F426" s="228" t="s">
        <v>618</v>
      </c>
      <c r="G426" s="225"/>
      <c r="H426" s="229">
        <v>28.399999999999999</v>
      </c>
      <c r="I426" s="230"/>
      <c r="J426" s="225"/>
      <c r="K426" s="225"/>
      <c r="L426" s="231"/>
      <c r="M426" s="232"/>
      <c r="N426" s="233"/>
      <c r="O426" s="233"/>
      <c r="P426" s="233"/>
      <c r="Q426" s="233"/>
      <c r="R426" s="233"/>
      <c r="S426" s="233"/>
      <c r="T426" s="234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5" t="s">
        <v>127</v>
      </c>
      <c r="AU426" s="235" t="s">
        <v>82</v>
      </c>
      <c r="AV426" s="13" t="s">
        <v>82</v>
      </c>
      <c r="AW426" s="13" t="s">
        <v>33</v>
      </c>
      <c r="AX426" s="13" t="s">
        <v>80</v>
      </c>
      <c r="AY426" s="235" t="s">
        <v>116</v>
      </c>
    </row>
    <row r="427" s="2" customFormat="1" ht="24.15" customHeight="1">
      <c r="A427" s="40"/>
      <c r="B427" s="41"/>
      <c r="C427" s="206" t="s">
        <v>633</v>
      </c>
      <c r="D427" s="206" t="s">
        <v>118</v>
      </c>
      <c r="E427" s="207" t="s">
        <v>634</v>
      </c>
      <c r="F427" s="208" t="s">
        <v>635</v>
      </c>
      <c r="G427" s="209" t="s">
        <v>284</v>
      </c>
      <c r="H427" s="210">
        <v>26.562999999999999</v>
      </c>
      <c r="I427" s="211"/>
      <c r="J427" s="212">
        <f>ROUND(I427*H427,2)</f>
        <v>0</v>
      </c>
      <c r="K427" s="208" t="s">
        <v>19</v>
      </c>
      <c r="L427" s="46"/>
      <c r="M427" s="213" t="s">
        <v>19</v>
      </c>
      <c r="N427" s="214" t="s">
        <v>43</v>
      </c>
      <c r="O427" s="86"/>
      <c r="P427" s="215">
        <f>O427*H427</f>
        <v>0</v>
      </c>
      <c r="Q427" s="215">
        <v>0</v>
      </c>
      <c r="R427" s="215">
        <f>Q427*H427</f>
        <v>0</v>
      </c>
      <c r="S427" s="215">
        <v>0</v>
      </c>
      <c r="T427" s="216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7" t="s">
        <v>123</v>
      </c>
      <c r="AT427" s="217" t="s">
        <v>118</v>
      </c>
      <c r="AU427" s="217" t="s">
        <v>82</v>
      </c>
      <c r="AY427" s="19" t="s">
        <v>116</v>
      </c>
      <c r="BE427" s="218">
        <f>IF(N427="základní",J427,0)</f>
        <v>0</v>
      </c>
      <c r="BF427" s="218">
        <f>IF(N427="snížená",J427,0)</f>
        <v>0</v>
      </c>
      <c r="BG427" s="218">
        <f>IF(N427="zákl. přenesená",J427,0)</f>
        <v>0</v>
      </c>
      <c r="BH427" s="218">
        <f>IF(N427="sníž. přenesená",J427,0)</f>
        <v>0</v>
      </c>
      <c r="BI427" s="218">
        <f>IF(N427="nulová",J427,0)</f>
        <v>0</v>
      </c>
      <c r="BJ427" s="19" t="s">
        <v>80</v>
      </c>
      <c r="BK427" s="218">
        <f>ROUND(I427*H427,2)</f>
        <v>0</v>
      </c>
      <c r="BL427" s="19" t="s">
        <v>123</v>
      </c>
      <c r="BM427" s="217" t="s">
        <v>636</v>
      </c>
    </row>
    <row r="428" s="13" customFormat="1">
      <c r="A428" s="13"/>
      <c r="B428" s="224"/>
      <c r="C428" s="225"/>
      <c r="D428" s="226" t="s">
        <v>127</v>
      </c>
      <c r="E428" s="227" t="s">
        <v>19</v>
      </c>
      <c r="F428" s="228" t="s">
        <v>620</v>
      </c>
      <c r="G428" s="225"/>
      <c r="H428" s="229">
        <v>13.632999999999999</v>
      </c>
      <c r="I428" s="230"/>
      <c r="J428" s="225"/>
      <c r="K428" s="225"/>
      <c r="L428" s="231"/>
      <c r="M428" s="232"/>
      <c r="N428" s="233"/>
      <c r="O428" s="233"/>
      <c r="P428" s="233"/>
      <c r="Q428" s="233"/>
      <c r="R428" s="233"/>
      <c r="S428" s="233"/>
      <c r="T428" s="23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5" t="s">
        <v>127</v>
      </c>
      <c r="AU428" s="235" t="s">
        <v>82</v>
      </c>
      <c r="AV428" s="13" t="s">
        <v>82</v>
      </c>
      <c r="AW428" s="13" t="s">
        <v>33</v>
      </c>
      <c r="AX428" s="13" t="s">
        <v>72</v>
      </c>
      <c r="AY428" s="235" t="s">
        <v>116</v>
      </c>
    </row>
    <row r="429" s="13" customFormat="1">
      <c r="A429" s="13"/>
      <c r="B429" s="224"/>
      <c r="C429" s="225"/>
      <c r="D429" s="226" t="s">
        <v>127</v>
      </c>
      <c r="E429" s="227" t="s">
        <v>19</v>
      </c>
      <c r="F429" s="228" t="s">
        <v>621</v>
      </c>
      <c r="G429" s="225"/>
      <c r="H429" s="229">
        <v>3.7949999999999999</v>
      </c>
      <c r="I429" s="230"/>
      <c r="J429" s="225"/>
      <c r="K429" s="225"/>
      <c r="L429" s="231"/>
      <c r="M429" s="232"/>
      <c r="N429" s="233"/>
      <c r="O429" s="233"/>
      <c r="P429" s="233"/>
      <c r="Q429" s="233"/>
      <c r="R429" s="233"/>
      <c r="S429" s="233"/>
      <c r="T429" s="23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5" t="s">
        <v>127</v>
      </c>
      <c r="AU429" s="235" t="s">
        <v>82</v>
      </c>
      <c r="AV429" s="13" t="s">
        <v>82</v>
      </c>
      <c r="AW429" s="13" t="s">
        <v>33</v>
      </c>
      <c r="AX429" s="13" t="s">
        <v>72</v>
      </c>
      <c r="AY429" s="235" t="s">
        <v>116</v>
      </c>
    </row>
    <row r="430" s="13" customFormat="1">
      <c r="A430" s="13"/>
      <c r="B430" s="224"/>
      <c r="C430" s="225"/>
      <c r="D430" s="226" t="s">
        <v>127</v>
      </c>
      <c r="E430" s="227" t="s">
        <v>19</v>
      </c>
      <c r="F430" s="228" t="s">
        <v>637</v>
      </c>
      <c r="G430" s="225"/>
      <c r="H430" s="229">
        <v>9.1349999999999998</v>
      </c>
      <c r="I430" s="230"/>
      <c r="J430" s="225"/>
      <c r="K430" s="225"/>
      <c r="L430" s="231"/>
      <c r="M430" s="232"/>
      <c r="N430" s="233"/>
      <c r="O430" s="233"/>
      <c r="P430" s="233"/>
      <c r="Q430" s="233"/>
      <c r="R430" s="233"/>
      <c r="S430" s="233"/>
      <c r="T430" s="23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5" t="s">
        <v>127</v>
      </c>
      <c r="AU430" s="235" t="s">
        <v>82</v>
      </c>
      <c r="AV430" s="13" t="s">
        <v>82</v>
      </c>
      <c r="AW430" s="13" t="s">
        <v>33</v>
      </c>
      <c r="AX430" s="13" t="s">
        <v>72</v>
      </c>
      <c r="AY430" s="235" t="s">
        <v>116</v>
      </c>
    </row>
    <row r="431" s="15" customFormat="1">
      <c r="A431" s="15"/>
      <c r="B431" s="247"/>
      <c r="C431" s="248"/>
      <c r="D431" s="226" t="s">
        <v>127</v>
      </c>
      <c r="E431" s="249" t="s">
        <v>19</v>
      </c>
      <c r="F431" s="250" t="s">
        <v>192</v>
      </c>
      <c r="G431" s="248"/>
      <c r="H431" s="251">
        <v>26.562999999999999</v>
      </c>
      <c r="I431" s="252"/>
      <c r="J431" s="248"/>
      <c r="K431" s="248"/>
      <c r="L431" s="253"/>
      <c r="M431" s="254"/>
      <c r="N431" s="255"/>
      <c r="O431" s="255"/>
      <c r="P431" s="255"/>
      <c r="Q431" s="255"/>
      <c r="R431" s="255"/>
      <c r="S431" s="255"/>
      <c r="T431" s="256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57" t="s">
        <v>127</v>
      </c>
      <c r="AU431" s="257" t="s">
        <v>82</v>
      </c>
      <c r="AV431" s="15" t="s">
        <v>123</v>
      </c>
      <c r="AW431" s="15" t="s">
        <v>33</v>
      </c>
      <c r="AX431" s="15" t="s">
        <v>80</v>
      </c>
      <c r="AY431" s="257" t="s">
        <v>116</v>
      </c>
    </row>
    <row r="432" s="2" customFormat="1" ht="24.15" customHeight="1">
      <c r="A432" s="40"/>
      <c r="B432" s="41"/>
      <c r="C432" s="206" t="s">
        <v>638</v>
      </c>
      <c r="D432" s="206" t="s">
        <v>118</v>
      </c>
      <c r="E432" s="207" t="s">
        <v>639</v>
      </c>
      <c r="F432" s="208" t="s">
        <v>289</v>
      </c>
      <c r="G432" s="209" t="s">
        <v>284</v>
      </c>
      <c r="H432" s="210">
        <v>24.07</v>
      </c>
      <c r="I432" s="211"/>
      <c r="J432" s="212">
        <f>ROUND(I432*H432,2)</f>
        <v>0</v>
      </c>
      <c r="K432" s="208" t="s">
        <v>19</v>
      </c>
      <c r="L432" s="46"/>
      <c r="M432" s="213" t="s">
        <v>19</v>
      </c>
      <c r="N432" s="214" t="s">
        <v>43</v>
      </c>
      <c r="O432" s="86"/>
      <c r="P432" s="215">
        <f>O432*H432</f>
        <v>0</v>
      </c>
      <c r="Q432" s="215">
        <v>0</v>
      </c>
      <c r="R432" s="215">
        <f>Q432*H432</f>
        <v>0</v>
      </c>
      <c r="S432" s="215">
        <v>0</v>
      </c>
      <c r="T432" s="216">
        <f>S432*H432</f>
        <v>0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17" t="s">
        <v>123</v>
      </c>
      <c r="AT432" s="217" t="s">
        <v>118</v>
      </c>
      <c r="AU432" s="217" t="s">
        <v>82</v>
      </c>
      <c r="AY432" s="19" t="s">
        <v>116</v>
      </c>
      <c r="BE432" s="218">
        <f>IF(N432="základní",J432,0)</f>
        <v>0</v>
      </c>
      <c r="BF432" s="218">
        <f>IF(N432="snížená",J432,0)</f>
        <v>0</v>
      </c>
      <c r="BG432" s="218">
        <f>IF(N432="zákl. přenesená",J432,0)</f>
        <v>0</v>
      </c>
      <c r="BH432" s="218">
        <f>IF(N432="sníž. přenesená",J432,0)</f>
        <v>0</v>
      </c>
      <c r="BI432" s="218">
        <f>IF(N432="nulová",J432,0)</f>
        <v>0</v>
      </c>
      <c r="BJ432" s="19" t="s">
        <v>80</v>
      </c>
      <c r="BK432" s="218">
        <f>ROUND(I432*H432,2)</f>
        <v>0</v>
      </c>
      <c r="BL432" s="19" t="s">
        <v>123</v>
      </c>
      <c r="BM432" s="217" t="s">
        <v>640</v>
      </c>
    </row>
    <row r="433" s="13" customFormat="1">
      <c r="A433" s="13"/>
      <c r="B433" s="224"/>
      <c r="C433" s="225"/>
      <c r="D433" s="226" t="s">
        <v>127</v>
      </c>
      <c r="E433" s="227" t="s">
        <v>19</v>
      </c>
      <c r="F433" s="228" t="s">
        <v>606</v>
      </c>
      <c r="G433" s="225"/>
      <c r="H433" s="229">
        <v>24.07</v>
      </c>
      <c r="I433" s="230"/>
      <c r="J433" s="225"/>
      <c r="K433" s="225"/>
      <c r="L433" s="231"/>
      <c r="M433" s="232"/>
      <c r="N433" s="233"/>
      <c r="O433" s="233"/>
      <c r="P433" s="233"/>
      <c r="Q433" s="233"/>
      <c r="R433" s="233"/>
      <c r="S433" s="233"/>
      <c r="T433" s="23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5" t="s">
        <v>127</v>
      </c>
      <c r="AU433" s="235" t="s">
        <v>82</v>
      </c>
      <c r="AV433" s="13" t="s">
        <v>82</v>
      </c>
      <c r="AW433" s="13" t="s">
        <v>33</v>
      </c>
      <c r="AX433" s="13" t="s">
        <v>80</v>
      </c>
      <c r="AY433" s="235" t="s">
        <v>116</v>
      </c>
    </row>
    <row r="434" s="12" customFormat="1" ht="25.92" customHeight="1">
      <c r="A434" s="12"/>
      <c r="B434" s="190"/>
      <c r="C434" s="191"/>
      <c r="D434" s="192" t="s">
        <v>71</v>
      </c>
      <c r="E434" s="193" t="s">
        <v>641</v>
      </c>
      <c r="F434" s="193" t="s">
        <v>642</v>
      </c>
      <c r="G434" s="191"/>
      <c r="H434" s="191"/>
      <c r="I434" s="194"/>
      <c r="J434" s="195">
        <f>BK434</f>
        <v>0</v>
      </c>
      <c r="K434" s="191"/>
      <c r="L434" s="196"/>
      <c r="M434" s="197"/>
      <c r="N434" s="198"/>
      <c r="O434" s="198"/>
      <c r="P434" s="199">
        <f>P435</f>
        <v>0</v>
      </c>
      <c r="Q434" s="198"/>
      <c r="R434" s="199">
        <f>R435</f>
        <v>0.11959226999999999</v>
      </c>
      <c r="S434" s="198"/>
      <c r="T434" s="200">
        <f>T435</f>
        <v>0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201" t="s">
        <v>82</v>
      </c>
      <c r="AT434" s="202" t="s">
        <v>71</v>
      </c>
      <c r="AU434" s="202" t="s">
        <v>72</v>
      </c>
      <c r="AY434" s="201" t="s">
        <v>116</v>
      </c>
      <c r="BK434" s="203">
        <f>BK435</f>
        <v>0</v>
      </c>
    </row>
    <row r="435" s="12" customFormat="1" ht="22.8" customHeight="1">
      <c r="A435" s="12"/>
      <c r="B435" s="190"/>
      <c r="C435" s="191"/>
      <c r="D435" s="192" t="s">
        <v>71</v>
      </c>
      <c r="E435" s="204" t="s">
        <v>643</v>
      </c>
      <c r="F435" s="204" t="s">
        <v>644</v>
      </c>
      <c r="G435" s="191"/>
      <c r="H435" s="191"/>
      <c r="I435" s="194"/>
      <c r="J435" s="205">
        <f>BK435</f>
        <v>0</v>
      </c>
      <c r="K435" s="191"/>
      <c r="L435" s="196"/>
      <c r="M435" s="197"/>
      <c r="N435" s="198"/>
      <c r="O435" s="198"/>
      <c r="P435" s="199">
        <f>SUM(P436:P443)</f>
        <v>0</v>
      </c>
      <c r="Q435" s="198"/>
      <c r="R435" s="199">
        <f>SUM(R436:R443)</f>
        <v>0.11959226999999999</v>
      </c>
      <c r="S435" s="198"/>
      <c r="T435" s="200">
        <f>SUM(T436:T443)</f>
        <v>0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201" t="s">
        <v>82</v>
      </c>
      <c r="AT435" s="202" t="s">
        <v>71</v>
      </c>
      <c r="AU435" s="202" t="s">
        <v>80</v>
      </c>
      <c r="AY435" s="201" t="s">
        <v>116</v>
      </c>
      <c r="BK435" s="203">
        <f>SUM(BK436:BK443)</f>
        <v>0</v>
      </c>
    </row>
    <row r="436" s="2" customFormat="1" ht="21.75" customHeight="1">
      <c r="A436" s="40"/>
      <c r="B436" s="41"/>
      <c r="C436" s="206" t="s">
        <v>645</v>
      </c>
      <c r="D436" s="206" t="s">
        <v>118</v>
      </c>
      <c r="E436" s="207" t="s">
        <v>646</v>
      </c>
      <c r="F436" s="208" t="s">
        <v>647</v>
      </c>
      <c r="G436" s="209" t="s">
        <v>121</v>
      </c>
      <c r="H436" s="210">
        <v>59.850000000000001</v>
      </c>
      <c r="I436" s="211"/>
      <c r="J436" s="212">
        <f>ROUND(I436*H436,2)</f>
        <v>0</v>
      </c>
      <c r="K436" s="208" t="s">
        <v>122</v>
      </c>
      <c r="L436" s="46"/>
      <c r="M436" s="213" t="s">
        <v>19</v>
      </c>
      <c r="N436" s="214" t="s">
        <v>43</v>
      </c>
      <c r="O436" s="86"/>
      <c r="P436" s="215">
        <f>O436*H436</f>
        <v>0</v>
      </c>
      <c r="Q436" s="215">
        <v>5.0000000000000002E-05</v>
      </c>
      <c r="R436" s="215">
        <f>Q436*H436</f>
        <v>0.0029925000000000004</v>
      </c>
      <c r="S436" s="215">
        <v>0</v>
      </c>
      <c r="T436" s="216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17" t="s">
        <v>224</v>
      </c>
      <c r="AT436" s="217" t="s">
        <v>118</v>
      </c>
      <c r="AU436" s="217" t="s">
        <v>82</v>
      </c>
      <c r="AY436" s="19" t="s">
        <v>116</v>
      </c>
      <c r="BE436" s="218">
        <f>IF(N436="základní",J436,0)</f>
        <v>0</v>
      </c>
      <c r="BF436" s="218">
        <f>IF(N436="snížená",J436,0)</f>
        <v>0</v>
      </c>
      <c r="BG436" s="218">
        <f>IF(N436="zákl. přenesená",J436,0)</f>
        <v>0</v>
      </c>
      <c r="BH436" s="218">
        <f>IF(N436="sníž. přenesená",J436,0)</f>
        <v>0</v>
      </c>
      <c r="BI436" s="218">
        <f>IF(N436="nulová",J436,0)</f>
        <v>0</v>
      </c>
      <c r="BJ436" s="19" t="s">
        <v>80</v>
      </c>
      <c r="BK436" s="218">
        <f>ROUND(I436*H436,2)</f>
        <v>0</v>
      </c>
      <c r="BL436" s="19" t="s">
        <v>224</v>
      </c>
      <c r="BM436" s="217" t="s">
        <v>648</v>
      </c>
    </row>
    <row r="437" s="2" customFormat="1">
      <c r="A437" s="40"/>
      <c r="B437" s="41"/>
      <c r="C437" s="42"/>
      <c r="D437" s="219" t="s">
        <v>125</v>
      </c>
      <c r="E437" s="42"/>
      <c r="F437" s="220" t="s">
        <v>649</v>
      </c>
      <c r="G437" s="42"/>
      <c r="H437" s="42"/>
      <c r="I437" s="221"/>
      <c r="J437" s="42"/>
      <c r="K437" s="42"/>
      <c r="L437" s="46"/>
      <c r="M437" s="222"/>
      <c r="N437" s="223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19" t="s">
        <v>125</v>
      </c>
      <c r="AU437" s="19" t="s">
        <v>82</v>
      </c>
    </row>
    <row r="438" s="2" customFormat="1">
      <c r="A438" s="40"/>
      <c r="B438" s="41"/>
      <c r="C438" s="42"/>
      <c r="D438" s="226" t="s">
        <v>171</v>
      </c>
      <c r="E438" s="42"/>
      <c r="F438" s="246" t="s">
        <v>650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171</v>
      </c>
      <c r="AU438" s="19" t="s">
        <v>82</v>
      </c>
    </row>
    <row r="439" s="14" customFormat="1">
      <c r="A439" s="14"/>
      <c r="B439" s="236"/>
      <c r="C439" s="237"/>
      <c r="D439" s="226" t="s">
        <v>127</v>
      </c>
      <c r="E439" s="238" t="s">
        <v>19</v>
      </c>
      <c r="F439" s="239" t="s">
        <v>306</v>
      </c>
      <c r="G439" s="237"/>
      <c r="H439" s="238" t="s">
        <v>19</v>
      </c>
      <c r="I439" s="240"/>
      <c r="J439" s="237"/>
      <c r="K439" s="237"/>
      <c r="L439" s="241"/>
      <c r="M439" s="242"/>
      <c r="N439" s="243"/>
      <c r="O439" s="243"/>
      <c r="P439" s="243"/>
      <c r="Q439" s="243"/>
      <c r="R439" s="243"/>
      <c r="S439" s="243"/>
      <c r="T439" s="24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5" t="s">
        <v>127</v>
      </c>
      <c r="AU439" s="245" t="s">
        <v>82</v>
      </c>
      <c r="AV439" s="14" t="s">
        <v>80</v>
      </c>
      <c r="AW439" s="14" t="s">
        <v>33</v>
      </c>
      <c r="AX439" s="14" t="s">
        <v>72</v>
      </c>
      <c r="AY439" s="245" t="s">
        <v>116</v>
      </c>
    </row>
    <row r="440" s="13" customFormat="1">
      <c r="A440" s="13"/>
      <c r="B440" s="224"/>
      <c r="C440" s="225"/>
      <c r="D440" s="226" t="s">
        <v>127</v>
      </c>
      <c r="E440" s="227" t="s">
        <v>19</v>
      </c>
      <c r="F440" s="228" t="s">
        <v>651</v>
      </c>
      <c r="G440" s="225"/>
      <c r="H440" s="229">
        <v>59.850000000000001</v>
      </c>
      <c r="I440" s="230"/>
      <c r="J440" s="225"/>
      <c r="K440" s="225"/>
      <c r="L440" s="231"/>
      <c r="M440" s="232"/>
      <c r="N440" s="233"/>
      <c r="O440" s="233"/>
      <c r="P440" s="233"/>
      <c r="Q440" s="233"/>
      <c r="R440" s="233"/>
      <c r="S440" s="233"/>
      <c r="T440" s="23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5" t="s">
        <v>127</v>
      </c>
      <c r="AU440" s="235" t="s">
        <v>82</v>
      </c>
      <c r="AV440" s="13" t="s">
        <v>82</v>
      </c>
      <c r="AW440" s="13" t="s">
        <v>33</v>
      </c>
      <c r="AX440" s="13" t="s">
        <v>80</v>
      </c>
      <c r="AY440" s="235" t="s">
        <v>116</v>
      </c>
    </row>
    <row r="441" s="2" customFormat="1" ht="16.5" customHeight="1">
      <c r="A441" s="40"/>
      <c r="B441" s="41"/>
      <c r="C441" s="258" t="s">
        <v>652</v>
      </c>
      <c r="D441" s="258" t="s">
        <v>244</v>
      </c>
      <c r="E441" s="259" t="s">
        <v>653</v>
      </c>
      <c r="F441" s="260" t="s">
        <v>654</v>
      </c>
      <c r="G441" s="261" t="s">
        <v>121</v>
      </c>
      <c r="H441" s="262">
        <v>61.046999999999997</v>
      </c>
      <c r="I441" s="263"/>
      <c r="J441" s="264">
        <f>ROUND(I441*H441,2)</f>
        <v>0</v>
      </c>
      <c r="K441" s="260" t="s">
        <v>122</v>
      </c>
      <c r="L441" s="265"/>
      <c r="M441" s="266" t="s">
        <v>19</v>
      </c>
      <c r="N441" s="267" t="s">
        <v>43</v>
      </c>
      <c r="O441" s="86"/>
      <c r="P441" s="215">
        <f>O441*H441</f>
        <v>0</v>
      </c>
      <c r="Q441" s="215">
        <v>0.00191</v>
      </c>
      <c r="R441" s="215">
        <f>Q441*H441</f>
        <v>0.11659976999999999</v>
      </c>
      <c r="S441" s="215">
        <v>0</v>
      </c>
      <c r="T441" s="216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7" t="s">
        <v>166</v>
      </c>
      <c r="AT441" s="217" t="s">
        <v>244</v>
      </c>
      <c r="AU441" s="217" t="s">
        <v>82</v>
      </c>
      <c r="AY441" s="19" t="s">
        <v>116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9" t="s">
        <v>80</v>
      </c>
      <c r="BK441" s="218">
        <f>ROUND(I441*H441,2)</f>
        <v>0</v>
      </c>
      <c r="BL441" s="19" t="s">
        <v>123</v>
      </c>
      <c r="BM441" s="217" t="s">
        <v>655</v>
      </c>
    </row>
    <row r="442" s="13" customFormat="1">
      <c r="A442" s="13"/>
      <c r="B442" s="224"/>
      <c r="C442" s="225"/>
      <c r="D442" s="226" t="s">
        <v>127</v>
      </c>
      <c r="E442" s="227" t="s">
        <v>19</v>
      </c>
      <c r="F442" s="228" t="s">
        <v>656</v>
      </c>
      <c r="G442" s="225"/>
      <c r="H442" s="229">
        <v>59.850000000000001</v>
      </c>
      <c r="I442" s="230"/>
      <c r="J442" s="225"/>
      <c r="K442" s="225"/>
      <c r="L442" s="231"/>
      <c r="M442" s="232"/>
      <c r="N442" s="233"/>
      <c r="O442" s="233"/>
      <c r="P442" s="233"/>
      <c r="Q442" s="233"/>
      <c r="R442" s="233"/>
      <c r="S442" s="233"/>
      <c r="T442" s="23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5" t="s">
        <v>127</v>
      </c>
      <c r="AU442" s="235" t="s">
        <v>82</v>
      </c>
      <c r="AV442" s="13" t="s">
        <v>82</v>
      </c>
      <c r="AW442" s="13" t="s">
        <v>33</v>
      </c>
      <c r="AX442" s="13" t="s">
        <v>80</v>
      </c>
      <c r="AY442" s="235" t="s">
        <v>116</v>
      </c>
    </row>
    <row r="443" s="13" customFormat="1">
      <c r="A443" s="13"/>
      <c r="B443" s="224"/>
      <c r="C443" s="225"/>
      <c r="D443" s="226" t="s">
        <v>127</v>
      </c>
      <c r="E443" s="225"/>
      <c r="F443" s="228" t="s">
        <v>657</v>
      </c>
      <c r="G443" s="225"/>
      <c r="H443" s="229">
        <v>61.046999999999997</v>
      </c>
      <c r="I443" s="230"/>
      <c r="J443" s="225"/>
      <c r="K443" s="225"/>
      <c r="L443" s="231"/>
      <c r="M443" s="268"/>
      <c r="N443" s="269"/>
      <c r="O443" s="269"/>
      <c r="P443" s="269"/>
      <c r="Q443" s="269"/>
      <c r="R443" s="269"/>
      <c r="S443" s="269"/>
      <c r="T443" s="270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5" t="s">
        <v>127</v>
      </c>
      <c r="AU443" s="235" t="s">
        <v>82</v>
      </c>
      <c r="AV443" s="13" t="s">
        <v>82</v>
      </c>
      <c r="AW443" s="13" t="s">
        <v>4</v>
      </c>
      <c r="AX443" s="13" t="s">
        <v>80</v>
      </c>
      <c r="AY443" s="235" t="s">
        <v>116</v>
      </c>
    </row>
    <row r="444" s="2" customFormat="1" ht="6.96" customHeight="1">
      <c r="A444" s="40"/>
      <c r="B444" s="61"/>
      <c r="C444" s="62"/>
      <c r="D444" s="62"/>
      <c r="E444" s="62"/>
      <c r="F444" s="62"/>
      <c r="G444" s="62"/>
      <c r="H444" s="62"/>
      <c r="I444" s="62"/>
      <c r="J444" s="62"/>
      <c r="K444" s="62"/>
      <c r="L444" s="46"/>
      <c r="M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</row>
  </sheetData>
  <sheetProtection sheet="1" autoFilter="0" formatColumns="0" formatRows="0" objects="1" scenarios="1" spinCount="100000" saltValue="Hi3b2r8VNVRAVuoa9Z09o6jnJtj1kjNwdsgLkzXRhrCRS6OVDAVjP2rZ0L0Hndx8VJdBfMecwKtTU16NQu9Icg==" hashValue="BFUebph+3zKROsTE2T2EOjufuv4dpKTcMPorUPwSLrVTpUQ6yq/UwUE5uNzcag0NqvZsqNjaxK44uTbYDKBLww==" algorithmName="SHA-512" password="CC35"/>
  <autoFilter ref="C86:K443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1/111251101"/>
    <hyperlink ref="F94" r:id="rId2" display="https://podminky.urs.cz/item/CS_URS_2025_01/112155311"/>
    <hyperlink ref="F96" r:id="rId3" display="https://podminky.urs.cz/item/CS_URS_2025_01/113106144"/>
    <hyperlink ref="F100" r:id="rId4" display="https://podminky.urs.cz/item/CS_URS_2025_01/113107162"/>
    <hyperlink ref="F104" r:id="rId5" display="https://podminky.urs.cz/item/CS_URS_2025_01/113107337"/>
    <hyperlink ref="F108" r:id="rId6" display="https://podminky.urs.cz/item/CS_URS_2025_01/113107342"/>
    <hyperlink ref="F112" r:id="rId7" display="https://podminky.urs.cz/item/CS_URS_2025_01/113202111"/>
    <hyperlink ref="F115" r:id="rId8" display="https://podminky.urs.cz/item/CS_URS_2025_01/121151113"/>
    <hyperlink ref="F120" r:id="rId9" display="https://podminky.urs.cz/item/CS_URS_2025_01/122251101"/>
    <hyperlink ref="F124" r:id="rId10" display="https://podminky.urs.cz/item/CS_URS_2025_01/122251102"/>
    <hyperlink ref="F131" r:id="rId11" display="https://podminky.urs.cz/item/CS_URS_2025_01/122251103"/>
    <hyperlink ref="F135" r:id="rId12" display="https://podminky.urs.cz/item/CS_URS_2025_01/122251104"/>
    <hyperlink ref="F140" r:id="rId13" display="https://podminky.urs.cz/item/CS_URS_2025_01/122251104"/>
    <hyperlink ref="F144" r:id="rId14" display="https://podminky.urs.cz/item/CS_URS_2025_01/131251100"/>
    <hyperlink ref="F148" r:id="rId15" display="https://podminky.urs.cz/item/CS_URS_2025_01/132251101"/>
    <hyperlink ref="F152" r:id="rId16" display="https://podminky.urs.cz/item/CS_URS_2025_01/132251102"/>
    <hyperlink ref="F163" r:id="rId17" display="https://podminky.urs.cz/item/CS_URS_2025_01/155131312"/>
    <hyperlink ref="F168" r:id="rId18" display="https://podminky.urs.cz/item/CS_URS_2025_01/162451106"/>
    <hyperlink ref="F172" r:id="rId19" display="https://podminky.urs.cz/item/CS_URS_2025_01/162751116"/>
    <hyperlink ref="F179" r:id="rId20" display="https://podminky.urs.cz/item/CS_URS_2025_01/162751116"/>
    <hyperlink ref="F183" r:id="rId21" display="https://podminky.urs.cz/item/CS_URS_2025_01/167151101"/>
    <hyperlink ref="F187" r:id="rId22" display="https://podminky.urs.cz/item/CS_URS_2025_01/171152111"/>
    <hyperlink ref="F210" r:id="rId23" display="https://podminky.urs.cz/item/CS_URS_2025_01/171251201"/>
    <hyperlink ref="F214" r:id="rId24" display="https://podminky.urs.cz/item/CS_URS_2025_01/174251101"/>
    <hyperlink ref="F220" r:id="rId25" display="https://podminky.urs.cz/item/CS_URS_2025_01/181411131"/>
    <hyperlink ref="F226" r:id="rId26" display="https://podminky.urs.cz/item/CS_URS_2025_01/181951112"/>
    <hyperlink ref="F232" r:id="rId27" display="https://podminky.urs.cz/item/CS_URS_2025_01/182151111"/>
    <hyperlink ref="F236" r:id="rId28" display="https://podminky.urs.cz/item/CS_URS_2025_01/182351123"/>
    <hyperlink ref="F247" r:id="rId29" display="https://podminky.urs.cz/item/CS_URS_2025_01/275311127"/>
    <hyperlink ref="F251" r:id="rId30" display="https://podminky.urs.cz/item/CS_URS_2025_01/275354111"/>
    <hyperlink ref="F255" r:id="rId31" display="https://podminky.urs.cz/item/CS_URS_2025_01/275354211"/>
    <hyperlink ref="F263" r:id="rId32" display="https://podminky.urs.cz/item/CS_URS_2025_01/564851011"/>
    <hyperlink ref="F267" r:id="rId33" display="https://podminky.urs.cz/item/CS_URS_2025_01/564851111"/>
    <hyperlink ref="F271" r:id="rId34" display="https://podminky.urs.cz/item/CS_URS_2025_01/564861011"/>
    <hyperlink ref="F275" r:id="rId35" display="https://podminky.urs.cz/item/CS_URS_2025_01/564861113"/>
    <hyperlink ref="F279" r:id="rId36" display="https://podminky.urs.cz/item/CS_URS_2025_01/596211111"/>
    <hyperlink ref="F298" r:id="rId37" display="https://podminky.urs.cz/item/CS_URS_2025_01/596211210"/>
    <hyperlink ref="F312" r:id="rId38" display="https://podminky.urs.cz/item/CS_URS_2025_01/596411134"/>
    <hyperlink ref="F316" r:id="rId39" display="https://podminky.urs.cz/item/CS_URS_2025_01/596412113"/>
    <hyperlink ref="F320" r:id="rId40" display="https://podminky.urs.cz/item/CS_URS_2025_01/596412115"/>
    <hyperlink ref="F342" r:id="rId41" display="https://podminky.urs.cz/item/CS_URS_2025_01/911121111"/>
    <hyperlink ref="F350" r:id="rId42" display="https://podminky.urs.cz/item/CS_URS_2025_01/916131213"/>
    <hyperlink ref="F364" r:id="rId43" display="https://podminky.urs.cz/item/CS_URS_2025_01/916133112"/>
    <hyperlink ref="F369" r:id="rId44" display="https://podminky.urs.cz/item/CS_URS_2025_01/916231213"/>
    <hyperlink ref="F376" r:id="rId45" display="https://podminky.urs.cz/item/CS_URS_2025_01/919112213"/>
    <hyperlink ref="F379" r:id="rId46" display="https://podminky.urs.cz/item/CS_URS_2025_01/919122112"/>
    <hyperlink ref="F382" r:id="rId47" display="https://podminky.urs.cz/item/CS_URS_2025_01/953961214"/>
    <hyperlink ref="F386" r:id="rId48" display="https://podminky.urs.cz/item/CS_URS_2025_01/953965131"/>
    <hyperlink ref="F390" r:id="rId49" display="https://podminky.urs.cz/item/CS_URS_2025_01/962042321"/>
    <hyperlink ref="F396" r:id="rId50" display="https://podminky.urs.cz/item/CS_URS_2025_01/966005111"/>
    <hyperlink ref="F403" r:id="rId51" display="https://podminky.urs.cz/item/CS_URS_2025_01/997221551"/>
    <hyperlink ref="F406" r:id="rId52" display="https://podminky.urs.cz/item/CS_URS_2025_01/997221559"/>
    <hyperlink ref="F409" r:id="rId53" display="https://podminky.urs.cz/item/CS_URS_2025_01/997221561"/>
    <hyperlink ref="F417" r:id="rId54" display="https://podminky.urs.cz/item/CS_URS_2025_01/997221569"/>
    <hyperlink ref="F437" r:id="rId55" display="https://podminky.urs.cz/item/CS_URS_2025_01/71149147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Bohušovice nad Ohří - rekonstrukce komunikace Pod Pivovarem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658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4. 2. 2025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37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ROUND((SUM(BE83:BE102)),  2)</f>
        <v>0</v>
      </c>
      <c r="G33" s="40"/>
      <c r="H33" s="40"/>
      <c r="I33" s="150">
        <v>0.20999999999999999</v>
      </c>
      <c r="J33" s="149">
        <f>ROUND(((SUM(BE83:BE102))*I33),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ROUND((SUM(BF83:BF102)),  2)</f>
        <v>0</v>
      </c>
      <c r="G34" s="40"/>
      <c r="H34" s="40"/>
      <c r="I34" s="150">
        <v>0.12</v>
      </c>
      <c r="J34" s="149">
        <f>ROUND(((SUM(BF83:BF102))*I34),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ROUND((SUM(BG83:BG102)),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ROUND((SUM(BH83:BH102)),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ROUND((SUM(BI83:BI102)),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Bohušovice nad Ohří - rekonstrukce komunikace Pod Pivovarem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VON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Bohušovice nad Ohří</v>
      </c>
      <c r="G52" s="42"/>
      <c r="H52" s="42"/>
      <c r="I52" s="34" t="s">
        <v>23</v>
      </c>
      <c r="J52" s="74" t="str">
        <f>IF(J12="","",J12)</f>
        <v>4. 2. 2025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Bohušovice nad Ohří</v>
      </c>
      <c r="G54" s="42"/>
      <c r="H54" s="42"/>
      <c r="I54" s="34" t="s">
        <v>31</v>
      </c>
      <c r="J54" s="38" t="str">
        <f>E21</f>
        <v>AZ Consult spol. s 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Lucie Wojčiková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90</v>
      </c>
      <c r="D57" s="164"/>
      <c r="E57" s="164"/>
      <c r="F57" s="164"/>
      <c r="G57" s="164"/>
      <c r="H57" s="164"/>
      <c r="I57" s="164"/>
      <c r="J57" s="165" t="s">
        <v>91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92</v>
      </c>
    </row>
    <row r="60" s="9" customFormat="1" ht="24.96" customHeight="1">
      <c r="A60" s="9"/>
      <c r="B60" s="167"/>
      <c r="C60" s="168"/>
      <c r="D60" s="169" t="s">
        <v>659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660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661</v>
      </c>
      <c r="E62" s="176"/>
      <c r="F62" s="176"/>
      <c r="G62" s="176"/>
      <c r="H62" s="176"/>
      <c r="I62" s="176"/>
      <c r="J62" s="177">
        <f>J96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662</v>
      </c>
      <c r="E63" s="176"/>
      <c r="F63" s="176"/>
      <c r="G63" s="176"/>
      <c r="H63" s="176"/>
      <c r="I63" s="176"/>
      <c r="J63" s="177">
        <f>J100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101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Bohušovice nad Ohří - rekonstrukce komunikace Pod Pivovarem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87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VON - Vedlejší a ostatní náklady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Bohušovice nad Ohří</v>
      </c>
      <c r="G77" s="42"/>
      <c r="H77" s="42"/>
      <c r="I77" s="34" t="s">
        <v>23</v>
      </c>
      <c r="J77" s="74" t="str">
        <f>IF(J12="","",J12)</f>
        <v>4. 2. 2025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5.65" customHeight="1">
      <c r="A79" s="40"/>
      <c r="B79" s="41"/>
      <c r="C79" s="34" t="s">
        <v>25</v>
      </c>
      <c r="D79" s="42"/>
      <c r="E79" s="42"/>
      <c r="F79" s="29" t="str">
        <f>E15</f>
        <v>Město Bohušovice nad Ohří</v>
      </c>
      <c r="G79" s="42"/>
      <c r="H79" s="42"/>
      <c r="I79" s="34" t="s">
        <v>31</v>
      </c>
      <c r="J79" s="38" t="str">
        <f>E21</f>
        <v>AZ Consult spol. s r.o.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29</v>
      </c>
      <c r="D80" s="42"/>
      <c r="E80" s="42"/>
      <c r="F80" s="29" t="str">
        <f>IF(E18="","",E18)</f>
        <v>Vyplň údaj</v>
      </c>
      <c r="G80" s="42"/>
      <c r="H80" s="42"/>
      <c r="I80" s="34" t="s">
        <v>34</v>
      </c>
      <c r="J80" s="38" t="str">
        <f>E24</f>
        <v>Lucie Wojčiková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102</v>
      </c>
      <c r="D82" s="182" t="s">
        <v>57</v>
      </c>
      <c r="E82" s="182" t="s">
        <v>53</v>
      </c>
      <c r="F82" s="182" t="s">
        <v>54</v>
      </c>
      <c r="G82" s="182" t="s">
        <v>103</v>
      </c>
      <c r="H82" s="182" t="s">
        <v>104</v>
      </c>
      <c r="I82" s="182" t="s">
        <v>105</v>
      </c>
      <c r="J82" s="182" t="s">
        <v>91</v>
      </c>
      <c r="K82" s="183" t="s">
        <v>106</v>
      </c>
      <c r="L82" s="184"/>
      <c r="M82" s="94" t="s">
        <v>19</v>
      </c>
      <c r="N82" s="95" t="s">
        <v>42</v>
      </c>
      <c r="O82" s="95" t="s">
        <v>107</v>
      </c>
      <c r="P82" s="95" t="s">
        <v>108</v>
      </c>
      <c r="Q82" s="95" t="s">
        <v>109</v>
      </c>
      <c r="R82" s="95" t="s">
        <v>110</v>
      </c>
      <c r="S82" s="95" t="s">
        <v>111</v>
      </c>
      <c r="T82" s="96" t="s">
        <v>112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113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71</v>
      </c>
      <c r="AU83" s="19" t="s">
        <v>92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71</v>
      </c>
      <c r="E84" s="193" t="s">
        <v>663</v>
      </c>
      <c r="F84" s="193" t="s">
        <v>664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P85+P96+P100</f>
        <v>0</v>
      </c>
      <c r="Q84" s="198"/>
      <c r="R84" s="199">
        <f>R85+R96+R100</f>
        <v>0</v>
      </c>
      <c r="S84" s="198"/>
      <c r="T84" s="200">
        <f>T85+T96+T100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145</v>
      </c>
      <c r="AT84" s="202" t="s">
        <v>71</v>
      </c>
      <c r="AU84" s="202" t="s">
        <v>72</v>
      </c>
      <c r="AY84" s="201" t="s">
        <v>116</v>
      </c>
      <c r="BK84" s="203">
        <f>BK85+BK96+BK100</f>
        <v>0</v>
      </c>
    </row>
    <row r="85" s="12" customFormat="1" ht="22.8" customHeight="1">
      <c r="A85" s="12"/>
      <c r="B85" s="190"/>
      <c r="C85" s="191"/>
      <c r="D85" s="192" t="s">
        <v>71</v>
      </c>
      <c r="E85" s="204" t="s">
        <v>665</v>
      </c>
      <c r="F85" s="204" t="s">
        <v>666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SUM(P86:P95)</f>
        <v>0</v>
      </c>
      <c r="Q85" s="198"/>
      <c r="R85" s="199">
        <f>SUM(R86:R95)</f>
        <v>0</v>
      </c>
      <c r="S85" s="198"/>
      <c r="T85" s="200">
        <f>SUM(T86:T95)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145</v>
      </c>
      <c r="AT85" s="202" t="s">
        <v>71</v>
      </c>
      <c r="AU85" s="202" t="s">
        <v>80</v>
      </c>
      <c r="AY85" s="201" t="s">
        <v>116</v>
      </c>
      <c r="BK85" s="203">
        <f>SUM(BK86:BK95)</f>
        <v>0</v>
      </c>
    </row>
    <row r="86" s="2" customFormat="1" ht="16.5" customHeight="1">
      <c r="A86" s="40"/>
      <c r="B86" s="41"/>
      <c r="C86" s="206" t="s">
        <v>80</v>
      </c>
      <c r="D86" s="206" t="s">
        <v>118</v>
      </c>
      <c r="E86" s="207" t="s">
        <v>667</v>
      </c>
      <c r="F86" s="208" t="s">
        <v>668</v>
      </c>
      <c r="G86" s="209" t="s">
        <v>592</v>
      </c>
      <c r="H86" s="210">
        <v>6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43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669</v>
      </c>
      <c r="AT86" s="217" t="s">
        <v>118</v>
      </c>
      <c r="AU86" s="217" t="s">
        <v>82</v>
      </c>
      <c r="AY86" s="19" t="s">
        <v>116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80</v>
      </c>
      <c r="BK86" s="218">
        <f>ROUND(I86*H86,2)</f>
        <v>0</v>
      </c>
      <c r="BL86" s="19" t="s">
        <v>669</v>
      </c>
      <c r="BM86" s="217" t="s">
        <v>670</v>
      </c>
    </row>
    <row r="87" s="2" customFormat="1" ht="16.5" customHeight="1">
      <c r="A87" s="40"/>
      <c r="B87" s="41"/>
      <c r="C87" s="206" t="s">
        <v>82</v>
      </c>
      <c r="D87" s="206" t="s">
        <v>118</v>
      </c>
      <c r="E87" s="207" t="s">
        <v>671</v>
      </c>
      <c r="F87" s="208" t="s">
        <v>672</v>
      </c>
      <c r="G87" s="209" t="s">
        <v>592</v>
      </c>
      <c r="H87" s="210">
        <v>1</v>
      </c>
      <c r="I87" s="211"/>
      <c r="J87" s="212">
        <f>ROUND(I87*H87,2)</f>
        <v>0</v>
      </c>
      <c r="K87" s="208" t="s">
        <v>122</v>
      </c>
      <c r="L87" s="46"/>
      <c r="M87" s="213" t="s">
        <v>19</v>
      </c>
      <c r="N87" s="214" t="s">
        <v>43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669</v>
      </c>
      <c r="AT87" s="217" t="s">
        <v>118</v>
      </c>
      <c r="AU87" s="217" t="s">
        <v>82</v>
      </c>
      <c r="AY87" s="19" t="s">
        <v>116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80</v>
      </c>
      <c r="BK87" s="218">
        <f>ROUND(I87*H87,2)</f>
        <v>0</v>
      </c>
      <c r="BL87" s="19" t="s">
        <v>669</v>
      </c>
      <c r="BM87" s="217" t="s">
        <v>673</v>
      </c>
    </row>
    <row r="88" s="2" customFormat="1">
      <c r="A88" s="40"/>
      <c r="B88" s="41"/>
      <c r="C88" s="42"/>
      <c r="D88" s="219" t="s">
        <v>125</v>
      </c>
      <c r="E88" s="42"/>
      <c r="F88" s="220" t="s">
        <v>674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125</v>
      </c>
      <c r="AU88" s="19" t="s">
        <v>82</v>
      </c>
    </row>
    <row r="89" s="2" customFormat="1" ht="16.5" customHeight="1">
      <c r="A89" s="40"/>
      <c r="B89" s="41"/>
      <c r="C89" s="206" t="s">
        <v>133</v>
      </c>
      <c r="D89" s="206" t="s">
        <v>118</v>
      </c>
      <c r="E89" s="207" t="s">
        <v>675</v>
      </c>
      <c r="F89" s="208" t="s">
        <v>676</v>
      </c>
      <c r="G89" s="209" t="s">
        <v>592</v>
      </c>
      <c r="H89" s="210">
        <v>1</v>
      </c>
      <c r="I89" s="211"/>
      <c r="J89" s="212">
        <f>ROUND(I89*H89,2)</f>
        <v>0</v>
      </c>
      <c r="K89" s="208" t="s">
        <v>122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669</v>
      </c>
      <c r="AT89" s="217" t="s">
        <v>118</v>
      </c>
      <c r="AU89" s="217" t="s">
        <v>82</v>
      </c>
      <c r="AY89" s="19" t="s">
        <v>116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669</v>
      </c>
      <c r="BM89" s="217" t="s">
        <v>677</v>
      </c>
    </row>
    <row r="90" s="2" customFormat="1">
      <c r="A90" s="40"/>
      <c r="B90" s="41"/>
      <c r="C90" s="42"/>
      <c r="D90" s="219" t="s">
        <v>125</v>
      </c>
      <c r="E90" s="42"/>
      <c r="F90" s="220" t="s">
        <v>678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125</v>
      </c>
      <c r="AU90" s="19" t="s">
        <v>82</v>
      </c>
    </row>
    <row r="91" s="2" customFormat="1" ht="16.5" customHeight="1">
      <c r="A91" s="40"/>
      <c r="B91" s="41"/>
      <c r="C91" s="206" t="s">
        <v>123</v>
      </c>
      <c r="D91" s="206" t="s">
        <v>118</v>
      </c>
      <c r="E91" s="207" t="s">
        <v>679</v>
      </c>
      <c r="F91" s="208" t="s">
        <v>680</v>
      </c>
      <c r="G91" s="209" t="s">
        <v>592</v>
      </c>
      <c r="H91" s="210">
        <v>1</v>
      </c>
      <c r="I91" s="211"/>
      <c r="J91" s="212">
        <f>ROUND(I91*H91,2)</f>
        <v>0</v>
      </c>
      <c r="K91" s="208" t="s">
        <v>122</v>
      </c>
      <c r="L91" s="46"/>
      <c r="M91" s="213" t="s">
        <v>19</v>
      </c>
      <c r="N91" s="214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669</v>
      </c>
      <c r="AT91" s="217" t="s">
        <v>118</v>
      </c>
      <c r="AU91" s="217" t="s">
        <v>82</v>
      </c>
      <c r="AY91" s="19" t="s">
        <v>116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669</v>
      </c>
      <c r="BM91" s="217" t="s">
        <v>681</v>
      </c>
    </row>
    <row r="92" s="2" customFormat="1">
      <c r="A92" s="40"/>
      <c r="B92" s="41"/>
      <c r="C92" s="42"/>
      <c r="D92" s="219" t="s">
        <v>125</v>
      </c>
      <c r="E92" s="42"/>
      <c r="F92" s="220" t="s">
        <v>682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125</v>
      </c>
      <c r="AU92" s="19" t="s">
        <v>82</v>
      </c>
    </row>
    <row r="93" s="2" customFormat="1" ht="16.5" customHeight="1">
      <c r="A93" s="40"/>
      <c r="B93" s="41"/>
      <c r="C93" s="206" t="s">
        <v>145</v>
      </c>
      <c r="D93" s="206" t="s">
        <v>118</v>
      </c>
      <c r="E93" s="207" t="s">
        <v>683</v>
      </c>
      <c r="F93" s="208" t="s">
        <v>684</v>
      </c>
      <c r="G93" s="209" t="s">
        <v>592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669</v>
      </c>
      <c r="AT93" s="217" t="s">
        <v>118</v>
      </c>
      <c r="AU93" s="217" t="s">
        <v>82</v>
      </c>
      <c r="AY93" s="19" t="s">
        <v>116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669</v>
      </c>
      <c r="BM93" s="217" t="s">
        <v>685</v>
      </c>
    </row>
    <row r="94" s="2" customFormat="1" ht="16.5" customHeight="1">
      <c r="A94" s="40"/>
      <c r="B94" s="41"/>
      <c r="C94" s="206" t="s">
        <v>152</v>
      </c>
      <c r="D94" s="206" t="s">
        <v>118</v>
      </c>
      <c r="E94" s="207" t="s">
        <v>686</v>
      </c>
      <c r="F94" s="208" t="s">
        <v>687</v>
      </c>
      <c r="G94" s="209" t="s">
        <v>592</v>
      </c>
      <c r="H94" s="210">
        <v>1</v>
      </c>
      <c r="I94" s="211"/>
      <c r="J94" s="212">
        <f>ROUND(I94*H94,2)</f>
        <v>0</v>
      </c>
      <c r="K94" s="208" t="s">
        <v>122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669</v>
      </c>
      <c r="AT94" s="217" t="s">
        <v>118</v>
      </c>
      <c r="AU94" s="217" t="s">
        <v>82</v>
      </c>
      <c r="AY94" s="19" t="s">
        <v>116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669</v>
      </c>
      <c r="BM94" s="217" t="s">
        <v>688</v>
      </c>
    </row>
    <row r="95" s="2" customFormat="1">
      <c r="A95" s="40"/>
      <c r="B95" s="41"/>
      <c r="C95" s="42"/>
      <c r="D95" s="219" t="s">
        <v>125</v>
      </c>
      <c r="E95" s="42"/>
      <c r="F95" s="220" t="s">
        <v>689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125</v>
      </c>
      <c r="AU95" s="19" t="s">
        <v>82</v>
      </c>
    </row>
    <row r="96" s="12" customFormat="1" ht="22.8" customHeight="1">
      <c r="A96" s="12"/>
      <c r="B96" s="190"/>
      <c r="C96" s="191"/>
      <c r="D96" s="192" t="s">
        <v>71</v>
      </c>
      <c r="E96" s="204" t="s">
        <v>690</v>
      </c>
      <c r="F96" s="204" t="s">
        <v>691</v>
      </c>
      <c r="G96" s="191"/>
      <c r="H96" s="191"/>
      <c r="I96" s="194"/>
      <c r="J96" s="205">
        <f>BK96</f>
        <v>0</v>
      </c>
      <c r="K96" s="191"/>
      <c r="L96" s="196"/>
      <c r="M96" s="197"/>
      <c r="N96" s="198"/>
      <c r="O96" s="198"/>
      <c r="P96" s="199">
        <f>SUM(P97:P99)</f>
        <v>0</v>
      </c>
      <c r="Q96" s="198"/>
      <c r="R96" s="199">
        <f>SUM(R97:R99)</f>
        <v>0</v>
      </c>
      <c r="S96" s="198"/>
      <c r="T96" s="200">
        <f>SUM(T97:T99)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145</v>
      </c>
      <c r="AT96" s="202" t="s">
        <v>71</v>
      </c>
      <c r="AU96" s="202" t="s">
        <v>80</v>
      </c>
      <c r="AY96" s="201" t="s">
        <v>116</v>
      </c>
      <c r="BK96" s="203">
        <f>SUM(BK97:BK99)</f>
        <v>0</v>
      </c>
    </row>
    <row r="97" s="2" customFormat="1" ht="16.5" customHeight="1">
      <c r="A97" s="40"/>
      <c r="B97" s="41"/>
      <c r="C97" s="206" t="s">
        <v>159</v>
      </c>
      <c r="D97" s="206" t="s">
        <v>118</v>
      </c>
      <c r="E97" s="207" t="s">
        <v>692</v>
      </c>
      <c r="F97" s="208" t="s">
        <v>691</v>
      </c>
      <c r="G97" s="209" t="s">
        <v>592</v>
      </c>
      <c r="H97" s="210">
        <v>1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669</v>
      </c>
      <c r="AT97" s="217" t="s">
        <v>118</v>
      </c>
      <c r="AU97" s="217" t="s">
        <v>82</v>
      </c>
      <c r="AY97" s="19" t="s">
        <v>116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669</v>
      </c>
      <c r="BM97" s="217" t="s">
        <v>693</v>
      </c>
    </row>
    <row r="98" s="2" customFormat="1" ht="16.5" customHeight="1">
      <c r="A98" s="40"/>
      <c r="B98" s="41"/>
      <c r="C98" s="206" t="s">
        <v>166</v>
      </c>
      <c r="D98" s="206" t="s">
        <v>118</v>
      </c>
      <c r="E98" s="207" t="s">
        <v>694</v>
      </c>
      <c r="F98" s="208" t="s">
        <v>695</v>
      </c>
      <c r="G98" s="209" t="s">
        <v>592</v>
      </c>
      <c r="H98" s="210">
        <v>1</v>
      </c>
      <c r="I98" s="211"/>
      <c r="J98" s="212">
        <f>ROUND(I98*H98,2)</f>
        <v>0</v>
      </c>
      <c r="K98" s="208" t="s">
        <v>122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669</v>
      </c>
      <c r="AT98" s="217" t="s">
        <v>118</v>
      </c>
      <c r="AU98" s="217" t="s">
        <v>82</v>
      </c>
      <c r="AY98" s="19" t="s">
        <v>116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669</v>
      </c>
      <c r="BM98" s="217" t="s">
        <v>696</v>
      </c>
    </row>
    <row r="99" s="2" customFormat="1">
      <c r="A99" s="40"/>
      <c r="B99" s="41"/>
      <c r="C99" s="42"/>
      <c r="D99" s="219" t="s">
        <v>125</v>
      </c>
      <c r="E99" s="42"/>
      <c r="F99" s="220" t="s">
        <v>697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125</v>
      </c>
      <c r="AU99" s="19" t="s">
        <v>82</v>
      </c>
    </row>
    <row r="100" s="12" customFormat="1" ht="22.8" customHeight="1">
      <c r="A100" s="12"/>
      <c r="B100" s="190"/>
      <c r="C100" s="191"/>
      <c r="D100" s="192" t="s">
        <v>71</v>
      </c>
      <c r="E100" s="204" t="s">
        <v>698</v>
      </c>
      <c r="F100" s="204" t="s">
        <v>699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SUM(P101:P102)</f>
        <v>0</v>
      </c>
      <c r="Q100" s="198"/>
      <c r="R100" s="199">
        <f>SUM(R101:R102)</f>
        <v>0</v>
      </c>
      <c r="S100" s="198"/>
      <c r="T100" s="200">
        <f>SUM(T101:T102)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145</v>
      </c>
      <c r="AT100" s="202" t="s">
        <v>71</v>
      </c>
      <c r="AU100" s="202" t="s">
        <v>80</v>
      </c>
      <c r="AY100" s="201" t="s">
        <v>116</v>
      </c>
      <c r="BK100" s="203">
        <f>SUM(BK101:BK102)</f>
        <v>0</v>
      </c>
    </row>
    <row r="101" s="2" customFormat="1" ht="16.5" customHeight="1">
      <c r="A101" s="40"/>
      <c r="B101" s="41"/>
      <c r="C101" s="206" t="s">
        <v>175</v>
      </c>
      <c r="D101" s="206" t="s">
        <v>118</v>
      </c>
      <c r="E101" s="207" t="s">
        <v>700</v>
      </c>
      <c r="F101" s="208" t="s">
        <v>701</v>
      </c>
      <c r="G101" s="209" t="s">
        <v>592</v>
      </c>
      <c r="H101" s="210">
        <v>1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669</v>
      </c>
      <c r="AT101" s="217" t="s">
        <v>118</v>
      </c>
      <c r="AU101" s="217" t="s">
        <v>82</v>
      </c>
      <c r="AY101" s="19" t="s">
        <v>116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669</v>
      </c>
      <c r="BM101" s="217" t="s">
        <v>702</v>
      </c>
    </row>
    <row r="102" s="2" customFormat="1" ht="16.5" customHeight="1">
      <c r="A102" s="40"/>
      <c r="B102" s="41"/>
      <c r="C102" s="206" t="s">
        <v>183</v>
      </c>
      <c r="D102" s="206" t="s">
        <v>118</v>
      </c>
      <c r="E102" s="207" t="s">
        <v>703</v>
      </c>
      <c r="F102" s="208" t="s">
        <v>704</v>
      </c>
      <c r="G102" s="209" t="s">
        <v>592</v>
      </c>
      <c r="H102" s="210">
        <v>1</v>
      </c>
      <c r="I102" s="211"/>
      <c r="J102" s="212">
        <f>ROUND(I102*H102,2)</f>
        <v>0</v>
      </c>
      <c r="K102" s="208" t="s">
        <v>19</v>
      </c>
      <c r="L102" s="46"/>
      <c r="M102" s="271" t="s">
        <v>19</v>
      </c>
      <c r="N102" s="272" t="s">
        <v>43</v>
      </c>
      <c r="O102" s="273"/>
      <c r="P102" s="274">
        <f>O102*H102</f>
        <v>0</v>
      </c>
      <c r="Q102" s="274">
        <v>0</v>
      </c>
      <c r="R102" s="274">
        <f>Q102*H102</f>
        <v>0</v>
      </c>
      <c r="S102" s="274">
        <v>0</v>
      </c>
      <c r="T102" s="275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669</v>
      </c>
      <c r="AT102" s="217" t="s">
        <v>118</v>
      </c>
      <c r="AU102" s="217" t="s">
        <v>82</v>
      </c>
      <c r="AY102" s="19" t="s">
        <v>116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669</v>
      </c>
      <c r="BM102" s="217" t="s">
        <v>705</v>
      </c>
    </row>
    <row r="103" s="2" customFormat="1" ht="6.96" customHeight="1">
      <c r="A103" s="40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46"/>
      <c r="M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</sheetData>
  <sheetProtection sheet="1" autoFilter="0" formatColumns="0" formatRows="0" objects="1" scenarios="1" spinCount="100000" saltValue="v196IWxrINbszzJfvvEYGDUM9eWQrCWzvQMMLFbeXSHkziLkuyczz7EEqZ0+UasUTHeBTN/gFOtqL1So3DpeyA==" hashValue="DSHgEGtDMVNJw5/QDoAA/uBXXB/vAu+KvuZ6wMC42X2jREP/CzOK6stXaCs7mAU/dA8HcMTSnJ/z8p+0ykcoVw==" algorithmName="SHA-512" password="CC35"/>
  <autoFilter ref="C82:K102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5_01/012203000"/>
    <hyperlink ref="F90" r:id="rId2" display="https://podminky.urs.cz/item/CS_URS_2025_01/012303000"/>
    <hyperlink ref="F92" r:id="rId3" display="https://podminky.urs.cz/item/CS_URS_2025_01/012403000"/>
    <hyperlink ref="F95" r:id="rId4" display="https://podminky.urs.cz/item/CS_URS_2025_01/013254000"/>
    <hyperlink ref="F99" r:id="rId5" display="https://podminky.urs.cz/item/CS_URS_2025_01/0343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6" customWidth="1"/>
    <col min="2" max="2" width="1.667969" style="276" customWidth="1"/>
    <col min="3" max="4" width="5" style="276" customWidth="1"/>
    <col min="5" max="5" width="11.66016" style="276" customWidth="1"/>
    <col min="6" max="6" width="9.160156" style="276" customWidth="1"/>
    <col min="7" max="7" width="5" style="276" customWidth="1"/>
    <col min="8" max="8" width="77.83203" style="276" customWidth="1"/>
    <col min="9" max="10" width="20" style="276" customWidth="1"/>
    <col min="11" max="11" width="1.667969" style="276" customWidth="1"/>
  </cols>
  <sheetData>
    <row r="1" s="1" customFormat="1" ht="37.5" customHeight="1"/>
    <row r="2" s="1" customFormat="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="16" customFormat="1" ht="45" customHeight="1">
      <c r="B3" s="280"/>
      <c r="C3" s="281" t="s">
        <v>706</v>
      </c>
      <c r="D3" s="281"/>
      <c r="E3" s="281"/>
      <c r="F3" s="281"/>
      <c r="G3" s="281"/>
      <c r="H3" s="281"/>
      <c r="I3" s="281"/>
      <c r="J3" s="281"/>
      <c r="K3" s="282"/>
    </row>
    <row r="4" s="1" customFormat="1" ht="25.5" customHeight="1">
      <c r="B4" s="283"/>
      <c r="C4" s="284" t="s">
        <v>707</v>
      </c>
      <c r="D4" s="284"/>
      <c r="E4" s="284"/>
      <c r="F4" s="284"/>
      <c r="G4" s="284"/>
      <c r="H4" s="284"/>
      <c r="I4" s="284"/>
      <c r="J4" s="284"/>
      <c r="K4" s="285"/>
    </row>
    <row r="5" s="1" customFormat="1" ht="5.25" customHeight="1">
      <c r="B5" s="283"/>
      <c r="C5" s="286"/>
      <c r="D5" s="286"/>
      <c r="E5" s="286"/>
      <c r="F5" s="286"/>
      <c r="G5" s="286"/>
      <c r="H5" s="286"/>
      <c r="I5" s="286"/>
      <c r="J5" s="286"/>
      <c r="K5" s="285"/>
    </row>
    <row r="6" s="1" customFormat="1" ht="15" customHeight="1">
      <c r="B6" s="283"/>
      <c r="C6" s="287" t="s">
        <v>708</v>
      </c>
      <c r="D6" s="287"/>
      <c r="E6" s="287"/>
      <c r="F6" s="287"/>
      <c r="G6" s="287"/>
      <c r="H6" s="287"/>
      <c r="I6" s="287"/>
      <c r="J6" s="287"/>
      <c r="K6" s="285"/>
    </row>
    <row r="7" s="1" customFormat="1" ht="15" customHeight="1">
      <c r="B7" s="288"/>
      <c r="C7" s="287" t="s">
        <v>709</v>
      </c>
      <c r="D7" s="287"/>
      <c r="E7" s="287"/>
      <c r="F7" s="287"/>
      <c r="G7" s="287"/>
      <c r="H7" s="287"/>
      <c r="I7" s="287"/>
      <c r="J7" s="287"/>
      <c r="K7" s="285"/>
    </row>
    <row r="8" s="1" customFormat="1" ht="12.75" customHeight="1">
      <c r="B8" s="288"/>
      <c r="C8" s="287"/>
      <c r="D8" s="287"/>
      <c r="E8" s="287"/>
      <c r="F8" s="287"/>
      <c r="G8" s="287"/>
      <c r="H8" s="287"/>
      <c r="I8" s="287"/>
      <c r="J8" s="287"/>
      <c r="K8" s="285"/>
    </row>
    <row r="9" s="1" customFormat="1" ht="15" customHeight="1">
      <c r="B9" s="288"/>
      <c r="C9" s="287" t="s">
        <v>710</v>
      </c>
      <c r="D9" s="287"/>
      <c r="E9" s="287"/>
      <c r="F9" s="287"/>
      <c r="G9" s="287"/>
      <c r="H9" s="287"/>
      <c r="I9" s="287"/>
      <c r="J9" s="287"/>
      <c r="K9" s="285"/>
    </row>
    <row r="10" s="1" customFormat="1" ht="15" customHeight="1">
      <c r="B10" s="288"/>
      <c r="C10" s="287"/>
      <c r="D10" s="287" t="s">
        <v>711</v>
      </c>
      <c r="E10" s="287"/>
      <c r="F10" s="287"/>
      <c r="G10" s="287"/>
      <c r="H10" s="287"/>
      <c r="I10" s="287"/>
      <c r="J10" s="287"/>
      <c r="K10" s="285"/>
    </row>
    <row r="11" s="1" customFormat="1" ht="15" customHeight="1">
      <c r="B11" s="288"/>
      <c r="C11" s="289"/>
      <c r="D11" s="287" t="s">
        <v>712</v>
      </c>
      <c r="E11" s="287"/>
      <c r="F11" s="287"/>
      <c r="G11" s="287"/>
      <c r="H11" s="287"/>
      <c r="I11" s="287"/>
      <c r="J11" s="287"/>
      <c r="K11" s="285"/>
    </row>
    <row r="12" s="1" customFormat="1" ht="15" customHeight="1">
      <c r="B12" s="288"/>
      <c r="C12" s="289"/>
      <c r="D12" s="287"/>
      <c r="E12" s="287"/>
      <c r="F12" s="287"/>
      <c r="G12" s="287"/>
      <c r="H12" s="287"/>
      <c r="I12" s="287"/>
      <c r="J12" s="287"/>
      <c r="K12" s="285"/>
    </row>
    <row r="13" s="1" customFormat="1" ht="15" customHeight="1">
      <c r="B13" s="288"/>
      <c r="C13" s="289"/>
      <c r="D13" s="290" t="s">
        <v>713</v>
      </c>
      <c r="E13" s="287"/>
      <c r="F13" s="287"/>
      <c r="G13" s="287"/>
      <c r="H13" s="287"/>
      <c r="I13" s="287"/>
      <c r="J13" s="287"/>
      <c r="K13" s="285"/>
    </row>
    <row r="14" s="1" customFormat="1" ht="12.75" customHeight="1">
      <c r="B14" s="288"/>
      <c r="C14" s="289"/>
      <c r="D14" s="289"/>
      <c r="E14" s="289"/>
      <c r="F14" s="289"/>
      <c r="G14" s="289"/>
      <c r="H14" s="289"/>
      <c r="I14" s="289"/>
      <c r="J14" s="289"/>
      <c r="K14" s="285"/>
    </row>
    <row r="15" s="1" customFormat="1" ht="15" customHeight="1">
      <c r="B15" s="288"/>
      <c r="C15" s="289"/>
      <c r="D15" s="287" t="s">
        <v>714</v>
      </c>
      <c r="E15" s="287"/>
      <c r="F15" s="287"/>
      <c r="G15" s="287"/>
      <c r="H15" s="287"/>
      <c r="I15" s="287"/>
      <c r="J15" s="287"/>
      <c r="K15" s="285"/>
    </row>
    <row r="16" s="1" customFormat="1" ht="15" customHeight="1">
      <c r="B16" s="288"/>
      <c r="C16" s="289"/>
      <c r="D16" s="287" t="s">
        <v>715</v>
      </c>
      <c r="E16" s="287"/>
      <c r="F16" s="287"/>
      <c r="G16" s="287"/>
      <c r="H16" s="287"/>
      <c r="I16" s="287"/>
      <c r="J16" s="287"/>
      <c r="K16" s="285"/>
    </row>
    <row r="17" s="1" customFormat="1" ht="15" customHeight="1">
      <c r="B17" s="288"/>
      <c r="C17" s="289"/>
      <c r="D17" s="287" t="s">
        <v>716</v>
      </c>
      <c r="E17" s="287"/>
      <c r="F17" s="287"/>
      <c r="G17" s="287"/>
      <c r="H17" s="287"/>
      <c r="I17" s="287"/>
      <c r="J17" s="287"/>
      <c r="K17" s="285"/>
    </row>
    <row r="18" s="1" customFormat="1" ht="15" customHeight="1">
      <c r="B18" s="288"/>
      <c r="C18" s="289"/>
      <c r="D18" s="289"/>
      <c r="E18" s="291" t="s">
        <v>79</v>
      </c>
      <c r="F18" s="287" t="s">
        <v>717</v>
      </c>
      <c r="G18" s="287"/>
      <c r="H18" s="287"/>
      <c r="I18" s="287"/>
      <c r="J18" s="287"/>
      <c r="K18" s="285"/>
    </row>
    <row r="19" s="1" customFormat="1" ht="15" customHeight="1">
      <c r="B19" s="288"/>
      <c r="C19" s="289"/>
      <c r="D19" s="289"/>
      <c r="E19" s="291" t="s">
        <v>718</v>
      </c>
      <c r="F19" s="287" t="s">
        <v>719</v>
      </c>
      <c r="G19" s="287"/>
      <c r="H19" s="287"/>
      <c r="I19" s="287"/>
      <c r="J19" s="287"/>
      <c r="K19" s="285"/>
    </row>
    <row r="20" s="1" customFormat="1" ht="15" customHeight="1">
      <c r="B20" s="288"/>
      <c r="C20" s="289"/>
      <c r="D20" s="289"/>
      <c r="E20" s="291" t="s">
        <v>720</v>
      </c>
      <c r="F20" s="287" t="s">
        <v>721</v>
      </c>
      <c r="G20" s="287"/>
      <c r="H20" s="287"/>
      <c r="I20" s="287"/>
      <c r="J20" s="287"/>
      <c r="K20" s="285"/>
    </row>
    <row r="21" s="1" customFormat="1" ht="15" customHeight="1">
      <c r="B21" s="288"/>
      <c r="C21" s="289"/>
      <c r="D21" s="289"/>
      <c r="E21" s="291" t="s">
        <v>83</v>
      </c>
      <c r="F21" s="287" t="s">
        <v>84</v>
      </c>
      <c r="G21" s="287"/>
      <c r="H21" s="287"/>
      <c r="I21" s="287"/>
      <c r="J21" s="287"/>
      <c r="K21" s="285"/>
    </row>
    <row r="22" s="1" customFormat="1" ht="15" customHeight="1">
      <c r="B22" s="288"/>
      <c r="C22" s="289"/>
      <c r="D22" s="289"/>
      <c r="E22" s="291" t="s">
        <v>722</v>
      </c>
      <c r="F22" s="287" t="s">
        <v>723</v>
      </c>
      <c r="G22" s="287"/>
      <c r="H22" s="287"/>
      <c r="I22" s="287"/>
      <c r="J22" s="287"/>
      <c r="K22" s="285"/>
    </row>
    <row r="23" s="1" customFormat="1" ht="15" customHeight="1">
      <c r="B23" s="288"/>
      <c r="C23" s="289"/>
      <c r="D23" s="289"/>
      <c r="E23" s="291" t="s">
        <v>724</v>
      </c>
      <c r="F23" s="287" t="s">
        <v>725</v>
      </c>
      <c r="G23" s="287"/>
      <c r="H23" s="287"/>
      <c r="I23" s="287"/>
      <c r="J23" s="287"/>
      <c r="K23" s="285"/>
    </row>
    <row r="24" s="1" customFormat="1" ht="12.75" customHeight="1">
      <c r="B24" s="288"/>
      <c r="C24" s="289"/>
      <c r="D24" s="289"/>
      <c r="E24" s="289"/>
      <c r="F24" s="289"/>
      <c r="G24" s="289"/>
      <c r="H24" s="289"/>
      <c r="I24" s="289"/>
      <c r="J24" s="289"/>
      <c r="K24" s="285"/>
    </row>
    <row r="25" s="1" customFormat="1" ht="15" customHeight="1">
      <c r="B25" s="288"/>
      <c r="C25" s="287" t="s">
        <v>726</v>
      </c>
      <c r="D25" s="287"/>
      <c r="E25" s="287"/>
      <c r="F25" s="287"/>
      <c r="G25" s="287"/>
      <c r="H25" s="287"/>
      <c r="I25" s="287"/>
      <c r="J25" s="287"/>
      <c r="K25" s="285"/>
    </row>
    <row r="26" s="1" customFormat="1" ht="15" customHeight="1">
      <c r="B26" s="288"/>
      <c r="C26" s="287" t="s">
        <v>727</v>
      </c>
      <c r="D26" s="287"/>
      <c r="E26" s="287"/>
      <c r="F26" s="287"/>
      <c r="G26" s="287"/>
      <c r="H26" s="287"/>
      <c r="I26" s="287"/>
      <c r="J26" s="287"/>
      <c r="K26" s="285"/>
    </row>
    <row r="27" s="1" customFormat="1" ht="15" customHeight="1">
      <c r="B27" s="288"/>
      <c r="C27" s="287"/>
      <c r="D27" s="287" t="s">
        <v>728</v>
      </c>
      <c r="E27" s="287"/>
      <c r="F27" s="287"/>
      <c r="G27" s="287"/>
      <c r="H27" s="287"/>
      <c r="I27" s="287"/>
      <c r="J27" s="287"/>
      <c r="K27" s="285"/>
    </row>
    <row r="28" s="1" customFormat="1" ht="15" customHeight="1">
      <c r="B28" s="288"/>
      <c r="C28" s="289"/>
      <c r="D28" s="287" t="s">
        <v>729</v>
      </c>
      <c r="E28" s="287"/>
      <c r="F28" s="287"/>
      <c r="G28" s="287"/>
      <c r="H28" s="287"/>
      <c r="I28" s="287"/>
      <c r="J28" s="287"/>
      <c r="K28" s="285"/>
    </row>
    <row r="29" s="1" customFormat="1" ht="12.75" customHeight="1">
      <c r="B29" s="288"/>
      <c r="C29" s="289"/>
      <c r="D29" s="289"/>
      <c r="E29" s="289"/>
      <c r="F29" s="289"/>
      <c r="G29" s="289"/>
      <c r="H29" s="289"/>
      <c r="I29" s="289"/>
      <c r="J29" s="289"/>
      <c r="K29" s="285"/>
    </row>
    <row r="30" s="1" customFormat="1" ht="15" customHeight="1">
      <c r="B30" s="288"/>
      <c r="C30" s="289"/>
      <c r="D30" s="287" t="s">
        <v>730</v>
      </c>
      <c r="E30" s="287"/>
      <c r="F30" s="287"/>
      <c r="G30" s="287"/>
      <c r="H30" s="287"/>
      <c r="I30" s="287"/>
      <c r="J30" s="287"/>
      <c r="K30" s="285"/>
    </row>
    <row r="31" s="1" customFormat="1" ht="15" customHeight="1">
      <c r="B31" s="288"/>
      <c r="C31" s="289"/>
      <c r="D31" s="287" t="s">
        <v>731</v>
      </c>
      <c r="E31" s="287"/>
      <c r="F31" s="287"/>
      <c r="G31" s="287"/>
      <c r="H31" s="287"/>
      <c r="I31" s="287"/>
      <c r="J31" s="287"/>
      <c r="K31" s="285"/>
    </row>
    <row r="32" s="1" customFormat="1" ht="12.75" customHeight="1">
      <c r="B32" s="288"/>
      <c r="C32" s="289"/>
      <c r="D32" s="289"/>
      <c r="E32" s="289"/>
      <c r="F32" s="289"/>
      <c r="G32" s="289"/>
      <c r="H32" s="289"/>
      <c r="I32" s="289"/>
      <c r="J32" s="289"/>
      <c r="K32" s="285"/>
    </row>
    <row r="33" s="1" customFormat="1" ht="15" customHeight="1">
      <c r="B33" s="288"/>
      <c r="C33" s="289"/>
      <c r="D33" s="287" t="s">
        <v>732</v>
      </c>
      <c r="E33" s="287"/>
      <c r="F33" s="287"/>
      <c r="G33" s="287"/>
      <c r="H33" s="287"/>
      <c r="I33" s="287"/>
      <c r="J33" s="287"/>
      <c r="K33" s="285"/>
    </row>
    <row r="34" s="1" customFormat="1" ht="15" customHeight="1">
      <c r="B34" s="288"/>
      <c r="C34" s="289"/>
      <c r="D34" s="287" t="s">
        <v>733</v>
      </c>
      <c r="E34" s="287"/>
      <c r="F34" s="287"/>
      <c r="G34" s="287"/>
      <c r="H34" s="287"/>
      <c r="I34" s="287"/>
      <c r="J34" s="287"/>
      <c r="K34" s="285"/>
    </row>
    <row r="35" s="1" customFormat="1" ht="15" customHeight="1">
      <c r="B35" s="288"/>
      <c r="C35" s="289"/>
      <c r="D35" s="287" t="s">
        <v>734</v>
      </c>
      <c r="E35" s="287"/>
      <c r="F35" s="287"/>
      <c r="G35" s="287"/>
      <c r="H35" s="287"/>
      <c r="I35" s="287"/>
      <c r="J35" s="287"/>
      <c r="K35" s="285"/>
    </row>
    <row r="36" s="1" customFormat="1" ht="15" customHeight="1">
      <c r="B36" s="288"/>
      <c r="C36" s="289"/>
      <c r="D36" s="287"/>
      <c r="E36" s="290" t="s">
        <v>102</v>
      </c>
      <c r="F36" s="287"/>
      <c r="G36" s="287" t="s">
        <v>735</v>
      </c>
      <c r="H36" s="287"/>
      <c r="I36" s="287"/>
      <c r="J36" s="287"/>
      <c r="K36" s="285"/>
    </row>
    <row r="37" s="1" customFormat="1" ht="30.75" customHeight="1">
      <c r="B37" s="288"/>
      <c r="C37" s="289"/>
      <c r="D37" s="287"/>
      <c r="E37" s="290" t="s">
        <v>736</v>
      </c>
      <c r="F37" s="287"/>
      <c r="G37" s="287" t="s">
        <v>737</v>
      </c>
      <c r="H37" s="287"/>
      <c r="I37" s="287"/>
      <c r="J37" s="287"/>
      <c r="K37" s="285"/>
    </row>
    <row r="38" s="1" customFormat="1" ht="15" customHeight="1">
      <c r="B38" s="288"/>
      <c r="C38" s="289"/>
      <c r="D38" s="287"/>
      <c r="E38" s="290" t="s">
        <v>53</v>
      </c>
      <c r="F38" s="287"/>
      <c r="G38" s="287" t="s">
        <v>738</v>
      </c>
      <c r="H38" s="287"/>
      <c r="I38" s="287"/>
      <c r="J38" s="287"/>
      <c r="K38" s="285"/>
    </row>
    <row r="39" s="1" customFormat="1" ht="15" customHeight="1">
      <c r="B39" s="288"/>
      <c r="C39" s="289"/>
      <c r="D39" s="287"/>
      <c r="E39" s="290" t="s">
        <v>54</v>
      </c>
      <c r="F39" s="287"/>
      <c r="G39" s="287" t="s">
        <v>739</v>
      </c>
      <c r="H39" s="287"/>
      <c r="I39" s="287"/>
      <c r="J39" s="287"/>
      <c r="K39" s="285"/>
    </row>
    <row r="40" s="1" customFormat="1" ht="15" customHeight="1">
      <c r="B40" s="288"/>
      <c r="C40" s="289"/>
      <c r="D40" s="287"/>
      <c r="E40" s="290" t="s">
        <v>103</v>
      </c>
      <c r="F40" s="287"/>
      <c r="G40" s="287" t="s">
        <v>740</v>
      </c>
      <c r="H40" s="287"/>
      <c r="I40" s="287"/>
      <c r="J40" s="287"/>
      <c r="K40" s="285"/>
    </row>
    <row r="41" s="1" customFormat="1" ht="15" customHeight="1">
      <c r="B41" s="288"/>
      <c r="C41" s="289"/>
      <c r="D41" s="287"/>
      <c r="E41" s="290" t="s">
        <v>104</v>
      </c>
      <c r="F41" s="287"/>
      <c r="G41" s="287" t="s">
        <v>741</v>
      </c>
      <c r="H41" s="287"/>
      <c r="I41" s="287"/>
      <c r="J41" s="287"/>
      <c r="K41" s="285"/>
    </row>
    <row r="42" s="1" customFormat="1" ht="15" customHeight="1">
      <c r="B42" s="288"/>
      <c r="C42" s="289"/>
      <c r="D42" s="287"/>
      <c r="E42" s="290" t="s">
        <v>742</v>
      </c>
      <c r="F42" s="287"/>
      <c r="G42" s="287" t="s">
        <v>743</v>
      </c>
      <c r="H42" s="287"/>
      <c r="I42" s="287"/>
      <c r="J42" s="287"/>
      <c r="K42" s="285"/>
    </row>
    <row r="43" s="1" customFormat="1" ht="15" customHeight="1">
      <c r="B43" s="288"/>
      <c r="C43" s="289"/>
      <c r="D43" s="287"/>
      <c r="E43" s="290"/>
      <c r="F43" s="287"/>
      <c r="G43" s="287" t="s">
        <v>744</v>
      </c>
      <c r="H43" s="287"/>
      <c r="I43" s="287"/>
      <c r="J43" s="287"/>
      <c r="K43" s="285"/>
    </row>
    <row r="44" s="1" customFormat="1" ht="15" customHeight="1">
      <c r="B44" s="288"/>
      <c r="C44" s="289"/>
      <c r="D44" s="287"/>
      <c r="E44" s="290" t="s">
        <v>745</v>
      </c>
      <c r="F44" s="287"/>
      <c r="G44" s="287" t="s">
        <v>746</v>
      </c>
      <c r="H44" s="287"/>
      <c r="I44" s="287"/>
      <c r="J44" s="287"/>
      <c r="K44" s="285"/>
    </row>
    <row r="45" s="1" customFormat="1" ht="15" customHeight="1">
      <c r="B45" s="288"/>
      <c r="C45" s="289"/>
      <c r="D45" s="287"/>
      <c r="E45" s="290" t="s">
        <v>106</v>
      </c>
      <c r="F45" s="287"/>
      <c r="G45" s="287" t="s">
        <v>747</v>
      </c>
      <c r="H45" s="287"/>
      <c r="I45" s="287"/>
      <c r="J45" s="287"/>
      <c r="K45" s="285"/>
    </row>
    <row r="46" s="1" customFormat="1" ht="12.75" customHeight="1">
      <c r="B46" s="288"/>
      <c r="C46" s="289"/>
      <c r="D46" s="287"/>
      <c r="E46" s="287"/>
      <c r="F46" s="287"/>
      <c r="G46" s="287"/>
      <c r="H46" s="287"/>
      <c r="I46" s="287"/>
      <c r="J46" s="287"/>
      <c r="K46" s="285"/>
    </row>
    <row r="47" s="1" customFormat="1" ht="15" customHeight="1">
      <c r="B47" s="288"/>
      <c r="C47" s="289"/>
      <c r="D47" s="287" t="s">
        <v>748</v>
      </c>
      <c r="E47" s="287"/>
      <c r="F47" s="287"/>
      <c r="G47" s="287"/>
      <c r="H47" s="287"/>
      <c r="I47" s="287"/>
      <c r="J47" s="287"/>
      <c r="K47" s="285"/>
    </row>
    <row r="48" s="1" customFormat="1" ht="15" customHeight="1">
      <c r="B48" s="288"/>
      <c r="C48" s="289"/>
      <c r="D48" s="289"/>
      <c r="E48" s="287" t="s">
        <v>749</v>
      </c>
      <c r="F48" s="287"/>
      <c r="G48" s="287"/>
      <c r="H48" s="287"/>
      <c r="I48" s="287"/>
      <c r="J48" s="287"/>
      <c r="K48" s="285"/>
    </row>
    <row r="49" s="1" customFormat="1" ht="15" customHeight="1">
      <c r="B49" s="288"/>
      <c r="C49" s="289"/>
      <c r="D49" s="289"/>
      <c r="E49" s="287" t="s">
        <v>750</v>
      </c>
      <c r="F49" s="287"/>
      <c r="G49" s="287"/>
      <c r="H49" s="287"/>
      <c r="I49" s="287"/>
      <c r="J49" s="287"/>
      <c r="K49" s="285"/>
    </row>
    <row r="50" s="1" customFormat="1" ht="15" customHeight="1">
      <c r="B50" s="288"/>
      <c r="C50" s="289"/>
      <c r="D50" s="289"/>
      <c r="E50" s="287" t="s">
        <v>751</v>
      </c>
      <c r="F50" s="287"/>
      <c r="G50" s="287"/>
      <c r="H50" s="287"/>
      <c r="I50" s="287"/>
      <c r="J50" s="287"/>
      <c r="K50" s="285"/>
    </row>
    <row r="51" s="1" customFormat="1" ht="15" customHeight="1">
      <c r="B51" s="288"/>
      <c r="C51" s="289"/>
      <c r="D51" s="287" t="s">
        <v>752</v>
      </c>
      <c r="E51" s="287"/>
      <c r="F51" s="287"/>
      <c r="G51" s="287"/>
      <c r="H51" s="287"/>
      <c r="I51" s="287"/>
      <c r="J51" s="287"/>
      <c r="K51" s="285"/>
    </row>
    <row r="52" s="1" customFormat="1" ht="25.5" customHeight="1">
      <c r="B52" s="283"/>
      <c r="C52" s="284" t="s">
        <v>753</v>
      </c>
      <c r="D52" s="284"/>
      <c r="E52" s="284"/>
      <c r="F52" s="284"/>
      <c r="G52" s="284"/>
      <c r="H52" s="284"/>
      <c r="I52" s="284"/>
      <c r="J52" s="284"/>
      <c r="K52" s="285"/>
    </row>
    <row r="53" s="1" customFormat="1" ht="5.25" customHeight="1">
      <c r="B53" s="283"/>
      <c r="C53" s="286"/>
      <c r="D53" s="286"/>
      <c r="E53" s="286"/>
      <c r="F53" s="286"/>
      <c r="G53" s="286"/>
      <c r="H53" s="286"/>
      <c r="I53" s="286"/>
      <c r="J53" s="286"/>
      <c r="K53" s="285"/>
    </row>
    <row r="54" s="1" customFormat="1" ht="15" customHeight="1">
      <c r="B54" s="283"/>
      <c r="C54" s="287" t="s">
        <v>754</v>
      </c>
      <c r="D54" s="287"/>
      <c r="E54" s="287"/>
      <c r="F54" s="287"/>
      <c r="G54" s="287"/>
      <c r="H54" s="287"/>
      <c r="I54" s="287"/>
      <c r="J54" s="287"/>
      <c r="K54" s="285"/>
    </row>
    <row r="55" s="1" customFormat="1" ht="15" customHeight="1">
      <c r="B55" s="283"/>
      <c r="C55" s="287" t="s">
        <v>755</v>
      </c>
      <c r="D55" s="287"/>
      <c r="E55" s="287"/>
      <c r="F55" s="287"/>
      <c r="G55" s="287"/>
      <c r="H55" s="287"/>
      <c r="I55" s="287"/>
      <c r="J55" s="287"/>
      <c r="K55" s="285"/>
    </row>
    <row r="56" s="1" customFormat="1" ht="12.75" customHeight="1">
      <c r="B56" s="283"/>
      <c r="C56" s="287"/>
      <c r="D56" s="287"/>
      <c r="E56" s="287"/>
      <c r="F56" s="287"/>
      <c r="G56" s="287"/>
      <c r="H56" s="287"/>
      <c r="I56" s="287"/>
      <c r="J56" s="287"/>
      <c r="K56" s="285"/>
    </row>
    <row r="57" s="1" customFormat="1" ht="15" customHeight="1">
      <c r="B57" s="283"/>
      <c r="C57" s="287" t="s">
        <v>756</v>
      </c>
      <c r="D57" s="287"/>
      <c r="E57" s="287"/>
      <c r="F57" s="287"/>
      <c r="G57" s="287"/>
      <c r="H57" s="287"/>
      <c r="I57" s="287"/>
      <c r="J57" s="287"/>
      <c r="K57" s="285"/>
    </row>
    <row r="58" s="1" customFormat="1" ht="15" customHeight="1">
      <c r="B58" s="283"/>
      <c r="C58" s="289"/>
      <c r="D58" s="287" t="s">
        <v>757</v>
      </c>
      <c r="E58" s="287"/>
      <c r="F58" s="287"/>
      <c r="G58" s="287"/>
      <c r="H58" s="287"/>
      <c r="I58" s="287"/>
      <c r="J58" s="287"/>
      <c r="K58" s="285"/>
    </row>
    <row r="59" s="1" customFormat="1" ht="15" customHeight="1">
      <c r="B59" s="283"/>
      <c r="C59" s="289"/>
      <c r="D59" s="287" t="s">
        <v>758</v>
      </c>
      <c r="E59" s="287"/>
      <c r="F59" s="287"/>
      <c r="G59" s="287"/>
      <c r="H59" s="287"/>
      <c r="I59" s="287"/>
      <c r="J59" s="287"/>
      <c r="K59" s="285"/>
    </row>
    <row r="60" s="1" customFormat="1" ht="15" customHeight="1">
      <c r="B60" s="283"/>
      <c r="C60" s="289"/>
      <c r="D60" s="287" t="s">
        <v>759</v>
      </c>
      <c r="E60" s="287"/>
      <c r="F60" s="287"/>
      <c r="G60" s="287"/>
      <c r="H60" s="287"/>
      <c r="I60" s="287"/>
      <c r="J60" s="287"/>
      <c r="K60" s="285"/>
    </row>
    <row r="61" s="1" customFormat="1" ht="15" customHeight="1">
      <c r="B61" s="283"/>
      <c r="C61" s="289"/>
      <c r="D61" s="287" t="s">
        <v>760</v>
      </c>
      <c r="E61" s="287"/>
      <c r="F61" s="287"/>
      <c r="G61" s="287"/>
      <c r="H61" s="287"/>
      <c r="I61" s="287"/>
      <c r="J61" s="287"/>
      <c r="K61" s="285"/>
    </row>
    <row r="62" s="1" customFormat="1" ht="15" customHeight="1">
      <c r="B62" s="283"/>
      <c r="C62" s="289"/>
      <c r="D62" s="292" t="s">
        <v>761</v>
      </c>
      <c r="E62" s="292"/>
      <c r="F62" s="292"/>
      <c r="G62" s="292"/>
      <c r="H62" s="292"/>
      <c r="I62" s="292"/>
      <c r="J62" s="292"/>
      <c r="K62" s="285"/>
    </row>
    <row r="63" s="1" customFormat="1" ht="15" customHeight="1">
      <c r="B63" s="283"/>
      <c r="C63" s="289"/>
      <c r="D63" s="287" t="s">
        <v>762</v>
      </c>
      <c r="E63" s="287"/>
      <c r="F63" s="287"/>
      <c r="G63" s="287"/>
      <c r="H63" s="287"/>
      <c r="I63" s="287"/>
      <c r="J63" s="287"/>
      <c r="K63" s="285"/>
    </row>
    <row r="64" s="1" customFormat="1" ht="12.75" customHeight="1">
      <c r="B64" s="283"/>
      <c r="C64" s="289"/>
      <c r="D64" s="289"/>
      <c r="E64" s="293"/>
      <c r="F64" s="289"/>
      <c r="G64" s="289"/>
      <c r="H64" s="289"/>
      <c r="I64" s="289"/>
      <c r="J64" s="289"/>
      <c r="K64" s="285"/>
    </row>
    <row r="65" s="1" customFormat="1" ht="15" customHeight="1">
      <c r="B65" s="283"/>
      <c r="C65" s="289"/>
      <c r="D65" s="287" t="s">
        <v>763</v>
      </c>
      <c r="E65" s="287"/>
      <c r="F65" s="287"/>
      <c r="G65" s="287"/>
      <c r="H65" s="287"/>
      <c r="I65" s="287"/>
      <c r="J65" s="287"/>
      <c r="K65" s="285"/>
    </row>
    <row r="66" s="1" customFormat="1" ht="15" customHeight="1">
      <c r="B66" s="283"/>
      <c r="C66" s="289"/>
      <c r="D66" s="292" t="s">
        <v>764</v>
      </c>
      <c r="E66" s="292"/>
      <c r="F66" s="292"/>
      <c r="G66" s="292"/>
      <c r="H66" s="292"/>
      <c r="I66" s="292"/>
      <c r="J66" s="292"/>
      <c r="K66" s="285"/>
    </row>
    <row r="67" s="1" customFormat="1" ht="15" customHeight="1">
      <c r="B67" s="283"/>
      <c r="C67" s="289"/>
      <c r="D67" s="287" t="s">
        <v>765</v>
      </c>
      <c r="E67" s="287"/>
      <c r="F67" s="287"/>
      <c r="G67" s="287"/>
      <c r="H67" s="287"/>
      <c r="I67" s="287"/>
      <c r="J67" s="287"/>
      <c r="K67" s="285"/>
    </row>
    <row r="68" s="1" customFormat="1" ht="15" customHeight="1">
      <c r="B68" s="283"/>
      <c r="C68" s="289"/>
      <c r="D68" s="287" t="s">
        <v>766</v>
      </c>
      <c r="E68" s="287"/>
      <c r="F68" s="287"/>
      <c r="G68" s="287"/>
      <c r="H68" s="287"/>
      <c r="I68" s="287"/>
      <c r="J68" s="287"/>
      <c r="K68" s="285"/>
    </row>
    <row r="69" s="1" customFormat="1" ht="15" customHeight="1">
      <c r="B69" s="283"/>
      <c r="C69" s="289"/>
      <c r="D69" s="287" t="s">
        <v>767</v>
      </c>
      <c r="E69" s="287"/>
      <c r="F69" s="287"/>
      <c r="G69" s="287"/>
      <c r="H69" s="287"/>
      <c r="I69" s="287"/>
      <c r="J69" s="287"/>
      <c r="K69" s="285"/>
    </row>
    <row r="70" s="1" customFormat="1" ht="15" customHeight="1">
      <c r="B70" s="283"/>
      <c r="C70" s="289"/>
      <c r="D70" s="287" t="s">
        <v>768</v>
      </c>
      <c r="E70" s="287"/>
      <c r="F70" s="287"/>
      <c r="G70" s="287"/>
      <c r="H70" s="287"/>
      <c r="I70" s="287"/>
      <c r="J70" s="287"/>
      <c r="K70" s="285"/>
    </row>
    <row r="71" s="1" customFormat="1" ht="12.75" customHeight="1">
      <c r="B71" s="294"/>
      <c r="C71" s="295"/>
      <c r="D71" s="295"/>
      <c r="E71" s="295"/>
      <c r="F71" s="295"/>
      <c r="G71" s="295"/>
      <c r="H71" s="295"/>
      <c r="I71" s="295"/>
      <c r="J71" s="295"/>
      <c r="K71" s="296"/>
    </row>
    <row r="72" s="1" customFormat="1" ht="18.75" customHeight="1">
      <c r="B72" s="297"/>
      <c r="C72" s="297"/>
      <c r="D72" s="297"/>
      <c r="E72" s="297"/>
      <c r="F72" s="297"/>
      <c r="G72" s="297"/>
      <c r="H72" s="297"/>
      <c r="I72" s="297"/>
      <c r="J72" s="297"/>
      <c r="K72" s="298"/>
    </row>
    <row r="73" s="1" customFormat="1" ht="18.75" customHeight="1">
      <c r="B73" s="298"/>
      <c r="C73" s="298"/>
      <c r="D73" s="298"/>
      <c r="E73" s="298"/>
      <c r="F73" s="298"/>
      <c r="G73" s="298"/>
      <c r="H73" s="298"/>
      <c r="I73" s="298"/>
      <c r="J73" s="298"/>
      <c r="K73" s="298"/>
    </row>
    <row r="74" s="1" customFormat="1" ht="7.5" customHeight="1">
      <c r="B74" s="299"/>
      <c r="C74" s="300"/>
      <c r="D74" s="300"/>
      <c r="E74" s="300"/>
      <c r="F74" s="300"/>
      <c r="G74" s="300"/>
      <c r="H74" s="300"/>
      <c r="I74" s="300"/>
      <c r="J74" s="300"/>
      <c r="K74" s="301"/>
    </row>
    <row r="75" s="1" customFormat="1" ht="45" customHeight="1">
      <c r="B75" s="302"/>
      <c r="C75" s="303" t="s">
        <v>769</v>
      </c>
      <c r="D75" s="303"/>
      <c r="E75" s="303"/>
      <c r="F75" s="303"/>
      <c r="G75" s="303"/>
      <c r="H75" s="303"/>
      <c r="I75" s="303"/>
      <c r="J75" s="303"/>
      <c r="K75" s="304"/>
    </row>
    <row r="76" s="1" customFormat="1" ht="17.25" customHeight="1">
      <c r="B76" s="302"/>
      <c r="C76" s="305" t="s">
        <v>770</v>
      </c>
      <c r="D76" s="305"/>
      <c r="E76" s="305"/>
      <c r="F76" s="305" t="s">
        <v>771</v>
      </c>
      <c r="G76" s="306"/>
      <c r="H76" s="305" t="s">
        <v>54</v>
      </c>
      <c r="I76" s="305" t="s">
        <v>57</v>
      </c>
      <c r="J76" s="305" t="s">
        <v>772</v>
      </c>
      <c r="K76" s="304"/>
    </row>
    <row r="77" s="1" customFormat="1" ht="17.25" customHeight="1">
      <c r="B77" s="302"/>
      <c r="C77" s="307" t="s">
        <v>773</v>
      </c>
      <c r="D77" s="307"/>
      <c r="E77" s="307"/>
      <c r="F77" s="308" t="s">
        <v>774</v>
      </c>
      <c r="G77" s="309"/>
      <c r="H77" s="307"/>
      <c r="I77" s="307"/>
      <c r="J77" s="307" t="s">
        <v>775</v>
      </c>
      <c r="K77" s="304"/>
    </row>
    <row r="78" s="1" customFormat="1" ht="5.25" customHeight="1">
      <c r="B78" s="302"/>
      <c r="C78" s="310"/>
      <c r="D78" s="310"/>
      <c r="E78" s="310"/>
      <c r="F78" s="310"/>
      <c r="G78" s="311"/>
      <c r="H78" s="310"/>
      <c r="I78" s="310"/>
      <c r="J78" s="310"/>
      <c r="K78" s="304"/>
    </row>
    <row r="79" s="1" customFormat="1" ht="15" customHeight="1">
      <c r="B79" s="302"/>
      <c r="C79" s="290" t="s">
        <v>53</v>
      </c>
      <c r="D79" s="312"/>
      <c r="E79" s="312"/>
      <c r="F79" s="313" t="s">
        <v>776</v>
      </c>
      <c r="G79" s="314"/>
      <c r="H79" s="290" t="s">
        <v>777</v>
      </c>
      <c r="I79" s="290" t="s">
        <v>778</v>
      </c>
      <c r="J79" s="290">
        <v>20</v>
      </c>
      <c r="K79" s="304"/>
    </row>
    <row r="80" s="1" customFormat="1" ht="15" customHeight="1">
      <c r="B80" s="302"/>
      <c r="C80" s="290" t="s">
        <v>779</v>
      </c>
      <c r="D80" s="290"/>
      <c r="E80" s="290"/>
      <c r="F80" s="313" t="s">
        <v>776</v>
      </c>
      <c r="G80" s="314"/>
      <c r="H80" s="290" t="s">
        <v>780</v>
      </c>
      <c r="I80" s="290" t="s">
        <v>778</v>
      </c>
      <c r="J80" s="290">
        <v>120</v>
      </c>
      <c r="K80" s="304"/>
    </row>
    <row r="81" s="1" customFormat="1" ht="15" customHeight="1">
      <c r="B81" s="315"/>
      <c r="C81" s="290" t="s">
        <v>781</v>
      </c>
      <c r="D81" s="290"/>
      <c r="E81" s="290"/>
      <c r="F81" s="313" t="s">
        <v>782</v>
      </c>
      <c r="G81" s="314"/>
      <c r="H81" s="290" t="s">
        <v>783</v>
      </c>
      <c r="I81" s="290" t="s">
        <v>778</v>
      </c>
      <c r="J81" s="290">
        <v>50</v>
      </c>
      <c r="K81" s="304"/>
    </row>
    <row r="82" s="1" customFormat="1" ht="15" customHeight="1">
      <c r="B82" s="315"/>
      <c r="C82" s="290" t="s">
        <v>784</v>
      </c>
      <c r="D82" s="290"/>
      <c r="E82" s="290"/>
      <c r="F82" s="313" t="s">
        <v>776</v>
      </c>
      <c r="G82" s="314"/>
      <c r="H82" s="290" t="s">
        <v>785</v>
      </c>
      <c r="I82" s="290" t="s">
        <v>786</v>
      </c>
      <c r="J82" s="290"/>
      <c r="K82" s="304"/>
    </row>
    <row r="83" s="1" customFormat="1" ht="15" customHeight="1">
      <c r="B83" s="315"/>
      <c r="C83" s="316" t="s">
        <v>787</v>
      </c>
      <c r="D83" s="316"/>
      <c r="E83" s="316"/>
      <c r="F83" s="317" t="s">
        <v>782</v>
      </c>
      <c r="G83" s="316"/>
      <c r="H83" s="316" t="s">
        <v>788</v>
      </c>
      <c r="I83" s="316" t="s">
        <v>778</v>
      </c>
      <c r="J83" s="316">
        <v>15</v>
      </c>
      <c r="K83" s="304"/>
    </row>
    <row r="84" s="1" customFormat="1" ht="15" customHeight="1">
      <c r="B84" s="315"/>
      <c r="C84" s="316" t="s">
        <v>789</v>
      </c>
      <c r="D84" s="316"/>
      <c r="E84" s="316"/>
      <c r="F84" s="317" t="s">
        <v>782</v>
      </c>
      <c r="G84" s="316"/>
      <c r="H84" s="316" t="s">
        <v>790</v>
      </c>
      <c r="I84" s="316" t="s">
        <v>778</v>
      </c>
      <c r="J84" s="316">
        <v>15</v>
      </c>
      <c r="K84" s="304"/>
    </row>
    <row r="85" s="1" customFormat="1" ht="15" customHeight="1">
      <c r="B85" s="315"/>
      <c r="C85" s="316" t="s">
        <v>791</v>
      </c>
      <c r="D85" s="316"/>
      <c r="E85" s="316"/>
      <c r="F85" s="317" t="s">
        <v>782</v>
      </c>
      <c r="G85" s="316"/>
      <c r="H85" s="316" t="s">
        <v>792</v>
      </c>
      <c r="I85" s="316" t="s">
        <v>778</v>
      </c>
      <c r="J85" s="316">
        <v>20</v>
      </c>
      <c r="K85" s="304"/>
    </row>
    <row r="86" s="1" customFormat="1" ht="15" customHeight="1">
      <c r="B86" s="315"/>
      <c r="C86" s="316" t="s">
        <v>793</v>
      </c>
      <c r="D86" s="316"/>
      <c r="E86" s="316"/>
      <c r="F86" s="317" t="s">
        <v>782</v>
      </c>
      <c r="G86" s="316"/>
      <c r="H86" s="316" t="s">
        <v>794</v>
      </c>
      <c r="I86" s="316" t="s">
        <v>778</v>
      </c>
      <c r="J86" s="316">
        <v>20</v>
      </c>
      <c r="K86" s="304"/>
    </row>
    <row r="87" s="1" customFormat="1" ht="15" customHeight="1">
      <c r="B87" s="315"/>
      <c r="C87" s="290" t="s">
        <v>795</v>
      </c>
      <c r="D87" s="290"/>
      <c r="E87" s="290"/>
      <c r="F87" s="313" t="s">
        <v>782</v>
      </c>
      <c r="G87" s="314"/>
      <c r="H87" s="290" t="s">
        <v>796</v>
      </c>
      <c r="I87" s="290" t="s">
        <v>778</v>
      </c>
      <c r="J87" s="290">
        <v>50</v>
      </c>
      <c r="K87" s="304"/>
    </row>
    <row r="88" s="1" customFormat="1" ht="15" customHeight="1">
      <c r="B88" s="315"/>
      <c r="C88" s="290" t="s">
        <v>797</v>
      </c>
      <c r="D88" s="290"/>
      <c r="E88" s="290"/>
      <c r="F88" s="313" t="s">
        <v>782</v>
      </c>
      <c r="G88" s="314"/>
      <c r="H88" s="290" t="s">
        <v>798</v>
      </c>
      <c r="I88" s="290" t="s">
        <v>778</v>
      </c>
      <c r="J88" s="290">
        <v>20</v>
      </c>
      <c r="K88" s="304"/>
    </row>
    <row r="89" s="1" customFormat="1" ht="15" customHeight="1">
      <c r="B89" s="315"/>
      <c r="C89" s="290" t="s">
        <v>799</v>
      </c>
      <c r="D89" s="290"/>
      <c r="E89" s="290"/>
      <c r="F89" s="313" t="s">
        <v>782</v>
      </c>
      <c r="G89" s="314"/>
      <c r="H89" s="290" t="s">
        <v>800</v>
      </c>
      <c r="I89" s="290" t="s">
        <v>778</v>
      </c>
      <c r="J89" s="290">
        <v>20</v>
      </c>
      <c r="K89" s="304"/>
    </row>
    <row r="90" s="1" customFormat="1" ht="15" customHeight="1">
      <c r="B90" s="315"/>
      <c r="C90" s="290" t="s">
        <v>801</v>
      </c>
      <c r="D90" s="290"/>
      <c r="E90" s="290"/>
      <c r="F90" s="313" t="s">
        <v>782</v>
      </c>
      <c r="G90" s="314"/>
      <c r="H90" s="290" t="s">
        <v>802</v>
      </c>
      <c r="I90" s="290" t="s">
        <v>778</v>
      </c>
      <c r="J90" s="290">
        <v>50</v>
      </c>
      <c r="K90" s="304"/>
    </row>
    <row r="91" s="1" customFormat="1" ht="15" customHeight="1">
      <c r="B91" s="315"/>
      <c r="C91" s="290" t="s">
        <v>803</v>
      </c>
      <c r="D91" s="290"/>
      <c r="E91" s="290"/>
      <c r="F91" s="313" t="s">
        <v>782</v>
      </c>
      <c r="G91" s="314"/>
      <c r="H91" s="290" t="s">
        <v>803</v>
      </c>
      <c r="I91" s="290" t="s">
        <v>778</v>
      </c>
      <c r="J91" s="290">
        <v>50</v>
      </c>
      <c r="K91" s="304"/>
    </row>
    <row r="92" s="1" customFormat="1" ht="15" customHeight="1">
      <c r="B92" s="315"/>
      <c r="C92" s="290" t="s">
        <v>804</v>
      </c>
      <c r="D92" s="290"/>
      <c r="E92" s="290"/>
      <c r="F92" s="313" t="s">
        <v>782</v>
      </c>
      <c r="G92" s="314"/>
      <c r="H92" s="290" t="s">
        <v>805</v>
      </c>
      <c r="I92" s="290" t="s">
        <v>778</v>
      </c>
      <c r="J92" s="290">
        <v>255</v>
      </c>
      <c r="K92" s="304"/>
    </row>
    <row r="93" s="1" customFormat="1" ht="15" customHeight="1">
      <c r="B93" s="315"/>
      <c r="C93" s="290" t="s">
        <v>806</v>
      </c>
      <c r="D93" s="290"/>
      <c r="E93" s="290"/>
      <c r="F93" s="313" t="s">
        <v>776</v>
      </c>
      <c r="G93" s="314"/>
      <c r="H93" s="290" t="s">
        <v>807</v>
      </c>
      <c r="I93" s="290" t="s">
        <v>808</v>
      </c>
      <c r="J93" s="290"/>
      <c r="K93" s="304"/>
    </row>
    <row r="94" s="1" customFormat="1" ht="15" customHeight="1">
      <c r="B94" s="315"/>
      <c r="C94" s="290" t="s">
        <v>809</v>
      </c>
      <c r="D94" s="290"/>
      <c r="E94" s="290"/>
      <c r="F94" s="313" t="s">
        <v>776</v>
      </c>
      <c r="G94" s="314"/>
      <c r="H94" s="290" t="s">
        <v>810</v>
      </c>
      <c r="I94" s="290" t="s">
        <v>811</v>
      </c>
      <c r="J94" s="290"/>
      <c r="K94" s="304"/>
    </row>
    <row r="95" s="1" customFormat="1" ht="15" customHeight="1">
      <c r="B95" s="315"/>
      <c r="C95" s="290" t="s">
        <v>812</v>
      </c>
      <c r="D95" s="290"/>
      <c r="E95" s="290"/>
      <c r="F95" s="313" t="s">
        <v>776</v>
      </c>
      <c r="G95" s="314"/>
      <c r="H95" s="290" t="s">
        <v>812</v>
      </c>
      <c r="I95" s="290" t="s">
        <v>811</v>
      </c>
      <c r="J95" s="290"/>
      <c r="K95" s="304"/>
    </row>
    <row r="96" s="1" customFormat="1" ht="15" customHeight="1">
      <c r="B96" s="315"/>
      <c r="C96" s="290" t="s">
        <v>38</v>
      </c>
      <c r="D96" s="290"/>
      <c r="E96" s="290"/>
      <c r="F96" s="313" t="s">
        <v>776</v>
      </c>
      <c r="G96" s="314"/>
      <c r="H96" s="290" t="s">
        <v>813</v>
      </c>
      <c r="I96" s="290" t="s">
        <v>811</v>
      </c>
      <c r="J96" s="290"/>
      <c r="K96" s="304"/>
    </row>
    <row r="97" s="1" customFormat="1" ht="15" customHeight="1">
      <c r="B97" s="315"/>
      <c r="C97" s="290" t="s">
        <v>48</v>
      </c>
      <c r="D97" s="290"/>
      <c r="E97" s="290"/>
      <c r="F97" s="313" t="s">
        <v>776</v>
      </c>
      <c r="G97" s="314"/>
      <c r="H97" s="290" t="s">
        <v>814</v>
      </c>
      <c r="I97" s="290" t="s">
        <v>811</v>
      </c>
      <c r="J97" s="290"/>
      <c r="K97" s="304"/>
    </row>
    <row r="98" s="1" customFormat="1" ht="15" customHeight="1">
      <c r="B98" s="318"/>
      <c r="C98" s="319"/>
      <c r="D98" s="319"/>
      <c r="E98" s="319"/>
      <c r="F98" s="319"/>
      <c r="G98" s="319"/>
      <c r="H98" s="319"/>
      <c r="I98" s="319"/>
      <c r="J98" s="319"/>
      <c r="K98" s="320"/>
    </row>
    <row r="99" s="1" customFormat="1" ht="18.7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1"/>
    </row>
    <row r="100" s="1" customFormat="1" ht="18.75" customHeight="1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</row>
    <row r="101" s="1" customFormat="1" ht="7.5" customHeight="1">
      <c r="B101" s="299"/>
      <c r="C101" s="300"/>
      <c r="D101" s="300"/>
      <c r="E101" s="300"/>
      <c r="F101" s="300"/>
      <c r="G101" s="300"/>
      <c r="H101" s="300"/>
      <c r="I101" s="300"/>
      <c r="J101" s="300"/>
      <c r="K101" s="301"/>
    </row>
    <row r="102" s="1" customFormat="1" ht="45" customHeight="1">
      <c r="B102" s="302"/>
      <c r="C102" s="303" t="s">
        <v>815</v>
      </c>
      <c r="D102" s="303"/>
      <c r="E102" s="303"/>
      <c r="F102" s="303"/>
      <c r="G102" s="303"/>
      <c r="H102" s="303"/>
      <c r="I102" s="303"/>
      <c r="J102" s="303"/>
      <c r="K102" s="304"/>
    </row>
    <row r="103" s="1" customFormat="1" ht="17.25" customHeight="1">
      <c r="B103" s="302"/>
      <c r="C103" s="305" t="s">
        <v>770</v>
      </c>
      <c r="D103" s="305"/>
      <c r="E103" s="305"/>
      <c r="F103" s="305" t="s">
        <v>771</v>
      </c>
      <c r="G103" s="306"/>
      <c r="H103" s="305" t="s">
        <v>54</v>
      </c>
      <c r="I103" s="305" t="s">
        <v>57</v>
      </c>
      <c r="J103" s="305" t="s">
        <v>772</v>
      </c>
      <c r="K103" s="304"/>
    </row>
    <row r="104" s="1" customFormat="1" ht="17.25" customHeight="1">
      <c r="B104" s="302"/>
      <c r="C104" s="307" t="s">
        <v>773</v>
      </c>
      <c r="D104" s="307"/>
      <c r="E104" s="307"/>
      <c r="F104" s="308" t="s">
        <v>774</v>
      </c>
      <c r="G104" s="309"/>
      <c r="H104" s="307"/>
      <c r="I104" s="307"/>
      <c r="J104" s="307" t="s">
        <v>775</v>
      </c>
      <c r="K104" s="304"/>
    </row>
    <row r="105" s="1" customFormat="1" ht="5.25" customHeight="1">
      <c r="B105" s="302"/>
      <c r="C105" s="305"/>
      <c r="D105" s="305"/>
      <c r="E105" s="305"/>
      <c r="F105" s="305"/>
      <c r="G105" s="323"/>
      <c r="H105" s="305"/>
      <c r="I105" s="305"/>
      <c r="J105" s="305"/>
      <c r="K105" s="304"/>
    </row>
    <row r="106" s="1" customFormat="1" ht="15" customHeight="1">
      <c r="B106" s="302"/>
      <c r="C106" s="290" t="s">
        <v>53</v>
      </c>
      <c r="D106" s="312"/>
      <c r="E106" s="312"/>
      <c r="F106" s="313" t="s">
        <v>776</v>
      </c>
      <c r="G106" s="290"/>
      <c r="H106" s="290" t="s">
        <v>816</v>
      </c>
      <c r="I106" s="290" t="s">
        <v>778</v>
      </c>
      <c r="J106" s="290">
        <v>20</v>
      </c>
      <c r="K106" s="304"/>
    </row>
    <row r="107" s="1" customFormat="1" ht="15" customHeight="1">
      <c r="B107" s="302"/>
      <c r="C107" s="290" t="s">
        <v>779</v>
      </c>
      <c r="D107" s="290"/>
      <c r="E107" s="290"/>
      <c r="F107" s="313" t="s">
        <v>776</v>
      </c>
      <c r="G107" s="290"/>
      <c r="H107" s="290" t="s">
        <v>816</v>
      </c>
      <c r="I107" s="290" t="s">
        <v>778</v>
      </c>
      <c r="J107" s="290">
        <v>120</v>
      </c>
      <c r="K107" s="304"/>
    </row>
    <row r="108" s="1" customFormat="1" ht="15" customHeight="1">
      <c r="B108" s="315"/>
      <c r="C108" s="290" t="s">
        <v>781</v>
      </c>
      <c r="D108" s="290"/>
      <c r="E108" s="290"/>
      <c r="F108" s="313" t="s">
        <v>782</v>
      </c>
      <c r="G108" s="290"/>
      <c r="H108" s="290" t="s">
        <v>816</v>
      </c>
      <c r="I108" s="290" t="s">
        <v>778</v>
      </c>
      <c r="J108" s="290">
        <v>50</v>
      </c>
      <c r="K108" s="304"/>
    </row>
    <row r="109" s="1" customFormat="1" ht="15" customHeight="1">
      <c r="B109" s="315"/>
      <c r="C109" s="290" t="s">
        <v>784</v>
      </c>
      <c r="D109" s="290"/>
      <c r="E109" s="290"/>
      <c r="F109" s="313" t="s">
        <v>776</v>
      </c>
      <c r="G109" s="290"/>
      <c r="H109" s="290" t="s">
        <v>816</v>
      </c>
      <c r="I109" s="290" t="s">
        <v>786</v>
      </c>
      <c r="J109" s="290"/>
      <c r="K109" s="304"/>
    </row>
    <row r="110" s="1" customFormat="1" ht="15" customHeight="1">
      <c r="B110" s="315"/>
      <c r="C110" s="290" t="s">
        <v>795</v>
      </c>
      <c r="D110" s="290"/>
      <c r="E110" s="290"/>
      <c r="F110" s="313" t="s">
        <v>782</v>
      </c>
      <c r="G110" s="290"/>
      <c r="H110" s="290" t="s">
        <v>816</v>
      </c>
      <c r="I110" s="290" t="s">
        <v>778</v>
      </c>
      <c r="J110" s="290">
        <v>50</v>
      </c>
      <c r="K110" s="304"/>
    </row>
    <row r="111" s="1" customFormat="1" ht="15" customHeight="1">
      <c r="B111" s="315"/>
      <c r="C111" s="290" t="s">
        <v>803</v>
      </c>
      <c r="D111" s="290"/>
      <c r="E111" s="290"/>
      <c r="F111" s="313" t="s">
        <v>782</v>
      </c>
      <c r="G111" s="290"/>
      <c r="H111" s="290" t="s">
        <v>816</v>
      </c>
      <c r="I111" s="290" t="s">
        <v>778</v>
      </c>
      <c r="J111" s="290">
        <v>50</v>
      </c>
      <c r="K111" s="304"/>
    </row>
    <row r="112" s="1" customFormat="1" ht="15" customHeight="1">
      <c r="B112" s="315"/>
      <c r="C112" s="290" t="s">
        <v>801</v>
      </c>
      <c r="D112" s="290"/>
      <c r="E112" s="290"/>
      <c r="F112" s="313" t="s">
        <v>782</v>
      </c>
      <c r="G112" s="290"/>
      <c r="H112" s="290" t="s">
        <v>816</v>
      </c>
      <c r="I112" s="290" t="s">
        <v>778</v>
      </c>
      <c r="J112" s="290">
        <v>50</v>
      </c>
      <c r="K112" s="304"/>
    </row>
    <row r="113" s="1" customFormat="1" ht="15" customHeight="1">
      <c r="B113" s="315"/>
      <c r="C113" s="290" t="s">
        <v>53</v>
      </c>
      <c r="D113" s="290"/>
      <c r="E113" s="290"/>
      <c r="F113" s="313" t="s">
        <v>776</v>
      </c>
      <c r="G113" s="290"/>
      <c r="H113" s="290" t="s">
        <v>817</v>
      </c>
      <c r="I113" s="290" t="s">
        <v>778</v>
      </c>
      <c r="J113" s="290">
        <v>20</v>
      </c>
      <c r="K113" s="304"/>
    </row>
    <row r="114" s="1" customFormat="1" ht="15" customHeight="1">
      <c r="B114" s="315"/>
      <c r="C114" s="290" t="s">
        <v>818</v>
      </c>
      <c r="D114" s="290"/>
      <c r="E114" s="290"/>
      <c r="F114" s="313" t="s">
        <v>776</v>
      </c>
      <c r="G114" s="290"/>
      <c r="H114" s="290" t="s">
        <v>819</v>
      </c>
      <c r="I114" s="290" t="s">
        <v>778</v>
      </c>
      <c r="J114" s="290">
        <v>120</v>
      </c>
      <c r="K114" s="304"/>
    </row>
    <row r="115" s="1" customFormat="1" ht="15" customHeight="1">
      <c r="B115" s="315"/>
      <c r="C115" s="290" t="s">
        <v>38</v>
      </c>
      <c r="D115" s="290"/>
      <c r="E115" s="290"/>
      <c r="F115" s="313" t="s">
        <v>776</v>
      </c>
      <c r="G115" s="290"/>
      <c r="H115" s="290" t="s">
        <v>820</v>
      </c>
      <c r="I115" s="290" t="s">
        <v>811</v>
      </c>
      <c r="J115" s="290"/>
      <c r="K115" s="304"/>
    </row>
    <row r="116" s="1" customFormat="1" ht="15" customHeight="1">
      <c r="B116" s="315"/>
      <c r="C116" s="290" t="s">
        <v>48</v>
      </c>
      <c r="D116" s="290"/>
      <c r="E116" s="290"/>
      <c r="F116" s="313" t="s">
        <v>776</v>
      </c>
      <c r="G116" s="290"/>
      <c r="H116" s="290" t="s">
        <v>821</v>
      </c>
      <c r="I116" s="290" t="s">
        <v>811</v>
      </c>
      <c r="J116" s="290"/>
      <c r="K116" s="304"/>
    </row>
    <row r="117" s="1" customFormat="1" ht="15" customHeight="1">
      <c r="B117" s="315"/>
      <c r="C117" s="290" t="s">
        <v>57</v>
      </c>
      <c r="D117" s="290"/>
      <c r="E117" s="290"/>
      <c r="F117" s="313" t="s">
        <v>776</v>
      </c>
      <c r="G117" s="290"/>
      <c r="H117" s="290" t="s">
        <v>822</v>
      </c>
      <c r="I117" s="290" t="s">
        <v>823</v>
      </c>
      <c r="J117" s="290"/>
      <c r="K117" s="304"/>
    </row>
    <row r="118" s="1" customFormat="1" ht="15" customHeight="1">
      <c r="B118" s="318"/>
      <c r="C118" s="324"/>
      <c r="D118" s="324"/>
      <c r="E118" s="324"/>
      <c r="F118" s="324"/>
      <c r="G118" s="324"/>
      <c r="H118" s="324"/>
      <c r="I118" s="324"/>
      <c r="J118" s="324"/>
      <c r="K118" s="320"/>
    </row>
    <row r="119" s="1" customFormat="1" ht="18.75" customHeight="1">
      <c r="B119" s="325"/>
      <c r="C119" s="326"/>
      <c r="D119" s="326"/>
      <c r="E119" s="326"/>
      <c r="F119" s="327"/>
      <c r="G119" s="326"/>
      <c r="H119" s="326"/>
      <c r="I119" s="326"/>
      <c r="J119" s="326"/>
      <c r="K119" s="325"/>
    </row>
    <row r="120" s="1" customFormat="1" ht="18.75" customHeight="1">
      <c r="B120" s="298"/>
      <c r="C120" s="298"/>
      <c r="D120" s="298"/>
      <c r="E120" s="298"/>
      <c r="F120" s="298"/>
      <c r="G120" s="298"/>
      <c r="H120" s="298"/>
      <c r="I120" s="298"/>
      <c r="J120" s="298"/>
      <c r="K120" s="298"/>
    </row>
    <row r="121" s="1" customFormat="1" ht="7.5" customHeight="1">
      <c r="B121" s="328"/>
      <c r="C121" s="329"/>
      <c r="D121" s="329"/>
      <c r="E121" s="329"/>
      <c r="F121" s="329"/>
      <c r="G121" s="329"/>
      <c r="H121" s="329"/>
      <c r="I121" s="329"/>
      <c r="J121" s="329"/>
      <c r="K121" s="330"/>
    </row>
    <row r="122" s="1" customFormat="1" ht="45" customHeight="1">
      <c r="B122" s="331"/>
      <c r="C122" s="281" t="s">
        <v>824</v>
      </c>
      <c r="D122" s="281"/>
      <c r="E122" s="281"/>
      <c r="F122" s="281"/>
      <c r="G122" s="281"/>
      <c r="H122" s="281"/>
      <c r="I122" s="281"/>
      <c r="J122" s="281"/>
      <c r="K122" s="332"/>
    </row>
    <row r="123" s="1" customFormat="1" ht="17.25" customHeight="1">
      <c r="B123" s="333"/>
      <c r="C123" s="305" t="s">
        <v>770</v>
      </c>
      <c r="D123" s="305"/>
      <c r="E123" s="305"/>
      <c r="F123" s="305" t="s">
        <v>771</v>
      </c>
      <c r="G123" s="306"/>
      <c r="H123" s="305" t="s">
        <v>54</v>
      </c>
      <c r="I123" s="305" t="s">
        <v>57</v>
      </c>
      <c r="J123" s="305" t="s">
        <v>772</v>
      </c>
      <c r="K123" s="334"/>
    </row>
    <row r="124" s="1" customFormat="1" ht="17.25" customHeight="1">
      <c r="B124" s="333"/>
      <c r="C124" s="307" t="s">
        <v>773</v>
      </c>
      <c r="D124" s="307"/>
      <c r="E124" s="307"/>
      <c r="F124" s="308" t="s">
        <v>774</v>
      </c>
      <c r="G124" s="309"/>
      <c r="H124" s="307"/>
      <c r="I124" s="307"/>
      <c r="J124" s="307" t="s">
        <v>775</v>
      </c>
      <c r="K124" s="334"/>
    </row>
    <row r="125" s="1" customFormat="1" ht="5.25" customHeight="1">
      <c r="B125" s="335"/>
      <c r="C125" s="310"/>
      <c r="D125" s="310"/>
      <c r="E125" s="310"/>
      <c r="F125" s="310"/>
      <c r="G125" s="336"/>
      <c r="H125" s="310"/>
      <c r="I125" s="310"/>
      <c r="J125" s="310"/>
      <c r="K125" s="337"/>
    </row>
    <row r="126" s="1" customFormat="1" ht="15" customHeight="1">
      <c r="B126" s="335"/>
      <c r="C126" s="290" t="s">
        <v>779</v>
      </c>
      <c r="D126" s="312"/>
      <c r="E126" s="312"/>
      <c r="F126" s="313" t="s">
        <v>776</v>
      </c>
      <c r="G126" s="290"/>
      <c r="H126" s="290" t="s">
        <v>816</v>
      </c>
      <c r="I126" s="290" t="s">
        <v>778</v>
      </c>
      <c r="J126" s="290">
        <v>120</v>
      </c>
      <c r="K126" s="338"/>
    </row>
    <row r="127" s="1" customFormat="1" ht="15" customHeight="1">
      <c r="B127" s="335"/>
      <c r="C127" s="290" t="s">
        <v>825</v>
      </c>
      <c r="D127" s="290"/>
      <c r="E127" s="290"/>
      <c r="F127" s="313" t="s">
        <v>776</v>
      </c>
      <c r="G127" s="290"/>
      <c r="H127" s="290" t="s">
        <v>826</v>
      </c>
      <c r="I127" s="290" t="s">
        <v>778</v>
      </c>
      <c r="J127" s="290" t="s">
        <v>827</v>
      </c>
      <c r="K127" s="338"/>
    </row>
    <row r="128" s="1" customFormat="1" ht="15" customHeight="1">
      <c r="B128" s="335"/>
      <c r="C128" s="290" t="s">
        <v>724</v>
      </c>
      <c r="D128" s="290"/>
      <c r="E128" s="290"/>
      <c r="F128" s="313" t="s">
        <v>776</v>
      </c>
      <c r="G128" s="290"/>
      <c r="H128" s="290" t="s">
        <v>828</v>
      </c>
      <c r="I128" s="290" t="s">
        <v>778</v>
      </c>
      <c r="J128" s="290" t="s">
        <v>827</v>
      </c>
      <c r="K128" s="338"/>
    </row>
    <row r="129" s="1" customFormat="1" ht="15" customHeight="1">
      <c r="B129" s="335"/>
      <c r="C129" s="290" t="s">
        <v>787</v>
      </c>
      <c r="D129" s="290"/>
      <c r="E129" s="290"/>
      <c r="F129" s="313" t="s">
        <v>782</v>
      </c>
      <c r="G129" s="290"/>
      <c r="H129" s="290" t="s">
        <v>788</v>
      </c>
      <c r="I129" s="290" t="s">
        <v>778</v>
      </c>
      <c r="J129" s="290">
        <v>15</v>
      </c>
      <c r="K129" s="338"/>
    </row>
    <row r="130" s="1" customFormat="1" ht="15" customHeight="1">
      <c r="B130" s="335"/>
      <c r="C130" s="316" t="s">
        <v>789</v>
      </c>
      <c r="D130" s="316"/>
      <c r="E130" s="316"/>
      <c r="F130" s="317" t="s">
        <v>782</v>
      </c>
      <c r="G130" s="316"/>
      <c r="H130" s="316" t="s">
        <v>790</v>
      </c>
      <c r="I130" s="316" t="s">
        <v>778</v>
      </c>
      <c r="J130" s="316">
        <v>15</v>
      </c>
      <c r="K130" s="338"/>
    </row>
    <row r="131" s="1" customFormat="1" ht="15" customHeight="1">
      <c r="B131" s="335"/>
      <c r="C131" s="316" t="s">
        <v>791</v>
      </c>
      <c r="D131" s="316"/>
      <c r="E131" s="316"/>
      <c r="F131" s="317" t="s">
        <v>782</v>
      </c>
      <c r="G131" s="316"/>
      <c r="H131" s="316" t="s">
        <v>792</v>
      </c>
      <c r="I131" s="316" t="s">
        <v>778</v>
      </c>
      <c r="J131" s="316">
        <v>20</v>
      </c>
      <c r="K131" s="338"/>
    </row>
    <row r="132" s="1" customFormat="1" ht="15" customHeight="1">
      <c r="B132" s="335"/>
      <c r="C132" s="316" t="s">
        <v>793</v>
      </c>
      <c r="D132" s="316"/>
      <c r="E132" s="316"/>
      <c r="F132" s="317" t="s">
        <v>782</v>
      </c>
      <c r="G132" s="316"/>
      <c r="H132" s="316" t="s">
        <v>794</v>
      </c>
      <c r="I132" s="316" t="s">
        <v>778</v>
      </c>
      <c r="J132" s="316">
        <v>20</v>
      </c>
      <c r="K132" s="338"/>
    </row>
    <row r="133" s="1" customFormat="1" ht="15" customHeight="1">
      <c r="B133" s="335"/>
      <c r="C133" s="290" t="s">
        <v>781</v>
      </c>
      <c r="D133" s="290"/>
      <c r="E133" s="290"/>
      <c r="F133" s="313" t="s">
        <v>782</v>
      </c>
      <c r="G133" s="290"/>
      <c r="H133" s="290" t="s">
        <v>816</v>
      </c>
      <c r="I133" s="290" t="s">
        <v>778</v>
      </c>
      <c r="J133" s="290">
        <v>50</v>
      </c>
      <c r="K133" s="338"/>
    </row>
    <row r="134" s="1" customFormat="1" ht="15" customHeight="1">
      <c r="B134" s="335"/>
      <c r="C134" s="290" t="s">
        <v>795</v>
      </c>
      <c r="D134" s="290"/>
      <c r="E134" s="290"/>
      <c r="F134" s="313" t="s">
        <v>782</v>
      </c>
      <c r="G134" s="290"/>
      <c r="H134" s="290" t="s">
        <v>816</v>
      </c>
      <c r="I134" s="290" t="s">
        <v>778</v>
      </c>
      <c r="J134" s="290">
        <v>50</v>
      </c>
      <c r="K134" s="338"/>
    </row>
    <row r="135" s="1" customFormat="1" ht="15" customHeight="1">
      <c r="B135" s="335"/>
      <c r="C135" s="290" t="s">
        <v>801</v>
      </c>
      <c r="D135" s="290"/>
      <c r="E135" s="290"/>
      <c r="F135" s="313" t="s">
        <v>782</v>
      </c>
      <c r="G135" s="290"/>
      <c r="H135" s="290" t="s">
        <v>816</v>
      </c>
      <c r="I135" s="290" t="s">
        <v>778</v>
      </c>
      <c r="J135" s="290">
        <v>50</v>
      </c>
      <c r="K135" s="338"/>
    </row>
    <row r="136" s="1" customFormat="1" ht="15" customHeight="1">
      <c r="B136" s="335"/>
      <c r="C136" s="290" t="s">
        <v>803</v>
      </c>
      <c r="D136" s="290"/>
      <c r="E136" s="290"/>
      <c r="F136" s="313" t="s">
        <v>782</v>
      </c>
      <c r="G136" s="290"/>
      <c r="H136" s="290" t="s">
        <v>816</v>
      </c>
      <c r="I136" s="290" t="s">
        <v>778</v>
      </c>
      <c r="J136" s="290">
        <v>50</v>
      </c>
      <c r="K136" s="338"/>
    </row>
    <row r="137" s="1" customFormat="1" ht="15" customHeight="1">
      <c r="B137" s="335"/>
      <c r="C137" s="290" t="s">
        <v>804</v>
      </c>
      <c r="D137" s="290"/>
      <c r="E137" s="290"/>
      <c r="F137" s="313" t="s">
        <v>782</v>
      </c>
      <c r="G137" s="290"/>
      <c r="H137" s="290" t="s">
        <v>829</v>
      </c>
      <c r="I137" s="290" t="s">
        <v>778</v>
      </c>
      <c r="J137" s="290">
        <v>255</v>
      </c>
      <c r="K137" s="338"/>
    </row>
    <row r="138" s="1" customFormat="1" ht="15" customHeight="1">
      <c r="B138" s="335"/>
      <c r="C138" s="290" t="s">
        <v>806</v>
      </c>
      <c r="D138" s="290"/>
      <c r="E138" s="290"/>
      <c r="F138" s="313" t="s">
        <v>776</v>
      </c>
      <c r="G138" s="290"/>
      <c r="H138" s="290" t="s">
        <v>830</v>
      </c>
      <c r="I138" s="290" t="s">
        <v>808</v>
      </c>
      <c r="J138" s="290"/>
      <c r="K138" s="338"/>
    </row>
    <row r="139" s="1" customFormat="1" ht="15" customHeight="1">
      <c r="B139" s="335"/>
      <c r="C139" s="290" t="s">
        <v>809</v>
      </c>
      <c r="D139" s="290"/>
      <c r="E139" s="290"/>
      <c r="F139" s="313" t="s">
        <v>776</v>
      </c>
      <c r="G139" s="290"/>
      <c r="H139" s="290" t="s">
        <v>831</v>
      </c>
      <c r="I139" s="290" t="s">
        <v>811</v>
      </c>
      <c r="J139" s="290"/>
      <c r="K139" s="338"/>
    </row>
    <row r="140" s="1" customFormat="1" ht="15" customHeight="1">
      <c r="B140" s="335"/>
      <c r="C140" s="290" t="s">
        <v>812</v>
      </c>
      <c r="D140" s="290"/>
      <c r="E140" s="290"/>
      <c r="F140" s="313" t="s">
        <v>776</v>
      </c>
      <c r="G140" s="290"/>
      <c r="H140" s="290" t="s">
        <v>812</v>
      </c>
      <c r="I140" s="290" t="s">
        <v>811</v>
      </c>
      <c r="J140" s="290"/>
      <c r="K140" s="338"/>
    </row>
    <row r="141" s="1" customFormat="1" ht="15" customHeight="1">
      <c r="B141" s="335"/>
      <c r="C141" s="290" t="s">
        <v>38</v>
      </c>
      <c r="D141" s="290"/>
      <c r="E141" s="290"/>
      <c r="F141" s="313" t="s">
        <v>776</v>
      </c>
      <c r="G141" s="290"/>
      <c r="H141" s="290" t="s">
        <v>832</v>
      </c>
      <c r="I141" s="290" t="s">
        <v>811</v>
      </c>
      <c r="J141" s="290"/>
      <c r="K141" s="338"/>
    </row>
    <row r="142" s="1" customFormat="1" ht="15" customHeight="1">
      <c r="B142" s="335"/>
      <c r="C142" s="290" t="s">
        <v>833</v>
      </c>
      <c r="D142" s="290"/>
      <c r="E142" s="290"/>
      <c r="F142" s="313" t="s">
        <v>776</v>
      </c>
      <c r="G142" s="290"/>
      <c r="H142" s="290" t="s">
        <v>834</v>
      </c>
      <c r="I142" s="290" t="s">
        <v>811</v>
      </c>
      <c r="J142" s="290"/>
      <c r="K142" s="338"/>
    </row>
    <row r="143" s="1" customFormat="1" ht="1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1"/>
    </row>
    <row r="144" s="1" customFormat="1" ht="18.75" customHeight="1">
      <c r="B144" s="326"/>
      <c r="C144" s="326"/>
      <c r="D144" s="326"/>
      <c r="E144" s="326"/>
      <c r="F144" s="327"/>
      <c r="G144" s="326"/>
      <c r="H144" s="326"/>
      <c r="I144" s="326"/>
      <c r="J144" s="326"/>
      <c r="K144" s="326"/>
    </row>
    <row r="145" s="1" customFormat="1" ht="18.75" customHeight="1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</row>
    <row r="146" s="1" customFormat="1" ht="7.5" customHeight="1">
      <c r="B146" s="299"/>
      <c r="C146" s="300"/>
      <c r="D146" s="300"/>
      <c r="E146" s="300"/>
      <c r="F146" s="300"/>
      <c r="G146" s="300"/>
      <c r="H146" s="300"/>
      <c r="I146" s="300"/>
      <c r="J146" s="300"/>
      <c r="K146" s="301"/>
    </row>
    <row r="147" s="1" customFormat="1" ht="45" customHeight="1">
      <c r="B147" s="302"/>
      <c r="C147" s="303" t="s">
        <v>835</v>
      </c>
      <c r="D147" s="303"/>
      <c r="E147" s="303"/>
      <c r="F147" s="303"/>
      <c r="G147" s="303"/>
      <c r="H147" s="303"/>
      <c r="I147" s="303"/>
      <c r="J147" s="303"/>
      <c r="K147" s="304"/>
    </row>
    <row r="148" s="1" customFormat="1" ht="17.25" customHeight="1">
      <c r="B148" s="302"/>
      <c r="C148" s="305" t="s">
        <v>770</v>
      </c>
      <c r="D148" s="305"/>
      <c r="E148" s="305"/>
      <c r="F148" s="305" t="s">
        <v>771</v>
      </c>
      <c r="G148" s="306"/>
      <c r="H148" s="305" t="s">
        <v>54</v>
      </c>
      <c r="I148" s="305" t="s">
        <v>57</v>
      </c>
      <c r="J148" s="305" t="s">
        <v>772</v>
      </c>
      <c r="K148" s="304"/>
    </row>
    <row r="149" s="1" customFormat="1" ht="17.25" customHeight="1">
      <c r="B149" s="302"/>
      <c r="C149" s="307" t="s">
        <v>773</v>
      </c>
      <c r="D149" s="307"/>
      <c r="E149" s="307"/>
      <c r="F149" s="308" t="s">
        <v>774</v>
      </c>
      <c r="G149" s="309"/>
      <c r="H149" s="307"/>
      <c r="I149" s="307"/>
      <c r="J149" s="307" t="s">
        <v>775</v>
      </c>
      <c r="K149" s="304"/>
    </row>
    <row r="150" s="1" customFormat="1" ht="5.25" customHeight="1">
      <c r="B150" s="315"/>
      <c r="C150" s="310"/>
      <c r="D150" s="310"/>
      <c r="E150" s="310"/>
      <c r="F150" s="310"/>
      <c r="G150" s="311"/>
      <c r="H150" s="310"/>
      <c r="I150" s="310"/>
      <c r="J150" s="310"/>
      <c r="K150" s="338"/>
    </row>
    <row r="151" s="1" customFormat="1" ht="15" customHeight="1">
      <c r="B151" s="315"/>
      <c r="C151" s="342" t="s">
        <v>779</v>
      </c>
      <c r="D151" s="290"/>
      <c r="E151" s="290"/>
      <c r="F151" s="343" t="s">
        <v>776</v>
      </c>
      <c r="G151" s="290"/>
      <c r="H151" s="342" t="s">
        <v>816</v>
      </c>
      <c r="I151" s="342" t="s">
        <v>778</v>
      </c>
      <c r="J151" s="342">
        <v>120</v>
      </c>
      <c r="K151" s="338"/>
    </row>
    <row r="152" s="1" customFormat="1" ht="15" customHeight="1">
      <c r="B152" s="315"/>
      <c r="C152" s="342" t="s">
        <v>825</v>
      </c>
      <c r="D152" s="290"/>
      <c r="E152" s="290"/>
      <c r="F152" s="343" t="s">
        <v>776</v>
      </c>
      <c r="G152" s="290"/>
      <c r="H152" s="342" t="s">
        <v>836</v>
      </c>
      <c r="I152" s="342" t="s">
        <v>778</v>
      </c>
      <c r="J152" s="342" t="s">
        <v>827</v>
      </c>
      <c r="K152" s="338"/>
    </row>
    <row r="153" s="1" customFormat="1" ht="15" customHeight="1">
      <c r="B153" s="315"/>
      <c r="C153" s="342" t="s">
        <v>724</v>
      </c>
      <c r="D153" s="290"/>
      <c r="E153" s="290"/>
      <c r="F153" s="343" t="s">
        <v>776</v>
      </c>
      <c r="G153" s="290"/>
      <c r="H153" s="342" t="s">
        <v>837</v>
      </c>
      <c r="I153" s="342" t="s">
        <v>778</v>
      </c>
      <c r="J153" s="342" t="s">
        <v>827</v>
      </c>
      <c r="K153" s="338"/>
    </row>
    <row r="154" s="1" customFormat="1" ht="15" customHeight="1">
      <c r="B154" s="315"/>
      <c r="C154" s="342" t="s">
        <v>781</v>
      </c>
      <c r="D154" s="290"/>
      <c r="E154" s="290"/>
      <c r="F154" s="343" t="s">
        <v>782</v>
      </c>
      <c r="G154" s="290"/>
      <c r="H154" s="342" t="s">
        <v>816</v>
      </c>
      <c r="I154" s="342" t="s">
        <v>778</v>
      </c>
      <c r="J154" s="342">
        <v>50</v>
      </c>
      <c r="K154" s="338"/>
    </row>
    <row r="155" s="1" customFormat="1" ht="15" customHeight="1">
      <c r="B155" s="315"/>
      <c r="C155" s="342" t="s">
        <v>784</v>
      </c>
      <c r="D155" s="290"/>
      <c r="E155" s="290"/>
      <c r="F155" s="343" t="s">
        <v>776</v>
      </c>
      <c r="G155" s="290"/>
      <c r="H155" s="342" t="s">
        <v>816</v>
      </c>
      <c r="I155" s="342" t="s">
        <v>786</v>
      </c>
      <c r="J155" s="342"/>
      <c r="K155" s="338"/>
    </row>
    <row r="156" s="1" customFormat="1" ht="15" customHeight="1">
      <c r="B156" s="315"/>
      <c r="C156" s="342" t="s">
        <v>795</v>
      </c>
      <c r="D156" s="290"/>
      <c r="E156" s="290"/>
      <c r="F156" s="343" t="s">
        <v>782</v>
      </c>
      <c r="G156" s="290"/>
      <c r="H156" s="342" t="s">
        <v>816</v>
      </c>
      <c r="I156" s="342" t="s">
        <v>778</v>
      </c>
      <c r="J156" s="342">
        <v>50</v>
      </c>
      <c r="K156" s="338"/>
    </row>
    <row r="157" s="1" customFormat="1" ht="15" customHeight="1">
      <c r="B157" s="315"/>
      <c r="C157" s="342" t="s">
        <v>803</v>
      </c>
      <c r="D157" s="290"/>
      <c r="E157" s="290"/>
      <c r="F157" s="343" t="s">
        <v>782</v>
      </c>
      <c r="G157" s="290"/>
      <c r="H157" s="342" t="s">
        <v>816</v>
      </c>
      <c r="I157" s="342" t="s">
        <v>778</v>
      </c>
      <c r="J157" s="342">
        <v>50</v>
      </c>
      <c r="K157" s="338"/>
    </row>
    <row r="158" s="1" customFormat="1" ht="15" customHeight="1">
      <c r="B158" s="315"/>
      <c r="C158" s="342" t="s">
        <v>801</v>
      </c>
      <c r="D158" s="290"/>
      <c r="E158" s="290"/>
      <c r="F158" s="343" t="s">
        <v>782</v>
      </c>
      <c r="G158" s="290"/>
      <c r="H158" s="342" t="s">
        <v>816</v>
      </c>
      <c r="I158" s="342" t="s">
        <v>778</v>
      </c>
      <c r="J158" s="342">
        <v>50</v>
      </c>
      <c r="K158" s="338"/>
    </row>
    <row r="159" s="1" customFormat="1" ht="15" customHeight="1">
      <c r="B159" s="315"/>
      <c r="C159" s="342" t="s">
        <v>90</v>
      </c>
      <c r="D159" s="290"/>
      <c r="E159" s="290"/>
      <c r="F159" s="343" t="s">
        <v>776</v>
      </c>
      <c r="G159" s="290"/>
      <c r="H159" s="342" t="s">
        <v>838</v>
      </c>
      <c r="I159" s="342" t="s">
        <v>778</v>
      </c>
      <c r="J159" s="342" t="s">
        <v>839</v>
      </c>
      <c r="K159" s="338"/>
    </row>
    <row r="160" s="1" customFormat="1" ht="15" customHeight="1">
      <c r="B160" s="315"/>
      <c r="C160" s="342" t="s">
        <v>840</v>
      </c>
      <c r="D160" s="290"/>
      <c r="E160" s="290"/>
      <c r="F160" s="343" t="s">
        <v>776</v>
      </c>
      <c r="G160" s="290"/>
      <c r="H160" s="342" t="s">
        <v>841</v>
      </c>
      <c r="I160" s="342" t="s">
        <v>811</v>
      </c>
      <c r="J160" s="342"/>
      <c r="K160" s="338"/>
    </row>
    <row r="161" s="1" customFormat="1" ht="15" customHeight="1">
      <c r="B161" s="344"/>
      <c r="C161" s="324"/>
      <c r="D161" s="324"/>
      <c r="E161" s="324"/>
      <c r="F161" s="324"/>
      <c r="G161" s="324"/>
      <c r="H161" s="324"/>
      <c r="I161" s="324"/>
      <c r="J161" s="324"/>
      <c r="K161" s="345"/>
    </row>
    <row r="162" s="1" customFormat="1" ht="18.75" customHeight="1">
      <c r="B162" s="326"/>
      <c r="C162" s="336"/>
      <c r="D162" s="336"/>
      <c r="E162" s="336"/>
      <c r="F162" s="346"/>
      <c r="G162" s="336"/>
      <c r="H162" s="336"/>
      <c r="I162" s="336"/>
      <c r="J162" s="336"/>
      <c r="K162" s="326"/>
    </row>
    <row r="163" s="1" customFormat="1" ht="18.75" customHeight="1"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</row>
    <row r="164" s="1" customFormat="1" ht="7.5" customHeight="1">
      <c r="B164" s="277"/>
      <c r="C164" s="278"/>
      <c r="D164" s="278"/>
      <c r="E164" s="278"/>
      <c r="F164" s="278"/>
      <c r="G164" s="278"/>
      <c r="H164" s="278"/>
      <c r="I164" s="278"/>
      <c r="J164" s="278"/>
      <c r="K164" s="279"/>
    </row>
    <row r="165" s="1" customFormat="1" ht="45" customHeight="1">
      <c r="B165" s="280"/>
      <c r="C165" s="281" t="s">
        <v>842</v>
      </c>
      <c r="D165" s="281"/>
      <c r="E165" s="281"/>
      <c r="F165" s="281"/>
      <c r="G165" s="281"/>
      <c r="H165" s="281"/>
      <c r="I165" s="281"/>
      <c r="J165" s="281"/>
      <c r="K165" s="282"/>
    </row>
    <row r="166" s="1" customFormat="1" ht="17.25" customHeight="1">
      <c r="B166" s="280"/>
      <c r="C166" s="305" t="s">
        <v>770</v>
      </c>
      <c r="D166" s="305"/>
      <c r="E166" s="305"/>
      <c r="F166" s="305" t="s">
        <v>771</v>
      </c>
      <c r="G166" s="347"/>
      <c r="H166" s="348" t="s">
        <v>54</v>
      </c>
      <c r="I166" s="348" t="s">
        <v>57</v>
      </c>
      <c r="J166" s="305" t="s">
        <v>772</v>
      </c>
      <c r="K166" s="282"/>
    </row>
    <row r="167" s="1" customFormat="1" ht="17.25" customHeight="1">
      <c r="B167" s="283"/>
      <c r="C167" s="307" t="s">
        <v>773</v>
      </c>
      <c r="D167" s="307"/>
      <c r="E167" s="307"/>
      <c r="F167" s="308" t="s">
        <v>774</v>
      </c>
      <c r="G167" s="349"/>
      <c r="H167" s="350"/>
      <c r="I167" s="350"/>
      <c r="J167" s="307" t="s">
        <v>775</v>
      </c>
      <c r="K167" s="285"/>
    </row>
    <row r="168" s="1" customFormat="1" ht="5.25" customHeight="1">
      <c r="B168" s="315"/>
      <c r="C168" s="310"/>
      <c r="D168" s="310"/>
      <c r="E168" s="310"/>
      <c r="F168" s="310"/>
      <c r="G168" s="311"/>
      <c r="H168" s="310"/>
      <c r="I168" s="310"/>
      <c r="J168" s="310"/>
      <c r="K168" s="338"/>
    </row>
    <row r="169" s="1" customFormat="1" ht="15" customHeight="1">
      <c r="B169" s="315"/>
      <c r="C169" s="290" t="s">
        <v>779</v>
      </c>
      <c r="D169" s="290"/>
      <c r="E169" s="290"/>
      <c r="F169" s="313" t="s">
        <v>776</v>
      </c>
      <c r="G169" s="290"/>
      <c r="H169" s="290" t="s">
        <v>816</v>
      </c>
      <c r="I169" s="290" t="s">
        <v>778</v>
      </c>
      <c r="J169" s="290">
        <v>120</v>
      </c>
      <c r="K169" s="338"/>
    </row>
    <row r="170" s="1" customFormat="1" ht="15" customHeight="1">
      <c r="B170" s="315"/>
      <c r="C170" s="290" t="s">
        <v>825</v>
      </c>
      <c r="D170" s="290"/>
      <c r="E170" s="290"/>
      <c r="F170" s="313" t="s">
        <v>776</v>
      </c>
      <c r="G170" s="290"/>
      <c r="H170" s="290" t="s">
        <v>826</v>
      </c>
      <c r="I170" s="290" t="s">
        <v>778</v>
      </c>
      <c r="J170" s="290" t="s">
        <v>827</v>
      </c>
      <c r="K170" s="338"/>
    </row>
    <row r="171" s="1" customFormat="1" ht="15" customHeight="1">
      <c r="B171" s="315"/>
      <c r="C171" s="290" t="s">
        <v>724</v>
      </c>
      <c r="D171" s="290"/>
      <c r="E171" s="290"/>
      <c r="F171" s="313" t="s">
        <v>776</v>
      </c>
      <c r="G171" s="290"/>
      <c r="H171" s="290" t="s">
        <v>843</v>
      </c>
      <c r="I171" s="290" t="s">
        <v>778</v>
      </c>
      <c r="J171" s="290" t="s">
        <v>827</v>
      </c>
      <c r="K171" s="338"/>
    </row>
    <row r="172" s="1" customFormat="1" ht="15" customHeight="1">
      <c r="B172" s="315"/>
      <c r="C172" s="290" t="s">
        <v>781</v>
      </c>
      <c r="D172" s="290"/>
      <c r="E172" s="290"/>
      <c r="F172" s="313" t="s">
        <v>782</v>
      </c>
      <c r="G172" s="290"/>
      <c r="H172" s="290" t="s">
        <v>843</v>
      </c>
      <c r="I172" s="290" t="s">
        <v>778</v>
      </c>
      <c r="J172" s="290">
        <v>50</v>
      </c>
      <c r="K172" s="338"/>
    </row>
    <row r="173" s="1" customFormat="1" ht="15" customHeight="1">
      <c r="B173" s="315"/>
      <c r="C173" s="290" t="s">
        <v>784</v>
      </c>
      <c r="D173" s="290"/>
      <c r="E173" s="290"/>
      <c r="F173" s="313" t="s">
        <v>776</v>
      </c>
      <c r="G173" s="290"/>
      <c r="H173" s="290" t="s">
        <v>843</v>
      </c>
      <c r="I173" s="290" t="s">
        <v>786</v>
      </c>
      <c r="J173" s="290"/>
      <c r="K173" s="338"/>
    </row>
    <row r="174" s="1" customFormat="1" ht="15" customHeight="1">
      <c r="B174" s="315"/>
      <c r="C174" s="290" t="s">
        <v>795</v>
      </c>
      <c r="D174" s="290"/>
      <c r="E174" s="290"/>
      <c r="F174" s="313" t="s">
        <v>782</v>
      </c>
      <c r="G174" s="290"/>
      <c r="H174" s="290" t="s">
        <v>843</v>
      </c>
      <c r="I174" s="290" t="s">
        <v>778</v>
      </c>
      <c r="J174" s="290">
        <v>50</v>
      </c>
      <c r="K174" s="338"/>
    </row>
    <row r="175" s="1" customFormat="1" ht="15" customHeight="1">
      <c r="B175" s="315"/>
      <c r="C175" s="290" t="s">
        <v>803</v>
      </c>
      <c r="D175" s="290"/>
      <c r="E175" s="290"/>
      <c r="F175" s="313" t="s">
        <v>782</v>
      </c>
      <c r="G175" s="290"/>
      <c r="H175" s="290" t="s">
        <v>843</v>
      </c>
      <c r="I175" s="290" t="s">
        <v>778</v>
      </c>
      <c r="J175" s="290">
        <v>50</v>
      </c>
      <c r="K175" s="338"/>
    </row>
    <row r="176" s="1" customFormat="1" ht="15" customHeight="1">
      <c r="B176" s="315"/>
      <c r="C176" s="290" t="s">
        <v>801</v>
      </c>
      <c r="D176" s="290"/>
      <c r="E176" s="290"/>
      <c r="F176" s="313" t="s">
        <v>782</v>
      </c>
      <c r="G176" s="290"/>
      <c r="H176" s="290" t="s">
        <v>843</v>
      </c>
      <c r="I176" s="290" t="s">
        <v>778</v>
      </c>
      <c r="J176" s="290">
        <v>50</v>
      </c>
      <c r="K176" s="338"/>
    </row>
    <row r="177" s="1" customFormat="1" ht="15" customHeight="1">
      <c r="B177" s="315"/>
      <c r="C177" s="290" t="s">
        <v>102</v>
      </c>
      <c r="D177" s="290"/>
      <c r="E177" s="290"/>
      <c r="F177" s="313" t="s">
        <v>776</v>
      </c>
      <c r="G177" s="290"/>
      <c r="H177" s="290" t="s">
        <v>844</v>
      </c>
      <c r="I177" s="290" t="s">
        <v>845</v>
      </c>
      <c r="J177" s="290"/>
      <c r="K177" s="338"/>
    </row>
    <row r="178" s="1" customFormat="1" ht="15" customHeight="1">
      <c r="B178" s="315"/>
      <c r="C178" s="290" t="s">
        <v>57</v>
      </c>
      <c r="D178" s="290"/>
      <c r="E178" s="290"/>
      <c r="F178" s="313" t="s">
        <v>776</v>
      </c>
      <c r="G178" s="290"/>
      <c r="H178" s="290" t="s">
        <v>846</v>
      </c>
      <c r="I178" s="290" t="s">
        <v>847</v>
      </c>
      <c r="J178" s="290">
        <v>1</v>
      </c>
      <c r="K178" s="338"/>
    </row>
    <row r="179" s="1" customFormat="1" ht="15" customHeight="1">
      <c r="B179" s="315"/>
      <c r="C179" s="290" t="s">
        <v>53</v>
      </c>
      <c r="D179" s="290"/>
      <c r="E179" s="290"/>
      <c r="F179" s="313" t="s">
        <v>776</v>
      </c>
      <c r="G179" s="290"/>
      <c r="H179" s="290" t="s">
        <v>848</v>
      </c>
      <c r="I179" s="290" t="s">
        <v>778</v>
      </c>
      <c r="J179" s="290">
        <v>20</v>
      </c>
      <c r="K179" s="338"/>
    </row>
    <row r="180" s="1" customFormat="1" ht="15" customHeight="1">
      <c r="B180" s="315"/>
      <c r="C180" s="290" t="s">
        <v>54</v>
      </c>
      <c r="D180" s="290"/>
      <c r="E180" s="290"/>
      <c r="F180" s="313" t="s">
        <v>776</v>
      </c>
      <c r="G180" s="290"/>
      <c r="H180" s="290" t="s">
        <v>849</v>
      </c>
      <c r="I180" s="290" t="s">
        <v>778</v>
      </c>
      <c r="J180" s="290">
        <v>255</v>
      </c>
      <c r="K180" s="338"/>
    </row>
    <row r="181" s="1" customFormat="1" ht="15" customHeight="1">
      <c r="B181" s="315"/>
      <c r="C181" s="290" t="s">
        <v>103</v>
      </c>
      <c r="D181" s="290"/>
      <c r="E181" s="290"/>
      <c r="F181" s="313" t="s">
        <v>776</v>
      </c>
      <c r="G181" s="290"/>
      <c r="H181" s="290" t="s">
        <v>740</v>
      </c>
      <c r="I181" s="290" t="s">
        <v>778</v>
      </c>
      <c r="J181" s="290">
        <v>10</v>
      </c>
      <c r="K181" s="338"/>
    </row>
    <row r="182" s="1" customFormat="1" ht="15" customHeight="1">
      <c r="B182" s="315"/>
      <c r="C182" s="290" t="s">
        <v>104</v>
      </c>
      <c r="D182" s="290"/>
      <c r="E182" s="290"/>
      <c r="F182" s="313" t="s">
        <v>776</v>
      </c>
      <c r="G182" s="290"/>
      <c r="H182" s="290" t="s">
        <v>850</v>
      </c>
      <c r="I182" s="290" t="s">
        <v>811</v>
      </c>
      <c r="J182" s="290"/>
      <c r="K182" s="338"/>
    </row>
    <row r="183" s="1" customFormat="1" ht="15" customHeight="1">
      <c r="B183" s="315"/>
      <c r="C183" s="290" t="s">
        <v>851</v>
      </c>
      <c r="D183" s="290"/>
      <c r="E183" s="290"/>
      <c r="F183" s="313" t="s">
        <v>776</v>
      </c>
      <c r="G183" s="290"/>
      <c r="H183" s="290" t="s">
        <v>852</v>
      </c>
      <c r="I183" s="290" t="s">
        <v>811</v>
      </c>
      <c r="J183" s="290"/>
      <c r="K183" s="338"/>
    </row>
    <row r="184" s="1" customFormat="1" ht="15" customHeight="1">
      <c r="B184" s="315"/>
      <c r="C184" s="290" t="s">
        <v>840</v>
      </c>
      <c r="D184" s="290"/>
      <c r="E184" s="290"/>
      <c r="F184" s="313" t="s">
        <v>776</v>
      </c>
      <c r="G184" s="290"/>
      <c r="H184" s="290" t="s">
        <v>853</v>
      </c>
      <c r="I184" s="290" t="s">
        <v>811</v>
      </c>
      <c r="J184" s="290"/>
      <c r="K184" s="338"/>
    </row>
    <row r="185" s="1" customFormat="1" ht="15" customHeight="1">
      <c r="B185" s="315"/>
      <c r="C185" s="290" t="s">
        <v>106</v>
      </c>
      <c r="D185" s="290"/>
      <c r="E185" s="290"/>
      <c r="F185" s="313" t="s">
        <v>782</v>
      </c>
      <c r="G185" s="290"/>
      <c r="H185" s="290" t="s">
        <v>854</v>
      </c>
      <c r="I185" s="290" t="s">
        <v>778</v>
      </c>
      <c r="J185" s="290">
        <v>50</v>
      </c>
      <c r="K185" s="338"/>
    </row>
    <row r="186" s="1" customFormat="1" ht="15" customHeight="1">
      <c r="B186" s="315"/>
      <c r="C186" s="290" t="s">
        <v>855</v>
      </c>
      <c r="D186" s="290"/>
      <c r="E186" s="290"/>
      <c r="F186" s="313" t="s">
        <v>782</v>
      </c>
      <c r="G186" s="290"/>
      <c r="H186" s="290" t="s">
        <v>856</v>
      </c>
      <c r="I186" s="290" t="s">
        <v>857</v>
      </c>
      <c r="J186" s="290"/>
      <c r="K186" s="338"/>
    </row>
    <row r="187" s="1" customFormat="1" ht="15" customHeight="1">
      <c r="B187" s="315"/>
      <c r="C187" s="290" t="s">
        <v>858</v>
      </c>
      <c r="D187" s="290"/>
      <c r="E187" s="290"/>
      <c r="F187" s="313" t="s">
        <v>782</v>
      </c>
      <c r="G187" s="290"/>
      <c r="H187" s="290" t="s">
        <v>859</v>
      </c>
      <c r="I187" s="290" t="s">
        <v>857</v>
      </c>
      <c r="J187" s="290"/>
      <c r="K187" s="338"/>
    </row>
    <row r="188" s="1" customFormat="1" ht="15" customHeight="1">
      <c r="B188" s="315"/>
      <c r="C188" s="290" t="s">
        <v>860</v>
      </c>
      <c r="D188" s="290"/>
      <c r="E188" s="290"/>
      <c r="F188" s="313" t="s">
        <v>782</v>
      </c>
      <c r="G188" s="290"/>
      <c r="H188" s="290" t="s">
        <v>861</v>
      </c>
      <c r="I188" s="290" t="s">
        <v>857</v>
      </c>
      <c r="J188" s="290"/>
      <c r="K188" s="338"/>
    </row>
    <row r="189" s="1" customFormat="1" ht="15" customHeight="1">
      <c r="B189" s="315"/>
      <c r="C189" s="351" t="s">
        <v>862</v>
      </c>
      <c r="D189" s="290"/>
      <c r="E189" s="290"/>
      <c r="F189" s="313" t="s">
        <v>782</v>
      </c>
      <c r="G189" s="290"/>
      <c r="H189" s="290" t="s">
        <v>863</v>
      </c>
      <c r="I189" s="290" t="s">
        <v>864</v>
      </c>
      <c r="J189" s="352" t="s">
        <v>865</v>
      </c>
      <c r="K189" s="338"/>
    </row>
    <row r="190" s="17" customFormat="1" ht="15" customHeight="1">
      <c r="B190" s="353"/>
      <c r="C190" s="354" t="s">
        <v>866</v>
      </c>
      <c r="D190" s="355"/>
      <c r="E190" s="355"/>
      <c r="F190" s="356" t="s">
        <v>782</v>
      </c>
      <c r="G190" s="355"/>
      <c r="H190" s="355" t="s">
        <v>867</v>
      </c>
      <c r="I190" s="355" t="s">
        <v>864</v>
      </c>
      <c r="J190" s="357" t="s">
        <v>865</v>
      </c>
      <c r="K190" s="358"/>
    </row>
    <row r="191" s="1" customFormat="1" ht="15" customHeight="1">
      <c r="B191" s="315"/>
      <c r="C191" s="351" t="s">
        <v>42</v>
      </c>
      <c r="D191" s="290"/>
      <c r="E191" s="290"/>
      <c r="F191" s="313" t="s">
        <v>776</v>
      </c>
      <c r="G191" s="290"/>
      <c r="H191" s="287" t="s">
        <v>868</v>
      </c>
      <c r="I191" s="290" t="s">
        <v>869</v>
      </c>
      <c r="J191" s="290"/>
      <c r="K191" s="338"/>
    </row>
    <row r="192" s="1" customFormat="1" ht="15" customHeight="1">
      <c r="B192" s="315"/>
      <c r="C192" s="351" t="s">
        <v>870</v>
      </c>
      <c r="D192" s="290"/>
      <c r="E192" s="290"/>
      <c r="F192" s="313" t="s">
        <v>776</v>
      </c>
      <c r="G192" s="290"/>
      <c r="H192" s="290" t="s">
        <v>871</v>
      </c>
      <c r="I192" s="290" t="s">
        <v>811</v>
      </c>
      <c r="J192" s="290"/>
      <c r="K192" s="338"/>
    </row>
    <row r="193" s="1" customFormat="1" ht="15" customHeight="1">
      <c r="B193" s="315"/>
      <c r="C193" s="351" t="s">
        <v>872</v>
      </c>
      <c r="D193" s="290"/>
      <c r="E193" s="290"/>
      <c r="F193" s="313" t="s">
        <v>776</v>
      </c>
      <c r="G193" s="290"/>
      <c r="H193" s="290" t="s">
        <v>873</v>
      </c>
      <c r="I193" s="290" t="s">
        <v>811</v>
      </c>
      <c r="J193" s="290"/>
      <c r="K193" s="338"/>
    </row>
    <row r="194" s="1" customFormat="1" ht="15" customHeight="1">
      <c r="B194" s="315"/>
      <c r="C194" s="351" t="s">
        <v>874</v>
      </c>
      <c r="D194" s="290"/>
      <c r="E194" s="290"/>
      <c r="F194" s="313" t="s">
        <v>782</v>
      </c>
      <c r="G194" s="290"/>
      <c r="H194" s="290" t="s">
        <v>875</v>
      </c>
      <c r="I194" s="290" t="s">
        <v>811</v>
      </c>
      <c r="J194" s="290"/>
      <c r="K194" s="338"/>
    </row>
    <row r="195" s="1" customFormat="1" ht="15" customHeight="1">
      <c r="B195" s="344"/>
      <c r="C195" s="359"/>
      <c r="D195" s="324"/>
      <c r="E195" s="324"/>
      <c r="F195" s="324"/>
      <c r="G195" s="324"/>
      <c r="H195" s="324"/>
      <c r="I195" s="324"/>
      <c r="J195" s="324"/>
      <c r="K195" s="345"/>
    </row>
    <row r="196" s="1" customFormat="1" ht="18.75" customHeight="1">
      <c r="B196" s="326"/>
      <c r="C196" s="336"/>
      <c r="D196" s="336"/>
      <c r="E196" s="336"/>
      <c r="F196" s="346"/>
      <c r="G196" s="336"/>
      <c r="H196" s="336"/>
      <c r="I196" s="336"/>
      <c r="J196" s="336"/>
      <c r="K196" s="326"/>
    </row>
    <row r="197" s="1" customFormat="1" ht="18.75" customHeight="1">
      <c r="B197" s="326"/>
      <c r="C197" s="336"/>
      <c r="D197" s="336"/>
      <c r="E197" s="336"/>
      <c r="F197" s="346"/>
      <c r="G197" s="336"/>
      <c r="H197" s="336"/>
      <c r="I197" s="336"/>
      <c r="J197" s="336"/>
      <c r="K197" s="326"/>
    </row>
    <row r="198" s="1" customFormat="1" ht="18.75" customHeight="1">
      <c r="B198" s="298"/>
      <c r="C198" s="298"/>
      <c r="D198" s="298"/>
      <c r="E198" s="298"/>
      <c r="F198" s="298"/>
      <c r="G198" s="298"/>
      <c r="H198" s="298"/>
      <c r="I198" s="298"/>
      <c r="J198" s="298"/>
      <c r="K198" s="298"/>
    </row>
    <row r="199" s="1" customFormat="1" ht="13.5">
      <c r="B199" s="277"/>
      <c r="C199" s="278"/>
      <c r="D199" s="278"/>
      <c r="E199" s="278"/>
      <c r="F199" s="278"/>
      <c r="G199" s="278"/>
      <c r="H199" s="278"/>
      <c r="I199" s="278"/>
      <c r="J199" s="278"/>
      <c r="K199" s="279"/>
    </row>
    <row r="200" s="1" customFormat="1" ht="21">
      <c r="B200" s="280"/>
      <c r="C200" s="281" t="s">
        <v>876</v>
      </c>
      <c r="D200" s="281"/>
      <c r="E200" s="281"/>
      <c r="F200" s="281"/>
      <c r="G200" s="281"/>
      <c r="H200" s="281"/>
      <c r="I200" s="281"/>
      <c r="J200" s="281"/>
      <c r="K200" s="282"/>
    </row>
    <row r="201" s="1" customFormat="1" ht="25.5" customHeight="1">
      <c r="B201" s="280"/>
      <c r="C201" s="360" t="s">
        <v>877</v>
      </c>
      <c r="D201" s="360"/>
      <c r="E201" s="360"/>
      <c r="F201" s="360" t="s">
        <v>878</v>
      </c>
      <c r="G201" s="361"/>
      <c r="H201" s="360" t="s">
        <v>879</v>
      </c>
      <c r="I201" s="360"/>
      <c r="J201" s="360"/>
      <c r="K201" s="282"/>
    </row>
    <row r="202" s="1" customFormat="1" ht="5.25" customHeight="1">
      <c r="B202" s="315"/>
      <c r="C202" s="310"/>
      <c r="D202" s="310"/>
      <c r="E202" s="310"/>
      <c r="F202" s="310"/>
      <c r="G202" s="336"/>
      <c r="H202" s="310"/>
      <c r="I202" s="310"/>
      <c r="J202" s="310"/>
      <c r="K202" s="338"/>
    </row>
    <row r="203" s="1" customFormat="1" ht="15" customHeight="1">
      <c r="B203" s="315"/>
      <c r="C203" s="290" t="s">
        <v>869</v>
      </c>
      <c r="D203" s="290"/>
      <c r="E203" s="290"/>
      <c r="F203" s="313" t="s">
        <v>43</v>
      </c>
      <c r="G203" s="290"/>
      <c r="H203" s="290" t="s">
        <v>880</v>
      </c>
      <c r="I203" s="290"/>
      <c r="J203" s="290"/>
      <c r="K203" s="338"/>
    </row>
    <row r="204" s="1" customFormat="1" ht="15" customHeight="1">
      <c r="B204" s="315"/>
      <c r="C204" s="290"/>
      <c r="D204" s="290"/>
      <c r="E204" s="290"/>
      <c r="F204" s="313" t="s">
        <v>44</v>
      </c>
      <c r="G204" s="290"/>
      <c r="H204" s="290" t="s">
        <v>881</v>
      </c>
      <c r="I204" s="290"/>
      <c r="J204" s="290"/>
      <c r="K204" s="338"/>
    </row>
    <row r="205" s="1" customFormat="1" ht="15" customHeight="1">
      <c r="B205" s="315"/>
      <c r="C205" s="290"/>
      <c r="D205" s="290"/>
      <c r="E205" s="290"/>
      <c r="F205" s="313" t="s">
        <v>47</v>
      </c>
      <c r="G205" s="290"/>
      <c r="H205" s="290" t="s">
        <v>882</v>
      </c>
      <c r="I205" s="290"/>
      <c r="J205" s="290"/>
      <c r="K205" s="338"/>
    </row>
    <row r="206" s="1" customFormat="1" ht="15" customHeight="1">
      <c r="B206" s="315"/>
      <c r="C206" s="290"/>
      <c r="D206" s="290"/>
      <c r="E206" s="290"/>
      <c r="F206" s="313" t="s">
        <v>45</v>
      </c>
      <c r="G206" s="290"/>
      <c r="H206" s="290" t="s">
        <v>883</v>
      </c>
      <c r="I206" s="290"/>
      <c r="J206" s="290"/>
      <c r="K206" s="338"/>
    </row>
    <row r="207" s="1" customFormat="1" ht="15" customHeight="1">
      <c r="B207" s="315"/>
      <c r="C207" s="290"/>
      <c r="D207" s="290"/>
      <c r="E207" s="290"/>
      <c r="F207" s="313" t="s">
        <v>46</v>
      </c>
      <c r="G207" s="290"/>
      <c r="H207" s="290" t="s">
        <v>884</v>
      </c>
      <c r="I207" s="290"/>
      <c r="J207" s="290"/>
      <c r="K207" s="338"/>
    </row>
    <row r="208" s="1" customFormat="1" ht="15" customHeight="1">
      <c r="B208" s="315"/>
      <c r="C208" s="290"/>
      <c r="D208" s="290"/>
      <c r="E208" s="290"/>
      <c r="F208" s="313"/>
      <c r="G208" s="290"/>
      <c r="H208" s="290"/>
      <c r="I208" s="290"/>
      <c r="J208" s="290"/>
      <c r="K208" s="338"/>
    </row>
    <row r="209" s="1" customFormat="1" ht="15" customHeight="1">
      <c r="B209" s="315"/>
      <c r="C209" s="290" t="s">
        <v>823</v>
      </c>
      <c r="D209" s="290"/>
      <c r="E209" s="290"/>
      <c r="F209" s="313" t="s">
        <v>79</v>
      </c>
      <c r="G209" s="290"/>
      <c r="H209" s="290" t="s">
        <v>885</v>
      </c>
      <c r="I209" s="290"/>
      <c r="J209" s="290"/>
      <c r="K209" s="338"/>
    </row>
    <row r="210" s="1" customFormat="1" ht="15" customHeight="1">
      <c r="B210" s="315"/>
      <c r="C210" s="290"/>
      <c r="D210" s="290"/>
      <c r="E210" s="290"/>
      <c r="F210" s="313" t="s">
        <v>720</v>
      </c>
      <c r="G210" s="290"/>
      <c r="H210" s="290" t="s">
        <v>721</v>
      </c>
      <c r="I210" s="290"/>
      <c r="J210" s="290"/>
      <c r="K210" s="338"/>
    </row>
    <row r="211" s="1" customFormat="1" ht="15" customHeight="1">
      <c r="B211" s="315"/>
      <c r="C211" s="290"/>
      <c r="D211" s="290"/>
      <c r="E211" s="290"/>
      <c r="F211" s="313" t="s">
        <v>718</v>
      </c>
      <c r="G211" s="290"/>
      <c r="H211" s="290" t="s">
        <v>886</v>
      </c>
      <c r="I211" s="290"/>
      <c r="J211" s="290"/>
      <c r="K211" s="338"/>
    </row>
    <row r="212" s="1" customFormat="1" ht="15" customHeight="1">
      <c r="B212" s="362"/>
      <c r="C212" s="290"/>
      <c r="D212" s="290"/>
      <c r="E212" s="290"/>
      <c r="F212" s="313" t="s">
        <v>83</v>
      </c>
      <c r="G212" s="351"/>
      <c r="H212" s="342" t="s">
        <v>84</v>
      </c>
      <c r="I212" s="342"/>
      <c r="J212" s="342"/>
      <c r="K212" s="363"/>
    </row>
    <row r="213" s="1" customFormat="1" ht="15" customHeight="1">
      <c r="B213" s="362"/>
      <c r="C213" s="290"/>
      <c r="D213" s="290"/>
      <c r="E213" s="290"/>
      <c r="F213" s="313" t="s">
        <v>722</v>
      </c>
      <c r="G213" s="351"/>
      <c r="H213" s="342" t="s">
        <v>887</v>
      </c>
      <c r="I213" s="342"/>
      <c r="J213" s="342"/>
      <c r="K213" s="363"/>
    </row>
    <row r="214" s="1" customFormat="1" ht="15" customHeight="1">
      <c r="B214" s="362"/>
      <c r="C214" s="290"/>
      <c r="D214" s="290"/>
      <c r="E214" s="290"/>
      <c r="F214" s="313"/>
      <c r="G214" s="351"/>
      <c r="H214" s="342"/>
      <c r="I214" s="342"/>
      <c r="J214" s="342"/>
      <c r="K214" s="363"/>
    </row>
    <row r="215" s="1" customFormat="1" ht="15" customHeight="1">
      <c r="B215" s="362"/>
      <c r="C215" s="290" t="s">
        <v>847</v>
      </c>
      <c r="D215" s="290"/>
      <c r="E215" s="290"/>
      <c r="F215" s="313">
        <v>1</v>
      </c>
      <c r="G215" s="351"/>
      <c r="H215" s="342" t="s">
        <v>888</v>
      </c>
      <c r="I215" s="342"/>
      <c r="J215" s="342"/>
      <c r="K215" s="363"/>
    </row>
    <row r="216" s="1" customFormat="1" ht="15" customHeight="1">
      <c r="B216" s="362"/>
      <c r="C216" s="290"/>
      <c r="D216" s="290"/>
      <c r="E216" s="290"/>
      <c r="F216" s="313">
        <v>2</v>
      </c>
      <c r="G216" s="351"/>
      <c r="H216" s="342" t="s">
        <v>889</v>
      </c>
      <c r="I216" s="342"/>
      <c r="J216" s="342"/>
      <c r="K216" s="363"/>
    </row>
    <row r="217" s="1" customFormat="1" ht="15" customHeight="1">
      <c r="B217" s="362"/>
      <c r="C217" s="290"/>
      <c r="D217" s="290"/>
      <c r="E217" s="290"/>
      <c r="F217" s="313">
        <v>3</v>
      </c>
      <c r="G217" s="351"/>
      <c r="H217" s="342" t="s">
        <v>890</v>
      </c>
      <c r="I217" s="342"/>
      <c r="J217" s="342"/>
      <c r="K217" s="363"/>
    </row>
    <row r="218" s="1" customFormat="1" ht="15" customHeight="1">
      <c r="B218" s="362"/>
      <c r="C218" s="290"/>
      <c r="D218" s="290"/>
      <c r="E218" s="290"/>
      <c r="F218" s="313">
        <v>4</v>
      </c>
      <c r="G218" s="351"/>
      <c r="H218" s="342" t="s">
        <v>891</v>
      </c>
      <c r="I218" s="342"/>
      <c r="J218" s="342"/>
      <c r="K218" s="363"/>
    </row>
    <row r="219" s="1" customFormat="1" ht="12.75" customHeight="1">
      <c r="B219" s="364"/>
      <c r="C219" s="365"/>
      <c r="D219" s="365"/>
      <c r="E219" s="365"/>
      <c r="F219" s="365"/>
      <c r="G219" s="365"/>
      <c r="H219" s="365"/>
      <c r="I219" s="365"/>
      <c r="J219" s="365"/>
      <c r="K219" s="36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Lucie Wojčiková</dc:creator>
  <cp:lastModifiedBy>Lucie Wojčiková</cp:lastModifiedBy>
  <dcterms:created xsi:type="dcterms:W3CDTF">2025-02-06T10:56:31Z</dcterms:created>
  <dcterms:modified xsi:type="dcterms:W3CDTF">2025-02-06T10:56:34Z</dcterms:modified>
</cp:coreProperties>
</file>