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via-pds\Desktop\"/>
    </mc:Choice>
  </mc:AlternateContent>
  <xr:revisionPtr revIDLastSave="0" documentId="13_ncr:1_{69E551A3-168B-4CE9-A27A-D602BB0ABE7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kapitulace" sheetId="1" r:id="rId1"/>
    <sheet name="0" sheetId="2" r:id="rId2"/>
    <sheet name="201" sheetId="3" r:id="rId3"/>
  </sheets>
  <definedNames>
    <definedName name="_xlnm.Print_Titles" localSheetId="1">'0'!$3:$7</definedName>
    <definedName name="_xlnm.Print_Titles" localSheetId="2">'201'!$3:$7</definedName>
  </definedNames>
  <calcPr calcId="181029"/>
  <webPublishing codePage="0"/>
</workbook>
</file>

<file path=xl/calcChain.xml><?xml version="1.0" encoding="utf-8"?>
<calcChain xmlns="http://schemas.openxmlformats.org/spreadsheetml/2006/main">
  <c r="I313" i="3" l="1"/>
  <c r="O313" i="3" s="1"/>
  <c r="O309" i="3"/>
  <c r="I309" i="3"/>
  <c r="I305" i="3"/>
  <c r="O305" i="3" s="1"/>
  <c r="I301" i="3"/>
  <c r="O301" i="3" s="1"/>
  <c r="I297" i="3"/>
  <c r="O297" i="3" s="1"/>
  <c r="I293" i="3"/>
  <c r="O293" i="3" s="1"/>
  <c r="O289" i="3"/>
  <c r="I289" i="3"/>
  <c r="O285" i="3"/>
  <c r="I285" i="3"/>
  <c r="I281" i="3"/>
  <c r="O281" i="3" s="1"/>
  <c r="I277" i="3"/>
  <c r="O277" i="3" s="1"/>
  <c r="O273" i="3"/>
  <c r="I273" i="3"/>
  <c r="I269" i="3"/>
  <c r="O269" i="3" s="1"/>
  <c r="I264" i="3"/>
  <c r="O264" i="3" s="1"/>
  <c r="R263" i="3" s="1"/>
  <c r="O263" i="3" s="1"/>
  <c r="Q263" i="3"/>
  <c r="I263" i="3" s="1"/>
  <c r="I259" i="3"/>
  <c r="O259" i="3" s="1"/>
  <c r="I255" i="3"/>
  <c r="O255" i="3" s="1"/>
  <c r="I251" i="3"/>
  <c r="O251" i="3" s="1"/>
  <c r="I247" i="3"/>
  <c r="O247" i="3" s="1"/>
  <c r="I243" i="3"/>
  <c r="O243" i="3" s="1"/>
  <c r="O239" i="3"/>
  <c r="I239" i="3"/>
  <c r="I235" i="3"/>
  <c r="O235" i="3" s="1"/>
  <c r="O230" i="3"/>
  <c r="I230" i="3"/>
  <c r="I226" i="3"/>
  <c r="O226" i="3" s="1"/>
  <c r="I222" i="3"/>
  <c r="O222" i="3" s="1"/>
  <c r="I218" i="3"/>
  <c r="O218" i="3" s="1"/>
  <c r="I214" i="3"/>
  <c r="O214" i="3" s="1"/>
  <c r="I210" i="3"/>
  <c r="O210" i="3" s="1"/>
  <c r="I206" i="3"/>
  <c r="O206" i="3" s="1"/>
  <c r="I201" i="3"/>
  <c r="O201" i="3" s="1"/>
  <c r="I197" i="3"/>
  <c r="O197" i="3" s="1"/>
  <c r="I193" i="3"/>
  <c r="O193" i="3" s="1"/>
  <c r="I189" i="3"/>
  <c r="O189" i="3" s="1"/>
  <c r="O185" i="3"/>
  <c r="I185" i="3"/>
  <c r="I181" i="3"/>
  <c r="O181" i="3" s="1"/>
  <c r="I177" i="3"/>
  <c r="O177" i="3" s="1"/>
  <c r="O173" i="3"/>
  <c r="I173" i="3"/>
  <c r="I169" i="3"/>
  <c r="O169" i="3" s="1"/>
  <c r="I165" i="3"/>
  <c r="O165" i="3" s="1"/>
  <c r="I161" i="3"/>
  <c r="I156" i="3"/>
  <c r="O156" i="3" s="1"/>
  <c r="O152" i="3"/>
  <c r="I152" i="3"/>
  <c r="I148" i="3"/>
  <c r="O148" i="3" s="1"/>
  <c r="O144" i="3"/>
  <c r="I144" i="3"/>
  <c r="I140" i="3"/>
  <c r="O140" i="3" s="1"/>
  <c r="I135" i="3"/>
  <c r="O135" i="3" s="1"/>
  <c r="I131" i="3"/>
  <c r="O131" i="3" s="1"/>
  <c r="I127" i="3"/>
  <c r="I122" i="3"/>
  <c r="O122" i="3" s="1"/>
  <c r="I118" i="3"/>
  <c r="O118" i="3" s="1"/>
  <c r="I114" i="3"/>
  <c r="O114" i="3" s="1"/>
  <c r="I110" i="3"/>
  <c r="O110" i="3" s="1"/>
  <c r="I106" i="3"/>
  <c r="O106" i="3" s="1"/>
  <c r="I102" i="3"/>
  <c r="O102" i="3" s="1"/>
  <c r="I98" i="3"/>
  <c r="O98" i="3" s="1"/>
  <c r="I94" i="3"/>
  <c r="O94" i="3" s="1"/>
  <c r="I90" i="3"/>
  <c r="O90" i="3" s="1"/>
  <c r="O86" i="3"/>
  <c r="I86" i="3"/>
  <c r="I82" i="3"/>
  <c r="O82" i="3" s="1"/>
  <c r="O78" i="3"/>
  <c r="I78" i="3"/>
  <c r="I74" i="3"/>
  <c r="O74" i="3" s="1"/>
  <c r="I70" i="3"/>
  <c r="O70" i="3" s="1"/>
  <c r="I66" i="3"/>
  <c r="O66" i="3" s="1"/>
  <c r="I62" i="3"/>
  <c r="O62" i="3" s="1"/>
  <c r="I58" i="3"/>
  <c r="O58" i="3" s="1"/>
  <c r="I54" i="3"/>
  <c r="O54" i="3" s="1"/>
  <c r="I50" i="3"/>
  <c r="O50" i="3" s="1"/>
  <c r="I46" i="3"/>
  <c r="O46" i="3" s="1"/>
  <c r="I42" i="3"/>
  <c r="O42" i="3" s="1"/>
  <c r="I37" i="3"/>
  <c r="O37" i="3" s="1"/>
  <c r="I33" i="3"/>
  <c r="O33" i="3" s="1"/>
  <c r="I29" i="3"/>
  <c r="O29" i="3" s="1"/>
  <c r="I25" i="3"/>
  <c r="O25" i="3" s="1"/>
  <c r="O21" i="3"/>
  <c r="I21" i="3"/>
  <c r="I17" i="3"/>
  <c r="O17" i="3" s="1"/>
  <c r="O13" i="3"/>
  <c r="I13" i="3"/>
  <c r="I9" i="3"/>
  <c r="O9" i="3" s="1"/>
  <c r="I105" i="2"/>
  <c r="O105" i="2" s="1"/>
  <c r="I101" i="2"/>
  <c r="O101" i="2" s="1"/>
  <c r="I97" i="2"/>
  <c r="O97" i="2" s="1"/>
  <c r="I93" i="2"/>
  <c r="O93" i="2" s="1"/>
  <c r="I89" i="2"/>
  <c r="O89" i="2" s="1"/>
  <c r="I85" i="2"/>
  <c r="O85" i="2" s="1"/>
  <c r="I81" i="2"/>
  <c r="O81" i="2" s="1"/>
  <c r="I77" i="2"/>
  <c r="O77" i="2" s="1"/>
  <c r="I73" i="2"/>
  <c r="O73" i="2" s="1"/>
  <c r="I69" i="2"/>
  <c r="O69" i="2" s="1"/>
  <c r="I65" i="2"/>
  <c r="O65" i="2" s="1"/>
  <c r="O61" i="2"/>
  <c r="I61" i="2"/>
  <c r="I57" i="2"/>
  <c r="O57" i="2" s="1"/>
  <c r="I53" i="2"/>
  <c r="O53" i="2" s="1"/>
  <c r="I49" i="2"/>
  <c r="O49" i="2" s="1"/>
  <c r="I45" i="2"/>
  <c r="O45" i="2" s="1"/>
  <c r="I41" i="2"/>
  <c r="O41" i="2" s="1"/>
  <c r="O37" i="2"/>
  <c r="I37" i="2"/>
  <c r="I33" i="2"/>
  <c r="O33" i="2" s="1"/>
  <c r="I29" i="2"/>
  <c r="O29" i="2" s="1"/>
  <c r="I25" i="2"/>
  <c r="O25" i="2" s="1"/>
  <c r="I21" i="2"/>
  <c r="O21" i="2" s="1"/>
  <c r="I17" i="2"/>
  <c r="O17" i="2" s="1"/>
  <c r="I13" i="2"/>
  <c r="I9" i="2"/>
  <c r="O9" i="2" s="1"/>
  <c r="Q8" i="3" l="1"/>
  <c r="I8" i="3" s="1"/>
  <c r="Q268" i="3"/>
  <c r="I268" i="3" s="1"/>
  <c r="Q234" i="3"/>
  <c r="I234" i="3" s="1"/>
  <c r="R205" i="3"/>
  <c r="O205" i="3" s="1"/>
  <c r="Q160" i="3"/>
  <c r="I160" i="3" s="1"/>
  <c r="Q126" i="3"/>
  <c r="I126" i="3" s="1"/>
  <c r="O161" i="3"/>
  <c r="O127" i="3"/>
  <c r="Q8" i="2"/>
  <c r="I8" i="2" s="1"/>
  <c r="I3" i="2" s="1"/>
  <c r="C10" i="1" s="1"/>
  <c r="O13" i="2"/>
  <c r="R8" i="3"/>
  <c r="O8" i="3" s="1"/>
  <c r="R139" i="3"/>
  <c r="O139" i="3" s="1"/>
  <c r="R160" i="3"/>
  <c r="O160" i="3" s="1"/>
  <c r="R234" i="3"/>
  <c r="O234" i="3" s="1"/>
  <c r="R8" i="2"/>
  <c r="O8" i="2" s="1"/>
  <c r="O2" i="2" s="1"/>
  <c r="D10" i="1" s="1"/>
  <c r="E10" i="1" s="1"/>
  <c r="R268" i="3"/>
  <c r="O268" i="3" s="1"/>
  <c r="R41" i="3"/>
  <c r="O41" i="3" s="1"/>
  <c r="R126" i="3"/>
  <c r="O126" i="3" s="1"/>
  <c r="Q41" i="3"/>
  <c r="I41" i="3" s="1"/>
  <c r="Q139" i="3"/>
  <c r="I139" i="3" s="1"/>
  <c r="Q205" i="3"/>
  <c r="I205" i="3" s="1"/>
  <c r="I3" i="3" l="1"/>
  <c r="C11" i="1" s="1"/>
  <c r="C6" i="1" s="1"/>
  <c r="O2" i="3"/>
  <c r="D11" i="1" s="1"/>
  <c r="E11" i="1" l="1"/>
  <c r="C7" i="1" s="1"/>
</calcChain>
</file>

<file path=xl/sharedStrings.xml><?xml version="1.0" encoding="utf-8"?>
<sst xmlns="http://schemas.openxmlformats.org/spreadsheetml/2006/main" count="1526" uniqueCount="482">
  <si>
    <t>Rekapitulace ceny</t>
  </si>
  <si>
    <t>Stavba: 3118 - Rekonstrukce propustku ev.č. 5b-P5 u Koupaliště ve Štramberku</t>
  </si>
  <si>
    <t>Varianta: ZŘ - Základní řešení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</si>
  <si>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</si>
  <si>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</si>
  <si>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</si>
  <si>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</si>
  <si>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</si>
  <si>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</si>
  <si>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</si>
  <si>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</si>
  <si>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</si>
  <si>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</si>
  <si>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</si>
  <si>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3118</t>
  </si>
  <si>
    <t>Rekonstrukce propustku ev.č. 5b-P5 u Koupaliště ve Štramberku</t>
  </si>
  <si>
    <t>O</t>
  </si>
  <si>
    <t>Rozpočet:</t>
  </si>
  <si>
    <t>0,00</t>
  </si>
  <si>
    <t>15,00</t>
  </si>
  <si>
    <t>21,00</t>
  </si>
  <si>
    <t>3</t>
  </si>
  <si>
    <t>2</t>
  </si>
  <si>
    <t>0</t>
  </si>
  <si>
    <t>Ostatní a vedlejší náklady</t>
  </si>
  <si>
    <t>Typ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</si>
  <si>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</si>
  <si>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</si>
  <si>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</si>
  <si>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</si>
  <si>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</si>
  <si>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</si>
  <si>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</si>
  <si>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</si>
  <si>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</si>
  <si>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</si>
  <si>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</si>
  <si>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</si>
  <si>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</si>
  <si>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</si>
  <si>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</si>
  <si>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Cenová soustava</t>
  </si>
  <si>
    <t>11</t>
  </si>
  <si>
    <t>SD</t>
  </si>
  <si>
    <t>Všeobecné konstrukce a práce</t>
  </si>
  <si>
    <t>P</t>
  </si>
  <si>
    <t>01400</t>
  </si>
  <si>
    <t/>
  </si>
  <si>
    <t>POPLATKY</t>
  </si>
  <si>
    <t>KPL</t>
  </si>
  <si>
    <t>2024_OTSKP</t>
  </si>
  <si>
    <t>PP</t>
  </si>
  <si>
    <t>Úhrada nájemného za užití pozemku pokud bude vyvoláno stavbou. Úhrada bude provedena dle skutečnosti se souhlasem objednatele.</t>
  </si>
  <si>
    <t>VV</t>
  </si>
  <si>
    <t>TS</t>
  </si>
  <si>
    <t>zahrnuje jinde neuvedené poplatky související s výstavbou</t>
  </si>
  <si>
    <t>02520</t>
  </si>
  <si>
    <t>ZKOUŠENÍ MATERIÁLŮ NEZÁVISLOU ZKUŠEBNOU</t>
  </si>
  <si>
    <t>dle TKP, ZTKP, včetně vyhotovení výstupních protokolů</t>
  </si>
  <si>
    <t>zahrnuje veškeré náklady spojené s objednatelem požadovanými zkouškami</t>
  </si>
  <si>
    <t>02710</t>
  </si>
  <si>
    <t>POMOC PRÁCE ZŘÍZ NEBO ZAJIŠŤ OBJÍŽĎKY A PŘÍSTUP CESTY</t>
  </si>
  <si>
    <t>provizorní dopravní značení dle schváleného stanovení DDZ</t>
  </si>
  <si>
    <t>zahrnuje veškeré náklady spojené s objednatelem požadovanými zařízeními</t>
  </si>
  <si>
    <t>b</t>
  </si>
  <si>
    <t>Náklady na vybudování  provizorní dřevěné lávky o šíři 1,25 m pro pěší pro zajištění průchodu staveništěm včetně napojení na komunikaci.</t>
  </si>
  <si>
    <t>02730</t>
  </si>
  <si>
    <t>POMOC PRÁCE ZŘÍZ NEBO ZAJIŠŤ OCHRANU INŽENÝRSKÝCH SÍTÍ</t>
  </si>
  <si>
    <t>Provizorní vyvěšení kabelů  1 =1,000 [A] 
Celkem: A=1,000 [B]</t>
  </si>
  <si>
    <t>A</t>
  </si>
  <si>
    <t>Přeložka vodovodní přípojky 1 =1,000 [A] 
Celkem: A=1,000 [B]</t>
  </si>
  <si>
    <t>7</t>
  </si>
  <si>
    <t>02910</t>
  </si>
  <si>
    <t>OSTATNÍ POŽADAVKY - ZEMĚMĚŘIČSKÁ MĚŘENÍ</t>
  </si>
  <si>
    <t>Geometrické plány stavby včetně 6 vyhotovení tiskem, bude čerpáno dle skutečnosti se souhlasem objednatele.</t>
  </si>
  <si>
    <t>zahrnuje veškeré náklady spojené s objednatelem požadovanými pracemi,  
- pro stanovení orientační investorské ceny určete jednotkovou cenu jako 1% odhadované ceny stavby</t>
  </si>
  <si>
    <t>8</t>
  </si>
  <si>
    <t>02911</t>
  </si>
  <si>
    <t>OSTATNÍ POŽADAVKY - GEODETICKÉ ZAMĚŘENÍ</t>
  </si>
  <si>
    <t>na podkladě katastrální mapy, pro vypracování DSPS a včetně vypracování tabulky výpočtu výměr délek, ploch a kusů nově vybudovaných konstrukcí dle požadavku objednatele</t>
  </si>
  <si>
    <t>zahrnuje veškeré náklady spojené s objednatelem požadovanými pracemi</t>
  </si>
  <si>
    <t>a</t>
  </si>
  <si>
    <t>vytyčení průběhu stávajících IS a geodetické práce při provádění prací</t>
  </si>
  <si>
    <t>vytyčení obvodu staveniště a pevných vytyčovacích bodů, geodetické měření tzv. kritických míst pro potřeby RDS, kompletní podrobné měření pro potřeby RDS, potřebné geodetické doměření během výstavby</t>
  </si>
  <si>
    <t>02920</t>
  </si>
  <si>
    <t>OSTATNÍ POŽADAVKY - OCHRANA ŽIVOTNÍHO PROSTŘEDÍ</t>
  </si>
  <si>
    <t>Zajištění ochrany životního prostředí, norná stěna v korytě po celou dobu výstavby, bude čerpáno dle skutečnosti se souhlasem objednatele.</t>
  </si>
  <si>
    <t>12</t>
  </si>
  <si>
    <t>Vylovení vodních živočichů a jejich přemístění mimo obvod staveniště, bude čerpáno dle skutečnosti se souhlasem objednatele</t>
  </si>
  <si>
    <t>13</t>
  </si>
  <si>
    <t>02940</t>
  </si>
  <si>
    <t>OSTATNÍ POŽADAVKY - VYPRACOVÁNÍ DOKUMENTACE před zahájením prací</t>
  </si>
  <si>
    <t>- vypracování potřebných Technologických postupů prací autorizovanou osobou zhotovitele a schválených projektantem, objednatelem a koordinátorem BOZP, 
- vypracování potřebných Kontrolních a zkušebních plánů autorizovanou osobou zhotovitele a schválených projektantem a objednatelem, 
- vypracování časového a věcného Harmonogramu stavebních a montážních prací</t>
  </si>
  <si>
    <t>14</t>
  </si>
  <si>
    <t>OSTATNÍ POŽADAVKY - VYPRACOVÁNÍ DOKUMENTACE</t>
  </si>
  <si>
    <t>Vypracování realizační dokumentace stavby.</t>
  </si>
  <si>
    <t>15</t>
  </si>
  <si>
    <t>Vypracování výrobně technická dokumenatce.</t>
  </si>
  <si>
    <t>16</t>
  </si>
  <si>
    <t>c</t>
  </si>
  <si>
    <t>Vypracování dílenská dokumentace.</t>
  </si>
  <si>
    <t>17</t>
  </si>
  <si>
    <t>029432</t>
  </si>
  <si>
    <t>OSTATNÍ POŽADAVKY - VYPRACOVÁNÍ EVIDENČNÍHO LISTU PROPUSTKU</t>
  </si>
  <si>
    <t>Vypracování evidenčního listu propustku s náčrtem včetně vložení do systému BMS (požadovaný počet bude upřesněn objednatelem).</t>
  </si>
  <si>
    <t>18</t>
  </si>
  <si>
    <t>02944</t>
  </si>
  <si>
    <t>OSTAT POŽADAVKY - DOKUMENTACE SKUTEČ PROVEDENÍ V DIGIT FORMĚ</t>
  </si>
  <si>
    <t>Vyhotovení a kompletace Souhrnné závěrečné zprávy zhotovitele o kvalitě dokončeného díla včetně digitální formy na CD (požadovaný počet bude upřesněn objednatelem)</t>
  </si>
  <si>
    <t>19</t>
  </si>
  <si>
    <t>Projektová dokumentace skutečného provedení stavby - výkresová a textová část zpracovaná autorizovanou osobou včetně digitální formy na CD (požadovaný počet bude upřesněn objednatelem).</t>
  </si>
  <si>
    <t>20</t>
  </si>
  <si>
    <t>02946</t>
  </si>
  <si>
    <t>OSTAT POŽADAVKY - FOTODOKUMENTACE</t>
  </si>
  <si>
    <t>zájmového území stavby před zahájením stavebních prací a dále průběhu postupu stavebních prací</t>
  </si>
  <si>
    <t>položka zahrnuje: 
- fotodokumentaci zadavatelem požadovaného děje a konstrukcí v požadovaných časových intervalech 
- zadavatelem specifikované výstupy (fotografie v papírovém a digitálním formátu) v požadovaném počtu</t>
  </si>
  <si>
    <t>21</t>
  </si>
  <si>
    <t>02947</t>
  </si>
  <si>
    <t>OSTAT POŽADAVKY - Plán BOZP na staveništi</t>
  </si>
  <si>
    <t>zpracovaný a odsouhlasený koordinátorem BOZP před zahájením stavebních prací (požadovaný počet bude upřesněn objednatelem)</t>
  </si>
  <si>
    <t>22</t>
  </si>
  <si>
    <t>02949</t>
  </si>
  <si>
    <t>OSTAT POŽADAVKY - Náklady vzniklé v souvislosti s přípravou stavby</t>
  </si>
  <si>
    <t>Vypracování havarijního plánu a povodňového plánu včetně projednání a schválení odpovědnými subjekty před zahájením stavebních prací (požadovaný počet bude upřesněn objednatelem)</t>
  </si>
  <si>
    <t>23</t>
  </si>
  <si>
    <t>02953</t>
  </si>
  <si>
    <t>OSTATNÍ POŽADAVKY - HLAVNÍ PROHLÍDKA</t>
  </si>
  <si>
    <t>Vypracování HP s fotodokumentací propustku včetně vložení do systému BMS (požadovaný počet bude upřesněn objednatelem).</t>
  </si>
  <si>
    <t>položka zahrnuje : 
- úkony dle ČSN 73 6221 
- provedení hlavní prohlídky oprávněnou fyzickou nebo právnickou osobou 
- vyhotovení záznamu (protokolu), který jednoznačně definuje stav propustku</t>
  </si>
  <si>
    <t>24</t>
  </si>
  <si>
    <t>02991</t>
  </si>
  <si>
    <t>OSTATNÍ POŽADAVKY - INFORMAČNÍ TABULE</t>
  </si>
  <si>
    <t>KUS</t>
  </si>
  <si>
    <t>položka zahrnuje: 
- dodání a osazení informačních tabulí v předepsaném provedení, rozměru 2m x 2m a množství s obsahem předepsaným zadavatelem 
- veškeré nosné a upevňovací konstrukce 
- základové konstrukce včetně nutných zemních prací 
- demontáž a odvoz po skončení platnosti 
- případně nutné opravy poškozených čátí během platnosti</t>
  </si>
  <si>
    <t>25</t>
  </si>
  <si>
    <t>03100</t>
  </si>
  <si>
    <t>ZAŘÍZENÍ STAVENIŠTĚ - ZŘÍZENÍ, PROVOZ, DEMONTÁŽ</t>
  </si>
  <si>
    <t>zahrnuje objednatelem povolené náklady na pořízení (event. pronájem), provozování, udržování a likvidaci zhotovitelova zařízení</t>
  </si>
  <si>
    <t>201</t>
  </si>
  <si>
    <t>Rekonstrukce propustku ev. 5b-P5</t>
  </si>
  <si>
    <t>014102</t>
  </si>
  <si>
    <t>POPLATKY ZA SKLÁDKU</t>
  </si>
  <si>
    <t>T</t>
  </si>
  <si>
    <t>prostý beton</t>
  </si>
  <si>
    <t>kubatura k uložení na skládce 
položka 966158  41,768 =41,768 [A] 
Celkem: A=41,768 [B] 
k uložení na skládce 2,40 * B =100,243 [C]</t>
  </si>
  <si>
    <t>zahrnuje veškeré poplatky provozovateli skládky související s uložením odpadu na skládce.</t>
  </si>
  <si>
    <t>zemina z výkopu</t>
  </si>
  <si>
    <t>vybouraná živičná vozovka, a kamenivo s příměsí asfaltu</t>
  </si>
  <si>
    <t>odfrézováná stávající vozovka 
položka 113728  12,90 * 2,40 =30,960 [A] 
Celkem: A=30,960 [B]</t>
  </si>
  <si>
    <t>d</t>
  </si>
  <si>
    <t>kamenivo, nestmelené konstrukce vozovky</t>
  </si>
  <si>
    <t>odstraněná konstrukce vozovky 
položka 113328  37,30 * 2,20 t/m2 =82,060 [A] 
Celkem: A=82,060 [B]</t>
  </si>
  <si>
    <t>e</t>
  </si>
  <si>
    <t>železobeton</t>
  </si>
  <si>
    <t>vybourané ŽB konstrukce 
položka 966168   13,275 * 2,50 =33,188 [A] 
Celkem: A=33,188 [B]</t>
  </si>
  <si>
    <t>f</t>
  </si>
  <si>
    <t>NK z ocelových I profilů, odvoz do sběrných surovin bude proveden dle pokynu objednatele</t>
  </si>
  <si>
    <t>zabetonované "I" profily NK  0,80 =0,800 [A] 
Celkem: A=0,800 [B]</t>
  </si>
  <si>
    <t>02712</t>
  </si>
  <si>
    <t>PROVIZORNÍ PŘÍSTUPOVÉ CESTY - ZŘÍZENÍ</t>
  </si>
  <si>
    <t>SOUBOR</t>
  </si>
  <si>
    <t>provizorní chodník - zžízení a odstranění</t>
  </si>
  <si>
    <t>02742</t>
  </si>
  <si>
    <t>PROVIZORNÍ LÁVKY</t>
  </si>
  <si>
    <t>zřízení, nájem a údržba, odstranění</t>
  </si>
  <si>
    <t>Zemní práce</t>
  </si>
  <si>
    <t>111208</t>
  </si>
  <si>
    <t>ODSTRANĚNÍ KŘOVIN S ODVOZEM DO 20KM</t>
  </si>
  <si>
    <t>M2</t>
  </si>
  <si>
    <t>odstranění křovin a náletů  95,0 =95,000 [A] 
Celkem: A=95,000 [B]</t>
  </si>
  <si>
    <t>odstranění křovin a stromů do průměru 100 mm  
doprava dřevin na předepsanou vzdálenost  
spálení na hromadách nebo štěpkování</t>
  </si>
  <si>
    <t>112018</t>
  </si>
  <si>
    <t>KÁCENÍ STROMŮ D KMENE DO 0,5M S ODSTRANĚNÍM PAŘEZŮ, ODVOZ DO 20KM</t>
  </si>
  <si>
    <t>Položka  zahrnuje:  
- poražení stromu a osekání větví  
- spálení větví na hromadách nebo štěpkování  
- dopravu a uložení kmenů, případné další práce s nimi dle pokynů zadávací dokumentace  
- vytrhání nebo vykopání pařezů  
- veškeré zemní práce spojené s odstraněním pařezů  
- dopravu a uložení pařezů, případně další práce s nimi dle pokynů zadávací dokumentace  
- zásyp jam po pařezech  
Položka nezahrnuje:  
- x  
Způsob měření:  
- kácení stromů se měří v [ks] poražených stromů (průměr stromů se měří ve výšce 1,3m nad terénem)</t>
  </si>
  <si>
    <t>112028</t>
  </si>
  <si>
    <t>KÁCENÍ STROMŮ D KMENE DO 0,9M S ODSTRANĚNÍM PAŘEZŮ, ODVOZ DO 20KM</t>
  </si>
  <si>
    <t>113328</t>
  </si>
  <si>
    <t>ODSTRAN PODKL ZPEVNĚNÝCH PLOCH Z KAMENIVA NESTMEL, ODVOZ DO 20KM</t>
  </si>
  <si>
    <t>M3</t>
  </si>
  <si>
    <t>odstranění konstrukce vozovky po zfrézování 
v předpoklad. tl.0,30m - mimo NK  0,30 * 61,0 m2 =18,300 [A] 
v předpoklad. tl.0,50m - na NK a mezi křídly  0,50 * 38,0 m2 =19,000 [B] 
Celkem: A+B=37,300 [C]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</si>
  <si>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</si>
  <si>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113728</t>
  </si>
  <si>
    <t>FRÉZOVÁNÍ ZPEVNĚNÝCH PLOCH ASFALTOVÝCH, ODVOZ DO 20KM</t>
  </si>
  <si>
    <t>odrézování vozovky tl. 50mm - 2 x na celé délce úpravy  2 * 129,0 m2 * 0,050 =12,900 [A] 
Celkem: A=12,900 [B]</t>
  </si>
  <si>
    <t>113762</t>
  </si>
  <si>
    <t>FRÉZOVÁNÍ DRÁŽKY PRŮŘEZU DO 200MM2 V ASFALTOVÉ VOZOVCE</t>
  </si>
  <si>
    <t>M</t>
  </si>
  <si>
    <t>vytvoření komůrky pro zálivku podélné spáry (římsy, vozovka) 2 * 7,0 =14,000 [A] 
vytvoření komůrky pro zálivku příčné spáry (v místech napojení na stávající stav)  6,0 + 15,0  =21,000 [B] 
Celkem: A+B=35,000 [C]</t>
  </si>
  <si>
    <t>Položka zahrnuje veškerou manipulaci s vybouranou sutí a s vybouranými hmotami vč. uložení na skládku.</t>
  </si>
  <si>
    <t>11511</t>
  </si>
  <si>
    <t>ČERPÁNÍ VODY DO 500 L/MIN</t>
  </si>
  <si>
    <t>HOD</t>
  </si>
  <si>
    <t>30*12 =360,000 [A] 
Celkem: A=360,000 [B]</t>
  </si>
  <si>
    <t>Položka čerpání vody na povrchu zahrnuje i potrubí, pohotovost záložní čerpací soupravy a zřízení čerpací jímky. Součástí položky je také následná demontáž a likvidace těchto zařízení</t>
  </si>
  <si>
    <t>11526</t>
  </si>
  <si>
    <t>PŘEVEDENÍ VODY POTRUBÍM DN 800 NEBO ŽLABY R.O. DO 2,8M</t>
  </si>
  <si>
    <t>provizorní obtokové potrubí DN800  20,0 =20,000 [A] 
Celkem: A=20,000 [B]</t>
  </si>
  <si>
    <t>Položka převedení vody na povrchu zahrnuje zřízení, udržování a odstranění příslušného zařízení. Převedení vody se uvádí buď průměrem potrubí (DN) nebo délkou rozvinutého obvodu žlabu (r.o.).</t>
  </si>
  <si>
    <t>121103</t>
  </si>
  <si>
    <t>SEJMUTÍ ORNICE NEBO LESNÍ PŮDY S ODVOZEM DO 3KM</t>
  </si>
  <si>
    <t>sejmutí ornice v tloušťce 0,30 m a ploše 58 m2  0,30 * 55,0 =16,500 [A] 
Celkem: A=16,500 [B]</t>
  </si>
  <si>
    <t>položka zahrnuje sejmutí ornice bez ohledu na tloušťku vrstvy a její vodorovnou dopravu  
nezahrnuje uložení na trvalou skládku</t>
  </si>
  <si>
    <t>122733</t>
  </si>
  <si>
    <t>ODKOPÁVKY A PROKOPÁVKY OBECNÉ TŘ. I, ODVOZ DO 3KM</t>
  </si>
  <si>
    <t>naložení výkopku pro zemní hrázky  8,0 =8,000 [A] 
naložení výkopku pro zpětný zásyp podél křídel - zhutněným výkopkem  67,725 =67,725 [B] 
naložení ornice na deponii pro zpětné rozprostření  0,30 * 55,0 =16,500 [C] 
Celkem: A+B+C=92,225 [D]</t>
  </si>
  <si>
    <t>položka zahrnuje:  
- vodorovná a svislá doprava,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příplatek za lepivost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svahování a přesvah. svahů do konečného tvaru, výměna hornin v podloží a v pláni znehodnocené klimatickými vlivy  
- ruční vykopávky, odstranění kořenů a napadávek  
- pažení, vzepření a rozepření vč. přepažování (vyjma štětových stěn)  
- úpravu, ochranu a očištění dna, základové spáry, stěn a svahů  
- zhutnění podloží, případně i svahů vč. svahování  
- zřízení stupňů v podloží a lavic na svazích, není-li pro tyto práce zřízena samostatná položka  
- udržování výkopiště a jeho ochrana proti vodě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- nezahrnuje uložení zeminy (na skládku, do násypu) ani poplatky za skládku, vykazují se v položce č.0141**</t>
  </si>
  <si>
    <t>123833</t>
  </si>
  <si>
    <t>ODKOP PRO SPOD STAVBU SILNIC A ŽELEZNIC TŘ. II, ODVOZ DO 3KM</t>
  </si>
  <si>
    <t>část kubatury výkopu pro most určená k převozu na mezideponii pro další využití 
pro zemní hrázky  8,0 =8,000 [A] 
pro zpětný zásyp podél křídel - zhutněným výkopkem  67,725 =67,725 [B] 
Celkem: A+B=75,725 [C]</t>
  </si>
  <si>
    <t>položka zahrnuje:  
- vodorovná a svislá doprava,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svahování a přesvah. svahů do konečného tvaru, výměna hornin v podloží a v pláni znehodnocené klimatickými vlivy  
- eventuelně nutné druhotné rozpojení odstřelené horniny  
- ruční vykopávky, odstranění kořenů a napadávek  
- pažení, vzepření a rozepření vč. přepažování (vyjma štětových stěn)  
- úpravu, ochranu a očištění dna, základové spáry, stěn a svahů  
- zhutnění podloží, případně i svahů vč. svahování  
- zřízení stupňů v podloží a lavic na svazích, není-li pro tyto práce zřízena samostatná položka  
- udržování výkopiště a jeho ochrana proti vodě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- nezahrnuje uložení zeminy (na skládku, do násypu) ani poplatky za skládku, vykazují se v položce č.0141**</t>
  </si>
  <si>
    <t>123838</t>
  </si>
  <si>
    <t>ODKOP PRO SPOD STAVBU SILNIC A ŽELEZNIC TŘ. II, ODVOZ DO 20KM</t>
  </si>
  <si>
    <t>výkop pro most 87,0m2 * 1,60 =139,200 [A] 
pro opevnění 20,956 =20,956 [B] 
odpočet kubatury výkopu s odvozem do 3 km na mezideponii - viz položka 123833  -75,725 =-75,725 [C] 
odstranění zemní hrázky  8,0 =8,000 [D] 
Celkem: A+B+C+D=92,431 [E]</t>
  </si>
  <si>
    <t>12960</t>
  </si>
  <si>
    <t>ČIŠTĚNÍ VODOTEČÍ A MELIORAČ KANÁLŮ OD NÁNOSŮ</t>
  </si>
  <si>
    <t>Součástí položky je vodorovná a svislá doprava, přemístění, přeložení, manipulace s materiálem a uložení na skládku.  
 Nezahrnuje poplatek za skládku, který se vykazuje v položce 0141** (s výjimkou malého množství  materiálu, kde je možné poplatek zahrnout do jednotkové ceny položky – tento fakt musí být uveden v doplňujícím textu k položce)</t>
  </si>
  <si>
    <t>132838</t>
  </si>
  <si>
    <t>HLOUBENÍ RÝH ŠÍŘ DO 2M PAŽ I NEPAŽ TŘ. II, ODVOZ DO 20KM</t>
  </si>
  <si>
    <t>výkop rýhy pro prahy  
podélná patka  2 * 0,40 * 0,60 * 10,0 =4,800 [A] 
příčná patka  2 * 0,40 * 0,60 * 2,20 =1,056 [B] 
Celkem: A+B=5,856 [C]</t>
  </si>
  <si>
    <t>položka zahrnuje:  
- vodorovná a svislá doprava,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svahování a přesvah. svahů do konečného tvaru, výměna hornin v podloží a v pláni znehodnocené klimatickými vlivy  
- eventuelně nutné druhotné rozpojení odstřelené horniny  
- ruční vykopávky, odstranění kořenů a napadávek  
- pažení, vzepření a rozepření vč. přepažování (vyjma štětových stěn)  
- úpravu, ochranu a očištění dna, základové spáry, stěn a svahů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- nezahrnuje uložení zeminy (na skládku, do násypu) ani poplatky za skládku, vykazují se v položce č.0141**</t>
  </si>
  <si>
    <t>17380</t>
  </si>
  <si>
    <t>ZEMNÍ KRAJNICE A DOSYPÁVKY Z NAKUPOVANÝCH MATERIÁLŮ</t>
  </si>
  <si>
    <t>krajnice ze ŠD 0/32- nový materiál  0,60 * 21,0 * 0,25 =3,150 [A] 
Celkem: A=3,150 [B]</t>
  </si>
  <si>
    <t>položka zahrnuje:  
- kompletní provedení zemní konstrukce včetně nákupu a dopravy materiálu dle zadávací dokumentace  
- úprava  ukládaného  materiálu  vlhčením,  tříděním,  promícháním  nebo  vysoušením,  příp. jiné úpravy za účelem zlepšení jeho  mech. vlastností  
- hutnění i různé míry hutnění 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svahování, hutnění a uzavírání povrchů svahů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</t>
  </si>
  <si>
    <t>17411</t>
  </si>
  <si>
    <t>ZÁSYP JAM A RÝH ZEMINOU SE ZHUTNĚNÍM</t>
  </si>
  <si>
    <t>zpětný zásyp, naložení a dovoz z mezideponi v položce 122733 
obsyp křídel, dosypání svahu  0,60 * 4,0 * 21,0 =50,400 [A] 
dosypání koryta  1,10 * 2,10 * 7,50 =17,325 [B] 
Celkem: A+B=67,725 [C]</t>
  </si>
  <si>
    <t>položka zahrnuje:  
- kompletní provedení zemní konstrukce vč. výběru vhodného materiálu  
- úprava  ukládaného  materiálu  vlhčením,  tříděním,  promícháním  nebo  vysoušením,  příp. jiné úpravy za účelem zlepšení jeho  mech. vlastností  
- hutnění i různé míry hutnění 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ruční hutnění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</t>
  </si>
  <si>
    <t>17581</t>
  </si>
  <si>
    <t>OBSYP POTRUBÍ A OBJEKTŮ Z NAKUPOVANÝCH MATERIÁLŮ</t>
  </si>
  <si>
    <t>štěrkopískový obsyp drenáže (frakce 4/8)  2 * 0,40 * 0,60 * 6,85 =3,288 [A] 
Celkem: A=3,288 [B]</t>
  </si>
  <si>
    <t>položka zahrnuje:  
- kompletní provedení zemní konstrukce včetně nákupu a dopravy materiálu dle zadávací dokumentace  
- úprava  ukládaného  materiálu  vlhčením,  tříděním,  promícháním  nebo  vysoušením,  příp. jiné úpravy za účelem zlepšení jeho  mech. vlastností  
- hutnění i různé míry hutnění 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ruční hutnění a výplň jam a prohlubní v podloží  
- úprava, očištění, ochrana a zhutnění podloží  
- svahování, hutnění a uzavírání povrchů svahů  
- zřízení lavic na svazích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  
- zemina vytlačená potrubím o DN do 180mm se od kubatury obsypů neodečítá</t>
  </si>
  <si>
    <t>26</t>
  </si>
  <si>
    <t>17710</t>
  </si>
  <si>
    <t>ZEMNÍ HRÁZKY ZE ZEMIN SE ZHUTNĚNÍM</t>
  </si>
  <si>
    <t>zřízení zemní hrázky - naložení a dovoz materiálu položka 122733  8,0 =8,000 [A] 
Celkem: A=8,000 [B]</t>
  </si>
  <si>
    <t>položka zahrnuje:  
- kompletní provedení zemní konstrukce vč. výběru vhodného materiálu  
- úprava  ukládaného  materiálu  vlhčením,  tříděním,  promícháním  nebo  vysoušením,  příp. jiné úpravy za účelem zlepšení jeho  mech. vlastností  
- hutnění i různé míry hutnění 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ruční hutnění a výplň jam a prohlubní v podloží  
- úprava, očištění, ochrana a zhutnění podloží  
- svahování, hutnění a uzavírání povrchů svahů  
- zřízení lavic na svazích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</t>
  </si>
  <si>
    <t>27</t>
  </si>
  <si>
    <t>18110</t>
  </si>
  <si>
    <t>ÚPRAVA PLÁNĚ SE ZHUTNĚNÍM V HORNINĚ TŘ. I</t>
  </si>
  <si>
    <t>obnova vozovky  95,0 =95,000 [A] 
zhutnění základové spáry pod ŽB deskou  34,030 =34,030 [B] 
Celkem: A+B=129,030 [C]</t>
  </si>
  <si>
    <t>položka zahrnuje úpravu pláně včetně vyrovnání výškových rozdílů. Míru zhutnění určuje projekt.</t>
  </si>
  <si>
    <t>28</t>
  </si>
  <si>
    <t>18225</t>
  </si>
  <si>
    <t>ROZPROSTŘENÍ ORNICE VE SVAHU V TL DO 0,50M</t>
  </si>
  <si>
    <t>rozprostření ornice v tl. 0,30m, naložení a dovoz ornice položka 122733  55,0 =55,000 [A] 
Celkem: A=55,000 [B]</t>
  </si>
  <si>
    <t>položka zahrnuje:  
nutné přemístění ornice z dočasných skládek vzdálených do 50m  
rozprostření ornice v předepsané tloušťce ve svahu přes 1:5</t>
  </si>
  <si>
    <t>29</t>
  </si>
  <si>
    <t>18241</t>
  </si>
  <si>
    <t>ZALOŽENÍ TRÁVNÍKU RUČNÍM VÝSEVEM</t>
  </si>
  <si>
    <t>na ohumusovaných plochách  55,0 =55,000 [A] 
Celkem: A=55,000 [B]</t>
  </si>
  <si>
    <t>Zahrnuje dodání předepsané travní směsi, její výsev na ornici, zalévání, první pokosení, to vše bez ohledu na sklon terénu</t>
  </si>
  <si>
    <t>Základy</t>
  </si>
  <si>
    <t>30</t>
  </si>
  <si>
    <t>21262</t>
  </si>
  <si>
    <t>TRATIVODY KOMPLET Z TRUB Z PLAST HMOT DN DO 100MM</t>
  </si>
  <si>
    <t>odvodnění za rubem stojky drenážní trubka DN 100mm  2 * 10,0 =20,000 [A] 
Celkem: A=20,000 [B]</t>
  </si>
  <si>
    <t>Položka platí pro kompletní konstrukce trativodů a zahrnuje zejména:  
- výkop rýhy předepsaného tvaru v dané třídě těžitelnosti, výplň, zásyp trativodu včetně dopravy, uložení přebytečného materiálu, dodávky předepsaného materiálu pro výplň a zásyp  
- zřízení spojovací vrstvy  
- zřízení podkladu a lože trativodu z předepsaného materiálu  
- dodávka a uložení trativodu předepsaného materiálu a profilu  
- obsyp trativodu předepsaným materiálem  
- ukončení trativodu zaústěním do potrubí nebo vodoteče, případně vybudování ukončujícího objektu (kapličky) dle VL  
- veškerý materiál, výrobky a polotovary, včetně mimostaveništní a vnitrostaveništní dopravy  
- nezahrnuje opláštění z geotextilie, fólie</t>
  </si>
  <si>
    <t>31</t>
  </si>
  <si>
    <t>21361</t>
  </si>
  <si>
    <t>DRENÁŽNÍ VRSTVY Z GEOTEXTILIE</t>
  </si>
  <si>
    <t>podkladní geotextílie  min.300g/m2 na dně výkopu a svahu 19,0 * 9,00 =171,000 [A] 
Celkem: A=171,000 [B]</t>
  </si>
  <si>
    <t>Položka zahrnuje:  
- dodávku předepsané geotextilie (včetně nutných přesahů) pro drenážní vrstvu, včetně mimostaveništní a vnitrostaveništní dopravy  
- provedení drenážní vrstvy předepsaných rozměrů a předepsaného tvaru</t>
  </si>
  <si>
    <t>32</t>
  </si>
  <si>
    <t>22694</t>
  </si>
  <si>
    <t>ZÁPOROVÉ PAŽENÍ Z KOVU DOČASNÉ</t>
  </si>
  <si>
    <t>provizorní pažení - 1*montáž+1*demontáž - ocelové zápory 
4 * 4,0 * 0,01990 =0,318 [A] 
Celkem: A=0,318 [B]</t>
  </si>
  <si>
    <t>položka zahrnuje opotřebení ocelových zápor, jejich osazení do připravených vrtů včetně zabetonování konců a obsypu, případně jejich zaberanění a jejich odstranění. Ocelová převázka se započítá do výsledné hmotnosti.</t>
  </si>
  <si>
    <t>Svislé konstrukce</t>
  </si>
  <si>
    <t>33</t>
  </si>
  <si>
    <t>31717</t>
  </si>
  <si>
    <t>KOVOVÉ KONSTRUKCE PRO KOTVENÍ ŘÍMSY</t>
  </si>
  <si>
    <t>KG</t>
  </si>
  <si>
    <t>kotva, vlepená hmoždina vč. vývrtu, kotvení říms - kotva - odhad  6,0 kg/kus * 14 =84,000 [A] 
Celkem: A=84,000 [B]</t>
  </si>
  <si>
    <t>Položka zahrnuje dodávku (výrobu) kotevního prvku předepsaného tvaru a jeho osazení do předepsané polohy včetně nezbytných prací (vrty, zálivky apod.)</t>
  </si>
  <si>
    <t>34</t>
  </si>
  <si>
    <t>317325</t>
  </si>
  <si>
    <t>ŘÍMSY ZE ŽELEZOBETONU DO C30/37</t>
  </si>
  <si>
    <t>odrazný pruh z betonu C30/37-XF4, povrchová úprava striáží 
vlevo  0,280 * 0,70 * 7,00 =1,372 [A] 
vpravo 0,260 * 0,70 * 7,00 =1,274 [B] 
Celkem: A+B=2,646 [C]</t>
  </si>
  <si>
    <t>položka zahrnuje:  
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vlastností,  
-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 
- podpěrné  konstr. (skruže) a lešení všech druhů pro bednění, uložení čerstvého betonu, výztuže a doplňkových konstr., vč. požadovaných otvorů, ochranných a bezpečnostních opatření a základů těchto konstrukcí a lešení,  
- vytvoření kotevních čel, kapes, nálitků, a sedel,  
- zřízení  všech  požadovaných  otvorů, kapes,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</t>
  </si>
  <si>
    <t>35</t>
  </si>
  <si>
    <t>317365</t>
  </si>
  <si>
    <t>VÝZTUŽ ŘÍMS Z OCELI 10505, B500B</t>
  </si>
  <si>
    <t>výztuž odrazného pruhu B500B - odhad  0,529 =0,529 [A] 
Celkem: A=0,529 [B]</t>
  </si>
  <si>
    <t>položka zahrnuje:   
- dodání betonářské výztuže v požadované kvalitě, stříhání, řezání, ohýbání a spojování do všech požadovaných tvarů (vč. armakošů) a uložení s požadovaným zajištěním polohy a krytí výztuže betonem,  
- veškeré svary nebo jiné spoje výztuže,  
- pomocné konstrukce a práce pro osazení a upevnění výztuže,  
- zednické výpomoci pro montáž betonářské výztuže,  
- úpravy výztuže pro osazení doplňkových konstrukcí,  
- ochranu výztuže do doby jejího zabetonování,  
- úpravy výztuže pro zřízení železobetonových kloubů, kotevních prvků, závěsných ok a doplňkových konstrukcí,  
- veškerá opatření pro zajištění soudržnosti výztuže a betonu,  
- vodivé propojení výztuže, které je součástí ochrany konstrukce proti vlivům bludných proudů, vyvedení do měřících skříní nebo míst pro měření bludných proudů (vlastní měřící skříně se uvádějí položkami SD 74)  
- povrchovou antikorozní úpravu výztuže,  
- separaci výztuže,  
- osazení měřících zařízení a úpravy pro ně,  
- osazení měřících skříní nebo míst pro měření bludných proudů.</t>
  </si>
  <si>
    <t>36</t>
  </si>
  <si>
    <t>389326</t>
  </si>
  <si>
    <t>MOSTNÍ RÁMOVÉ KONSTR ZE ŽELEZOBETONU DO C40/50</t>
  </si>
  <si>
    <t>ŽB rám C35/45 (vč.izolace nátěrem 1*Alp+2*SA12 v místech styku se zeminou 
horní příčel  0,30 * 2,60 * 7,85 =6,123 [A] 
spodní příčel  0,30 * 2,60 * 7,85 =6,123 [B]   
stojky  2 * 0,30 * 2,15 * 7,85 =10,127 [C]  
křídla  0,450 * 16,50  m2 =7,425 [D] 
Celkem: A+B+C+D=29,798 [E]</t>
  </si>
  <si>
    <t>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vlastností,  
-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 
- podpěrné  konstr. (skruže) a lešení všech druhů pro bednění, uložení čerstvého betonu, výztuže a doplňkových konstr., vč. požadovaných otvorů, ochranných a bezpečnostních opatření a základů těchto konstrukcí a lešení,  
- vytvoření kotevních čel, kapes, nálitků, a sedel,  
- zřízení  všech  požadovaných  otvorů, kapes,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</t>
  </si>
  <si>
    <t>37</t>
  </si>
  <si>
    <t>389365</t>
  </si>
  <si>
    <t>VÝZTUŽ MOSTNÍ RÁMOVÉ KONSTRUKCE Z OCELI 10505, B500B</t>
  </si>
  <si>
    <t>výztuž ŽB rámu z oceli B500B - odhad  6,853 =6,853 [A] 
Celkem: A=6,853 [B]</t>
  </si>
  <si>
    <t>Položka zahrnuje veškerý materiál, výrobky a polotovary, včetně mimostaveništní a vnitrostaveništní dopravy (rovněž přesuny), včetně naložení a složení, případně s uložením  
- dodání betonářské výztuže v požadované kvalitě, stříhání, řezání, ohýbání a spojování do všech požadovaných tvarů (vč. armakošů) a uložení s požadovaným zajištěním polohy a krytí výztuže betonem,  
- veškeré svary nebo jiné spoje výztuže,  
- pomocné konstrukce a práce pro osazení a upevnění výztuže,  
- zednické výpomoci pro montáž betonářské výztuže,  
- úpravy výztuže pro osazení doplňkových konstrukcí,  
- ochranu výztuže do doby jejího zabetonování,  
- úpravy výztuže pro zřízení železobetonových kloubů, kotevních prvků, závěsných ok a doplňkových konstrukcí,  
- veškerá opatření pro zajištění soudržnosti výztuže a betonu,  
- vodivé propojení výztuže, které je součástí ochrany konstrukce proti vlivům bludných proudů, vyvedení do měřících skříní nebo míst pro měření bludných proudů (vlastní měřící skříně se uvádějí položkami SD 74),  
- povrchovou antikorozní úpravu výztuže,  
- separaci výztuže,  
- osazení měřících zařízení a úpravy pro ně,  
- osazení měřících skříní nebo míst pro měření bludných proudů.</t>
  </si>
  <si>
    <t>Vodorovné konstrukce</t>
  </si>
  <si>
    <t>38</t>
  </si>
  <si>
    <t>451312</t>
  </si>
  <si>
    <t>PODKLADNÍ A VÝPLŇOVÉ VRSTVY Z PROSTÉHO BETONU C12/15</t>
  </si>
  <si>
    <t>podkladní beton C12/15 pod drenáž (vč. asf. nátěru) 
pod drenáží    2 * 0,20 * 1,60 * 6,85 =4,384 [A] 
lůžko k drenáži   2 * 0,20 * 2,30 * 6,85 =6,302 [B]  
Celkem: A+B=10,686 [C]</t>
  </si>
  <si>
    <t>39</t>
  </si>
  <si>
    <t>451314</t>
  </si>
  <si>
    <t>PODKLADNÍ A VÝPLŇOVÉ VRSTVY Z PROSTÉHO BETONU C25/30</t>
  </si>
  <si>
    <t>podkladní beton pod kamennou dlažbu C20/25 - XC2 
zapuštění odrazného pruhu   4 * 0,50 m2 * 0,10 =0,200 [A] 
mimo most  45,0 m2 * 0,10 =4,500 [B] 
v mostním otvoru  2,0 * 7,85 * 0,10 =1,570 [C] 
nové lože prp předláždění  12,0 m2 * 0,10 =1,200 [D] 
Celkem: A+B+C+D=7,470 [E]</t>
  </si>
  <si>
    <t>40</t>
  </si>
  <si>
    <t>451324</t>
  </si>
  <si>
    <t>PODKL A VÝPLŇ VRSTVY ZE ŽELEZOBET DO C25/30</t>
  </si>
  <si>
    <t>podkladní ŽB deska C20/25 
celoplošně  0,20 * 34,030 m2 =6,806 [A] 
přípočet rozšíření pod křídly  2 * 0,20 * 1,050 * 6,00 =2,520 [B] 
Celkem: A+B=9,326 [C]</t>
  </si>
  <si>
    <t>41</t>
  </si>
  <si>
    <t>451366</t>
  </si>
  <si>
    <t>VÝZTUŽ PODKL VRSTEV Z KARI-SÍTÍ</t>
  </si>
  <si>
    <t>výztuž podkladní desky z kari sítí - odhad  1,40 =1,400 [A] 
Celkem: A=1,400 [B]</t>
  </si>
  <si>
    <t>položka zahrnuje:  
- dodání betonářské výztuže v požadované kvalitě, stříhání, řezání, ohýbání a spojování do všech požadovaných tvarů (vč. armakošů) a uložení s požadovaným zajištěním polohy a krytí výztuže betonem  
- veškeré svary nebo jiné spoje výztuže  
- pomocné konstrukce a práce pro osazení a upevnění výztuže  
- zednické výpomoci pro montáž betonářské výztuže  
- úpravy výztuže pro osazení doplňkových konstrukcí  
- ochranu výztuže do doby jejího zabetonování  
- veškerá opatření pro zajištění soudržnosti výztuže a betonu  
- vodivé propojení výztuže, které je součástí ochrany konstrukce proti vlivům bludných proudů, vyvedení do měřících skříní nebo míst pro měření bludných proudů  
- povrchovou antikorozní úpravu výztuže  
- separaci výztuže</t>
  </si>
  <si>
    <t>42</t>
  </si>
  <si>
    <t>45152</t>
  </si>
  <si>
    <t>PODKLADNÍ A VÝPLŇOVÉ VRSTVY Z KAMENIVA DRCENÉHO</t>
  </si>
  <si>
    <t>polštář ze ŠD FR.16÷32 - výměna podloží  0,15 * 34,030 m2  =5,105 [A]  
Celkem: A=5,105 [B]</t>
  </si>
  <si>
    <t>položka zahrnuje dodávku předepsaného kameniva, mimostaveništní a vnitrostaveništní dopravu a jeho uložení  
není-li v zadávací dokumentaci uvedeno jinak, jedná se o nakupovaný materiál</t>
  </si>
  <si>
    <t>43</t>
  </si>
  <si>
    <t>458312</t>
  </si>
  <si>
    <t>VÝPLŇ ZA OPĚRAMI A ZDMI Z PROST BETONU DO C12/15</t>
  </si>
  <si>
    <t>betonový klín C8/10  2 * 0,90 m2 * 6,85 =12,330 [A] 
Celkem: A=12,330 [B]</t>
  </si>
  <si>
    <t>44</t>
  </si>
  <si>
    <t>458523</t>
  </si>
  <si>
    <t>VÝPLŇ ZA OPĚRAMI A ZDMI Z KAMENIVA DRCENÉHO, INDEX ZHUTNĚNÍ ID DO 0,9</t>
  </si>
  <si>
    <t>hutněný zásyp za opěrou z kameniva drceného ID = 0,85, (nový materiál)  2 * 3,05m2 * 6,85 =41,785 [A] 
Celkem: A=41,785 [B]</t>
  </si>
  <si>
    <t>45</t>
  </si>
  <si>
    <t>461313</t>
  </si>
  <si>
    <t>PATKY Z PROSTÉHO BETONU C16/20</t>
  </si>
  <si>
    <t>betonová patka/práh C16/20 ve dně 
podélná patka  2 * 0,40 * 0,60 * 10,0 =4,800 [A] 
příčná patka  2 * 0,40 * 0,60 * 2,20 =1,056 [B] 
Celkem: A+B=5,856 [C]</t>
  </si>
  <si>
    <t>položka zahrnuje:  
- nutné zemní práce (hloubení rýh a pod.)  
- dodání  čerstvého  betonu  (betonové  směsi)  požadované  kvality,  jeho  uložení  do požadovaného tvaru při jakékoliv konzistenci čerstvého betonu a způsobu hutnění, ošetření a ochranu betonu,  
- zhotovení nepropustného, mrazuvzdorného betonu a betonu požadované trvanlivosti a vlastností,  
-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 
- zřízení  všech  požadovaných  otvorů, kapes, výklenků, prostupů, dutin, drážek a pod., vč. ztížení práce a úprav  kolem nich,  
- úpravy pro osazení doplňkových konstrukcí a vybavení,  
- úpravy povrchu pro položení požadované izolace, povlaků a nátěrů, případně vyspravení,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</t>
  </si>
  <si>
    <t>46</t>
  </si>
  <si>
    <t>46321</t>
  </si>
  <si>
    <t>ROVNANINA Z LOMOVÉHO KAMENE</t>
  </si>
  <si>
    <t>kamenná rovnanina tl. 0,4m  0,40 * 4,0 =1,600 [A] 
Celkem: A=1,600 [B]</t>
  </si>
  <si>
    <t>položka zahrnuje:  
- dodávku a vyrovnání lomového kamene předepsané frakce do předepsaného tvaru včetně mimostaveništní a vnitrostaveništní dopravy  
není-li v zadávací dokumentaci uvedeno jinak, jedná se o nakupovaný materiál</t>
  </si>
  <si>
    <t>47</t>
  </si>
  <si>
    <t>465512</t>
  </si>
  <si>
    <t>DLAŽBY Z LOMOVÉHO KAMENE NA MC</t>
  </si>
  <si>
    <t>kamenná dlažba do betonu, celk.tl.300mm (kameny min.tl.200mm, betonový podklad tl.100mm) 
zapuštění odrazného pruhu   4 * 0,50 m2 * 0,20 =0,400 [A] 
mimo most  45,0 m2 * 0,20 =9,000 [B] 
v mostním otvoru 2,0 * 7,850 * 0,20 =3,140 [C] 
Celkem: A+B+C=12,540 [D]</t>
  </si>
  <si>
    <t>položka zahrnuje:  
- nutné zemní práce (svahování, úpravu pláně a pod.)  
- zřízení spojovací vrstvy  
- zřízení lože dlažby z cementové malty předepsané kvality a předepsané tloušťky  
- dodávku a položení dlažby z lomového kamene do předepsaného tvaru  
- spárování, těsnění, tmelení a vyplnění spar MC případně s vyklínováním  
- úprava povrchu pro odvedení srážkové vody  
- nezahrnuje podklad pod dlažbu, vykazuje se samostatně položkami SD 45</t>
  </si>
  <si>
    <t>48</t>
  </si>
  <si>
    <t>465513</t>
  </si>
  <si>
    <t>PŘEDLÁŽDĚNÍ DLAŽBY Z LOMOVÉHO KAMENE</t>
  </si>
  <si>
    <t>předláždění stávajícího opevnění z kamenné dlažby - demontáž+montáž+nové bet. lože  12,0m2 * 0,20 =2,400 [A] 
Celkem: A=2,400 [B]</t>
  </si>
  <si>
    <t>- pod pojmem *předláždění* se rozumí rozebrání stávající dlažby a pokládka dlažby ze stávajícího dlažebního materiálu (bez dodávky nového)  
- zahrnuje nezbytnou manipulaci s tímto materiálem (nakládání, doprava, složení, očištění)  
- dodání a rozprostření materiálu pro lože a jeho tloušťku předepsanou dokumentací a pro předepsanou výplň spar  
- nutné zemní práce (svahování, úpravu pláně a pod.)  
- nezahrnuje podklad pod dlažbu, vykazuje se samostatně položkami SD 45</t>
  </si>
  <si>
    <t>Komunikace</t>
  </si>
  <si>
    <t>49</t>
  </si>
  <si>
    <t>56333</t>
  </si>
  <si>
    <t>VOZOVKOVÉ VRSTVY ZE ŠTĚRKODRTI TL. DO 150MM</t>
  </si>
  <si>
    <t>ŠD 0/32; tl. 150 mm  115,0 =115,000 [A] 
ŠD 0/63; tl. 150 mm  95,0 =95,000 [B] 
Celkem: A+B=210,000 [C]</t>
  </si>
  <si>
    <t>- dodání kameniva předepsané kvality a zrnitosti  
- rozprostření a zhutnění vrstvy v předepsané tloušťce  
- zřízení vrstvy bez rozlišení šířky, pokládání vrstvy po etapách  
- nezahrnuje postřiky, nátěry</t>
  </si>
  <si>
    <t>50</t>
  </si>
  <si>
    <t>56961</t>
  </si>
  <si>
    <t>ZPEVNĚNÍ KRAJNIC Z RECYKLOVANÉHO MATERIÁLU TL DO 50MM</t>
  </si>
  <si>
    <t>posyp krajnice recyklátem tl. 50mm  0,50 * 21,0 =10,500 [A] 
Celkem: A=10,500 [B]</t>
  </si>
  <si>
    <t>- dodání recyklátu v požadované kvalitě  
- očištění podkladu  
- uložení recyklátu dle předepsaného technologického předpisu, zhutnění vrstvy v předepsané tloušťce  
- zřízení vrstvy bez rozlišení šířky, pokládání vrstvy po etapách, včetně pracovních spar a spojů  
- úpravu napojení, ukončení   
- nezahrnuje postřiky, nátěry</t>
  </si>
  <si>
    <t>51</t>
  </si>
  <si>
    <t>572121</t>
  </si>
  <si>
    <t>INFILTRAČNÍ POSTŘIK ASFALTOVÝ DO 1,0KG/M2</t>
  </si>
  <si>
    <t>infiltrační postřik 1,0 kg/m2 pod vrstvou ACP   2 * 4,70 * 3,0 =28,200 [A] 
Celkem: A=28,200 [B]</t>
  </si>
  <si>
    <t>- dodání všech předepsaných materiálů pro postřiky v předepsaném množství  
- provedení dle předepsaného technologického předpisu  
- zřízení vrstvy bez rozlišení šířky, pokládání vrstvy po etapách  
- úpravu napojení, ukončení</t>
  </si>
  <si>
    <t>52</t>
  </si>
  <si>
    <t>572214</t>
  </si>
  <si>
    <t>SPOJOVACÍ POSTŘIK Z MODIFIK EMULZE DO 0,5KG/M2</t>
  </si>
  <si>
    <t>spojovací postřik 0,5 kg/m2 - pod vrstvou ACO 11+  142,0+20,0 =162,000 [A] 
Celkem: A=162,000 [B]</t>
  </si>
  <si>
    <t>53</t>
  </si>
  <si>
    <t>574A44</t>
  </si>
  <si>
    <t>ASFALTOVÝ BETON PRO OBRUSNÉ VRSTVY ACO 11+, 11S TL. 50MM</t>
  </si>
  <si>
    <t>obrusná vrstva ACO 11+; 50 mm 
kryt na celém úseku  142,0 =142,000 [A] 
přípočet plochy na ZU a KU pro vrstvu prom. tl.  20,0 =20,000 [B] 
ložná vrstva na NK  2,60 * 6,85 =17,810 [C] 
Celkem: A+B+C=179,810 [D]</t>
  </si>
  <si>
    <t>- dodání směsi v požadované kvalitě  
- očištění podkladu  
- uložení směsi dle předepsaného technologického předpisu, zhutnění vrstvy v předepsané tloušťce  
- zřízení vrstvy bez rozlišení šířky, pokládání vrstvy po etapách, včetně pracovních spar a spojů  
- úpravu napojení, ukončení podél obrubníků, dilatačních zařízení, odvodňovacích proužků, odvodňovačů, vpustí, šachet a pod.  
- nezahrnuje postřiky, nátěry  
- nezahrnuje těsnění podél obrubníků, dilatačních zařízení, odvodňovacích proužků, odvodňovačů, vpustí, šachet a pod.</t>
  </si>
  <si>
    <t>54</t>
  </si>
  <si>
    <t>574E66</t>
  </si>
  <si>
    <t>ASFALTOVÝ BETON PRO PODKLADNÍ VRSTVY ACP 16+, 16S TL. 70MM</t>
  </si>
  <si>
    <t>ACP 16+, tl. 70mm   122,0 =122,000 [A] 
Celkem: A=122,000 [B]</t>
  </si>
  <si>
    <t>55</t>
  </si>
  <si>
    <t>57621</t>
  </si>
  <si>
    <t>POSYP KAMENIVEM DRCENÝM 5KG/M2</t>
  </si>
  <si>
    <t>posyp kamennou drtí 2-3 kg/m2  17,81 =17,810 [A] 
Celkem: A=17,810 [B]</t>
  </si>
  <si>
    <t>- dodání kameniva předepsané kvality a zrnitosti  
- posyp předepsaným množstvím</t>
  </si>
  <si>
    <t>Přidružená stavební výroba</t>
  </si>
  <si>
    <t>56</t>
  </si>
  <si>
    <t>711412</t>
  </si>
  <si>
    <t>IZOLACE MOSTOVEK CELOPLOŠNÁ ASFALTOVÝMI PÁSY</t>
  </si>
  <si>
    <t>hydroizolace z NAIP na penetrační nátěr 
rub stojek s přetažením na podkladní desku  2 * 7,85 * 3,750 =58,875 [A] 
rub křídel vč. koncového boku  4 * 4,80 m2 =19,200 [B] 
přetažení na přechodový klín  2 * 6,85 * 0,50 =6,850 [C] 
Celkem: A+B+C=84,925 [D]</t>
  </si>
  <si>
    <t>položka zahrnuje:  
- dodání  předepsaného izolačního materiálu  
- očištění a ošetření podkladu, zadávací dokumentace může zahrnout i případné vyspravení  
- zřízení izolace jako kompletního povlaku, případně komplet. soustavy nebo systému podle příslušného  technolog. předpisu  
- zřízení izolace i jednotlivých vrstev po etapách, včetně pracovních spár a spojů  
- úprava u okrajů, rohů, hran, dilatačních i pracovních spojů, kotev, obrubníků, dilatačních zařízení, odvodnění, otvorů, neizolovaných míst a pod.  
- zajištění odvodnění povrchu izolace, včetně odvodnění nejnižších míst, pokud dokumentace pro zadání stavby nestanoví jinak  
- ochrana izolace do doby zřízení definitivní ochranné vrstvy nebo konstrukce  
- úprava, očištění a ošetření prostoru kolem izolace  
- provedení požadovaných zkoušek  
- nezahrnuje ochranné vrstvy, např. litý asfalt, asfaltový beton  
v této položce se vykáže i izolace rámových konstrukcí (mosty, propusty, kolektory)</t>
  </si>
  <si>
    <t>57</t>
  </si>
  <si>
    <t>711452</t>
  </si>
  <si>
    <t>IZOLACE MOSTOVEK POD VOZOVKOU ASFALTOVÝMI PÁSY S PEČETÍCÍ VRSTVOU</t>
  </si>
  <si>
    <t>hydroizolace z NAIP na pečetící vrtvu 
na horní příčli celoplošně   7,85 * 2,60 =20,410 [A] 
Celkem: A=20,410 [B]</t>
  </si>
  <si>
    <t>58</t>
  </si>
  <si>
    <t>711502</t>
  </si>
  <si>
    <t>OCHRANA IZOLACE NA POVRCHU ASFALTOVÝMI PÁSY</t>
  </si>
  <si>
    <t>ochrana izolace pod chodníkem izolačním pásem s vložkou na sucho 
vlevo  0,75 * 7,0 =5,250 [A] 
vpravo 0,75 * 7,0 =5,250 [B] 
Celkem: A+B=10,500 [C]</t>
  </si>
  <si>
    <t>položka zahrnuje:  
- dodání  předepsaného ochranného materiálu  
- zřízení ochrany izolace</t>
  </si>
  <si>
    <t>59</t>
  </si>
  <si>
    <t>711509</t>
  </si>
  <si>
    <t>OCHRANA IZOLACE NA POVRCHU TEXTILIÍ</t>
  </si>
  <si>
    <t>ochrana izolace geotextílií min.600g/m2 
rub stojek s přetažením na podkladní desku  2 * 7,85 * 3,75 =58,875 [A] 
rub křídel  4 * 4,80 m2 =19,200 [B] 
přetažení na přechodový klín  2 * 6,85 * 0,50 =6,850 [C] 
bok spodní příčle  2 * 6,0 * 0,50 =6,000 [D] 
Celkem: A+B+C+D=90,925 [E]</t>
  </si>
  <si>
    <t>60</t>
  </si>
  <si>
    <t>76792.R</t>
  </si>
  <si>
    <t>OPLOCENÍ Z DRÁTĚNÉHO PLETIVA POTAŽENÉHO PLASTEM</t>
  </si>
  <si>
    <t>poplastované pletivo v.1,8m, sloupky do betonových patek (včetně výkopu pro patky sloupklů, zabetonová patek dodávka a montáž slpupků)</t>
  </si>
  <si>
    <t>nové oplocení  1,80 * 20,0 =36,000 [A] 
Celkem: A=36,000 [B]</t>
  </si>
  <si>
    <t>- položka zahrnuje vedle vlastního pletiva i rámy, rošty, lišty, kování, podpěrné, závěsné, upevňovací prvky, spojovací a těsnící materiál, pomocný materiál, kompletní povrchovou úpravu.  
- nejsou zahrnuty sloupky, které se vykazují v samostatných položkách 338**, není zahrnuta podezdívka (272**)  
- součástí položky je  případně i ostnatý drát, uvažovaná plocha se pak vypočítává po horní hranu drátu.</t>
  </si>
  <si>
    <t>61</t>
  </si>
  <si>
    <t>78383</t>
  </si>
  <si>
    <t>NÁTĚRY BETON KONSTR TYP S4 (OS-C)</t>
  </si>
  <si>
    <t>nátěr proti účinkům solí 
vlevo  1,350 * 7,0 =9,450 [A] 
vpravo 1,350 * 7,0 =9,450 [B] 
Celkem: A+B=18,900 [C]</t>
  </si>
  <si>
    <t>- položka zahrnuje kompletní povlaky (i různobarevné), včetně úpravy podkladu (odmaštění, odstranění starých nátěrů a nečistot) a jeho vyspravení, provedení nátěru předepsaným postupem a splnění všech požadavků daných technologickým předpisem.</t>
  </si>
  <si>
    <t>62</t>
  </si>
  <si>
    <t>78384</t>
  </si>
  <si>
    <t>NÁTĚRY BETON KONSTR TYP S5 (OS-DI)</t>
  </si>
  <si>
    <t>polymerový povlak obruby 
vlevo 0,450 * 7,0 =3,150 [A] 
vpravo 0,450 * 7,0 =3,150 [B] 
Celkem: A+B=6,300 [C]</t>
  </si>
  <si>
    <t>Potrubí</t>
  </si>
  <si>
    <t>63</t>
  </si>
  <si>
    <t>87633</t>
  </si>
  <si>
    <t>CHRÁNIČKY Z TRUB PLASTOVÝCH DN DO 150MM</t>
  </si>
  <si>
    <t>plastová chránička PVC pr.150mm, prostup křídlem, vč. přesahu 4 * 0,60 =2,400 [A] 
Celkem: A=2,400 [B]</t>
  </si>
  <si>
    <t>položky pro zhotovení potrubí platí bez ohledu na sklon  
zahrnuje:  
- výrobní dokumentaci (včetně technologického předpisu)  
- dodání veškerého trubního a pomocného materiálu  (trouby,  trubky,  tvarovky,  spojovací a těsnící  materiál a pod.), podpěrných, závěsných a upevňovacích prvků, včetně potřebných úprav  
- úprava a příprava podkladu a podpěr, očištění a ošetření podkladu a podpěr  
- zřízení plně funkčního potrubí, kompletní soustavy, podle příslušného technologického předpisu  
- zřízení potrubí i jednotlivých částí po etapách, včetně pracovních spar a spojů, pracovního zaslepení konců a pod.  
- úprava prostupů, průchodů  šachtami a komorami, okolí podpěr a vyústění, zaústění, napojení, vyvedení a upevnění odpad. výustí  
- ochrana potrubí nátěrem (vč. úpravy povrchu), případně izolací, nejsou-li tyto práce předmětem jiné položky  
- úprava, očištění a ošetření prostoru kolem potrubí  
 včetně případně předepsaného utěsnění konců chrániček  
- položky platí pro práce prováděné v prostoru zapaženém i nezapaženém a i v kolektorech, chráničkách</t>
  </si>
  <si>
    <t>Ostatní konstrukce a práce</t>
  </si>
  <si>
    <t>64</t>
  </si>
  <si>
    <t>9112B1</t>
  </si>
  <si>
    <t>ZÁBRADLÍ MOSTNÍ SE SVISLOU VÝPLNÍ - DODÁVKA A MONTÁŽ</t>
  </si>
  <si>
    <t>ocelové mostní zábradlí se svislou výplní, kotvení hmoždinami přes patní plech, vč. výroby a PKO  14,0 =14,000 [A] 
Celkem: A=14,000 [B]</t>
  </si>
  <si>
    <t>položka zahrnuje:  
dodání zábradlí včetně předepsané povrchové úpravy  
kotvení sloupků, t.j. kotevní desky, šrouby z nerez oceli, vrty a zálivku, pokud zadávací dokumentace nestanoví jinak  
případné nivelační hmoty pod kotevní desky</t>
  </si>
  <si>
    <t>65</t>
  </si>
  <si>
    <t>9112B3</t>
  </si>
  <si>
    <t>ZÁBRADLÍ MOSTNÍ SE SVISLOU VÝPLNÍ - DEMONTÁŽ S PŘESUNEM</t>
  </si>
  <si>
    <t>odstranění ocelového zábradlí vcelku  7,10 + 4,50 =11,600 [A] 
Celkem: A=11,600 [B]</t>
  </si>
  <si>
    <t>položka zahrnuje:  
- demontáž a odstranění zařízení  
- jeho odvoz na předepsané místo</t>
  </si>
  <si>
    <t>66</t>
  </si>
  <si>
    <t>914131</t>
  </si>
  <si>
    <t>DOPRAVNÍ ZNAČKY ZÁKLADNÍ VELIKOSTI OCELOVÉ FÓLIE TŘ 2 - DODÁVKA A MONTÁŽ</t>
  </si>
  <si>
    <t>označní toku   2=2,000 [A] 
Celkem: A=2,000 [B]</t>
  </si>
  <si>
    <t>položka zahrnuje:  
- dodávku a montáž značek v požadovaném provedení</t>
  </si>
  <si>
    <t>67</t>
  </si>
  <si>
    <t>914921</t>
  </si>
  <si>
    <t>SLOUPKY A STOJKY DOPRAVNÍCH ZNAČEK Z OCEL TRUBEK DO PATKY - DODÁVKA A MONTÁŽ</t>
  </si>
  <si>
    <t>pro označení toku  2=2,000 [A] 
Celkem: A=2,000 [B]</t>
  </si>
  <si>
    <t>položka zahrnuje:  
- sloupky a upevňovací zařízení včetně jejich osazení (betonová patka, zemní práce)</t>
  </si>
  <si>
    <t>68</t>
  </si>
  <si>
    <t>914A21</t>
  </si>
  <si>
    <t>EV ČÍSLO MOSTU OCEL S FÓLIÍ TŘ.1 DODÁVKA A MONTÁŽ</t>
  </si>
  <si>
    <t>evidenční číslo propustku  2 =2,000 [A] 
Celkem: A=2,000 [B]</t>
  </si>
  <si>
    <t>69</t>
  </si>
  <si>
    <t>917211</t>
  </si>
  <si>
    <t>ZÁHONOVÉ OBRUBY Z BETONOVÝCH OBRUBNÍKŮ ŠÍŘ 50MM</t>
  </si>
  <si>
    <t>olemování zapuštění odrazného pruhu  4 * 1,50 =6,000 [A] 
olemování opevnění  25,0 =25,000 [B] 
Celkem: A+B=31,000 [C]</t>
  </si>
  <si>
    <t>Položka zahrnuje:  
dodání a pokládku betonových obrubníků o rozměrech předepsaných zadávací dokumentací  
betonové lože i boční betonovou opěrku.</t>
  </si>
  <si>
    <t>70</t>
  </si>
  <si>
    <t>917224</t>
  </si>
  <si>
    <t>SILNIČNÍ A CHODNÍKOVÉ OBRUBY Z BETONOVÝCH OBRUBNÍKŮ ŠÍŘ 150MM</t>
  </si>
  <si>
    <t>náběhová obruba š.0,15m - u zapuštění odrazného pruhu  4,0 =4,000 [A] 
Celkem: A=4,000 [B]</t>
  </si>
  <si>
    <t>71</t>
  </si>
  <si>
    <t>931322</t>
  </si>
  <si>
    <t>TĚSNĚNÍ DILATAČ SPAR ASF ZÁLIVKOU MODIFIK PRŮŘ DO 200MM2</t>
  </si>
  <si>
    <t>zálivka komůrky podélné spáry (římsy, vozovka) pod obrubou  2 * 7,0 =14,000 [A] 
zálivka komůrky příčné spáry (v místech napojení na stávající stav)  6,0 +15,0 =21,000 [B] 
Celkem: A+B=35,000 [C]</t>
  </si>
  <si>
    <t>položka zahrnuje dodávku a osazení předepsaného materiálu, očištění ploch spáry před úpravou, očištění okolí spáry po úpravě  
nezahrnuje těsnící profil</t>
  </si>
  <si>
    <t>72</t>
  </si>
  <si>
    <t>94818</t>
  </si>
  <si>
    <t>DOČASNÉ KONSTRUKCE DŘEVĚNÉ VČET ODSTRAN</t>
  </si>
  <si>
    <t>provizorní pažení - 1*montáž+1*demontáž - výdřeva z fošen 
3 * 1,0 m * 2,0 m * 0,060 m =0,360 [A] 
Celkem: A=0,360 [B]</t>
  </si>
  <si>
    <t>Položka zahrnuje dovoz, montáž, údržbu, opotřebení (nájemné), demontáž, konzervaci, odvoz.</t>
  </si>
  <si>
    <t>73</t>
  </si>
  <si>
    <t>966158</t>
  </si>
  <si>
    <t>BOURÁNÍ KONSTRUKCÍ Z PROST BETONU S ODVOZEM DO 20KM</t>
  </si>
  <si>
    <t>bourání betonových konstrukcí z prostého betonu 
opěry vč. základů po úrověň výkopů  2 * 0,80 * 2,30 * 6,60 =24,288 [A] 
op. zídky a křídla vč. základů po úroveň výkopů  0,80 * 2,30 * 9,50 =17,480 [B] 
Celkem: A+B=41,768 [C]</t>
  </si>
  <si>
    <t>položka zahrnuje:  
- rozbourání konstrukce bez ohledu na použitou technologii  
- veškeré pomocné konstrukce (lešení a pod.)  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  
- veškeré další práce plynoucí z technologického předpisu a z platných předpisů</t>
  </si>
  <si>
    <t>74</t>
  </si>
  <si>
    <t>966168</t>
  </si>
  <si>
    <t>BOURÁNÍ KONSTRUKCÍ ZE ŽELEZOBETONU S ODVOZEM DO 20KM</t>
  </si>
  <si>
    <t>bourání ŽB monolitických konstrukcí - odhad, neznámý rub 
úložný práh  2 * 0,50 * 0,70 * 6,60 =4,620 [A] 
mostovka 0,30 * 3,50 * 6,60 =6,930 [B] 
římsa   0,30 * 0,500 * 11,50 =1,725 [C] 
Celkem: A+B+C=13,275 [D]</t>
  </si>
  <si>
    <t>75</t>
  </si>
  <si>
    <t>966188</t>
  </si>
  <si>
    <t>DEMONTÁŽ KONSTRUKCÍ KOVOVÝCH S ODVOZEM DO 20KM</t>
  </si>
  <si>
    <t>2023_OTSKP</t>
  </si>
  <si>
    <t>odstranění ocelových zabetonovaných nosníků - odhad 
zabetonované "I" profily NK  0,80 =0,800 [A] 
Celkem: A=0,800 [B]</t>
  </si>
  <si>
    <t>položka zahrnuje:  
- rozebrání konstrukce bez ohledu na použitou technologii  
- veškeré pomocné konstrukce (lešení a pod.)  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  
- veškeré další práce plynoucí z technologického předpisu a z platných předpisů</t>
  </si>
  <si>
    <t>2025_OTSKP</t>
  </si>
  <si>
    <t>kubatura k uložení na skládce 
položka 123838  92,431 =92,431 [A] 
položka 132838  5,856  =5,856 [B] 
položka  12960  30,0 =30,000 [C] 
Celkem: A+B+C=108,287 [D] 
k uložení na skládce 1,65 * D =211,674 [E]</t>
  </si>
  <si>
    <t>odstranění naplavenin z koryta  0,60 * 2,0 * 25,0 =30,000 [A] 
Celkem: A=30,000 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</si>
</sst>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0"/>
  </numFmts>
  <fonts count="11" x14ac:knownFonts="1">
    <font>
      <sz val="10"/>
      <name val="Arial"/>
    </font>
    <font>
      <b/>
      <sz val="16"/>
      <color rgb="FF00000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rgb="FFFFFFFF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  <xf numFmtId="0" fontId="9" fillId="0" borderId="0"/>
  </cellStyleXfs>
  <cellXfs count="53">
    <xf numFmtId="0" fontId="0" fillId="0" borderId="0" xfId="0"/>
    <xf numFmtId="0" fontId="4" fillId="3" borderId="1" xfId="6" applyFont="1" applyFill="1" applyBorder="1" applyAlignment="1">
      <alignment horizontal="center" vertical="center" wrapText="1"/>
    </xf>
    <xf numFmtId="0" fontId="0" fillId="2" borderId="2" xfId="6" applyFont="1" applyFill="1" applyBorder="1"/>
    <xf numFmtId="0" fontId="1" fillId="2" borderId="0" xfId="6" applyFont="1" applyFill="1" applyAlignment="1">
      <alignment horizontal="center" vertical="center"/>
    </xf>
    <xf numFmtId="0" fontId="0" fillId="2" borderId="0" xfId="6" applyFont="1" applyFill="1"/>
    <xf numFmtId="0" fontId="3" fillId="2" borderId="0" xfId="6" applyFont="1" applyFill="1" applyAlignment="1">
      <alignment horizontal="right"/>
    </xf>
    <xf numFmtId="0" fontId="4" fillId="3" borderId="1" xfId="6" applyFont="1" applyFill="1" applyBorder="1" applyAlignment="1">
      <alignment horizontal="center"/>
    </xf>
    <xf numFmtId="4" fontId="3" fillId="2" borderId="0" xfId="6" applyNumberFormat="1" applyFont="1" applyFill="1" applyAlignment="1">
      <alignment horizontal="right"/>
    </xf>
    <xf numFmtId="0" fontId="0" fillId="2" borderId="1" xfId="6" applyFont="1" applyFill="1" applyBorder="1" applyAlignment="1">
      <alignment horizontal="center"/>
    </xf>
    <xf numFmtId="0" fontId="0" fillId="2" borderId="3" xfId="6" applyFont="1" applyFill="1" applyBorder="1"/>
    <xf numFmtId="0" fontId="5" fillId="2" borderId="0" xfId="6" applyFont="1" applyFill="1"/>
    <xf numFmtId="0" fontId="5" fillId="2" borderId="0" xfId="6" applyFont="1" applyFill="1" applyAlignment="1">
      <alignment horizontal="left"/>
    </xf>
    <xf numFmtId="0" fontId="5" fillId="2" borderId="2" xfId="6" applyFont="1" applyFill="1" applyBorder="1"/>
    <xf numFmtId="0" fontId="5" fillId="2" borderId="2" xfId="6" applyFont="1" applyFill="1" applyBorder="1" applyAlignment="1">
      <alignment horizontal="left"/>
    </xf>
    <xf numFmtId="0" fontId="0" fillId="2" borderId="6" xfId="6" applyFont="1" applyFill="1" applyBorder="1"/>
    <xf numFmtId="0" fontId="3" fillId="0" borderId="1" xfId="6" applyFont="1" applyBorder="1" applyAlignment="1">
      <alignment horizontal="left"/>
    </xf>
    <xf numFmtId="4" fontId="3" fillId="0" borderId="1" xfId="6" applyNumberFormat="1" applyFont="1" applyBorder="1" applyAlignment="1">
      <alignment horizontal="right"/>
    </xf>
    <xf numFmtId="0" fontId="0" fillId="0" borderId="1" xfId="6" applyFont="1" applyBorder="1"/>
    <xf numFmtId="0" fontId="3" fillId="2" borderId="6" xfId="6" applyFont="1" applyFill="1" applyBorder="1" applyAlignment="1">
      <alignment horizontal="right"/>
    </xf>
    <xf numFmtId="0" fontId="3" fillId="2" borderId="6" xfId="6" applyFont="1" applyFill="1" applyBorder="1" applyAlignment="1">
      <alignment wrapText="1"/>
    </xf>
    <xf numFmtId="4" fontId="3" fillId="2" borderId="6" xfId="6" applyNumberFormat="1" applyFont="1" applyFill="1" applyBorder="1" applyAlignment="1">
      <alignment horizontal="center"/>
    </xf>
    <xf numFmtId="0" fontId="0" fillId="0" borderId="1" xfId="6" applyFont="1" applyBorder="1" applyAlignment="1">
      <alignment horizontal="right"/>
    </xf>
    <xf numFmtId="0" fontId="0" fillId="0" borderId="1" xfId="6" applyFont="1" applyBorder="1" applyAlignment="1">
      <alignment wrapText="1"/>
    </xf>
    <xf numFmtId="0" fontId="0" fillId="0" borderId="1" xfId="6" applyFont="1" applyBorder="1" applyAlignment="1">
      <alignment horizontal="center"/>
    </xf>
    <xf numFmtId="164" fontId="0" fillId="0" borderId="1" xfId="6" applyNumberFormat="1" applyFont="1" applyBorder="1" applyAlignment="1">
      <alignment horizontal="center"/>
    </xf>
    <xf numFmtId="4" fontId="0" fillId="0" borderId="1" xfId="6" applyNumberFormat="1" applyFont="1" applyBorder="1" applyAlignment="1">
      <alignment horizontal="center"/>
    </xf>
    <xf numFmtId="0" fontId="0" fillId="0" borderId="5" xfId="6" applyFont="1" applyBorder="1" applyAlignment="1">
      <alignment vertical="top"/>
    </xf>
    <xf numFmtId="0" fontId="0" fillId="0" borderId="1" xfId="6" applyFont="1" applyBorder="1" applyAlignment="1">
      <alignment horizontal="left" vertical="center" wrapText="1"/>
    </xf>
    <xf numFmtId="0" fontId="0" fillId="0" borderId="0" xfId="6" applyFont="1" applyAlignment="1">
      <alignment vertical="top"/>
    </xf>
    <xf numFmtId="0" fontId="6" fillId="0" borderId="1" xfId="6" applyFont="1" applyBorder="1" applyAlignment="1">
      <alignment horizontal="left" vertical="center" wrapText="1"/>
    </xf>
    <xf numFmtId="4" fontId="0" fillId="2" borderId="1" xfId="6" applyNumberFormat="1" applyFont="1" applyFill="1" applyBorder="1" applyAlignment="1">
      <alignment horizontal="center"/>
    </xf>
    <xf numFmtId="0" fontId="3" fillId="2" borderId="2" xfId="6" applyFont="1" applyFill="1" applyBorder="1" applyAlignment="1">
      <alignment horizontal="right"/>
    </xf>
    <xf numFmtId="4" fontId="3" fillId="2" borderId="2" xfId="6" applyNumberFormat="1" applyFont="1" applyFill="1" applyBorder="1" applyAlignment="1">
      <alignment horizontal="center"/>
    </xf>
    <xf numFmtId="0" fontId="2" fillId="2" borderId="0" xfId="6" applyFont="1" applyFill="1"/>
    <xf numFmtId="0" fontId="10" fillId="3" borderId="1" xfId="7" applyFont="1" applyFill="1" applyBorder="1" applyAlignment="1">
      <alignment horizontal="center"/>
    </xf>
    <xf numFmtId="0" fontId="9" fillId="4" borderId="1" xfId="7" applyFill="1" applyBorder="1" applyAlignment="1">
      <alignment horizontal="center"/>
    </xf>
    <xf numFmtId="0" fontId="8" fillId="2" borderId="0" xfId="6" applyFont="1" applyFill="1"/>
    <xf numFmtId="0" fontId="8" fillId="2" borderId="4" xfId="6" applyFont="1" applyFill="1" applyBorder="1"/>
    <xf numFmtId="0" fontId="8" fillId="2" borderId="2" xfId="6" applyFont="1" applyFill="1" applyBorder="1"/>
    <xf numFmtId="0" fontId="8" fillId="2" borderId="6" xfId="6" applyFont="1" applyFill="1" applyBorder="1"/>
    <xf numFmtId="0" fontId="8" fillId="0" borderId="1" xfId="6" applyFont="1" applyBorder="1" applyAlignment="1">
      <alignment horizontal="center"/>
    </xf>
    <xf numFmtId="0" fontId="8" fillId="0" borderId="0" xfId="0" applyFont="1"/>
    <xf numFmtId="0" fontId="10" fillId="3" borderId="1" xfId="6" applyFont="1" applyFill="1" applyBorder="1" applyAlignment="1">
      <alignment horizontal="center" vertical="center" wrapText="1"/>
    </xf>
    <xf numFmtId="4" fontId="0" fillId="0" borderId="1" xfId="6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2" xfId="6" applyFont="1" applyFill="1" applyBorder="1" applyProtection="1">
      <protection locked="0"/>
    </xf>
    <xf numFmtId="0" fontId="0" fillId="2" borderId="0" xfId="6" applyFont="1" applyFill="1"/>
    <xf numFmtId="0" fontId="1" fillId="2" borderId="0" xfId="6" applyFont="1" applyFill="1" applyAlignment="1">
      <alignment horizontal="center" vertical="center"/>
    </xf>
    <xf numFmtId="0" fontId="4" fillId="3" borderId="1" xfId="6" applyFont="1" applyFill="1" applyBorder="1" applyAlignment="1">
      <alignment horizontal="center" vertical="center" wrapText="1"/>
    </xf>
    <xf numFmtId="0" fontId="10" fillId="3" borderId="1" xfId="6" applyFont="1" applyFill="1" applyBorder="1" applyAlignment="1">
      <alignment horizontal="center" vertical="center" wrapText="1"/>
    </xf>
    <xf numFmtId="0" fontId="5" fillId="2" borderId="0" xfId="6" applyFont="1" applyFill="1" applyAlignment="1">
      <alignment horizontal="right"/>
    </xf>
    <xf numFmtId="0" fontId="5" fillId="2" borderId="2" xfId="6" applyFont="1" applyFill="1" applyBorder="1" applyAlignment="1">
      <alignment horizontal="right"/>
    </xf>
    <xf numFmtId="0" fontId="0" fillId="2" borderId="2" xfId="6" applyFont="1" applyFill="1" applyBorder="1"/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Normal 2" xfId="7" xr:uid="{AFAE7074-3C45-4163-AF6A-1E64B33ABDAA}"/>
    <cellStyle name="Normální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"/>
  <sheetViews>
    <sheetView view="pageBreakPreview" zoomScaleNormal="100" zoomScaleSheetLayoutView="100" workbookViewId="0">
      <selection sqref="A1:A3"/>
    </sheetView>
  </sheetViews>
  <sheetFormatPr defaultColWidth="9.140625" defaultRowHeight="12.75" customHeight="1" x14ac:dyDescent="0.2"/>
  <cols>
    <col min="1" max="1" width="25.7109375" customWidth="1"/>
    <col min="2" max="2" width="66.7109375" customWidth="1"/>
    <col min="3" max="5" width="20.7109375" customWidth="1"/>
  </cols>
  <sheetData>
    <row r="1" spans="1:5" ht="12.75" customHeight="1" x14ac:dyDescent="0.2">
      <c r="A1" s="46"/>
      <c r="B1" s="4"/>
      <c r="C1" s="4"/>
      <c r="D1" s="4"/>
      <c r="E1" s="4"/>
    </row>
    <row r="2" spans="1:5" ht="12.75" customHeight="1" x14ac:dyDescent="0.2">
      <c r="A2" s="46"/>
      <c r="B2" s="47" t="s">
        <v>0</v>
      </c>
      <c r="C2" s="4"/>
      <c r="D2" s="4"/>
      <c r="E2" s="4"/>
    </row>
    <row r="3" spans="1:5" ht="19.899999999999999" customHeight="1" x14ac:dyDescent="0.2">
      <c r="A3" s="46"/>
      <c r="B3" s="46"/>
      <c r="C3" s="4"/>
      <c r="D3" s="4"/>
      <c r="E3" s="4"/>
    </row>
    <row r="4" spans="1:5" ht="19.899999999999999" customHeight="1" x14ac:dyDescent="0.3">
      <c r="A4" s="4"/>
      <c r="B4" s="33" t="s">
        <v>1</v>
      </c>
      <c r="C4" s="4"/>
      <c r="D4" s="4"/>
      <c r="E4" s="4"/>
    </row>
    <row r="5" spans="1:5" ht="12.75" customHeight="1" x14ac:dyDescent="0.2">
      <c r="A5" s="4"/>
      <c r="B5" s="46" t="s">
        <v>2</v>
      </c>
      <c r="C5" s="46"/>
      <c r="D5" s="46"/>
      <c r="E5" s="4"/>
    </row>
    <row r="6" spans="1:5" ht="12.75" customHeight="1" x14ac:dyDescent="0.2">
      <c r="A6" s="4"/>
      <c r="B6" s="5" t="s">
        <v>3</v>
      </c>
      <c r="C6" s="7">
        <f>SUM(C10:C11)</f>
        <v>0</v>
      </c>
      <c r="D6" s="4"/>
      <c r="E6" s="34" t="s">
        <v>41</v>
      </c>
    </row>
    <row r="7" spans="1:5" ht="12.75" customHeight="1" x14ac:dyDescent="0.2">
      <c r="A7" s="4"/>
      <c r="B7" s="5" t="s">
        <v>4</v>
      </c>
      <c r="C7" s="7">
        <f>SUM(E10:E11)</f>
        <v>0</v>
      </c>
      <c r="D7" s="4"/>
      <c r="E7" s="35" t="s">
        <v>479</v>
      </c>
    </row>
    <row r="8" spans="1:5" ht="12.75" customHeight="1" x14ac:dyDescent="0.2">
      <c r="A8" s="2"/>
      <c r="B8" s="2"/>
      <c r="C8" s="2"/>
      <c r="D8" s="2"/>
      <c r="E8" s="2"/>
    </row>
    <row r="9" spans="1:5" ht="12.75" customHeight="1" x14ac:dyDescent="0.2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</row>
    <row r="10" spans="1:5" ht="12.75" customHeight="1" x14ac:dyDescent="0.2">
      <c r="A10" s="15" t="s">
        <v>23</v>
      </c>
      <c r="B10" s="15" t="s">
        <v>24</v>
      </c>
      <c r="C10" s="16">
        <f>'0'!I3</f>
        <v>0</v>
      </c>
      <c r="D10" s="16">
        <f>'0'!O2</f>
        <v>0</v>
      </c>
      <c r="E10" s="16">
        <f>C10+D10</f>
        <v>0</v>
      </c>
    </row>
    <row r="11" spans="1:5" ht="12.75" customHeight="1" x14ac:dyDescent="0.2">
      <c r="A11" s="15" t="s">
        <v>138</v>
      </c>
      <c r="B11" s="15" t="s">
        <v>139</v>
      </c>
      <c r="C11" s="16">
        <f>'201'!I3</f>
        <v>0</v>
      </c>
      <c r="D11" s="16">
        <f>'201'!O2</f>
        <v>0</v>
      </c>
      <c r="E11" s="16">
        <f>C11+D11</f>
        <v>0</v>
      </c>
    </row>
  </sheetData>
  <sheetProtection algorithmName="SHA-512" hashValue="Y2lMw0Vh6lwhgoBNSVoA7a2BPXIj+G7cikLuiqQ2x+VYx21O2wJd5BPnAqVvJJWi512JFMfKgmq/mymoDvZGag==" saltValue="xOus8g4oJlwFVSjLlLFWqA==" spinCount="100000" sheet="1" objects="1" scenarios="1"/>
  <mergeCells count="3">
    <mergeCell ref="A1:A3"/>
    <mergeCell ref="B2:B3"/>
    <mergeCell ref="B5:D5"/>
  </mergeCells>
  <printOptions horizontalCentered="1"/>
  <pageMargins left="0.39370078740157483" right="0.39370078740157483" top="0.39370078740157483" bottom="0.51181102362204722" header="0.39370078740157483" footer="0.31496062992125984"/>
  <pageSetup paperSize="9" scale="91" fitToHeight="0" orientation="landscape" horizontalDpi="300" verticalDpi="300" r:id="rId1"/>
  <headerFooter>
    <oddFooter>&amp;C&amp;8Stavba: &amp;F&amp;R&amp;8Strana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8"/>
  <sheetViews>
    <sheetView view="pageBreakPreview" topLeftCell="B1" zoomScaleNormal="100" zoomScaleSheetLayoutView="100" workbookViewId="0">
      <pane ySplit="7" topLeftCell="A8" activePane="bottomLeft" state="frozen"/>
      <selection sqref="A1:A3"/>
      <selection pane="bottomLeft" activeCell="B8" sqref="B8"/>
    </sheetView>
  </sheetViews>
  <sheetFormatPr defaultColWidth="9.140625" defaultRowHeight="12.75" x14ac:dyDescent="0.2"/>
  <cols>
    <col min="1" max="1" width="9.140625" hidden="1" customWidth="1"/>
    <col min="2" max="2" width="7.7109375" customWidth="1"/>
    <col min="3" max="3" width="9.7109375" customWidth="1"/>
    <col min="4" max="4" width="7.7109375" customWidth="1"/>
    <col min="5" max="5" width="122.7109375" customWidth="1"/>
    <col min="6" max="6" width="7.7109375" customWidth="1"/>
    <col min="7" max="8" width="12.7109375" customWidth="1"/>
    <col min="9" max="9" width="14.7109375" customWidth="1"/>
    <col min="10" max="10" width="9.7109375" style="41" customWidth="1"/>
    <col min="15" max="18" width="9.140625" hidden="1" customWidth="1"/>
  </cols>
  <sheetData>
    <row r="1" spans="1:18" x14ac:dyDescent="0.2">
      <c r="A1" t="s">
        <v>10</v>
      </c>
      <c r="B1" s="4"/>
      <c r="C1" s="4"/>
      <c r="D1" s="4"/>
      <c r="E1" s="4"/>
      <c r="F1" s="4"/>
      <c r="G1" s="4"/>
      <c r="H1" s="4"/>
      <c r="I1" s="4"/>
      <c r="J1" s="36"/>
      <c r="P1" t="s">
        <v>21</v>
      </c>
    </row>
    <row r="2" spans="1:18" ht="20.25" x14ac:dyDescent="0.2">
      <c r="B2" s="4"/>
      <c r="C2" s="4"/>
      <c r="D2" s="4"/>
      <c r="E2" s="3" t="s">
        <v>12</v>
      </c>
      <c r="F2" s="4"/>
      <c r="G2" s="4"/>
      <c r="H2" s="2"/>
      <c r="I2" s="2"/>
      <c r="J2" s="36"/>
      <c r="O2">
        <f>0+O8</f>
        <v>0</v>
      </c>
      <c r="P2" t="s">
        <v>21</v>
      </c>
    </row>
    <row r="3" spans="1:18" ht="15" x14ac:dyDescent="0.25">
      <c r="A3" t="s">
        <v>11</v>
      </c>
      <c r="B3" s="10" t="s">
        <v>13</v>
      </c>
      <c r="C3" s="50" t="s">
        <v>14</v>
      </c>
      <c r="D3" s="46"/>
      <c r="E3" s="11" t="s">
        <v>15</v>
      </c>
      <c r="F3" s="4"/>
      <c r="G3" s="9"/>
      <c r="H3" s="8" t="s">
        <v>23</v>
      </c>
      <c r="I3" s="30">
        <f>0+I8</f>
        <v>0</v>
      </c>
      <c r="J3" s="37"/>
      <c r="O3" t="s">
        <v>18</v>
      </c>
      <c r="P3" t="s">
        <v>22</v>
      </c>
    </row>
    <row r="4" spans="1:18" ht="15" x14ac:dyDescent="0.25">
      <c r="A4" t="s">
        <v>16</v>
      </c>
      <c r="B4" s="12" t="s">
        <v>17</v>
      </c>
      <c r="C4" s="51" t="s">
        <v>23</v>
      </c>
      <c r="D4" s="52"/>
      <c r="E4" s="13" t="s">
        <v>24</v>
      </c>
      <c r="F4" s="2"/>
      <c r="G4" s="2"/>
      <c r="H4" s="14"/>
      <c r="I4" s="14"/>
      <c r="J4" s="38"/>
      <c r="O4" t="s">
        <v>19</v>
      </c>
      <c r="P4" t="s">
        <v>22</v>
      </c>
    </row>
    <row r="5" spans="1:18" x14ac:dyDescent="0.2">
      <c r="A5" s="48" t="s">
        <v>25</v>
      </c>
      <c r="B5" s="48" t="s">
        <v>26</v>
      </c>
      <c r="C5" s="48" t="s">
        <v>28</v>
      </c>
      <c r="D5" s="48" t="s">
        <v>29</v>
      </c>
      <c r="E5" s="48" t="s">
        <v>30</v>
      </c>
      <c r="F5" s="48" t="s">
        <v>32</v>
      </c>
      <c r="G5" s="48" t="s">
        <v>34</v>
      </c>
      <c r="H5" s="48" t="s">
        <v>36</v>
      </c>
      <c r="I5" s="48"/>
      <c r="J5" s="49" t="s">
        <v>41</v>
      </c>
      <c r="O5" t="s">
        <v>20</v>
      </c>
      <c r="P5" t="s">
        <v>22</v>
      </c>
    </row>
    <row r="6" spans="1:18" x14ac:dyDescent="0.2">
      <c r="A6" s="48"/>
      <c r="B6" s="48"/>
      <c r="C6" s="48"/>
      <c r="D6" s="48"/>
      <c r="E6" s="48"/>
      <c r="F6" s="48"/>
      <c r="G6" s="48"/>
      <c r="H6" s="1" t="s">
        <v>37</v>
      </c>
      <c r="I6" s="1" t="s">
        <v>39</v>
      </c>
      <c r="J6" s="49"/>
    </row>
    <row r="7" spans="1:18" x14ac:dyDescent="0.2">
      <c r="A7" s="1" t="s">
        <v>23</v>
      </c>
      <c r="B7" s="1" t="s">
        <v>27</v>
      </c>
      <c r="C7" s="1" t="s">
        <v>22</v>
      </c>
      <c r="D7" s="1" t="s">
        <v>21</v>
      </c>
      <c r="E7" s="1" t="s">
        <v>31</v>
      </c>
      <c r="F7" s="1" t="s">
        <v>33</v>
      </c>
      <c r="G7" s="1" t="s">
        <v>35</v>
      </c>
      <c r="H7" s="1" t="s">
        <v>38</v>
      </c>
      <c r="I7" s="1" t="s">
        <v>40</v>
      </c>
      <c r="J7" s="42" t="s">
        <v>42</v>
      </c>
    </row>
    <row r="8" spans="1:18" x14ac:dyDescent="0.2">
      <c r="A8" s="14" t="s">
        <v>43</v>
      </c>
      <c r="B8" s="14"/>
      <c r="C8" s="18" t="s">
        <v>23</v>
      </c>
      <c r="D8" s="14"/>
      <c r="E8" s="19" t="s">
        <v>44</v>
      </c>
      <c r="F8" s="14"/>
      <c r="G8" s="14"/>
      <c r="H8" s="14"/>
      <c r="I8" s="20">
        <f>0+Q8</f>
        <v>0</v>
      </c>
      <c r="J8" s="39"/>
      <c r="O8">
        <f>0+R8</f>
        <v>0</v>
      </c>
      <c r="Q8">
        <f>0+I9+I13+I17+I21+I25+I29+I33+I37+I41+I45+I49+I53+I57+I61+I65+I69+I73+I77+I81+I85+I89+I93+I97+I101+I105</f>
        <v>0</v>
      </c>
      <c r="R8">
        <f>0+O9+O13+O17+O21+O25+O29+O33+O37+O41+O45+O49+O53+O57+O61+O65+O69+O73+O77+O81+O85+O89+O93+O97+O101+O105</f>
        <v>0</v>
      </c>
    </row>
    <row r="9" spans="1:18" x14ac:dyDescent="0.2">
      <c r="A9" s="17" t="s">
        <v>45</v>
      </c>
      <c r="B9" s="21" t="s">
        <v>27</v>
      </c>
      <c r="C9" s="21" t="s">
        <v>46</v>
      </c>
      <c r="D9" s="17" t="s">
        <v>47</v>
      </c>
      <c r="E9" s="22" t="s">
        <v>48</v>
      </c>
      <c r="F9" s="23" t="s">
        <v>49</v>
      </c>
      <c r="G9" s="24">
        <v>1</v>
      </c>
      <c r="H9" s="43"/>
      <c r="I9" s="25">
        <f>ROUND(ROUND(H9,2)*ROUND(G9,3),2)</f>
        <v>0</v>
      </c>
      <c r="J9" s="40" t="s">
        <v>479</v>
      </c>
      <c r="O9">
        <f>(I9*21)/100</f>
        <v>0</v>
      </c>
      <c r="P9" t="s">
        <v>22</v>
      </c>
    </row>
    <row r="10" spans="1:18" x14ac:dyDescent="0.2">
      <c r="A10" s="26" t="s">
        <v>51</v>
      </c>
      <c r="E10" s="27" t="s">
        <v>52</v>
      </c>
      <c r="H10" s="44"/>
    </row>
    <row r="11" spans="1:18" x14ac:dyDescent="0.2">
      <c r="A11" s="28" t="s">
        <v>53</v>
      </c>
      <c r="E11" s="29" t="s">
        <v>47</v>
      </c>
      <c r="H11" s="44"/>
    </row>
    <row r="12" spans="1:18" x14ac:dyDescent="0.2">
      <c r="A12" t="s">
        <v>54</v>
      </c>
      <c r="E12" s="27" t="s">
        <v>55</v>
      </c>
      <c r="H12" s="44"/>
    </row>
    <row r="13" spans="1:18" x14ac:dyDescent="0.2">
      <c r="A13" s="17" t="s">
        <v>45</v>
      </c>
      <c r="B13" s="21" t="s">
        <v>22</v>
      </c>
      <c r="C13" s="21" t="s">
        <v>56</v>
      </c>
      <c r="D13" s="17" t="s">
        <v>47</v>
      </c>
      <c r="E13" s="22" t="s">
        <v>57</v>
      </c>
      <c r="F13" s="23" t="s">
        <v>49</v>
      </c>
      <c r="G13" s="24">
        <v>1</v>
      </c>
      <c r="H13" s="43"/>
      <c r="I13" s="25">
        <f>ROUND(ROUND(H13,2)*ROUND(G13,3),2)</f>
        <v>0</v>
      </c>
      <c r="J13" s="40" t="s">
        <v>479</v>
      </c>
      <c r="O13">
        <f>(I13*21)/100</f>
        <v>0</v>
      </c>
      <c r="P13" t="s">
        <v>22</v>
      </c>
    </row>
    <row r="14" spans="1:18" x14ac:dyDescent="0.2">
      <c r="A14" s="26" t="s">
        <v>51</v>
      </c>
      <c r="E14" s="27" t="s">
        <v>58</v>
      </c>
      <c r="H14" s="44"/>
    </row>
    <row r="15" spans="1:18" x14ac:dyDescent="0.2">
      <c r="A15" s="28" t="s">
        <v>53</v>
      </c>
      <c r="E15" s="29" t="s">
        <v>47</v>
      </c>
      <c r="H15" s="44"/>
    </row>
    <row r="16" spans="1:18" x14ac:dyDescent="0.2">
      <c r="A16" t="s">
        <v>54</v>
      </c>
      <c r="E16" s="27" t="s">
        <v>59</v>
      </c>
      <c r="H16" s="44"/>
    </row>
    <row r="17" spans="1:16" x14ac:dyDescent="0.2">
      <c r="A17" s="17" t="s">
        <v>45</v>
      </c>
      <c r="B17" s="21" t="s">
        <v>21</v>
      </c>
      <c r="C17" s="21" t="s">
        <v>60</v>
      </c>
      <c r="D17" s="17" t="s">
        <v>47</v>
      </c>
      <c r="E17" s="22" t="s">
        <v>61</v>
      </c>
      <c r="F17" s="23" t="s">
        <v>49</v>
      </c>
      <c r="G17" s="24">
        <v>1</v>
      </c>
      <c r="H17" s="43"/>
      <c r="I17" s="25">
        <f>ROUND(ROUND(H17,2)*ROUND(G17,3),2)</f>
        <v>0</v>
      </c>
      <c r="J17" s="40" t="s">
        <v>479</v>
      </c>
      <c r="O17">
        <f>(I17*21)/100</f>
        <v>0</v>
      </c>
      <c r="P17" t="s">
        <v>22</v>
      </c>
    </row>
    <row r="18" spans="1:16" x14ac:dyDescent="0.2">
      <c r="A18" s="26" t="s">
        <v>51</v>
      </c>
      <c r="E18" s="27" t="s">
        <v>62</v>
      </c>
      <c r="H18" s="44"/>
    </row>
    <row r="19" spans="1:16" x14ac:dyDescent="0.2">
      <c r="A19" s="28" t="s">
        <v>53</v>
      </c>
      <c r="E19" s="29" t="s">
        <v>47</v>
      </c>
      <c r="H19" s="44"/>
    </row>
    <row r="20" spans="1:16" x14ac:dyDescent="0.2">
      <c r="A20" t="s">
        <v>54</v>
      </c>
      <c r="E20" s="27" t="s">
        <v>63</v>
      </c>
      <c r="H20" s="44"/>
    </row>
    <row r="21" spans="1:16" x14ac:dyDescent="0.2">
      <c r="A21" s="17" t="s">
        <v>45</v>
      </c>
      <c r="B21" s="21" t="s">
        <v>31</v>
      </c>
      <c r="C21" s="21" t="s">
        <v>60</v>
      </c>
      <c r="D21" s="17" t="s">
        <v>64</v>
      </c>
      <c r="E21" s="22" t="s">
        <v>61</v>
      </c>
      <c r="F21" s="23" t="s">
        <v>49</v>
      </c>
      <c r="G21" s="24">
        <v>1</v>
      </c>
      <c r="H21" s="43"/>
      <c r="I21" s="25">
        <f>ROUND(ROUND(H21,2)*ROUND(G21,3),2)</f>
        <v>0</v>
      </c>
      <c r="J21" s="40" t="s">
        <v>479</v>
      </c>
      <c r="O21">
        <f>(I21*21)/100</f>
        <v>0</v>
      </c>
      <c r="P21" t="s">
        <v>22</v>
      </c>
    </row>
    <row r="22" spans="1:16" x14ac:dyDescent="0.2">
      <c r="A22" s="26" t="s">
        <v>51</v>
      </c>
      <c r="E22" s="27" t="s">
        <v>65</v>
      </c>
      <c r="H22" s="44"/>
    </row>
    <row r="23" spans="1:16" x14ac:dyDescent="0.2">
      <c r="A23" s="28" t="s">
        <v>53</v>
      </c>
      <c r="E23" s="29" t="s">
        <v>47</v>
      </c>
      <c r="H23" s="44"/>
    </row>
    <row r="24" spans="1:16" x14ac:dyDescent="0.2">
      <c r="A24" t="s">
        <v>54</v>
      </c>
      <c r="E24" s="27" t="s">
        <v>63</v>
      </c>
      <c r="H24" s="44"/>
    </row>
    <row r="25" spans="1:16" x14ac:dyDescent="0.2">
      <c r="A25" s="17" t="s">
        <v>45</v>
      </c>
      <c r="B25" s="21" t="s">
        <v>33</v>
      </c>
      <c r="C25" s="21" t="s">
        <v>66</v>
      </c>
      <c r="D25" s="17" t="s">
        <v>47</v>
      </c>
      <c r="E25" s="22" t="s">
        <v>67</v>
      </c>
      <c r="F25" s="23" t="s">
        <v>49</v>
      </c>
      <c r="G25" s="24">
        <v>1</v>
      </c>
      <c r="H25" s="43"/>
      <c r="I25" s="25">
        <f>ROUND(ROUND(H25,2)*ROUND(G25,3),2)</f>
        <v>0</v>
      </c>
      <c r="J25" s="40" t="s">
        <v>479</v>
      </c>
      <c r="O25">
        <f>(I25*21)/100</f>
        <v>0</v>
      </c>
      <c r="P25" t="s">
        <v>22</v>
      </c>
    </row>
    <row r="26" spans="1:16" x14ac:dyDescent="0.2">
      <c r="A26" s="26" t="s">
        <v>51</v>
      </c>
      <c r="E26" s="27" t="s">
        <v>47</v>
      </c>
      <c r="H26" s="44"/>
    </row>
    <row r="27" spans="1:16" ht="25.5" x14ac:dyDescent="0.2">
      <c r="A27" s="28" t="s">
        <v>53</v>
      </c>
      <c r="E27" s="29" t="s">
        <v>68</v>
      </c>
      <c r="H27" s="44"/>
    </row>
    <row r="28" spans="1:16" x14ac:dyDescent="0.2">
      <c r="A28" t="s">
        <v>54</v>
      </c>
      <c r="E28" s="27" t="s">
        <v>63</v>
      </c>
      <c r="H28" s="44"/>
    </row>
    <row r="29" spans="1:16" x14ac:dyDescent="0.2">
      <c r="A29" s="17" t="s">
        <v>45</v>
      </c>
      <c r="B29" s="21" t="s">
        <v>35</v>
      </c>
      <c r="C29" s="21" t="s">
        <v>66</v>
      </c>
      <c r="D29" s="17" t="s">
        <v>69</v>
      </c>
      <c r="E29" s="22" t="s">
        <v>67</v>
      </c>
      <c r="F29" s="23" t="s">
        <v>49</v>
      </c>
      <c r="G29" s="24">
        <v>1</v>
      </c>
      <c r="H29" s="43"/>
      <c r="I29" s="25">
        <f>ROUND(ROUND(H29,2)*ROUND(G29,3),2)</f>
        <v>0</v>
      </c>
      <c r="J29" s="40" t="s">
        <v>479</v>
      </c>
      <c r="O29">
        <f>(I29*21)/100</f>
        <v>0</v>
      </c>
      <c r="P29" t="s">
        <v>22</v>
      </c>
    </row>
    <row r="30" spans="1:16" x14ac:dyDescent="0.2">
      <c r="A30" s="26" t="s">
        <v>51</v>
      </c>
      <c r="E30" s="27" t="s">
        <v>47</v>
      </c>
      <c r="H30" s="44"/>
    </row>
    <row r="31" spans="1:16" ht="25.5" x14ac:dyDescent="0.2">
      <c r="A31" s="28" t="s">
        <v>53</v>
      </c>
      <c r="E31" s="29" t="s">
        <v>70</v>
      </c>
      <c r="H31" s="44"/>
    </row>
    <row r="32" spans="1:16" x14ac:dyDescent="0.2">
      <c r="A32" t="s">
        <v>54</v>
      </c>
      <c r="E32" s="27" t="s">
        <v>63</v>
      </c>
      <c r="H32" s="44"/>
    </row>
    <row r="33" spans="1:16" x14ac:dyDescent="0.2">
      <c r="A33" s="17" t="s">
        <v>45</v>
      </c>
      <c r="B33" s="21" t="s">
        <v>71</v>
      </c>
      <c r="C33" s="21" t="s">
        <v>72</v>
      </c>
      <c r="D33" s="17" t="s">
        <v>47</v>
      </c>
      <c r="E33" s="22" t="s">
        <v>73</v>
      </c>
      <c r="F33" s="23" t="s">
        <v>49</v>
      </c>
      <c r="G33" s="24">
        <v>1</v>
      </c>
      <c r="H33" s="43"/>
      <c r="I33" s="25">
        <f>ROUND(ROUND(H33,2)*ROUND(G33,3),2)</f>
        <v>0</v>
      </c>
      <c r="J33" s="40" t="s">
        <v>479</v>
      </c>
      <c r="O33">
        <f>(I33*21)/100</f>
        <v>0</v>
      </c>
      <c r="P33" t="s">
        <v>22</v>
      </c>
    </row>
    <row r="34" spans="1:16" x14ac:dyDescent="0.2">
      <c r="A34" s="26" t="s">
        <v>51</v>
      </c>
      <c r="E34" s="27" t="s">
        <v>74</v>
      </c>
      <c r="H34" s="44"/>
    </row>
    <row r="35" spans="1:16" x14ac:dyDescent="0.2">
      <c r="A35" s="28" t="s">
        <v>53</v>
      </c>
      <c r="E35" s="29" t="s">
        <v>47</v>
      </c>
      <c r="H35" s="44"/>
    </row>
    <row r="36" spans="1:16" ht="25.5" x14ac:dyDescent="0.2">
      <c r="A36" t="s">
        <v>54</v>
      </c>
      <c r="E36" s="27" t="s">
        <v>75</v>
      </c>
      <c r="H36" s="44"/>
    </row>
    <row r="37" spans="1:16" x14ac:dyDescent="0.2">
      <c r="A37" s="17" t="s">
        <v>45</v>
      </c>
      <c r="B37" s="21" t="s">
        <v>76</v>
      </c>
      <c r="C37" s="21" t="s">
        <v>77</v>
      </c>
      <c r="D37" s="17" t="s">
        <v>47</v>
      </c>
      <c r="E37" s="22" t="s">
        <v>78</v>
      </c>
      <c r="F37" s="23" t="s">
        <v>49</v>
      </c>
      <c r="G37" s="24">
        <v>1</v>
      </c>
      <c r="H37" s="43"/>
      <c r="I37" s="25">
        <f>ROUND(ROUND(H37,2)*ROUND(G37,3),2)</f>
        <v>0</v>
      </c>
      <c r="J37" s="40" t="s">
        <v>479</v>
      </c>
      <c r="O37">
        <f>(I37*21)/100</f>
        <v>0</v>
      </c>
      <c r="P37" t="s">
        <v>22</v>
      </c>
    </row>
    <row r="38" spans="1:16" ht="25.5" x14ac:dyDescent="0.2">
      <c r="A38" s="26" t="s">
        <v>51</v>
      </c>
      <c r="E38" s="27" t="s">
        <v>79</v>
      </c>
      <c r="H38" s="44"/>
    </row>
    <row r="39" spans="1:16" x14ac:dyDescent="0.2">
      <c r="A39" s="28" t="s">
        <v>53</v>
      </c>
      <c r="E39" s="29" t="s">
        <v>47</v>
      </c>
      <c r="H39" s="44"/>
    </row>
    <row r="40" spans="1:16" x14ac:dyDescent="0.2">
      <c r="A40" t="s">
        <v>54</v>
      </c>
      <c r="E40" s="27" t="s">
        <v>80</v>
      </c>
      <c r="H40" s="44"/>
    </row>
    <row r="41" spans="1:16" x14ac:dyDescent="0.2">
      <c r="A41" s="17" t="s">
        <v>45</v>
      </c>
      <c r="B41" s="21" t="s">
        <v>38</v>
      </c>
      <c r="C41" s="21" t="s">
        <v>77</v>
      </c>
      <c r="D41" s="17" t="s">
        <v>81</v>
      </c>
      <c r="E41" s="22" t="s">
        <v>78</v>
      </c>
      <c r="F41" s="23" t="s">
        <v>49</v>
      </c>
      <c r="G41" s="24">
        <v>1</v>
      </c>
      <c r="H41" s="43"/>
      <c r="I41" s="25">
        <f>ROUND(ROUND(H41,2)*ROUND(G41,3),2)</f>
        <v>0</v>
      </c>
      <c r="J41" s="40" t="s">
        <v>479</v>
      </c>
      <c r="O41">
        <f>(I41*21)/100</f>
        <v>0</v>
      </c>
      <c r="P41" t="s">
        <v>22</v>
      </c>
    </row>
    <row r="42" spans="1:16" x14ac:dyDescent="0.2">
      <c r="A42" s="26" t="s">
        <v>51</v>
      </c>
      <c r="E42" s="27" t="s">
        <v>82</v>
      </c>
      <c r="H42" s="44"/>
    </row>
    <row r="43" spans="1:16" x14ac:dyDescent="0.2">
      <c r="A43" s="28" t="s">
        <v>53</v>
      </c>
      <c r="E43" s="29" t="s">
        <v>47</v>
      </c>
      <c r="H43" s="44"/>
    </row>
    <row r="44" spans="1:16" x14ac:dyDescent="0.2">
      <c r="A44" t="s">
        <v>54</v>
      </c>
      <c r="E44" s="27" t="s">
        <v>80</v>
      </c>
      <c r="H44" s="44"/>
    </row>
    <row r="45" spans="1:16" x14ac:dyDescent="0.2">
      <c r="A45" s="17" t="s">
        <v>45</v>
      </c>
      <c r="B45" s="21" t="s">
        <v>40</v>
      </c>
      <c r="C45" s="21" t="s">
        <v>77</v>
      </c>
      <c r="D45" s="17" t="s">
        <v>64</v>
      </c>
      <c r="E45" s="22" t="s">
        <v>78</v>
      </c>
      <c r="F45" s="23" t="s">
        <v>49</v>
      </c>
      <c r="G45" s="24">
        <v>1</v>
      </c>
      <c r="H45" s="43"/>
      <c r="I45" s="25">
        <f>ROUND(ROUND(H45,2)*ROUND(G45,3),2)</f>
        <v>0</v>
      </c>
      <c r="J45" s="40" t="s">
        <v>479</v>
      </c>
      <c r="O45">
        <f>(I45*21)/100</f>
        <v>0</v>
      </c>
      <c r="P45" t="s">
        <v>22</v>
      </c>
    </row>
    <row r="46" spans="1:16" ht="25.5" x14ac:dyDescent="0.2">
      <c r="A46" s="26" t="s">
        <v>51</v>
      </c>
      <c r="E46" s="27" t="s">
        <v>83</v>
      </c>
      <c r="H46" s="44"/>
    </row>
    <row r="47" spans="1:16" x14ac:dyDescent="0.2">
      <c r="A47" s="28" t="s">
        <v>53</v>
      </c>
      <c r="E47" s="29" t="s">
        <v>47</v>
      </c>
      <c r="H47" s="44"/>
    </row>
    <row r="48" spans="1:16" x14ac:dyDescent="0.2">
      <c r="A48" t="s">
        <v>54</v>
      </c>
      <c r="E48" s="27" t="s">
        <v>80</v>
      </c>
      <c r="H48" s="44"/>
    </row>
    <row r="49" spans="1:16" x14ac:dyDescent="0.2">
      <c r="A49" s="17" t="s">
        <v>45</v>
      </c>
      <c r="B49" s="21" t="s">
        <v>42</v>
      </c>
      <c r="C49" s="21" t="s">
        <v>84</v>
      </c>
      <c r="D49" s="17" t="s">
        <v>81</v>
      </c>
      <c r="E49" s="22" t="s">
        <v>85</v>
      </c>
      <c r="F49" s="23" t="s">
        <v>49</v>
      </c>
      <c r="G49" s="24">
        <v>1</v>
      </c>
      <c r="H49" s="43"/>
      <c r="I49" s="25">
        <f>ROUND(ROUND(H49,2)*ROUND(G49,3),2)</f>
        <v>0</v>
      </c>
      <c r="J49" s="40" t="s">
        <v>479</v>
      </c>
      <c r="O49">
        <f>(I49*21)/100</f>
        <v>0</v>
      </c>
      <c r="P49" t="s">
        <v>22</v>
      </c>
    </row>
    <row r="50" spans="1:16" x14ac:dyDescent="0.2">
      <c r="A50" s="26" t="s">
        <v>51</v>
      </c>
      <c r="E50" s="27" t="s">
        <v>86</v>
      </c>
      <c r="H50" s="44"/>
    </row>
    <row r="51" spans="1:16" x14ac:dyDescent="0.2">
      <c r="A51" s="28" t="s">
        <v>53</v>
      </c>
      <c r="E51" s="29" t="s">
        <v>47</v>
      </c>
      <c r="H51" s="44"/>
    </row>
    <row r="52" spans="1:16" x14ac:dyDescent="0.2">
      <c r="A52" t="s">
        <v>54</v>
      </c>
      <c r="E52" s="27" t="s">
        <v>80</v>
      </c>
      <c r="H52" s="44"/>
    </row>
    <row r="53" spans="1:16" x14ac:dyDescent="0.2">
      <c r="A53" s="17" t="s">
        <v>45</v>
      </c>
      <c r="B53" s="21" t="s">
        <v>87</v>
      </c>
      <c r="C53" s="21" t="s">
        <v>84</v>
      </c>
      <c r="D53" s="17" t="s">
        <v>64</v>
      </c>
      <c r="E53" s="22" t="s">
        <v>85</v>
      </c>
      <c r="F53" s="23" t="s">
        <v>49</v>
      </c>
      <c r="G53" s="24">
        <v>1</v>
      </c>
      <c r="H53" s="43"/>
      <c r="I53" s="25">
        <f>ROUND(ROUND(H53,2)*ROUND(G53,3),2)</f>
        <v>0</v>
      </c>
      <c r="J53" s="40" t="s">
        <v>479</v>
      </c>
      <c r="O53">
        <f>(I53*21)/100</f>
        <v>0</v>
      </c>
      <c r="P53" t="s">
        <v>22</v>
      </c>
    </row>
    <row r="54" spans="1:16" x14ac:dyDescent="0.2">
      <c r="A54" s="26" t="s">
        <v>51</v>
      </c>
      <c r="E54" s="27" t="s">
        <v>88</v>
      </c>
      <c r="H54" s="44"/>
    </row>
    <row r="55" spans="1:16" x14ac:dyDescent="0.2">
      <c r="A55" s="28" t="s">
        <v>53</v>
      </c>
      <c r="E55" s="29" t="s">
        <v>47</v>
      </c>
      <c r="H55" s="44"/>
    </row>
    <row r="56" spans="1:16" x14ac:dyDescent="0.2">
      <c r="A56" t="s">
        <v>54</v>
      </c>
      <c r="E56" s="27" t="s">
        <v>80</v>
      </c>
      <c r="H56" s="44"/>
    </row>
    <row r="57" spans="1:16" x14ac:dyDescent="0.2">
      <c r="A57" s="17" t="s">
        <v>45</v>
      </c>
      <c r="B57" s="21" t="s">
        <v>89</v>
      </c>
      <c r="C57" s="21" t="s">
        <v>90</v>
      </c>
      <c r="D57" s="17" t="s">
        <v>47</v>
      </c>
      <c r="E57" s="22" t="s">
        <v>91</v>
      </c>
      <c r="F57" s="23" t="s">
        <v>49</v>
      </c>
      <c r="G57" s="24">
        <v>1</v>
      </c>
      <c r="H57" s="43"/>
      <c r="I57" s="25">
        <f>ROUND(ROUND(H57,2)*ROUND(G57,3),2)</f>
        <v>0</v>
      </c>
      <c r="J57" s="40" t="s">
        <v>479</v>
      </c>
      <c r="O57">
        <f>(I57*21)/100</f>
        <v>0</v>
      </c>
      <c r="P57" t="s">
        <v>22</v>
      </c>
    </row>
    <row r="58" spans="1:16" ht="51" x14ac:dyDescent="0.2">
      <c r="A58" s="26" t="s">
        <v>51</v>
      </c>
      <c r="E58" s="27" t="s">
        <v>92</v>
      </c>
      <c r="H58" s="44"/>
    </row>
    <row r="59" spans="1:16" x14ac:dyDescent="0.2">
      <c r="A59" s="28" t="s">
        <v>53</v>
      </c>
      <c r="E59" s="29" t="s">
        <v>47</v>
      </c>
      <c r="H59" s="44"/>
    </row>
    <row r="60" spans="1:16" x14ac:dyDescent="0.2">
      <c r="A60" t="s">
        <v>54</v>
      </c>
      <c r="E60" s="27" t="s">
        <v>80</v>
      </c>
      <c r="H60" s="44"/>
    </row>
    <row r="61" spans="1:16" x14ac:dyDescent="0.2">
      <c r="A61" s="17" t="s">
        <v>45</v>
      </c>
      <c r="B61" s="21" t="s">
        <v>93</v>
      </c>
      <c r="C61" s="21" t="s">
        <v>90</v>
      </c>
      <c r="D61" s="17" t="s">
        <v>81</v>
      </c>
      <c r="E61" s="22" t="s">
        <v>94</v>
      </c>
      <c r="F61" s="23" t="s">
        <v>49</v>
      </c>
      <c r="G61" s="24">
        <v>1</v>
      </c>
      <c r="H61" s="43"/>
      <c r="I61" s="25">
        <f>ROUND(ROUND(H61,2)*ROUND(G61,3),2)</f>
        <v>0</v>
      </c>
      <c r="J61" s="40" t="s">
        <v>479</v>
      </c>
      <c r="O61">
        <f>(I61*21)/100</f>
        <v>0</v>
      </c>
      <c r="P61" t="s">
        <v>22</v>
      </c>
    </row>
    <row r="62" spans="1:16" x14ac:dyDescent="0.2">
      <c r="A62" s="26" t="s">
        <v>51</v>
      </c>
      <c r="E62" s="27" t="s">
        <v>95</v>
      </c>
      <c r="H62" s="44"/>
    </row>
    <row r="63" spans="1:16" x14ac:dyDescent="0.2">
      <c r="A63" s="28" t="s">
        <v>53</v>
      </c>
      <c r="E63" s="29" t="s">
        <v>47</v>
      </c>
      <c r="H63" s="44"/>
    </row>
    <row r="64" spans="1:16" x14ac:dyDescent="0.2">
      <c r="A64" t="s">
        <v>54</v>
      </c>
      <c r="E64" s="27" t="s">
        <v>80</v>
      </c>
      <c r="H64" s="44"/>
    </row>
    <row r="65" spans="1:16" x14ac:dyDescent="0.2">
      <c r="A65" s="17" t="s">
        <v>45</v>
      </c>
      <c r="B65" s="21" t="s">
        <v>96</v>
      </c>
      <c r="C65" s="21" t="s">
        <v>90</v>
      </c>
      <c r="D65" s="17" t="s">
        <v>64</v>
      </c>
      <c r="E65" s="22" t="s">
        <v>94</v>
      </c>
      <c r="F65" s="23" t="s">
        <v>49</v>
      </c>
      <c r="G65" s="24">
        <v>1</v>
      </c>
      <c r="H65" s="43"/>
      <c r="I65" s="25">
        <f>ROUND(ROUND(H65,2)*ROUND(G65,3),2)</f>
        <v>0</v>
      </c>
      <c r="J65" s="40" t="s">
        <v>479</v>
      </c>
      <c r="O65">
        <f>(I65*21)/100</f>
        <v>0</v>
      </c>
      <c r="P65" t="s">
        <v>22</v>
      </c>
    </row>
    <row r="66" spans="1:16" x14ac:dyDescent="0.2">
      <c r="A66" s="26" t="s">
        <v>51</v>
      </c>
      <c r="E66" s="27" t="s">
        <v>97</v>
      </c>
      <c r="H66" s="44"/>
    </row>
    <row r="67" spans="1:16" x14ac:dyDescent="0.2">
      <c r="A67" s="28" t="s">
        <v>53</v>
      </c>
      <c r="E67" s="29" t="s">
        <v>47</v>
      </c>
      <c r="H67" s="44"/>
    </row>
    <row r="68" spans="1:16" x14ac:dyDescent="0.2">
      <c r="A68" t="s">
        <v>54</v>
      </c>
      <c r="E68" s="27" t="s">
        <v>80</v>
      </c>
      <c r="H68" s="44"/>
    </row>
    <row r="69" spans="1:16" x14ac:dyDescent="0.2">
      <c r="A69" s="17" t="s">
        <v>45</v>
      </c>
      <c r="B69" s="21" t="s">
        <v>98</v>
      </c>
      <c r="C69" s="21" t="s">
        <v>90</v>
      </c>
      <c r="D69" s="17" t="s">
        <v>99</v>
      </c>
      <c r="E69" s="22" t="s">
        <v>94</v>
      </c>
      <c r="F69" s="23" t="s">
        <v>49</v>
      </c>
      <c r="G69" s="24">
        <v>1</v>
      </c>
      <c r="H69" s="43"/>
      <c r="I69" s="25">
        <f>ROUND(ROUND(H69,2)*ROUND(G69,3),2)</f>
        <v>0</v>
      </c>
      <c r="J69" s="40" t="s">
        <v>479</v>
      </c>
      <c r="O69">
        <f>(I69*21)/100</f>
        <v>0</v>
      </c>
      <c r="P69" t="s">
        <v>22</v>
      </c>
    </row>
    <row r="70" spans="1:16" x14ac:dyDescent="0.2">
      <c r="A70" s="26" t="s">
        <v>51</v>
      </c>
      <c r="E70" s="27" t="s">
        <v>100</v>
      </c>
      <c r="H70" s="44"/>
    </row>
    <row r="71" spans="1:16" x14ac:dyDescent="0.2">
      <c r="A71" s="28" t="s">
        <v>53</v>
      </c>
      <c r="E71" s="29" t="s">
        <v>47</v>
      </c>
      <c r="H71" s="44"/>
    </row>
    <row r="72" spans="1:16" x14ac:dyDescent="0.2">
      <c r="A72" t="s">
        <v>54</v>
      </c>
      <c r="E72" s="27" t="s">
        <v>80</v>
      </c>
      <c r="H72" s="44"/>
    </row>
    <row r="73" spans="1:16" x14ac:dyDescent="0.2">
      <c r="A73" s="17" t="s">
        <v>45</v>
      </c>
      <c r="B73" s="21" t="s">
        <v>101</v>
      </c>
      <c r="C73" s="21" t="s">
        <v>102</v>
      </c>
      <c r="D73" s="17" t="s">
        <v>47</v>
      </c>
      <c r="E73" s="22" t="s">
        <v>103</v>
      </c>
      <c r="F73" s="23" t="s">
        <v>49</v>
      </c>
      <c r="G73" s="24">
        <v>1</v>
      </c>
      <c r="H73" s="43"/>
      <c r="I73" s="25">
        <f>ROUND(ROUND(H73,2)*ROUND(G73,3),2)</f>
        <v>0</v>
      </c>
      <c r="J73" s="40" t="s">
        <v>479</v>
      </c>
      <c r="O73">
        <f>(I73*21)/100</f>
        <v>0</v>
      </c>
      <c r="P73" t="s">
        <v>22</v>
      </c>
    </row>
    <row r="74" spans="1:16" x14ac:dyDescent="0.2">
      <c r="A74" s="26" t="s">
        <v>51</v>
      </c>
      <c r="E74" s="27" t="s">
        <v>104</v>
      </c>
      <c r="H74" s="44"/>
    </row>
    <row r="75" spans="1:16" x14ac:dyDescent="0.2">
      <c r="A75" s="28" t="s">
        <v>53</v>
      </c>
      <c r="E75" s="29" t="s">
        <v>47</v>
      </c>
      <c r="H75" s="44"/>
    </row>
    <row r="76" spans="1:16" x14ac:dyDescent="0.2">
      <c r="A76" t="s">
        <v>54</v>
      </c>
      <c r="E76" s="27" t="s">
        <v>80</v>
      </c>
      <c r="H76" s="44"/>
    </row>
    <row r="77" spans="1:16" x14ac:dyDescent="0.2">
      <c r="A77" s="17" t="s">
        <v>45</v>
      </c>
      <c r="B77" s="21" t="s">
        <v>105</v>
      </c>
      <c r="C77" s="21" t="s">
        <v>106</v>
      </c>
      <c r="D77" s="17" t="s">
        <v>47</v>
      </c>
      <c r="E77" s="22" t="s">
        <v>107</v>
      </c>
      <c r="F77" s="23" t="s">
        <v>49</v>
      </c>
      <c r="G77" s="24">
        <v>1</v>
      </c>
      <c r="H77" s="43"/>
      <c r="I77" s="25">
        <f>ROUND(ROUND(H77,2)*ROUND(G77,3),2)</f>
        <v>0</v>
      </c>
      <c r="J77" s="40" t="s">
        <v>479</v>
      </c>
      <c r="O77">
        <f>(I77*21)/100</f>
        <v>0</v>
      </c>
      <c r="P77" t="s">
        <v>22</v>
      </c>
    </row>
    <row r="78" spans="1:16" ht="25.5" x14ac:dyDescent="0.2">
      <c r="A78" s="26" t="s">
        <v>51</v>
      </c>
      <c r="E78" s="27" t="s">
        <v>108</v>
      </c>
      <c r="H78" s="44"/>
    </row>
    <row r="79" spans="1:16" x14ac:dyDescent="0.2">
      <c r="A79" s="28" t="s">
        <v>53</v>
      </c>
      <c r="E79" s="29" t="s">
        <v>47</v>
      </c>
      <c r="H79" s="44"/>
    </row>
    <row r="80" spans="1:16" x14ac:dyDescent="0.2">
      <c r="A80" t="s">
        <v>54</v>
      </c>
      <c r="E80" s="27" t="s">
        <v>80</v>
      </c>
      <c r="H80" s="44"/>
    </row>
    <row r="81" spans="1:16" x14ac:dyDescent="0.2">
      <c r="A81" s="17" t="s">
        <v>45</v>
      </c>
      <c r="B81" s="21" t="s">
        <v>109</v>
      </c>
      <c r="C81" s="21" t="s">
        <v>106</v>
      </c>
      <c r="D81" s="17" t="s">
        <v>81</v>
      </c>
      <c r="E81" s="22" t="s">
        <v>107</v>
      </c>
      <c r="F81" s="23" t="s">
        <v>49</v>
      </c>
      <c r="G81" s="24">
        <v>1</v>
      </c>
      <c r="H81" s="43"/>
      <c r="I81" s="25">
        <f>ROUND(ROUND(H81,2)*ROUND(G81,3),2)</f>
        <v>0</v>
      </c>
      <c r="J81" s="40" t="s">
        <v>479</v>
      </c>
      <c r="O81">
        <f>(I81*21)/100</f>
        <v>0</v>
      </c>
      <c r="P81" t="s">
        <v>22</v>
      </c>
    </row>
    <row r="82" spans="1:16" ht="25.5" x14ac:dyDescent="0.2">
      <c r="A82" s="26" t="s">
        <v>51</v>
      </c>
      <c r="E82" s="27" t="s">
        <v>110</v>
      </c>
      <c r="H82" s="44"/>
    </row>
    <row r="83" spans="1:16" x14ac:dyDescent="0.2">
      <c r="A83" s="28" t="s">
        <v>53</v>
      </c>
      <c r="E83" s="29" t="s">
        <v>47</v>
      </c>
      <c r="H83" s="44"/>
    </row>
    <row r="84" spans="1:16" x14ac:dyDescent="0.2">
      <c r="A84" t="s">
        <v>54</v>
      </c>
      <c r="E84" s="27" t="s">
        <v>80</v>
      </c>
      <c r="H84" s="44"/>
    </row>
    <row r="85" spans="1:16" x14ac:dyDescent="0.2">
      <c r="A85" s="17" t="s">
        <v>45</v>
      </c>
      <c r="B85" s="21" t="s">
        <v>111</v>
      </c>
      <c r="C85" s="21" t="s">
        <v>112</v>
      </c>
      <c r="D85" s="17" t="s">
        <v>47</v>
      </c>
      <c r="E85" s="22" t="s">
        <v>113</v>
      </c>
      <c r="F85" s="23" t="s">
        <v>49</v>
      </c>
      <c r="G85" s="24">
        <v>1</v>
      </c>
      <c r="H85" s="43"/>
      <c r="I85" s="25">
        <f>ROUND(ROUND(H85,2)*ROUND(G85,3),2)</f>
        <v>0</v>
      </c>
      <c r="J85" s="40" t="s">
        <v>479</v>
      </c>
      <c r="O85">
        <f>(I85*21)/100</f>
        <v>0</v>
      </c>
      <c r="P85" t="s">
        <v>22</v>
      </c>
    </row>
    <row r="86" spans="1:16" x14ac:dyDescent="0.2">
      <c r="A86" s="26" t="s">
        <v>51</v>
      </c>
      <c r="E86" s="27" t="s">
        <v>114</v>
      </c>
      <c r="H86" s="44"/>
    </row>
    <row r="87" spans="1:16" x14ac:dyDescent="0.2">
      <c r="A87" s="28" t="s">
        <v>53</v>
      </c>
      <c r="E87" s="29" t="s">
        <v>47</v>
      </c>
      <c r="H87" s="44"/>
    </row>
    <row r="88" spans="1:16" ht="38.25" x14ac:dyDescent="0.2">
      <c r="A88" t="s">
        <v>54</v>
      </c>
      <c r="E88" s="27" t="s">
        <v>115</v>
      </c>
      <c r="H88" s="44"/>
    </row>
    <row r="89" spans="1:16" x14ac:dyDescent="0.2">
      <c r="A89" s="17" t="s">
        <v>45</v>
      </c>
      <c r="B89" s="21" t="s">
        <v>116</v>
      </c>
      <c r="C89" s="21" t="s">
        <v>117</v>
      </c>
      <c r="D89" s="17" t="s">
        <v>47</v>
      </c>
      <c r="E89" s="22" t="s">
        <v>118</v>
      </c>
      <c r="F89" s="23" t="s">
        <v>49</v>
      </c>
      <c r="G89" s="24">
        <v>1</v>
      </c>
      <c r="H89" s="43"/>
      <c r="I89" s="25">
        <f>ROUND(ROUND(H89,2)*ROUND(G89,3),2)</f>
        <v>0</v>
      </c>
      <c r="J89" s="40" t="s">
        <v>479</v>
      </c>
      <c r="O89">
        <f>(I89*21)/100</f>
        <v>0</v>
      </c>
      <c r="P89" t="s">
        <v>22</v>
      </c>
    </row>
    <row r="90" spans="1:16" x14ac:dyDescent="0.2">
      <c r="A90" s="26" t="s">
        <v>51</v>
      </c>
      <c r="E90" s="27" t="s">
        <v>119</v>
      </c>
      <c r="H90" s="44"/>
    </row>
    <row r="91" spans="1:16" x14ac:dyDescent="0.2">
      <c r="A91" s="28" t="s">
        <v>53</v>
      </c>
      <c r="E91" s="29" t="s">
        <v>47</v>
      </c>
      <c r="H91" s="44"/>
    </row>
    <row r="92" spans="1:16" x14ac:dyDescent="0.2">
      <c r="A92" t="s">
        <v>54</v>
      </c>
      <c r="E92" s="27" t="s">
        <v>47</v>
      </c>
      <c r="H92" s="44"/>
    </row>
    <row r="93" spans="1:16" x14ac:dyDescent="0.2">
      <c r="A93" s="17" t="s">
        <v>45</v>
      </c>
      <c r="B93" s="21" t="s">
        <v>120</v>
      </c>
      <c r="C93" s="21" t="s">
        <v>121</v>
      </c>
      <c r="D93" s="17" t="s">
        <v>47</v>
      </c>
      <c r="E93" s="22" t="s">
        <v>122</v>
      </c>
      <c r="F93" s="23" t="s">
        <v>49</v>
      </c>
      <c r="G93" s="24">
        <v>1</v>
      </c>
      <c r="H93" s="43"/>
      <c r="I93" s="25">
        <f>ROUND(ROUND(H93,2)*ROUND(G93,3),2)</f>
        <v>0</v>
      </c>
      <c r="J93" s="40" t="s">
        <v>479</v>
      </c>
      <c r="O93">
        <f>(I93*21)/100</f>
        <v>0</v>
      </c>
      <c r="P93" t="s">
        <v>22</v>
      </c>
    </row>
    <row r="94" spans="1:16" ht="25.5" x14ac:dyDescent="0.2">
      <c r="A94" s="26" t="s">
        <v>51</v>
      </c>
      <c r="E94" s="27" t="s">
        <v>123</v>
      </c>
      <c r="H94" s="44"/>
    </row>
    <row r="95" spans="1:16" x14ac:dyDescent="0.2">
      <c r="A95" s="28" t="s">
        <v>53</v>
      </c>
      <c r="E95" s="29" t="s">
        <v>47</v>
      </c>
      <c r="H95" s="44"/>
    </row>
    <row r="96" spans="1:16" x14ac:dyDescent="0.2">
      <c r="A96" t="s">
        <v>54</v>
      </c>
      <c r="E96" s="27" t="s">
        <v>47</v>
      </c>
      <c r="H96" s="44"/>
    </row>
    <row r="97" spans="1:16" x14ac:dyDescent="0.2">
      <c r="A97" s="17" t="s">
        <v>45</v>
      </c>
      <c r="B97" s="21" t="s">
        <v>124</v>
      </c>
      <c r="C97" s="21" t="s">
        <v>125</v>
      </c>
      <c r="D97" s="17" t="s">
        <v>47</v>
      </c>
      <c r="E97" s="22" t="s">
        <v>126</v>
      </c>
      <c r="F97" s="23" t="s">
        <v>49</v>
      </c>
      <c r="G97" s="24">
        <v>1</v>
      </c>
      <c r="H97" s="43"/>
      <c r="I97" s="25">
        <f>ROUND(ROUND(H97,2)*ROUND(G97,3),2)</f>
        <v>0</v>
      </c>
      <c r="J97" s="40" t="s">
        <v>479</v>
      </c>
      <c r="O97">
        <f>(I97*21)/100</f>
        <v>0</v>
      </c>
      <c r="P97" t="s">
        <v>22</v>
      </c>
    </row>
    <row r="98" spans="1:16" x14ac:dyDescent="0.2">
      <c r="A98" s="26" t="s">
        <v>51</v>
      </c>
      <c r="E98" s="27" t="s">
        <v>127</v>
      </c>
      <c r="H98" s="44"/>
    </row>
    <row r="99" spans="1:16" x14ac:dyDescent="0.2">
      <c r="A99" s="28" t="s">
        <v>53</v>
      </c>
      <c r="E99" s="29" t="s">
        <v>47</v>
      </c>
      <c r="H99" s="44"/>
    </row>
    <row r="100" spans="1:16" ht="51" x14ac:dyDescent="0.2">
      <c r="A100" t="s">
        <v>54</v>
      </c>
      <c r="E100" s="27" t="s">
        <v>128</v>
      </c>
      <c r="H100" s="44"/>
    </row>
    <row r="101" spans="1:16" x14ac:dyDescent="0.2">
      <c r="A101" s="17" t="s">
        <v>45</v>
      </c>
      <c r="B101" s="21" t="s">
        <v>129</v>
      </c>
      <c r="C101" s="21" t="s">
        <v>130</v>
      </c>
      <c r="D101" s="17" t="s">
        <v>47</v>
      </c>
      <c r="E101" s="22" t="s">
        <v>131</v>
      </c>
      <c r="F101" s="23" t="s">
        <v>132</v>
      </c>
      <c r="G101" s="24">
        <v>1</v>
      </c>
      <c r="H101" s="43"/>
      <c r="I101" s="25">
        <f>ROUND(ROUND(H101,2)*ROUND(G101,3),2)</f>
        <v>0</v>
      </c>
      <c r="J101" s="40" t="s">
        <v>479</v>
      </c>
      <c r="O101">
        <f>(I101*21)/100</f>
        <v>0</v>
      </c>
      <c r="P101" t="s">
        <v>22</v>
      </c>
    </row>
    <row r="102" spans="1:16" x14ac:dyDescent="0.2">
      <c r="A102" s="26" t="s">
        <v>51</v>
      </c>
      <c r="E102" s="27" t="s">
        <v>47</v>
      </c>
      <c r="H102" s="44"/>
    </row>
    <row r="103" spans="1:16" x14ac:dyDescent="0.2">
      <c r="A103" s="28" t="s">
        <v>53</v>
      </c>
      <c r="E103" s="29" t="s">
        <v>47</v>
      </c>
      <c r="H103" s="44"/>
    </row>
    <row r="104" spans="1:16" ht="76.5" x14ac:dyDescent="0.2">
      <c r="A104" t="s">
        <v>54</v>
      </c>
      <c r="E104" s="27" t="s">
        <v>133</v>
      </c>
      <c r="H104" s="44"/>
    </row>
    <row r="105" spans="1:16" x14ac:dyDescent="0.2">
      <c r="A105" s="17" t="s">
        <v>45</v>
      </c>
      <c r="B105" s="21" t="s">
        <v>134</v>
      </c>
      <c r="C105" s="21" t="s">
        <v>135</v>
      </c>
      <c r="D105" s="17" t="s">
        <v>47</v>
      </c>
      <c r="E105" s="22" t="s">
        <v>136</v>
      </c>
      <c r="F105" s="23" t="s">
        <v>49</v>
      </c>
      <c r="G105" s="24">
        <v>1</v>
      </c>
      <c r="H105" s="43"/>
      <c r="I105" s="25">
        <f>ROUND(ROUND(H105,2)*ROUND(G105,3),2)</f>
        <v>0</v>
      </c>
      <c r="J105" s="40" t="s">
        <v>479</v>
      </c>
      <c r="O105">
        <f>(I105*21)/100</f>
        <v>0</v>
      </c>
      <c r="P105" t="s">
        <v>22</v>
      </c>
    </row>
    <row r="106" spans="1:16" x14ac:dyDescent="0.2">
      <c r="A106" s="26" t="s">
        <v>51</v>
      </c>
      <c r="E106" s="27" t="s">
        <v>47</v>
      </c>
      <c r="H106" s="44"/>
    </row>
    <row r="107" spans="1:16" x14ac:dyDescent="0.2">
      <c r="A107" s="28" t="s">
        <v>53</v>
      </c>
      <c r="E107" s="29" t="s">
        <v>47</v>
      </c>
      <c r="H107" s="44"/>
    </row>
    <row r="108" spans="1:16" x14ac:dyDescent="0.2">
      <c r="A108" t="s">
        <v>54</v>
      </c>
      <c r="E108" s="27" t="s">
        <v>137</v>
      </c>
      <c r="H108" s="44"/>
    </row>
  </sheetData>
  <sheetProtection algorithmName="SHA-512" hashValue="IQNI2IwrDBsngQwBRi7sab4+OBEQYt7ts85bIgQef7YAvJgJhsd6wPfyuCwh2Qb8zr+IJsFSTmBXsEwn58A/8w==" saltValue="FUTLmgODhAEHCKQa2vE95g==" spinCount="100000" sheet="1" objects="1" scenarios="1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rintOptions horizontalCentered="1"/>
  <pageMargins left="0.39370078740157483" right="0.39370078740157483" top="0.39370078740157483" bottom="0.51181102362204722" header="0.39370078740157483" footer="0.31496062992125984"/>
  <pageSetup paperSize="9" scale="69" fitToHeight="0" orientation="landscape" r:id="rId1"/>
  <headerFooter>
    <oddFooter>&amp;L&amp;8Objekt: &amp;A&amp;C&amp;8Stavba: &amp;F&amp;R&amp;8Strana &amp;P z &amp;N</oddFooter>
  </headerFooter>
  <rowBreaks count="1" manualBreakCount="1">
    <brk id="10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16"/>
  <sheetViews>
    <sheetView tabSelected="1" view="pageBreakPreview" topLeftCell="B1" zoomScaleNormal="100" zoomScaleSheetLayoutView="100" workbookViewId="0">
      <pane ySplit="7" topLeftCell="A89" activePane="bottomLeft" state="frozen"/>
      <selection sqref="A1:A3"/>
      <selection pane="bottomLeft" activeCell="E93" sqref="E93"/>
    </sheetView>
  </sheetViews>
  <sheetFormatPr defaultColWidth="9.140625" defaultRowHeight="12.75" x14ac:dyDescent="0.2"/>
  <cols>
    <col min="1" max="1" width="9.140625" hidden="1" customWidth="1"/>
    <col min="2" max="2" width="7.7109375" customWidth="1"/>
    <col min="3" max="3" width="9.7109375" customWidth="1"/>
    <col min="4" max="4" width="7.7109375" customWidth="1"/>
    <col min="5" max="5" width="122.7109375" customWidth="1"/>
    <col min="6" max="6" width="7.7109375" customWidth="1"/>
    <col min="7" max="8" width="12.7109375" customWidth="1"/>
    <col min="9" max="9" width="14.7109375" customWidth="1"/>
    <col min="10" max="10" width="9.7109375" style="41" customWidth="1"/>
    <col min="15" max="18" width="9.140625" hidden="1" customWidth="1"/>
  </cols>
  <sheetData>
    <row r="1" spans="1:18" x14ac:dyDescent="0.2">
      <c r="A1" t="s">
        <v>10</v>
      </c>
      <c r="B1" s="4"/>
      <c r="C1" s="4"/>
      <c r="D1" s="4"/>
      <c r="E1" s="4"/>
      <c r="F1" s="4"/>
      <c r="G1" s="4"/>
      <c r="H1" s="4"/>
      <c r="I1" s="4"/>
      <c r="J1" s="36"/>
      <c r="P1" t="s">
        <v>21</v>
      </c>
    </row>
    <row r="2" spans="1:18" ht="20.25" x14ac:dyDescent="0.2">
      <c r="B2" s="4"/>
      <c r="C2" s="4"/>
      <c r="D2" s="4"/>
      <c r="E2" s="3" t="s">
        <v>12</v>
      </c>
      <c r="F2" s="4"/>
      <c r="G2" s="4"/>
      <c r="H2" s="2"/>
      <c r="I2" s="2"/>
      <c r="J2" s="36"/>
      <c r="O2">
        <f>0+O8+O41+O126+O139+O160+O205+O234+O263+O268</f>
        <v>0</v>
      </c>
      <c r="P2" t="s">
        <v>21</v>
      </c>
    </row>
    <row r="3" spans="1:18" ht="15" x14ac:dyDescent="0.25">
      <c r="A3" t="s">
        <v>11</v>
      </c>
      <c r="B3" s="10" t="s">
        <v>13</v>
      </c>
      <c r="C3" s="50" t="s">
        <v>14</v>
      </c>
      <c r="D3" s="46"/>
      <c r="E3" s="11" t="s">
        <v>15</v>
      </c>
      <c r="F3" s="4"/>
      <c r="G3" s="9"/>
      <c r="H3" s="8" t="s">
        <v>138</v>
      </c>
      <c r="I3" s="30">
        <f>0+I8+I41+I126+I139+I160+I205+I234+I263+I268</f>
        <v>0</v>
      </c>
      <c r="J3" s="37"/>
      <c r="O3" t="s">
        <v>18</v>
      </c>
      <c r="P3" t="s">
        <v>22</v>
      </c>
    </row>
    <row r="4" spans="1:18" ht="15" x14ac:dyDescent="0.25">
      <c r="A4" t="s">
        <v>16</v>
      </c>
      <c r="B4" s="12" t="s">
        <v>17</v>
      </c>
      <c r="C4" s="51" t="s">
        <v>138</v>
      </c>
      <c r="D4" s="52"/>
      <c r="E4" s="13" t="s">
        <v>139</v>
      </c>
      <c r="F4" s="2"/>
      <c r="G4" s="2"/>
      <c r="H4" s="14"/>
      <c r="I4" s="14"/>
      <c r="J4" s="38"/>
      <c r="O4" t="s">
        <v>19</v>
      </c>
      <c r="P4" t="s">
        <v>22</v>
      </c>
    </row>
    <row r="5" spans="1:18" x14ac:dyDescent="0.2">
      <c r="A5" s="48" t="s">
        <v>25</v>
      </c>
      <c r="B5" s="48" t="s">
        <v>26</v>
      </c>
      <c r="C5" s="48" t="s">
        <v>28</v>
      </c>
      <c r="D5" s="48" t="s">
        <v>29</v>
      </c>
      <c r="E5" s="48" t="s">
        <v>30</v>
      </c>
      <c r="F5" s="48" t="s">
        <v>32</v>
      </c>
      <c r="G5" s="48" t="s">
        <v>34</v>
      </c>
      <c r="H5" s="48" t="s">
        <v>36</v>
      </c>
      <c r="I5" s="48"/>
      <c r="J5" s="49" t="s">
        <v>41</v>
      </c>
      <c r="O5" t="s">
        <v>20</v>
      </c>
      <c r="P5" t="s">
        <v>22</v>
      </c>
    </row>
    <row r="6" spans="1:18" x14ac:dyDescent="0.2">
      <c r="A6" s="48"/>
      <c r="B6" s="48"/>
      <c r="C6" s="48"/>
      <c r="D6" s="48"/>
      <c r="E6" s="48"/>
      <c r="F6" s="48"/>
      <c r="G6" s="48"/>
      <c r="H6" s="1" t="s">
        <v>37</v>
      </c>
      <c r="I6" s="1" t="s">
        <v>39</v>
      </c>
      <c r="J6" s="49"/>
    </row>
    <row r="7" spans="1:18" x14ac:dyDescent="0.2">
      <c r="A7" s="1" t="s">
        <v>23</v>
      </c>
      <c r="B7" s="1" t="s">
        <v>27</v>
      </c>
      <c r="C7" s="1" t="s">
        <v>22</v>
      </c>
      <c r="D7" s="1" t="s">
        <v>21</v>
      </c>
      <c r="E7" s="1" t="s">
        <v>31</v>
      </c>
      <c r="F7" s="1" t="s">
        <v>33</v>
      </c>
      <c r="G7" s="1" t="s">
        <v>35</v>
      </c>
      <c r="H7" s="1" t="s">
        <v>38</v>
      </c>
      <c r="I7" s="1" t="s">
        <v>40</v>
      </c>
      <c r="J7" s="42" t="s">
        <v>42</v>
      </c>
    </row>
    <row r="8" spans="1:18" x14ac:dyDescent="0.2">
      <c r="A8" s="14" t="s">
        <v>43</v>
      </c>
      <c r="B8" s="14"/>
      <c r="C8" s="18" t="s">
        <v>23</v>
      </c>
      <c r="D8" s="14"/>
      <c r="E8" s="19" t="s">
        <v>44</v>
      </c>
      <c r="F8" s="14"/>
      <c r="G8" s="14"/>
      <c r="H8" s="14"/>
      <c r="I8" s="20">
        <f>0+Q8</f>
        <v>0</v>
      </c>
      <c r="J8" s="39"/>
      <c r="O8">
        <f>0+R8</f>
        <v>0</v>
      </c>
      <c r="Q8">
        <f>0+I9+I13+I17+I21+I25+I29+I33+I37</f>
        <v>0</v>
      </c>
      <c r="R8">
        <f>0+O9+O13+O17+O21+O25+O29+O33+O37</f>
        <v>0</v>
      </c>
    </row>
    <row r="9" spans="1:18" x14ac:dyDescent="0.2">
      <c r="A9" s="17" t="s">
        <v>45</v>
      </c>
      <c r="B9" s="21" t="s">
        <v>27</v>
      </c>
      <c r="C9" s="21" t="s">
        <v>140</v>
      </c>
      <c r="D9" s="17" t="s">
        <v>81</v>
      </c>
      <c r="E9" s="22" t="s">
        <v>141</v>
      </c>
      <c r="F9" s="23" t="s">
        <v>142</v>
      </c>
      <c r="G9" s="24">
        <v>100.24299999999999</v>
      </c>
      <c r="H9" s="43"/>
      <c r="I9" s="25">
        <f>ROUND(ROUND(H9,2)*ROUND(G9,3),2)</f>
        <v>0</v>
      </c>
      <c r="J9" s="40" t="s">
        <v>50</v>
      </c>
      <c r="O9">
        <f>(I9*21)/100</f>
        <v>0</v>
      </c>
      <c r="P9" t="s">
        <v>22</v>
      </c>
    </row>
    <row r="10" spans="1:18" x14ac:dyDescent="0.2">
      <c r="A10" s="26" t="s">
        <v>51</v>
      </c>
      <c r="E10" s="27" t="s">
        <v>143</v>
      </c>
      <c r="H10" s="44"/>
    </row>
    <row r="11" spans="1:18" ht="51" x14ac:dyDescent="0.2">
      <c r="A11" s="28" t="s">
        <v>53</v>
      </c>
      <c r="E11" s="29" t="s">
        <v>144</v>
      </c>
      <c r="H11" s="44"/>
    </row>
    <row r="12" spans="1:18" x14ac:dyDescent="0.2">
      <c r="A12" t="s">
        <v>54</v>
      </c>
      <c r="E12" s="27" t="s">
        <v>145</v>
      </c>
      <c r="H12" s="44"/>
    </row>
    <row r="13" spans="1:18" x14ac:dyDescent="0.2">
      <c r="A13" s="17" t="s">
        <v>45</v>
      </c>
      <c r="B13" s="21" t="s">
        <v>22</v>
      </c>
      <c r="C13" s="21" t="s">
        <v>140</v>
      </c>
      <c r="D13" s="17" t="s">
        <v>64</v>
      </c>
      <c r="E13" s="22" t="s">
        <v>141</v>
      </c>
      <c r="F13" s="23" t="s">
        <v>142</v>
      </c>
      <c r="G13" s="24">
        <v>211.67400000000001</v>
      </c>
      <c r="H13" s="43"/>
      <c r="I13" s="25">
        <f>ROUND(ROUND(H13,2)*ROUND(G13,3),2)</f>
        <v>0</v>
      </c>
      <c r="J13" s="40" t="s">
        <v>50</v>
      </c>
      <c r="O13">
        <f>(I13*21)/100</f>
        <v>0</v>
      </c>
      <c r="P13" t="s">
        <v>22</v>
      </c>
    </row>
    <row r="14" spans="1:18" x14ac:dyDescent="0.2">
      <c r="A14" s="26" t="s">
        <v>51</v>
      </c>
      <c r="E14" s="27" t="s">
        <v>146</v>
      </c>
      <c r="H14" s="44"/>
    </row>
    <row r="15" spans="1:18" ht="76.5" x14ac:dyDescent="0.2">
      <c r="A15" s="28" t="s">
        <v>53</v>
      </c>
      <c r="E15" s="29" t="s">
        <v>480</v>
      </c>
      <c r="H15" s="44"/>
    </row>
    <row r="16" spans="1:18" x14ac:dyDescent="0.2">
      <c r="A16" t="s">
        <v>54</v>
      </c>
      <c r="E16" s="27" t="s">
        <v>145</v>
      </c>
      <c r="H16" s="44"/>
    </row>
    <row r="17" spans="1:16" x14ac:dyDescent="0.2">
      <c r="A17" s="17" t="s">
        <v>45</v>
      </c>
      <c r="B17" s="21" t="s">
        <v>21</v>
      </c>
      <c r="C17" s="21" t="s">
        <v>140</v>
      </c>
      <c r="D17" s="17" t="s">
        <v>99</v>
      </c>
      <c r="E17" s="22" t="s">
        <v>141</v>
      </c>
      <c r="F17" s="23" t="s">
        <v>142</v>
      </c>
      <c r="G17" s="24">
        <v>30.96</v>
      </c>
      <c r="H17" s="43"/>
      <c r="I17" s="25">
        <f>ROUND(ROUND(H17,2)*ROUND(G17,3),2)</f>
        <v>0</v>
      </c>
      <c r="J17" s="40" t="s">
        <v>50</v>
      </c>
      <c r="O17">
        <f>(I17*21)/100</f>
        <v>0</v>
      </c>
      <c r="P17" t="s">
        <v>22</v>
      </c>
    </row>
    <row r="18" spans="1:16" x14ac:dyDescent="0.2">
      <c r="A18" s="26" t="s">
        <v>51</v>
      </c>
      <c r="E18" s="27" t="s">
        <v>147</v>
      </c>
      <c r="H18" s="44"/>
    </row>
    <row r="19" spans="1:16" ht="38.25" x14ac:dyDescent="0.2">
      <c r="A19" s="28" t="s">
        <v>53</v>
      </c>
      <c r="E19" s="29" t="s">
        <v>148</v>
      </c>
      <c r="H19" s="44"/>
    </row>
    <row r="20" spans="1:16" x14ac:dyDescent="0.2">
      <c r="A20" t="s">
        <v>54</v>
      </c>
      <c r="E20" s="27" t="s">
        <v>145</v>
      </c>
      <c r="H20" s="44"/>
    </row>
    <row r="21" spans="1:16" x14ac:dyDescent="0.2">
      <c r="A21" s="17" t="s">
        <v>45</v>
      </c>
      <c r="B21" s="21" t="s">
        <v>31</v>
      </c>
      <c r="C21" s="21" t="s">
        <v>140</v>
      </c>
      <c r="D21" s="17" t="s">
        <v>149</v>
      </c>
      <c r="E21" s="22" t="s">
        <v>141</v>
      </c>
      <c r="F21" s="23" t="s">
        <v>142</v>
      </c>
      <c r="G21" s="24">
        <v>82.06</v>
      </c>
      <c r="H21" s="43"/>
      <c r="I21" s="25">
        <f>ROUND(ROUND(H21,2)*ROUND(G21,3),2)</f>
        <v>0</v>
      </c>
      <c r="J21" s="40" t="s">
        <v>50</v>
      </c>
      <c r="O21">
        <f>(I21*21)/100</f>
        <v>0</v>
      </c>
      <c r="P21" t="s">
        <v>22</v>
      </c>
    </row>
    <row r="22" spans="1:16" x14ac:dyDescent="0.2">
      <c r="A22" s="26" t="s">
        <v>51</v>
      </c>
      <c r="E22" s="27" t="s">
        <v>150</v>
      </c>
      <c r="H22" s="44"/>
    </row>
    <row r="23" spans="1:16" ht="38.25" x14ac:dyDescent="0.2">
      <c r="A23" s="28" t="s">
        <v>53</v>
      </c>
      <c r="E23" s="29" t="s">
        <v>151</v>
      </c>
      <c r="H23" s="44"/>
    </row>
    <row r="24" spans="1:16" x14ac:dyDescent="0.2">
      <c r="A24" t="s">
        <v>54</v>
      </c>
      <c r="E24" s="27" t="s">
        <v>145</v>
      </c>
      <c r="H24" s="44"/>
    </row>
    <row r="25" spans="1:16" x14ac:dyDescent="0.2">
      <c r="A25" s="17" t="s">
        <v>45</v>
      </c>
      <c r="B25" s="21" t="s">
        <v>33</v>
      </c>
      <c r="C25" s="21" t="s">
        <v>140</v>
      </c>
      <c r="D25" s="17" t="s">
        <v>152</v>
      </c>
      <c r="E25" s="22" t="s">
        <v>141</v>
      </c>
      <c r="F25" s="23" t="s">
        <v>142</v>
      </c>
      <c r="G25" s="24">
        <v>33.188000000000002</v>
      </c>
      <c r="H25" s="43"/>
      <c r="I25" s="25">
        <f>ROUND(ROUND(H25,2)*ROUND(G25,3),2)</f>
        <v>0</v>
      </c>
      <c r="J25" s="40" t="s">
        <v>50</v>
      </c>
      <c r="O25">
        <f>(I25*21)/100</f>
        <v>0</v>
      </c>
      <c r="P25" t="s">
        <v>22</v>
      </c>
    </row>
    <row r="26" spans="1:16" x14ac:dyDescent="0.2">
      <c r="A26" s="26" t="s">
        <v>51</v>
      </c>
      <c r="E26" s="27" t="s">
        <v>153</v>
      </c>
      <c r="H26" s="44"/>
    </row>
    <row r="27" spans="1:16" ht="38.25" x14ac:dyDescent="0.2">
      <c r="A27" s="28" t="s">
        <v>53</v>
      </c>
      <c r="E27" s="29" t="s">
        <v>154</v>
      </c>
      <c r="H27" s="44"/>
    </row>
    <row r="28" spans="1:16" x14ac:dyDescent="0.2">
      <c r="A28" t="s">
        <v>54</v>
      </c>
      <c r="E28" s="27" t="s">
        <v>145</v>
      </c>
      <c r="H28" s="44"/>
    </row>
    <row r="29" spans="1:16" x14ac:dyDescent="0.2">
      <c r="A29" s="17" t="s">
        <v>45</v>
      </c>
      <c r="B29" s="21" t="s">
        <v>35</v>
      </c>
      <c r="C29" s="21" t="s">
        <v>140</v>
      </c>
      <c r="D29" s="17" t="s">
        <v>155</v>
      </c>
      <c r="E29" s="22" t="s">
        <v>141</v>
      </c>
      <c r="F29" s="23" t="s">
        <v>142</v>
      </c>
      <c r="G29" s="24">
        <v>0.8</v>
      </c>
      <c r="H29" s="43"/>
      <c r="I29" s="25">
        <f>ROUND(ROUND(H29,2)*ROUND(G29,3),2)</f>
        <v>0</v>
      </c>
      <c r="J29" s="40" t="s">
        <v>50</v>
      </c>
      <c r="O29">
        <f>(I29*21)/100</f>
        <v>0</v>
      </c>
      <c r="P29" t="s">
        <v>22</v>
      </c>
    </row>
    <row r="30" spans="1:16" x14ac:dyDescent="0.2">
      <c r="A30" s="26" t="s">
        <v>51</v>
      </c>
      <c r="E30" s="27" t="s">
        <v>156</v>
      </c>
      <c r="H30" s="44"/>
    </row>
    <row r="31" spans="1:16" ht="25.5" x14ac:dyDescent="0.2">
      <c r="A31" s="28" t="s">
        <v>53</v>
      </c>
      <c r="E31" s="29" t="s">
        <v>157</v>
      </c>
      <c r="H31" s="44"/>
    </row>
    <row r="32" spans="1:16" x14ac:dyDescent="0.2">
      <c r="A32" t="s">
        <v>54</v>
      </c>
      <c r="E32" s="27" t="s">
        <v>145</v>
      </c>
      <c r="H32" s="44"/>
    </row>
    <row r="33" spans="1:18" x14ac:dyDescent="0.2">
      <c r="A33" s="17" t="s">
        <v>45</v>
      </c>
      <c r="B33" s="21" t="s">
        <v>71</v>
      </c>
      <c r="C33" s="21" t="s">
        <v>158</v>
      </c>
      <c r="D33" s="17" t="s">
        <v>47</v>
      </c>
      <c r="E33" s="22" t="s">
        <v>159</v>
      </c>
      <c r="F33" s="23" t="s">
        <v>160</v>
      </c>
      <c r="G33" s="24">
        <v>1</v>
      </c>
      <c r="H33" s="43"/>
      <c r="I33" s="25">
        <f>ROUND(ROUND(H33,2)*ROUND(G33,3),2)</f>
        <v>0</v>
      </c>
      <c r="J33" s="40" t="s">
        <v>50</v>
      </c>
      <c r="O33">
        <f>(I33*21)/100</f>
        <v>0</v>
      </c>
      <c r="P33" t="s">
        <v>22</v>
      </c>
    </row>
    <row r="34" spans="1:18" x14ac:dyDescent="0.2">
      <c r="A34" s="26" t="s">
        <v>51</v>
      </c>
      <c r="E34" s="27" t="s">
        <v>161</v>
      </c>
      <c r="H34" s="44"/>
    </row>
    <row r="35" spans="1:18" x14ac:dyDescent="0.2">
      <c r="A35" s="28" t="s">
        <v>53</v>
      </c>
      <c r="E35" s="29" t="s">
        <v>47</v>
      </c>
      <c r="H35" s="44"/>
    </row>
    <row r="36" spans="1:18" x14ac:dyDescent="0.2">
      <c r="A36" t="s">
        <v>54</v>
      </c>
      <c r="E36" s="27" t="s">
        <v>63</v>
      </c>
      <c r="H36" s="44"/>
    </row>
    <row r="37" spans="1:18" x14ac:dyDescent="0.2">
      <c r="A37" s="17" t="s">
        <v>45</v>
      </c>
      <c r="B37" s="21" t="s">
        <v>76</v>
      </c>
      <c r="C37" s="21" t="s">
        <v>162</v>
      </c>
      <c r="D37" s="17" t="s">
        <v>47</v>
      </c>
      <c r="E37" s="22" t="s">
        <v>163</v>
      </c>
      <c r="F37" s="23" t="s">
        <v>160</v>
      </c>
      <c r="G37" s="24">
        <v>1</v>
      </c>
      <c r="H37" s="43"/>
      <c r="I37" s="25">
        <f>ROUND(ROUND(H37,2)*ROUND(G37,3),2)</f>
        <v>0</v>
      </c>
      <c r="J37" s="40" t="s">
        <v>50</v>
      </c>
      <c r="O37">
        <f>(I37*21)/100</f>
        <v>0</v>
      </c>
      <c r="P37" t="s">
        <v>22</v>
      </c>
    </row>
    <row r="38" spans="1:18" x14ac:dyDescent="0.2">
      <c r="A38" s="26" t="s">
        <v>51</v>
      </c>
      <c r="E38" s="27" t="s">
        <v>164</v>
      </c>
      <c r="H38" s="44"/>
    </row>
    <row r="39" spans="1:18" x14ac:dyDescent="0.2">
      <c r="A39" s="28" t="s">
        <v>53</v>
      </c>
      <c r="E39" s="29" t="s">
        <v>47</v>
      </c>
      <c r="H39" s="44"/>
    </row>
    <row r="40" spans="1:18" x14ac:dyDescent="0.2">
      <c r="A40" t="s">
        <v>54</v>
      </c>
      <c r="E40" s="27" t="s">
        <v>63</v>
      </c>
      <c r="H40" s="44"/>
    </row>
    <row r="41" spans="1:18" x14ac:dyDescent="0.2">
      <c r="A41" s="2" t="s">
        <v>43</v>
      </c>
      <c r="B41" s="2"/>
      <c r="C41" s="31" t="s">
        <v>27</v>
      </c>
      <c r="D41" s="2"/>
      <c r="E41" s="19" t="s">
        <v>165</v>
      </c>
      <c r="F41" s="2"/>
      <c r="G41" s="2"/>
      <c r="H41" s="45"/>
      <c r="I41" s="32">
        <f>0+Q41</f>
        <v>0</v>
      </c>
      <c r="J41" s="38"/>
      <c r="O41">
        <f>0+R41</f>
        <v>0</v>
      </c>
      <c r="Q41">
        <f>0+I42+I46+I50+I54+I58+I62+I66+I70+I74+I78+I82+I86+I90+I94+I98+I102+I106+I110+I114+I118+I122</f>
        <v>0</v>
      </c>
      <c r="R41">
        <f>0+O42+O46+O50+O54+O58+O62+O66+O70+O74+O78+O82+O86+O90+O94+O98+O102+O106+O110+O114+O118+O122</f>
        <v>0</v>
      </c>
    </row>
    <row r="42" spans="1:18" x14ac:dyDescent="0.2">
      <c r="A42" s="17" t="s">
        <v>45</v>
      </c>
      <c r="B42" s="21" t="s">
        <v>38</v>
      </c>
      <c r="C42" s="21" t="s">
        <v>166</v>
      </c>
      <c r="D42" s="17" t="s">
        <v>47</v>
      </c>
      <c r="E42" s="22" t="s">
        <v>167</v>
      </c>
      <c r="F42" s="23" t="s">
        <v>168</v>
      </c>
      <c r="G42" s="24">
        <v>95</v>
      </c>
      <c r="H42" s="43"/>
      <c r="I42" s="25">
        <f>ROUND(ROUND(H42,2)*ROUND(G42,3),2)</f>
        <v>0</v>
      </c>
      <c r="J42" s="40" t="s">
        <v>50</v>
      </c>
      <c r="O42">
        <f>(I42*21)/100</f>
        <v>0</v>
      </c>
      <c r="P42" t="s">
        <v>22</v>
      </c>
    </row>
    <row r="43" spans="1:18" x14ac:dyDescent="0.2">
      <c r="A43" s="26" t="s">
        <v>51</v>
      </c>
      <c r="E43" s="27" t="s">
        <v>47</v>
      </c>
      <c r="H43" s="44"/>
    </row>
    <row r="44" spans="1:18" ht="25.5" x14ac:dyDescent="0.2">
      <c r="A44" s="28" t="s">
        <v>53</v>
      </c>
      <c r="E44" s="29" t="s">
        <v>169</v>
      </c>
      <c r="H44" s="44"/>
    </row>
    <row r="45" spans="1:18" ht="38.25" x14ac:dyDescent="0.2">
      <c r="A45" t="s">
        <v>54</v>
      </c>
      <c r="E45" s="27" t="s">
        <v>170</v>
      </c>
      <c r="H45" s="44"/>
    </row>
    <row r="46" spans="1:18" x14ac:dyDescent="0.2">
      <c r="A46" s="17" t="s">
        <v>45</v>
      </c>
      <c r="B46" s="21" t="s">
        <v>40</v>
      </c>
      <c r="C46" s="21" t="s">
        <v>171</v>
      </c>
      <c r="D46" s="17" t="s">
        <v>47</v>
      </c>
      <c r="E46" s="22" t="s">
        <v>172</v>
      </c>
      <c r="F46" s="23" t="s">
        <v>132</v>
      </c>
      <c r="G46" s="24">
        <v>3</v>
      </c>
      <c r="H46" s="43"/>
      <c r="I46" s="25">
        <f>ROUND(ROUND(H46,2)*ROUND(G46,3),2)</f>
        <v>0</v>
      </c>
      <c r="J46" s="40" t="s">
        <v>50</v>
      </c>
      <c r="O46">
        <f>(I46*21)/100</f>
        <v>0</v>
      </c>
      <c r="P46" t="s">
        <v>22</v>
      </c>
    </row>
    <row r="47" spans="1:18" x14ac:dyDescent="0.2">
      <c r="A47" s="26" t="s">
        <v>51</v>
      </c>
      <c r="E47" s="27" t="s">
        <v>47</v>
      </c>
      <c r="H47" s="44"/>
    </row>
    <row r="48" spans="1:18" x14ac:dyDescent="0.2">
      <c r="A48" s="28" t="s">
        <v>53</v>
      </c>
      <c r="E48" s="29" t="s">
        <v>47</v>
      </c>
      <c r="H48" s="44"/>
    </row>
    <row r="49" spans="1:16" ht="153" x14ac:dyDescent="0.2">
      <c r="A49" t="s">
        <v>54</v>
      </c>
      <c r="E49" s="27" t="s">
        <v>173</v>
      </c>
      <c r="H49" s="44"/>
    </row>
    <row r="50" spans="1:16" x14ac:dyDescent="0.2">
      <c r="A50" s="17" t="s">
        <v>45</v>
      </c>
      <c r="B50" s="21" t="s">
        <v>42</v>
      </c>
      <c r="C50" s="21" t="s">
        <v>174</v>
      </c>
      <c r="D50" s="17" t="s">
        <v>47</v>
      </c>
      <c r="E50" s="22" t="s">
        <v>175</v>
      </c>
      <c r="F50" s="23" t="s">
        <v>132</v>
      </c>
      <c r="G50" s="24">
        <v>2</v>
      </c>
      <c r="H50" s="43"/>
      <c r="I50" s="25">
        <f>ROUND(ROUND(H50,2)*ROUND(G50,3),2)</f>
        <v>0</v>
      </c>
      <c r="J50" s="40" t="s">
        <v>50</v>
      </c>
      <c r="O50">
        <f>(I50*21)/100</f>
        <v>0</v>
      </c>
      <c r="P50" t="s">
        <v>22</v>
      </c>
    </row>
    <row r="51" spans="1:16" x14ac:dyDescent="0.2">
      <c r="A51" s="26" t="s">
        <v>51</v>
      </c>
      <c r="E51" s="27" t="s">
        <v>47</v>
      </c>
      <c r="H51" s="44"/>
    </row>
    <row r="52" spans="1:16" x14ac:dyDescent="0.2">
      <c r="A52" s="28" t="s">
        <v>53</v>
      </c>
      <c r="E52" s="29" t="s">
        <v>47</v>
      </c>
      <c r="H52" s="44"/>
    </row>
    <row r="53" spans="1:16" ht="153" x14ac:dyDescent="0.2">
      <c r="A53" t="s">
        <v>54</v>
      </c>
      <c r="E53" s="27" t="s">
        <v>173</v>
      </c>
      <c r="H53" s="44"/>
    </row>
    <row r="54" spans="1:16" x14ac:dyDescent="0.2">
      <c r="A54" s="17" t="s">
        <v>45</v>
      </c>
      <c r="B54" s="21" t="s">
        <v>87</v>
      </c>
      <c r="C54" s="21" t="s">
        <v>176</v>
      </c>
      <c r="D54" s="17" t="s">
        <v>47</v>
      </c>
      <c r="E54" s="22" t="s">
        <v>177</v>
      </c>
      <c r="F54" s="23" t="s">
        <v>178</v>
      </c>
      <c r="G54" s="24">
        <v>37.299999999999997</v>
      </c>
      <c r="H54" s="43"/>
      <c r="I54" s="25">
        <f>ROUND(ROUND(H54,2)*ROUND(G54,3),2)</f>
        <v>0</v>
      </c>
      <c r="J54" s="40" t="s">
        <v>50</v>
      </c>
      <c r="O54">
        <f>(I54*21)/100</f>
        <v>0</v>
      </c>
      <c r="P54" t="s">
        <v>22</v>
      </c>
    </row>
    <row r="55" spans="1:16" x14ac:dyDescent="0.2">
      <c r="A55" s="26" t="s">
        <v>51</v>
      </c>
      <c r="E55" s="27" t="s">
        <v>47</v>
      </c>
      <c r="H55" s="44"/>
    </row>
    <row r="56" spans="1:16" ht="51" x14ac:dyDescent="0.2">
      <c r="A56" s="28" t="s">
        <v>53</v>
      </c>
      <c r="E56" s="29" t="s">
        <v>179</v>
      </c>
      <c r="H56" s="44"/>
    </row>
    <row r="57" spans="1:16" ht="38.25" x14ac:dyDescent="0.2">
      <c r="A57" t="s">
        <v>54</v>
      </c>
      <c r="E57" s="27" t="s">
        <v>180</v>
      </c>
      <c r="H57" s="44"/>
    </row>
    <row r="58" spans="1:16" x14ac:dyDescent="0.2">
      <c r="A58" s="17" t="s">
        <v>45</v>
      </c>
      <c r="B58" s="21" t="s">
        <v>89</v>
      </c>
      <c r="C58" s="21" t="s">
        <v>181</v>
      </c>
      <c r="D58" s="17" t="s">
        <v>47</v>
      </c>
      <c r="E58" s="22" t="s">
        <v>182</v>
      </c>
      <c r="F58" s="23" t="s">
        <v>178</v>
      </c>
      <c r="G58" s="24">
        <v>12.9</v>
      </c>
      <c r="H58" s="43"/>
      <c r="I58" s="25">
        <f>ROUND(ROUND(H58,2)*ROUND(G58,3),2)</f>
        <v>0</v>
      </c>
      <c r="J58" s="40" t="s">
        <v>50</v>
      </c>
      <c r="O58">
        <f>(I58*21)/100</f>
        <v>0</v>
      </c>
      <c r="P58" t="s">
        <v>22</v>
      </c>
    </row>
    <row r="59" spans="1:16" x14ac:dyDescent="0.2">
      <c r="A59" s="26" t="s">
        <v>51</v>
      </c>
      <c r="E59" s="27" t="s">
        <v>47</v>
      </c>
      <c r="H59" s="44"/>
    </row>
    <row r="60" spans="1:16" ht="25.5" x14ac:dyDescent="0.2">
      <c r="A60" s="28" t="s">
        <v>53</v>
      </c>
      <c r="E60" s="29" t="s">
        <v>183</v>
      </c>
      <c r="H60" s="44"/>
    </row>
    <row r="61" spans="1:16" ht="38.25" x14ac:dyDescent="0.2">
      <c r="A61" t="s">
        <v>54</v>
      </c>
      <c r="E61" s="27" t="s">
        <v>180</v>
      </c>
      <c r="H61" s="44"/>
    </row>
    <row r="62" spans="1:16" x14ac:dyDescent="0.2">
      <c r="A62" s="17" t="s">
        <v>45</v>
      </c>
      <c r="B62" s="21" t="s">
        <v>93</v>
      </c>
      <c r="C62" s="21" t="s">
        <v>184</v>
      </c>
      <c r="D62" s="17" t="s">
        <v>47</v>
      </c>
      <c r="E62" s="22" t="s">
        <v>185</v>
      </c>
      <c r="F62" s="23" t="s">
        <v>186</v>
      </c>
      <c r="G62" s="24">
        <v>35</v>
      </c>
      <c r="H62" s="43"/>
      <c r="I62" s="25">
        <f>ROUND(ROUND(H62,2)*ROUND(G62,3),2)</f>
        <v>0</v>
      </c>
      <c r="J62" s="40" t="s">
        <v>50</v>
      </c>
      <c r="O62">
        <f>(I62*21)/100</f>
        <v>0</v>
      </c>
      <c r="P62" t="s">
        <v>22</v>
      </c>
    </row>
    <row r="63" spans="1:16" x14ac:dyDescent="0.2">
      <c r="A63" s="26" t="s">
        <v>51</v>
      </c>
      <c r="E63" s="27" t="s">
        <v>47</v>
      </c>
      <c r="H63" s="44"/>
    </row>
    <row r="64" spans="1:16" ht="38.25" x14ac:dyDescent="0.2">
      <c r="A64" s="28" t="s">
        <v>53</v>
      </c>
      <c r="E64" s="29" t="s">
        <v>187</v>
      </c>
      <c r="H64" s="44"/>
    </row>
    <row r="65" spans="1:16" x14ac:dyDescent="0.2">
      <c r="A65" t="s">
        <v>54</v>
      </c>
      <c r="E65" s="27" t="s">
        <v>188</v>
      </c>
      <c r="H65" s="44"/>
    </row>
    <row r="66" spans="1:16" x14ac:dyDescent="0.2">
      <c r="A66" s="17" t="s">
        <v>45</v>
      </c>
      <c r="B66" s="21" t="s">
        <v>96</v>
      </c>
      <c r="C66" s="21" t="s">
        <v>189</v>
      </c>
      <c r="D66" s="17" t="s">
        <v>47</v>
      </c>
      <c r="E66" s="22" t="s">
        <v>190</v>
      </c>
      <c r="F66" s="23" t="s">
        <v>191</v>
      </c>
      <c r="G66" s="24">
        <v>360</v>
      </c>
      <c r="H66" s="43"/>
      <c r="I66" s="25">
        <f>ROUND(ROUND(H66,2)*ROUND(G66,3),2)</f>
        <v>0</v>
      </c>
      <c r="J66" s="40" t="s">
        <v>50</v>
      </c>
      <c r="O66">
        <f>(I66*21)/100</f>
        <v>0</v>
      </c>
      <c r="P66" t="s">
        <v>22</v>
      </c>
    </row>
    <row r="67" spans="1:16" x14ac:dyDescent="0.2">
      <c r="A67" s="26" t="s">
        <v>51</v>
      </c>
      <c r="E67" s="27" t="s">
        <v>47</v>
      </c>
      <c r="H67" s="44"/>
    </row>
    <row r="68" spans="1:16" ht="25.5" x14ac:dyDescent="0.2">
      <c r="A68" s="28" t="s">
        <v>53</v>
      </c>
      <c r="E68" s="29" t="s">
        <v>192</v>
      </c>
      <c r="H68" s="44"/>
    </row>
    <row r="69" spans="1:16" ht="25.5" x14ac:dyDescent="0.2">
      <c r="A69" t="s">
        <v>54</v>
      </c>
      <c r="E69" s="27" t="s">
        <v>193</v>
      </c>
      <c r="H69" s="44"/>
    </row>
    <row r="70" spans="1:16" x14ac:dyDescent="0.2">
      <c r="A70" s="17" t="s">
        <v>45</v>
      </c>
      <c r="B70" s="21" t="s">
        <v>98</v>
      </c>
      <c r="C70" s="21" t="s">
        <v>194</v>
      </c>
      <c r="D70" s="17" t="s">
        <v>47</v>
      </c>
      <c r="E70" s="22" t="s">
        <v>195</v>
      </c>
      <c r="F70" s="23" t="s">
        <v>186</v>
      </c>
      <c r="G70" s="24">
        <v>20</v>
      </c>
      <c r="H70" s="43"/>
      <c r="I70" s="25">
        <f>ROUND(ROUND(H70,2)*ROUND(G70,3),2)</f>
        <v>0</v>
      </c>
      <c r="J70" s="40" t="s">
        <v>50</v>
      </c>
      <c r="O70">
        <f>(I70*21)/100</f>
        <v>0</v>
      </c>
      <c r="P70" t="s">
        <v>22</v>
      </c>
    </row>
    <row r="71" spans="1:16" x14ac:dyDescent="0.2">
      <c r="A71" s="26" t="s">
        <v>51</v>
      </c>
      <c r="E71" s="27" t="s">
        <v>47</v>
      </c>
      <c r="H71" s="44"/>
    </row>
    <row r="72" spans="1:16" ht="25.5" x14ac:dyDescent="0.2">
      <c r="A72" s="28" t="s">
        <v>53</v>
      </c>
      <c r="E72" s="29" t="s">
        <v>196</v>
      </c>
      <c r="H72" s="44"/>
    </row>
    <row r="73" spans="1:16" ht="25.5" x14ac:dyDescent="0.2">
      <c r="A73" t="s">
        <v>54</v>
      </c>
      <c r="E73" s="27" t="s">
        <v>197</v>
      </c>
      <c r="H73" s="44"/>
    </row>
    <row r="74" spans="1:16" x14ac:dyDescent="0.2">
      <c r="A74" s="17" t="s">
        <v>45</v>
      </c>
      <c r="B74" s="21" t="s">
        <v>101</v>
      </c>
      <c r="C74" s="21" t="s">
        <v>198</v>
      </c>
      <c r="D74" s="17" t="s">
        <v>47</v>
      </c>
      <c r="E74" s="22" t="s">
        <v>199</v>
      </c>
      <c r="F74" s="23" t="s">
        <v>178</v>
      </c>
      <c r="G74" s="24">
        <v>16.5</v>
      </c>
      <c r="H74" s="43"/>
      <c r="I74" s="25">
        <f>ROUND(ROUND(H74,2)*ROUND(G74,3),2)</f>
        <v>0</v>
      </c>
      <c r="J74" s="40" t="s">
        <v>50</v>
      </c>
      <c r="O74">
        <f>(I74*21)/100</f>
        <v>0</v>
      </c>
      <c r="P74" t="s">
        <v>22</v>
      </c>
    </row>
    <row r="75" spans="1:16" x14ac:dyDescent="0.2">
      <c r="A75" s="26" t="s">
        <v>51</v>
      </c>
      <c r="E75" s="27" t="s">
        <v>47</v>
      </c>
      <c r="H75" s="44"/>
    </row>
    <row r="76" spans="1:16" ht="25.5" x14ac:dyDescent="0.2">
      <c r="A76" s="28" t="s">
        <v>53</v>
      </c>
      <c r="E76" s="29" t="s">
        <v>200</v>
      </c>
      <c r="H76" s="44"/>
    </row>
    <row r="77" spans="1:16" ht="25.5" x14ac:dyDescent="0.2">
      <c r="A77" t="s">
        <v>54</v>
      </c>
      <c r="E77" s="27" t="s">
        <v>201</v>
      </c>
      <c r="H77" s="44"/>
    </row>
    <row r="78" spans="1:16" x14ac:dyDescent="0.2">
      <c r="A78" s="17" t="s">
        <v>45</v>
      </c>
      <c r="B78" s="21" t="s">
        <v>105</v>
      </c>
      <c r="C78" s="21" t="s">
        <v>202</v>
      </c>
      <c r="D78" s="17" t="s">
        <v>47</v>
      </c>
      <c r="E78" s="22" t="s">
        <v>203</v>
      </c>
      <c r="F78" s="23" t="s">
        <v>178</v>
      </c>
      <c r="G78" s="24">
        <v>92.224999999999994</v>
      </c>
      <c r="H78" s="43"/>
      <c r="I78" s="25">
        <f>ROUND(ROUND(H78,2)*ROUND(G78,3),2)</f>
        <v>0</v>
      </c>
      <c r="J78" s="40" t="s">
        <v>50</v>
      </c>
      <c r="O78">
        <f>(I78*21)/100</f>
        <v>0</v>
      </c>
      <c r="P78" t="s">
        <v>22</v>
      </c>
    </row>
    <row r="79" spans="1:16" x14ac:dyDescent="0.2">
      <c r="A79" s="26" t="s">
        <v>51</v>
      </c>
      <c r="E79" s="27" t="s">
        <v>47</v>
      </c>
      <c r="H79" s="44"/>
    </row>
    <row r="80" spans="1:16" ht="51" x14ac:dyDescent="0.2">
      <c r="A80" s="28" t="s">
        <v>53</v>
      </c>
      <c r="E80" s="29" t="s">
        <v>204</v>
      </c>
      <c r="H80" s="44"/>
    </row>
    <row r="81" spans="1:16" ht="306" x14ac:dyDescent="0.2">
      <c r="A81" t="s">
        <v>54</v>
      </c>
      <c r="E81" s="27" t="s">
        <v>205</v>
      </c>
      <c r="H81" s="44"/>
    </row>
    <row r="82" spans="1:16" x14ac:dyDescent="0.2">
      <c r="A82" s="17" t="s">
        <v>45</v>
      </c>
      <c r="B82" s="21" t="s">
        <v>109</v>
      </c>
      <c r="C82" s="21" t="s">
        <v>206</v>
      </c>
      <c r="D82" s="17" t="s">
        <v>47</v>
      </c>
      <c r="E82" s="22" t="s">
        <v>207</v>
      </c>
      <c r="F82" s="23" t="s">
        <v>178</v>
      </c>
      <c r="G82" s="24">
        <v>75.724999999999994</v>
      </c>
      <c r="H82" s="43"/>
      <c r="I82" s="25">
        <f>ROUND(ROUND(H82,2)*ROUND(G82,3),2)</f>
        <v>0</v>
      </c>
      <c r="J82" s="40" t="s">
        <v>50</v>
      </c>
      <c r="O82">
        <f>(I82*21)/100</f>
        <v>0</v>
      </c>
      <c r="P82" t="s">
        <v>22</v>
      </c>
    </row>
    <row r="83" spans="1:16" x14ac:dyDescent="0.2">
      <c r="A83" s="26" t="s">
        <v>51</v>
      </c>
      <c r="E83" s="27" t="s">
        <v>47</v>
      </c>
      <c r="H83" s="44"/>
    </row>
    <row r="84" spans="1:16" ht="51" x14ac:dyDescent="0.2">
      <c r="A84" s="28" t="s">
        <v>53</v>
      </c>
      <c r="E84" s="29" t="s">
        <v>208</v>
      </c>
      <c r="H84" s="44"/>
    </row>
    <row r="85" spans="1:16" ht="306" x14ac:dyDescent="0.2">
      <c r="A85" t="s">
        <v>54</v>
      </c>
      <c r="E85" s="27" t="s">
        <v>209</v>
      </c>
      <c r="H85" s="44"/>
    </row>
    <row r="86" spans="1:16" x14ac:dyDescent="0.2">
      <c r="A86" s="17" t="s">
        <v>45</v>
      </c>
      <c r="B86" s="21" t="s">
        <v>111</v>
      </c>
      <c r="C86" s="21" t="s">
        <v>210</v>
      </c>
      <c r="D86" s="17" t="s">
        <v>47</v>
      </c>
      <c r="E86" s="22" t="s">
        <v>211</v>
      </c>
      <c r="F86" s="23" t="s">
        <v>178</v>
      </c>
      <c r="G86" s="24">
        <v>92.430999999999997</v>
      </c>
      <c r="H86" s="43"/>
      <c r="I86" s="25">
        <f>ROUND(ROUND(H86,2)*ROUND(G86,3),2)</f>
        <v>0</v>
      </c>
      <c r="J86" s="40" t="s">
        <v>50</v>
      </c>
      <c r="O86">
        <f>(I86*21)/100</f>
        <v>0</v>
      </c>
      <c r="P86" t="s">
        <v>22</v>
      </c>
    </row>
    <row r="87" spans="1:16" x14ac:dyDescent="0.2">
      <c r="A87" s="26" t="s">
        <v>51</v>
      </c>
      <c r="E87" s="27" t="s">
        <v>47</v>
      </c>
      <c r="H87" s="44"/>
    </row>
    <row r="88" spans="1:16" ht="63.75" x14ac:dyDescent="0.2">
      <c r="A88" s="28" t="s">
        <v>53</v>
      </c>
      <c r="E88" s="29" t="s">
        <v>212</v>
      </c>
      <c r="H88" s="44"/>
    </row>
    <row r="89" spans="1:16" ht="306" x14ac:dyDescent="0.2">
      <c r="A89" t="s">
        <v>54</v>
      </c>
      <c r="E89" s="27" t="s">
        <v>209</v>
      </c>
      <c r="H89" s="44"/>
    </row>
    <row r="90" spans="1:16" x14ac:dyDescent="0.2">
      <c r="A90" s="17" t="s">
        <v>45</v>
      </c>
      <c r="B90" s="21" t="s">
        <v>116</v>
      </c>
      <c r="C90" s="21" t="s">
        <v>213</v>
      </c>
      <c r="D90" s="17" t="s">
        <v>47</v>
      </c>
      <c r="E90" s="22" t="s">
        <v>214</v>
      </c>
      <c r="F90" s="23" t="s">
        <v>178</v>
      </c>
      <c r="G90" s="24">
        <v>30</v>
      </c>
      <c r="H90" s="43"/>
      <c r="I90" s="25">
        <f>ROUND(ROUND(H90,2)*ROUND(G90,3),2)</f>
        <v>0</v>
      </c>
      <c r="J90" s="40" t="s">
        <v>50</v>
      </c>
      <c r="O90">
        <f>(I90*21)/100</f>
        <v>0</v>
      </c>
      <c r="P90" t="s">
        <v>22</v>
      </c>
    </row>
    <row r="91" spans="1:16" x14ac:dyDescent="0.2">
      <c r="A91" s="26" t="s">
        <v>51</v>
      </c>
      <c r="E91" s="27" t="s">
        <v>47</v>
      </c>
      <c r="H91" s="44"/>
    </row>
    <row r="92" spans="1:16" ht="25.5" x14ac:dyDescent="0.2">
      <c r="A92" s="28" t="s">
        <v>53</v>
      </c>
      <c r="E92" s="29" t="s">
        <v>481</v>
      </c>
      <c r="H92" s="44"/>
    </row>
    <row r="93" spans="1:16" ht="38.25" x14ac:dyDescent="0.2">
      <c r="A93" t="s">
        <v>54</v>
      </c>
      <c r="E93" s="27" t="s">
        <v>215</v>
      </c>
      <c r="H93" s="44"/>
    </row>
    <row r="94" spans="1:16" x14ac:dyDescent="0.2">
      <c r="A94" s="17" t="s">
        <v>45</v>
      </c>
      <c r="B94" s="21" t="s">
        <v>120</v>
      </c>
      <c r="C94" s="21" t="s">
        <v>216</v>
      </c>
      <c r="D94" s="17" t="s">
        <v>47</v>
      </c>
      <c r="E94" s="22" t="s">
        <v>217</v>
      </c>
      <c r="F94" s="23" t="s">
        <v>178</v>
      </c>
      <c r="G94" s="24">
        <v>5.8559999999999999</v>
      </c>
      <c r="H94" s="43"/>
      <c r="I94" s="25">
        <f>ROUND(ROUND(H94,2)*ROUND(G94,3),2)</f>
        <v>0</v>
      </c>
      <c r="J94" s="40" t="s">
        <v>50</v>
      </c>
      <c r="O94">
        <f>(I94*21)/100</f>
        <v>0</v>
      </c>
      <c r="P94" t="s">
        <v>22</v>
      </c>
    </row>
    <row r="95" spans="1:16" x14ac:dyDescent="0.2">
      <c r="A95" s="26" t="s">
        <v>51</v>
      </c>
      <c r="E95" s="27" t="s">
        <v>47</v>
      </c>
      <c r="H95" s="44"/>
    </row>
    <row r="96" spans="1:16" ht="51" x14ac:dyDescent="0.2">
      <c r="A96" s="28" t="s">
        <v>53</v>
      </c>
      <c r="E96" s="29" t="s">
        <v>218</v>
      </c>
      <c r="H96" s="44"/>
    </row>
    <row r="97" spans="1:16" ht="267.75" x14ac:dyDescent="0.2">
      <c r="A97" t="s">
        <v>54</v>
      </c>
      <c r="E97" s="27" t="s">
        <v>219</v>
      </c>
      <c r="H97" s="44"/>
    </row>
    <row r="98" spans="1:16" x14ac:dyDescent="0.2">
      <c r="A98" s="17" t="s">
        <v>45</v>
      </c>
      <c r="B98" s="21" t="s">
        <v>124</v>
      </c>
      <c r="C98" s="21" t="s">
        <v>220</v>
      </c>
      <c r="D98" s="17" t="s">
        <v>47</v>
      </c>
      <c r="E98" s="22" t="s">
        <v>221</v>
      </c>
      <c r="F98" s="23" t="s">
        <v>178</v>
      </c>
      <c r="G98" s="24">
        <v>3.15</v>
      </c>
      <c r="H98" s="43"/>
      <c r="I98" s="25">
        <f>ROUND(ROUND(H98,2)*ROUND(G98,3),2)</f>
        <v>0</v>
      </c>
      <c r="J98" s="40" t="s">
        <v>50</v>
      </c>
      <c r="O98">
        <f>(I98*21)/100</f>
        <v>0</v>
      </c>
      <c r="P98" t="s">
        <v>22</v>
      </c>
    </row>
    <row r="99" spans="1:16" x14ac:dyDescent="0.2">
      <c r="A99" s="26" t="s">
        <v>51</v>
      </c>
      <c r="E99" s="27" t="s">
        <v>47</v>
      </c>
      <c r="H99" s="44"/>
    </row>
    <row r="100" spans="1:16" ht="25.5" x14ac:dyDescent="0.2">
      <c r="A100" s="28" t="s">
        <v>53</v>
      </c>
      <c r="E100" s="29" t="s">
        <v>222</v>
      </c>
      <c r="H100" s="44"/>
    </row>
    <row r="101" spans="1:16" ht="216.75" x14ac:dyDescent="0.2">
      <c r="A101" t="s">
        <v>54</v>
      </c>
      <c r="E101" s="27" t="s">
        <v>223</v>
      </c>
      <c r="H101" s="44"/>
    </row>
    <row r="102" spans="1:16" x14ac:dyDescent="0.2">
      <c r="A102" s="17" t="s">
        <v>45</v>
      </c>
      <c r="B102" s="21" t="s">
        <v>129</v>
      </c>
      <c r="C102" s="21" t="s">
        <v>224</v>
      </c>
      <c r="D102" s="17" t="s">
        <v>47</v>
      </c>
      <c r="E102" s="22" t="s">
        <v>225</v>
      </c>
      <c r="F102" s="23" t="s">
        <v>178</v>
      </c>
      <c r="G102" s="24">
        <v>67.724999999999994</v>
      </c>
      <c r="H102" s="43"/>
      <c r="I102" s="25">
        <f>ROUND(ROUND(H102,2)*ROUND(G102,3),2)</f>
        <v>0</v>
      </c>
      <c r="J102" s="40" t="s">
        <v>50</v>
      </c>
      <c r="O102">
        <f>(I102*21)/100</f>
        <v>0</v>
      </c>
      <c r="P102" t="s">
        <v>22</v>
      </c>
    </row>
    <row r="103" spans="1:16" x14ac:dyDescent="0.2">
      <c r="A103" s="26" t="s">
        <v>51</v>
      </c>
      <c r="E103" s="27" t="s">
        <v>47</v>
      </c>
      <c r="H103" s="44"/>
    </row>
    <row r="104" spans="1:16" ht="51" x14ac:dyDescent="0.2">
      <c r="A104" s="28" t="s">
        <v>53</v>
      </c>
      <c r="E104" s="29" t="s">
        <v>226</v>
      </c>
      <c r="H104" s="44"/>
    </row>
    <row r="105" spans="1:16" ht="216.75" x14ac:dyDescent="0.2">
      <c r="A105" t="s">
        <v>54</v>
      </c>
      <c r="E105" s="27" t="s">
        <v>227</v>
      </c>
      <c r="H105" s="44"/>
    </row>
    <row r="106" spans="1:16" x14ac:dyDescent="0.2">
      <c r="A106" s="17" t="s">
        <v>45</v>
      </c>
      <c r="B106" s="21" t="s">
        <v>134</v>
      </c>
      <c r="C106" s="21" t="s">
        <v>228</v>
      </c>
      <c r="D106" s="17" t="s">
        <v>47</v>
      </c>
      <c r="E106" s="22" t="s">
        <v>229</v>
      </c>
      <c r="F106" s="23" t="s">
        <v>178</v>
      </c>
      <c r="G106" s="24">
        <v>3.2879999999999998</v>
      </c>
      <c r="H106" s="43"/>
      <c r="I106" s="25">
        <f>ROUND(ROUND(H106,2)*ROUND(G106,3),2)</f>
        <v>0</v>
      </c>
      <c r="J106" s="40" t="s">
        <v>50</v>
      </c>
      <c r="O106">
        <f>(I106*21)/100</f>
        <v>0</v>
      </c>
      <c r="P106" t="s">
        <v>22</v>
      </c>
    </row>
    <row r="107" spans="1:16" x14ac:dyDescent="0.2">
      <c r="A107" s="26" t="s">
        <v>51</v>
      </c>
      <c r="E107" s="27" t="s">
        <v>47</v>
      </c>
      <c r="H107" s="44"/>
    </row>
    <row r="108" spans="1:16" ht="25.5" x14ac:dyDescent="0.2">
      <c r="A108" s="28" t="s">
        <v>53</v>
      </c>
      <c r="E108" s="29" t="s">
        <v>230</v>
      </c>
      <c r="H108" s="44"/>
    </row>
    <row r="109" spans="1:16" ht="267.75" x14ac:dyDescent="0.2">
      <c r="A109" t="s">
        <v>54</v>
      </c>
      <c r="E109" s="27" t="s">
        <v>231</v>
      </c>
      <c r="H109" s="44"/>
    </row>
    <row r="110" spans="1:16" x14ac:dyDescent="0.2">
      <c r="A110" s="17" t="s">
        <v>45</v>
      </c>
      <c r="B110" s="21" t="s">
        <v>232</v>
      </c>
      <c r="C110" s="21" t="s">
        <v>233</v>
      </c>
      <c r="D110" s="17" t="s">
        <v>47</v>
      </c>
      <c r="E110" s="22" t="s">
        <v>234</v>
      </c>
      <c r="F110" s="23" t="s">
        <v>178</v>
      </c>
      <c r="G110" s="24">
        <v>8</v>
      </c>
      <c r="H110" s="43"/>
      <c r="I110" s="25">
        <f>ROUND(ROUND(H110,2)*ROUND(G110,3),2)</f>
        <v>0</v>
      </c>
      <c r="J110" s="40" t="s">
        <v>50</v>
      </c>
      <c r="O110">
        <f>(I110*21)/100</f>
        <v>0</v>
      </c>
      <c r="P110" t="s">
        <v>22</v>
      </c>
    </row>
    <row r="111" spans="1:16" x14ac:dyDescent="0.2">
      <c r="A111" s="26" t="s">
        <v>51</v>
      </c>
      <c r="E111" s="27" t="s">
        <v>47</v>
      </c>
      <c r="H111" s="44"/>
    </row>
    <row r="112" spans="1:16" ht="25.5" x14ac:dyDescent="0.2">
      <c r="A112" s="28" t="s">
        <v>53</v>
      </c>
      <c r="E112" s="29" t="s">
        <v>235</v>
      </c>
      <c r="H112" s="44"/>
    </row>
    <row r="113" spans="1:18" ht="255" x14ac:dyDescent="0.2">
      <c r="A113" t="s">
        <v>54</v>
      </c>
      <c r="E113" s="27" t="s">
        <v>236</v>
      </c>
      <c r="H113" s="44"/>
    </row>
    <row r="114" spans="1:18" x14ac:dyDescent="0.2">
      <c r="A114" s="17" t="s">
        <v>45</v>
      </c>
      <c r="B114" s="21" t="s">
        <v>237</v>
      </c>
      <c r="C114" s="21" t="s">
        <v>238</v>
      </c>
      <c r="D114" s="17" t="s">
        <v>47</v>
      </c>
      <c r="E114" s="22" t="s">
        <v>239</v>
      </c>
      <c r="F114" s="23" t="s">
        <v>168</v>
      </c>
      <c r="G114" s="24">
        <v>129.03</v>
      </c>
      <c r="H114" s="43"/>
      <c r="I114" s="25">
        <f>ROUND(ROUND(H114,2)*ROUND(G114,3),2)</f>
        <v>0</v>
      </c>
      <c r="J114" s="40" t="s">
        <v>50</v>
      </c>
      <c r="O114">
        <f>(I114*21)/100</f>
        <v>0</v>
      </c>
      <c r="P114" t="s">
        <v>22</v>
      </c>
    </row>
    <row r="115" spans="1:18" x14ac:dyDescent="0.2">
      <c r="A115" s="26" t="s">
        <v>51</v>
      </c>
      <c r="E115" s="27" t="s">
        <v>47</v>
      </c>
      <c r="H115" s="44"/>
    </row>
    <row r="116" spans="1:18" ht="38.25" x14ac:dyDescent="0.2">
      <c r="A116" s="28" t="s">
        <v>53</v>
      </c>
      <c r="E116" s="29" t="s">
        <v>240</v>
      </c>
      <c r="H116" s="44"/>
    </row>
    <row r="117" spans="1:18" x14ac:dyDescent="0.2">
      <c r="A117" t="s">
        <v>54</v>
      </c>
      <c r="E117" s="27" t="s">
        <v>241</v>
      </c>
      <c r="H117" s="44"/>
    </row>
    <row r="118" spans="1:18" x14ac:dyDescent="0.2">
      <c r="A118" s="17" t="s">
        <v>45</v>
      </c>
      <c r="B118" s="21" t="s">
        <v>242</v>
      </c>
      <c r="C118" s="21" t="s">
        <v>243</v>
      </c>
      <c r="D118" s="17" t="s">
        <v>47</v>
      </c>
      <c r="E118" s="22" t="s">
        <v>244</v>
      </c>
      <c r="F118" s="23" t="s">
        <v>168</v>
      </c>
      <c r="G118" s="24">
        <v>55</v>
      </c>
      <c r="H118" s="43"/>
      <c r="I118" s="25">
        <f>ROUND(ROUND(H118,2)*ROUND(G118,3),2)</f>
        <v>0</v>
      </c>
      <c r="J118" s="40" t="s">
        <v>50</v>
      </c>
      <c r="O118">
        <f>(I118*21)/100</f>
        <v>0</v>
      </c>
      <c r="P118" t="s">
        <v>22</v>
      </c>
    </row>
    <row r="119" spans="1:18" x14ac:dyDescent="0.2">
      <c r="A119" s="26" t="s">
        <v>51</v>
      </c>
      <c r="E119" s="27" t="s">
        <v>47</v>
      </c>
      <c r="H119" s="44"/>
    </row>
    <row r="120" spans="1:18" ht="25.5" x14ac:dyDescent="0.2">
      <c r="A120" s="28" t="s">
        <v>53</v>
      </c>
      <c r="E120" s="29" t="s">
        <v>245</v>
      </c>
      <c r="H120" s="44"/>
    </row>
    <row r="121" spans="1:18" ht="38.25" x14ac:dyDescent="0.2">
      <c r="A121" t="s">
        <v>54</v>
      </c>
      <c r="E121" s="27" t="s">
        <v>246</v>
      </c>
      <c r="H121" s="44"/>
    </row>
    <row r="122" spans="1:18" x14ac:dyDescent="0.2">
      <c r="A122" s="17" t="s">
        <v>45</v>
      </c>
      <c r="B122" s="21" t="s">
        <v>247</v>
      </c>
      <c r="C122" s="21" t="s">
        <v>248</v>
      </c>
      <c r="D122" s="17" t="s">
        <v>47</v>
      </c>
      <c r="E122" s="22" t="s">
        <v>249</v>
      </c>
      <c r="F122" s="23" t="s">
        <v>168</v>
      </c>
      <c r="G122" s="24">
        <v>55</v>
      </c>
      <c r="H122" s="43"/>
      <c r="I122" s="25">
        <f>ROUND(ROUND(H122,2)*ROUND(G122,3),2)</f>
        <v>0</v>
      </c>
      <c r="J122" s="40" t="s">
        <v>50</v>
      </c>
      <c r="O122">
        <f>(I122*21)/100</f>
        <v>0</v>
      </c>
      <c r="P122" t="s">
        <v>22</v>
      </c>
    </row>
    <row r="123" spans="1:18" x14ac:dyDescent="0.2">
      <c r="A123" s="26" t="s">
        <v>51</v>
      </c>
      <c r="E123" s="27" t="s">
        <v>47</v>
      </c>
      <c r="H123" s="44"/>
    </row>
    <row r="124" spans="1:18" ht="25.5" x14ac:dyDescent="0.2">
      <c r="A124" s="28" t="s">
        <v>53</v>
      </c>
      <c r="E124" s="29" t="s">
        <v>250</v>
      </c>
      <c r="H124" s="44"/>
    </row>
    <row r="125" spans="1:18" x14ac:dyDescent="0.2">
      <c r="A125" t="s">
        <v>54</v>
      </c>
      <c r="E125" s="27" t="s">
        <v>251</v>
      </c>
      <c r="H125" s="44"/>
    </row>
    <row r="126" spans="1:18" x14ac:dyDescent="0.2">
      <c r="A126" s="2" t="s">
        <v>43</v>
      </c>
      <c r="B126" s="2"/>
      <c r="C126" s="31" t="s">
        <v>22</v>
      </c>
      <c r="D126" s="2"/>
      <c r="E126" s="19" t="s">
        <v>252</v>
      </c>
      <c r="F126" s="2"/>
      <c r="G126" s="2"/>
      <c r="H126" s="45"/>
      <c r="I126" s="32">
        <f>0+Q126</f>
        <v>0</v>
      </c>
      <c r="J126" s="38"/>
      <c r="O126">
        <f>0+R126</f>
        <v>0</v>
      </c>
      <c r="Q126">
        <f>0+I127+I131+I135</f>
        <v>0</v>
      </c>
      <c r="R126">
        <f>0+O127+O131+O135</f>
        <v>0</v>
      </c>
    </row>
    <row r="127" spans="1:18" x14ac:dyDescent="0.2">
      <c r="A127" s="17" t="s">
        <v>45</v>
      </c>
      <c r="B127" s="21" t="s">
        <v>253</v>
      </c>
      <c r="C127" s="21" t="s">
        <v>254</v>
      </c>
      <c r="D127" s="17" t="s">
        <v>47</v>
      </c>
      <c r="E127" s="22" t="s">
        <v>255</v>
      </c>
      <c r="F127" s="23" t="s">
        <v>186</v>
      </c>
      <c r="G127" s="24">
        <v>20</v>
      </c>
      <c r="H127" s="43"/>
      <c r="I127" s="25">
        <f>ROUND(ROUND(H127,2)*ROUND(G127,3),2)</f>
        <v>0</v>
      </c>
      <c r="J127" s="40" t="s">
        <v>50</v>
      </c>
      <c r="O127">
        <f>(I127*21)/100</f>
        <v>0</v>
      </c>
      <c r="P127" t="s">
        <v>22</v>
      </c>
    </row>
    <row r="128" spans="1:18" x14ac:dyDescent="0.2">
      <c r="A128" s="26" t="s">
        <v>51</v>
      </c>
      <c r="E128" s="27" t="s">
        <v>47</v>
      </c>
      <c r="H128" s="44"/>
    </row>
    <row r="129" spans="1:18" ht="25.5" x14ac:dyDescent="0.2">
      <c r="A129" s="28" t="s">
        <v>53</v>
      </c>
      <c r="E129" s="29" t="s">
        <v>256</v>
      </c>
      <c r="H129" s="44"/>
    </row>
    <row r="130" spans="1:18" ht="127.5" x14ac:dyDescent="0.2">
      <c r="A130" t="s">
        <v>54</v>
      </c>
      <c r="E130" s="27" t="s">
        <v>257</v>
      </c>
      <c r="H130" s="44"/>
    </row>
    <row r="131" spans="1:18" x14ac:dyDescent="0.2">
      <c r="A131" s="17" t="s">
        <v>45</v>
      </c>
      <c r="B131" s="21" t="s">
        <v>258</v>
      </c>
      <c r="C131" s="21" t="s">
        <v>259</v>
      </c>
      <c r="D131" s="17" t="s">
        <v>47</v>
      </c>
      <c r="E131" s="22" t="s">
        <v>260</v>
      </c>
      <c r="F131" s="23" t="s">
        <v>168</v>
      </c>
      <c r="G131" s="24">
        <v>171</v>
      </c>
      <c r="H131" s="43"/>
      <c r="I131" s="25">
        <f>ROUND(ROUND(H131,2)*ROUND(G131,3),2)</f>
        <v>0</v>
      </c>
      <c r="J131" s="40" t="s">
        <v>50</v>
      </c>
      <c r="O131">
        <f>(I131*21)/100</f>
        <v>0</v>
      </c>
      <c r="P131" t="s">
        <v>22</v>
      </c>
    </row>
    <row r="132" spans="1:18" x14ac:dyDescent="0.2">
      <c r="A132" s="26" t="s">
        <v>51</v>
      </c>
      <c r="E132" s="27" t="s">
        <v>47</v>
      </c>
      <c r="H132" s="44"/>
    </row>
    <row r="133" spans="1:18" ht="25.5" x14ac:dyDescent="0.2">
      <c r="A133" s="28" t="s">
        <v>53</v>
      </c>
      <c r="E133" s="29" t="s">
        <v>261</v>
      </c>
      <c r="H133" s="44"/>
    </row>
    <row r="134" spans="1:18" ht="38.25" x14ac:dyDescent="0.2">
      <c r="A134" t="s">
        <v>54</v>
      </c>
      <c r="E134" s="27" t="s">
        <v>262</v>
      </c>
      <c r="H134" s="44"/>
    </row>
    <row r="135" spans="1:18" x14ac:dyDescent="0.2">
      <c r="A135" s="17" t="s">
        <v>45</v>
      </c>
      <c r="B135" s="21" t="s">
        <v>263</v>
      </c>
      <c r="C135" s="21" t="s">
        <v>264</v>
      </c>
      <c r="D135" s="17" t="s">
        <v>47</v>
      </c>
      <c r="E135" s="22" t="s">
        <v>265</v>
      </c>
      <c r="F135" s="23" t="s">
        <v>142</v>
      </c>
      <c r="G135" s="24">
        <v>0.318</v>
      </c>
      <c r="H135" s="43"/>
      <c r="I135" s="25">
        <f>ROUND(ROUND(H135,2)*ROUND(G135,3),2)</f>
        <v>0</v>
      </c>
      <c r="J135" s="40" t="s">
        <v>50</v>
      </c>
      <c r="O135">
        <f>(I135*21)/100</f>
        <v>0</v>
      </c>
      <c r="P135" t="s">
        <v>22</v>
      </c>
    </row>
    <row r="136" spans="1:18" x14ac:dyDescent="0.2">
      <c r="A136" s="26" t="s">
        <v>51</v>
      </c>
      <c r="E136" s="27" t="s">
        <v>47</v>
      </c>
      <c r="H136" s="44"/>
    </row>
    <row r="137" spans="1:18" ht="38.25" x14ac:dyDescent="0.2">
      <c r="A137" s="28" t="s">
        <v>53</v>
      </c>
      <c r="E137" s="29" t="s">
        <v>266</v>
      </c>
      <c r="H137" s="44"/>
    </row>
    <row r="138" spans="1:18" ht="25.5" x14ac:dyDescent="0.2">
      <c r="A138" t="s">
        <v>54</v>
      </c>
      <c r="E138" s="27" t="s">
        <v>267</v>
      </c>
      <c r="H138" s="44"/>
    </row>
    <row r="139" spans="1:18" x14ac:dyDescent="0.2">
      <c r="A139" s="2" t="s">
        <v>43</v>
      </c>
      <c r="B139" s="2"/>
      <c r="C139" s="31" t="s">
        <v>21</v>
      </c>
      <c r="D139" s="2"/>
      <c r="E139" s="19" t="s">
        <v>268</v>
      </c>
      <c r="F139" s="2"/>
      <c r="G139" s="2"/>
      <c r="H139" s="45"/>
      <c r="I139" s="32">
        <f>0+Q139</f>
        <v>0</v>
      </c>
      <c r="J139" s="38"/>
      <c r="O139">
        <f>0+R139</f>
        <v>0</v>
      </c>
      <c r="Q139">
        <f>0+I140+I144+I148+I152+I156</f>
        <v>0</v>
      </c>
      <c r="R139">
        <f>0+O140+O144+O148+O152+O156</f>
        <v>0</v>
      </c>
    </row>
    <row r="140" spans="1:18" x14ac:dyDescent="0.2">
      <c r="A140" s="17" t="s">
        <v>45</v>
      </c>
      <c r="B140" s="21" t="s">
        <v>269</v>
      </c>
      <c r="C140" s="21" t="s">
        <v>270</v>
      </c>
      <c r="D140" s="17" t="s">
        <v>47</v>
      </c>
      <c r="E140" s="22" t="s">
        <v>271</v>
      </c>
      <c r="F140" s="23" t="s">
        <v>272</v>
      </c>
      <c r="G140" s="24">
        <v>84</v>
      </c>
      <c r="H140" s="43"/>
      <c r="I140" s="25">
        <f>ROUND(ROUND(H140,2)*ROUND(G140,3),2)</f>
        <v>0</v>
      </c>
      <c r="J140" s="40" t="s">
        <v>50</v>
      </c>
      <c r="O140">
        <f>(I140*21)/100</f>
        <v>0</v>
      </c>
      <c r="P140" t="s">
        <v>22</v>
      </c>
    </row>
    <row r="141" spans="1:18" x14ac:dyDescent="0.2">
      <c r="A141" s="26" t="s">
        <v>51</v>
      </c>
      <c r="E141" s="27" t="s">
        <v>47</v>
      </c>
      <c r="H141" s="44"/>
    </row>
    <row r="142" spans="1:18" ht="25.5" x14ac:dyDescent="0.2">
      <c r="A142" s="28" t="s">
        <v>53</v>
      </c>
      <c r="E142" s="29" t="s">
        <v>273</v>
      </c>
      <c r="H142" s="44"/>
    </row>
    <row r="143" spans="1:18" ht="25.5" x14ac:dyDescent="0.2">
      <c r="A143" t="s">
        <v>54</v>
      </c>
      <c r="E143" s="27" t="s">
        <v>274</v>
      </c>
      <c r="H143" s="44"/>
    </row>
    <row r="144" spans="1:18" x14ac:dyDescent="0.2">
      <c r="A144" s="17" t="s">
        <v>45</v>
      </c>
      <c r="B144" s="21" t="s">
        <v>275</v>
      </c>
      <c r="C144" s="21" t="s">
        <v>276</v>
      </c>
      <c r="D144" s="17" t="s">
        <v>47</v>
      </c>
      <c r="E144" s="22" t="s">
        <v>277</v>
      </c>
      <c r="F144" s="23" t="s">
        <v>178</v>
      </c>
      <c r="G144" s="24">
        <v>2.6459999999999999</v>
      </c>
      <c r="H144" s="43"/>
      <c r="I144" s="25">
        <f>ROUND(ROUND(H144,2)*ROUND(G144,3),2)</f>
        <v>0</v>
      </c>
      <c r="J144" s="40" t="s">
        <v>50</v>
      </c>
      <c r="O144">
        <f>(I144*21)/100</f>
        <v>0</v>
      </c>
      <c r="P144" t="s">
        <v>22</v>
      </c>
    </row>
    <row r="145" spans="1:18" x14ac:dyDescent="0.2">
      <c r="A145" s="26" t="s">
        <v>51</v>
      </c>
      <c r="E145" s="27" t="s">
        <v>47</v>
      </c>
      <c r="H145" s="44"/>
    </row>
    <row r="146" spans="1:18" ht="51" x14ac:dyDescent="0.2">
      <c r="A146" s="28" t="s">
        <v>53</v>
      </c>
      <c r="E146" s="29" t="s">
        <v>278</v>
      </c>
      <c r="H146" s="44"/>
    </row>
    <row r="147" spans="1:18" ht="267.75" x14ac:dyDescent="0.2">
      <c r="A147" t="s">
        <v>54</v>
      </c>
      <c r="E147" s="27" t="s">
        <v>279</v>
      </c>
      <c r="H147" s="44"/>
    </row>
    <row r="148" spans="1:18" x14ac:dyDescent="0.2">
      <c r="A148" s="17" t="s">
        <v>45</v>
      </c>
      <c r="B148" s="21" t="s">
        <v>280</v>
      </c>
      <c r="C148" s="21" t="s">
        <v>281</v>
      </c>
      <c r="D148" s="17" t="s">
        <v>47</v>
      </c>
      <c r="E148" s="22" t="s">
        <v>282</v>
      </c>
      <c r="F148" s="23" t="s">
        <v>142</v>
      </c>
      <c r="G148" s="24">
        <v>0.52900000000000003</v>
      </c>
      <c r="H148" s="43"/>
      <c r="I148" s="25">
        <f>ROUND(ROUND(H148,2)*ROUND(G148,3),2)</f>
        <v>0</v>
      </c>
      <c r="J148" s="40" t="s">
        <v>50</v>
      </c>
      <c r="O148">
        <f>(I148*21)/100</f>
        <v>0</v>
      </c>
      <c r="P148" t="s">
        <v>22</v>
      </c>
    </row>
    <row r="149" spans="1:18" x14ac:dyDescent="0.2">
      <c r="A149" s="26" t="s">
        <v>51</v>
      </c>
      <c r="E149" s="27" t="s">
        <v>47</v>
      </c>
      <c r="H149" s="44"/>
    </row>
    <row r="150" spans="1:18" ht="25.5" x14ac:dyDescent="0.2">
      <c r="A150" s="28" t="s">
        <v>53</v>
      </c>
      <c r="E150" s="29" t="s">
        <v>283</v>
      </c>
      <c r="H150" s="44"/>
    </row>
    <row r="151" spans="1:18" ht="204" x14ac:dyDescent="0.2">
      <c r="A151" t="s">
        <v>54</v>
      </c>
      <c r="E151" s="27" t="s">
        <v>284</v>
      </c>
      <c r="H151" s="44"/>
    </row>
    <row r="152" spans="1:18" x14ac:dyDescent="0.2">
      <c r="A152" s="17" t="s">
        <v>45</v>
      </c>
      <c r="B152" s="21" t="s">
        <v>285</v>
      </c>
      <c r="C152" s="21" t="s">
        <v>286</v>
      </c>
      <c r="D152" s="17" t="s">
        <v>47</v>
      </c>
      <c r="E152" s="22" t="s">
        <v>287</v>
      </c>
      <c r="F152" s="23" t="s">
        <v>178</v>
      </c>
      <c r="G152" s="24">
        <v>29.797999999999998</v>
      </c>
      <c r="H152" s="43"/>
      <c r="I152" s="25">
        <f>ROUND(ROUND(H152,2)*ROUND(G152,3),2)</f>
        <v>0</v>
      </c>
      <c r="J152" s="40" t="s">
        <v>50</v>
      </c>
      <c r="O152">
        <f>(I152*21)/100</f>
        <v>0</v>
      </c>
      <c r="P152" t="s">
        <v>22</v>
      </c>
    </row>
    <row r="153" spans="1:18" x14ac:dyDescent="0.2">
      <c r="A153" s="26" t="s">
        <v>51</v>
      </c>
      <c r="E153" s="27" t="s">
        <v>47</v>
      </c>
      <c r="H153" s="44"/>
    </row>
    <row r="154" spans="1:18" ht="76.5" x14ac:dyDescent="0.2">
      <c r="A154" s="28" t="s">
        <v>53</v>
      </c>
      <c r="E154" s="29" t="s">
        <v>288</v>
      </c>
      <c r="H154" s="44"/>
    </row>
    <row r="155" spans="1:18" ht="255" x14ac:dyDescent="0.2">
      <c r="A155" t="s">
        <v>54</v>
      </c>
      <c r="E155" s="27" t="s">
        <v>289</v>
      </c>
      <c r="H155" s="44"/>
    </row>
    <row r="156" spans="1:18" x14ac:dyDescent="0.2">
      <c r="A156" s="17" t="s">
        <v>45</v>
      </c>
      <c r="B156" s="21" t="s">
        <v>290</v>
      </c>
      <c r="C156" s="21" t="s">
        <v>291</v>
      </c>
      <c r="D156" s="17" t="s">
        <v>47</v>
      </c>
      <c r="E156" s="22" t="s">
        <v>292</v>
      </c>
      <c r="F156" s="23" t="s">
        <v>142</v>
      </c>
      <c r="G156" s="24">
        <v>6.8529999999999998</v>
      </c>
      <c r="H156" s="43"/>
      <c r="I156" s="25">
        <f>ROUND(ROUND(H156,2)*ROUND(G156,3),2)</f>
        <v>0</v>
      </c>
      <c r="J156" s="40" t="s">
        <v>50</v>
      </c>
      <c r="O156">
        <f>(I156*21)/100</f>
        <v>0</v>
      </c>
      <c r="P156" t="s">
        <v>22</v>
      </c>
    </row>
    <row r="157" spans="1:18" x14ac:dyDescent="0.2">
      <c r="A157" s="26" t="s">
        <v>51</v>
      </c>
      <c r="E157" s="27" t="s">
        <v>47</v>
      </c>
      <c r="H157" s="44"/>
    </row>
    <row r="158" spans="1:18" ht="25.5" x14ac:dyDescent="0.2">
      <c r="A158" s="28" t="s">
        <v>53</v>
      </c>
      <c r="E158" s="29" t="s">
        <v>293</v>
      </c>
      <c r="H158" s="44"/>
    </row>
    <row r="159" spans="1:18" ht="216.75" x14ac:dyDescent="0.2">
      <c r="A159" t="s">
        <v>54</v>
      </c>
      <c r="E159" s="27" t="s">
        <v>294</v>
      </c>
      <c r="H159" s="44"/>
    </row>
    <row r="160" spans="1:18" x14ac:dyDescent="0.2">
      <c r="A160" s="2" t="s">
        <v>43</v>
      </c>
      <c r="B160" s="2"/>
      <c r="C160" s="31" t="s">
        <v>31</v>
      </c>
      <c r="D160" s="2"/>
      <c r="E160" s="19" t="s">
        <v>295</v>
      </c>
      <c r="F160" s="2"/>
      <c r="G160" s="2"/>
      <c r="H160" s="45"/>
      <c r="I160" s="32">
        <f>0+Q160</f>
        <v>0</v>
      </c>
      <c r="J160" s="38"/>
      <c r="O160">
        <f>0+R160</f>
        <v>0</v>
      </c>
      <c r="Q160">
        <f>0+I161+I165+I169+I173+I177+I181+I185+I189+I193+I197+I201</f>
        <v>0</v>
      </c>
      <c r="R160">
        <f>0+O161+O165+O169+O173+O177+O181+O185+O189+O193+O197+O201</f>
        <v>0</v>
      </c>
    </row>
    <row r="161" spans="1:16" x14ac:dyDescent="0.2">
      <c r="A161" s="17" t="s">
        <v>45</v>
      </c>
      <c r="B161" s="21" t="s">
        <v>296</v>
      </c>
      <c r="C161" s="21" t="s">
        <v>297</v>
      </c>
      <c r="D161" s="17" t="s">
        <v>47</v>
      </c>
      <c r="E161" s="22" t="s">
        <v>298</v>
      </c>
      <c r="F161" s="23" t="s">
        <v>178</v>
      </c>
      <c r="G161" s="24">
        <v>10.686</v>
      </c>
      <c r="H161" s="43"/>
      <c r="I161" s="25">
        <f>ROUND(ROUND(H161,2)*ROUND(G161,3),2)</f>
        <v>0</v>
      </c>
      <c r="J161" s="40" t="s">
        <v>50</v>
      </c>
      <c r="O161">
        <f>(I161*21)/100</f>
        <v>0</v>
      </c>
      <c r="P161" t="s">
        <v>22</v>
      </c>
    </row>
    <row r="162" spans="1:16" x14ac:dyDescent="0.2">
      <c r="A162" s="26" t="s">
        <v>51</v>
      </c>
      <c r="E162" s="27" t="s">
        <v>47</v>
      </c>
      <c r="H162" s="44"/>
    </row>
    <row r="163" spans="1:16" ht="51" x14ac:dyDescent="0.2">
      <c r="A163" s="28" t="s">
        <v>53</v>
      </c>
      <c r="E163" s="29" t="s">
        <v>299</v>
      </c>
      <c r="H163" s="44"/>
    </row>
    <row r="164" spans="1:16" ht="255" x14ac:dyDescent="0.2">
      <c r="A164" t="s">
        <v>54</v>
      </c>
      <c r="E164" s="27" t="s">
        <v>289</v>
      </c>
      <c r="H164" s="44"/>
    </row>
    <row r="165" spans="1:16" x14ac:dyDescent="0.2">
      <c r="A165" s="17" t="s">
        <v>45</v>
      </c>
      <c r="B165" s="21" t="s">
        <v>300</v>
      </c>
      <c r="C165" s="21" t="s">
        <v>301</v>
      </c>
      <c r="D165" s="17" t="s">
        <v>47</v>
      </c>
      <c r="E165" s="22" t="s">
        <v>302</v>
      </c>
      <c r="F165" s="23" t="s">
        <v>178</v>
      </c>
      <c r="G165" s="24">
        <v>7.47</v>
      </c>
      <c r="H165" s="43"/>
      <c r="I165" s="25">
        <f>ROUND(ROUND(H165,2)*ROUND(G165,3),2)</f>
        <v>0</v>
      </c>
      <c r="J165" s="40" t="s">
        <v>50</v>
      </c>
      <c r="O165">
        <f>(I165*21)/100</f>
        <v>0</v>
      </c>
      <c r="P165" t="s">
        <v>22</v>
      </c>
    </row>
    <row r="166" spans="1:16" x14ac:dyDescent="0.2">
      <c r="A166" s="26" t="s">
        <v>51</v>
      </c>
      <c r="E166" s="27" t="s">
        <v>47</v>
      </c>
      <c r="H166" s="44"/>
    </row>
    <row r="167" spans="1:16" ht="76.5" x14ac:dyDescent="0.2">
      <c r="A167" s="28" t="s">
        <v>53</v>
      </c>
      <c r="E167" s="29" t="s">
        <v>303</v>
      </c>
      <c r="H167" s="44"/>
    </row>
    <row r="168" spans="1:16" ht="255" x14ac:dyDescent="0.2">
      <c r="A168" t="s">
        <v>54</v>
      </c>
      <c r="E168" s="27" t="s">
        <v>289</v>
      </c>
      <c r="H168" s="44"/>
    </row>
    <row r="169" spans="1:16" x14ac:dyDescent="0.2">
      <c r="A169" s="17" t="s">
        <v>45</v>
      </c>
      <c r="B169" s="21" t="s">
        <v>304</v>
      </c>
      <c r="C169" s="21" t="s">
        <v>305</v>
      </c>
      <c r="D169" s="17" t="s">
        <v>47</v>
      </c>
      <c r="E169" s="22" t="s">
        <v>306</v>
      </c>
      <c r="F169" s="23" t="s">
        <v>178</v>
      </c>
      <c r="G169" s="24">
        <v>9.3260000000000005</v>
      </c>
      <c r="H169" s="43"/>
      <c r="I169" s="25">
        <f>ROUND(ROUND(H169,2)*ROUND(G169,3),2)</f>
        <v>0</v>
      </c>
      <c r="J169" s="40" t="s">
        <v>50</v>
      </c>
      <c r="O169">
        <f>(I169*21)/100</f>
        <v>0</v>
      </c>
      <c r="P169" t="s">
        <v>22</v>
      </c>
    </row>
    <row r="170" spans="1:16" x14ac:dyDescent="0.2">
      <c r="A170" s="26" t="s">
        <v>51</v>
      </c>
      <c r="E170" s="27" t="s">
        <v>47</v>
      </c>
      <c r="H170" s="44"/>
    </row>
    <row r="171" spans="1:16" ht="51" x14ac:dyDescent="0.2">
      <c r="A171" s="28" t="s">
        <v>53</v>
      </c>
      <c r="E171" s="29" t="s">
        <v>307</v>
      </c>
      <c r="H171" s="44"/>
    </row>
    <row r="172" spans="1:16" ht="255" x14ac:dyDescent="0.2">
      <c r="A172" t="s">
        <v>54</v>
      </c>
      <c r="E172" s="27" t="s">
        <v>289</v>
      </c>
      <c r="H172" s="44"/>
    </row>
    <row r="173" spans="1:16" x14ac:dyDescent="0.2">
      <c r="A173" s="17" t="s">
        <v>45</v>
      </c>
      <c r="B173" s="21" t="s">
        <v>308</v>
      </c>
      <c r="C173" s="21" t="s">
        <v>309</v>
      </c>
      <c r="D173" s="17" t="s">
        <v>47</v>
      </c>
      <c r="E173" s="22" t="s">
        <v>310</v>
      </c>
      <c r="F173" s="23" t="s">
        <v>142</v>
      </c>
      <c r="G173" s="24">
        <v>1.4</v>
      </c>
      <c r="H173" s="43"/>
      <c r="I173" s="25">
        <f>ROUND(ROUND(H173,2)*ROUND(G173,3),2)</f>
        <v>0</v>
      </c>
      <c r="J173" s="40" t="s">
        <v>50</v>
      </c>
      <c r="O173">
        <f>(I173*21)/100</f>
        <v>0</v>
      </c>
      <c r="P173" t="s">
        <v>22</v>
      </c>
    </row>
    <row r="174" spans="1:16" x14ac:dyDescent="0.2">
      <c r="A174" s="26" t="s">
        <v>51</v>
      </c>
      <c r="E174" s="27" t="s">
        <v>47</v>
      </c>
      <c r="H174" s="44"/>
    </row>
    <row r="175" spans="1:16" ht="25.5" x14ac:dyDescent="0.2">
      <c r="A175" s="28" t="s">
        <v>53</v>
      </c>
      <c r="E175" s="29" t="s">
        <v>311</v>
      </c>
      <c r="H175" s="44"/>
    </row>
    <row r="176" spans="1:16" ht="165.75" x14ac:dyDescent="0.2">
      <c r="A176" t="s">
        <v>54</v>
      </c>
      <c r="E176" s="27" t="s">
        <v>312</v>
      </c>
      <c r="H176" s="44"/>
    </row>
    <row r="177" spans="1:16" x14ac:dyDescent="0.2">
      <c r="A177" s="17" t="s">
        <v>45</v>
      </c>
      <c r="B177" s="21" t="s">
        <v>313</v>
      </c>
      <c r="C177" s="21" t="s">
        <v>314</v>
      </c>
      <c r="D177" s="17" t="s">
        <v>47</v>
      </c>
      <c r="E177" s="22" t="s">
        <v>315</v>
      </c>
      <c r="F177" s="23" t="s">
        <v>178</v>
      </c>
      <c r="G177" s="24">
        <v>5.1050000000000004</v>
      </c>
      <c r="H177" s="43"/>
      <c r="I177" s="25">
        <f>ROUND(ROUND(H177,2)*ROUND(G177,3),2)</f>
        <v>0</v>
      </c>
      <c r="J177" s="40" t="s">
        <v>50</v>
      </c>
      <c r="O177">
        <f>(I177*21)/100</f>
        <v>0</v>
      </c>
      <c r="P177" t="s">
        <v>22</v>
      </c>
    </row>
    <row r="178" spans="1:16" x14ac:dyDescent="0.2">
      <c r="A178" s="26" t="s">
        <v>51</v>
      </c>
      <c r="E178" s="27" t="s">
        <v>47</v>
      </c>
      <c r="H178" s="44"/>
    </row>
    <row r="179" spans="1:16" ht="25.5" x14ac:dyDescent="0.2">
      <c r="A179" s="28" t="s">
        <v>53</v>
      </c>
      <c r="E179" s="29" t="s">
        <v>316</v>
      </c>
      <c r="H179" s="44"/>
    </row>
    <row r="180" spans="1:16" ht="25.5" x14ac:dyDescent="0.2">
      <c r="A180" t="s">
        <v>54</v>
      </c>
      <c r="E180" s="27" t="s">
        <v>317</v>
      </c>
      <c r="H180" s="44"/>
    </row>
    <row r="181" spans="1:16" x14ac:dyDescent="0.2">
      <c r="A181" s="17" t="s">
        <v>45</v>
      </c>
      <c r="B181" s="21" t="s">
        <v>318</v>
      </c>
      <c r="C181" s="21" t="s">
        <v>319</v>
      </c>
      <c r="D181" s="17" t="s">
        <v>47</v>
      </c>
      <c r="E181" s="22" t="s">
        <v>320</v>
      </c>
      <c r="F181" s="23" t="s">
        <v>178</v>
      </c>
      <c r="G181" s="24">
        <v>12.33</v>
      </c>
      <c r="H181" s="43"/>
      <c r="I181" s="25">
        <f>ROUND(ROUND(H181,2)*ROUND(G181,3),2)</f>
        <v>0</v>
      </c>
      <c r="J181" s="40" t="s">
        <v>50</v>
      </c>
      <c r="O181">
        <f>(I181*21)/100</f>
        <v>0</v>
      </c>
      <c r="P181" t="s">
        <v>22</v>
      </c>
    </row>
    <row r="182" spans="1:16" x14ac:dyDescent="0.2">
      <c r="A182" s="26" t="s">
        <v>51</v>
      </c>
      <c r="E182" s="27" t="s">
        <v>47</v>
      </c>
      <c r="H182" s="44"/>
    </row>
    <row r="183" spans="1:16" ht="25.5" x14ac:dyDescent="0.2">
      <c r="A183" s="28" t="s">
        <v>53</v>
      </c>
      <c r="E183" s="29" t="s">
        <v>321</v>
      </c>
      <c r="H183" s="44"/>
    </row>
    <row r="184" spans="1:16" ht="255" x14ac:dyDescent="0.2">
      <c r="A184" t="s">
        <v>54</v>
      </c>
      <c r="E184" s="27" t="s">
        <v>289</v>
      </c>
      <c r="H184" s="44"/>
    </row>
    <row r="185" spans="1:16" x14ac:dyDescent="0.2">
      <c r="A185" s="17" t="s">
        <v>45</v>
      </c>
      <c r="B185" s="21" t="s">
        <v>322</v>
      </c>
      <c r="C185" s="21" t="s">
        <v>323</v>
      </c>
      <c r="D185" s="17" t="s">
        <v>47</v>
      </c>
      <c r="E185" s="22" t="s">
        <v>324</v>
      </c>
      <c r="F185" s="23" t="s">
        <v>178</v>
      </c>
      <c r="G185" s="24">
        <v>41.784999999999997</v>
      </c>
      <c r="H185" s="43"/>
      <c r="I185" s="25">
        <f>ROUND(ROUND(H185,2)*ROUND(G185,3),2)</f>
        <v>0</v>
      </c>
      <c r="J185" s="40" t="s">
        <v>50</v>
      </c>
      <c r="O185">
        <f>(I185*21)/100</f>
        <v>0</v>
      </c>
      <c r="P185" t="s">
        <v>22</v>
      </c>
    </row>
    <row r="186" spans="1:16" x14ac:dyDescent="0.2">
      <c r="A186" s="26" t="s">
        <v>51</v>
      </c>
      <c r="E186" s="27" t="s">
        <v>47</v>
      </c>
      <c r="H186" s="44"/>
    </row>
    <row r="187" spans="1:16" ht="25.5" x14ac:dyDescent="0.2">
      <c r="A187" s="28" t="s">
        <v>53</v>
      </c>
      <c r="E187" s="29" t="s">
        <v>325</v>
      </c>
      <c r="H187" s="44"/>
    </row>
    <row r="188" spans="1:16" ht="25.5" x14ac:dyDescent="0.2">
      <c r="A188" t="s">
        <v>54</v>
      </c>
      <c r="E188" s="27" t="s">
        <v>317</v>
      </c>
      <c r="H188" s="44"/>
    </row>
    <row r="189" spans="1:16" x14ac:dyDescent="0.2">
      <c r="A189" s="17" t="s">
        <v>45</v>
      </c>
      <c r="B189" s="21" t="s">
        <v>326</v>
      </c>
      <c r="C189" s="21" t="s">
        <v>327</v>
      </c>
      <c r="D189" s="17" t="s">
        <v>47</v>
      </c>
      <c r="E189" s="22" t="s">
        <v>328</v>
      </c>
      <c r="F189" s="23" t="s">
        <v>178</v>
      </c>
      <c r="G189" s="24">
        <v>5.8559999999999999</v>
      </c>
      <c r="H189" s="43"/>
      <c r="I189" s="25">
        <f>ROUND(ROUND(H189,2)*ROUND(G189,3),2)</f>
        <v>0</v>
      </c>
      <c r="J189" s="40" t="s">
        <v>50</v>
      </c>
      <c r="O189">
        <f>(I189*21)/100</f>
        <v>0</v>
      </c>
      <c r="P189" t="s">
        <v>22</v>
      </c>
    </row>
    <row r="190" spans="1:16" x14ac:dyDescent="0.2">
      <c r="A190" s="26" t="s">
        <v>51</v>
      </c>
      <c r="E190" s="27" t="s">
        <v>47</v>
      </c>
      <c r="H190" s="44"/>
    </row>
    <row r="191" spans="1:16" ht="51" x14ac:dyDescent="0.2">
      <c r="A191" s="28" t="s">
        <v>53</v>
      </c>
      <c r="E191" s="29" t="s">
        <v>329</v>
      </c>
      <c r="H191" s="44"/>
    </row>
    <row r="192" spans="1:16" ht="202.9" customHeight="1" x14ac:dyDescent="0.2">
      <c r="A192" t="s">
        <v>54</v>
      </c>
      <c r="E192" s="27" t="s">
        <v>330</v>
      </c>
      <c r="H192" s="44"/>
    </row>
    <row r="193" spans="1:18" x14ac:dyDescent="0.2">
      <c r="A193" s="17" t="s">
        <v>45</v>
      </c>
      <c r="B193" s="21" t="s">
        <v>331</v>
      </c>
      <c r="C193" s="21" t="s">
        <v>332</v>
      </c>
      <c r="D193" s="17" t="s">
        <v>47</v>
      </c>
      <c r="E193" s="22" t="s">
        <v>333</v>
      </c>
      <c r="F193" s="23" t="s">
        <v>178</v>
      </c>
      <c r="G193" s="24">
        <v>1.6</v>
      </c>
      <c r="H193" s="43"/>
      <c r="I193" s="25">
        <f>ROUND(ROUND(H193,2)*ROUND(G193,3),2)</f>
        <v>0</v>
      </c>
      <c r="J193" s="40" t="s">
        <v>50</v>
      </c>
      <c r="O193">
        <f>(I193*21)/100</f>
        <v>0</v>
      </c>
      <c r="P193" t="s">
        <v>22</v>
      </c>
    </row>
    <row r="194" spans="1:18" x14ac:dyDescent="0.2">
      <c r="A194" s="26" t="s">
        <v>51</v>
      </c>
      <c r="E194" s="27" t="s">
        <v>47</v>
      </c>
      <c r="H194" s="44"/>
    </row>
    <row r="195" spans="1:18" ht="25.5" x14ac:dyDescent="0.2">
      <c r="A195" s="28" t="s">
        <v>53</v>
      </c>
      <c r="E195" s="29" t="s">
        <v>334</v>
      </c>
      <c r="H195" s="44"/>
    </row>
    <row r="196" spans="1:18" ht="38.25" x14ac:dyDescent="0.2">
      <c r="A196" t="s">
        <v>54</v>
      </c>
      <c r="E196" s="27" t="s">
        <v>335</v>
      </c>
      <c r="H196" s="44"/>
    </row>
    <row r="197" spans="1:18" x14ac:dyDescent="0.2">
      <c r="A197" s="17" t="s">
        <v>45</v>
      </c>
      <c r="B197" s="21" t="s">
        <v>336</v>
      </c>
      <c r="C197" s="21" t="s">
        <v>337</v>
      </c>
      <c r="D197" s="17" t="s">
        <v>47</v>
      </c>
      <c r="E197" s="22" t="s">
        <v>338</v>
      </c>
      <c r="F197" s="23" t="s">
        <v>178</v>
      </c>
      <c r="G197" s="24">
        <v>12.54</v>
      </c>
      <c r="H197" s="43"/>
      <c r="I197" s="25">
        <f>ROUND(ROUND(H197,2)*ROUND(G197,3),2)</f>
        <v>0</v>
      </c>
      <c r="J197" s="40" t="s">
        <v>50</v>
      </c>
      <c r="O197">
        <f>(I197*21)/100</f>
        <v>0</v>
      </c>
      <c r="P197" t="s">
        <v>22</v>
      </c>
    </row>
    <row r="198" spans="1:18" x14ac:dyDescent="0.2">
      <c r="A198" s="26" t="s">
        <v>51</v>
      </c>
      <c r="E198" s="27" t="s">
        <v>47</v>
      </c>
      <c r="H198" s="44"/>
    </row>
    <row r="199" spans="1:18" ht="63.75" x14ac:dyDescent="0.2">
      <c r="A199" s="28" t="s">
        <v>53</v>
      </c>
      <c r="E199" s="29" t="s">
        <v>339</v>
      </c>
      <c r="H199" s="44"/>
    </row>
    <row r="200" spans="1:18" ht="102" x14ac:dyDescent="0.2">
      <c r="A200" t="s">
        <v>54</v>
      </c>
      <c r="E200" s="27" t="s">
        <v>340</v>
      </c>
      <c r="H200" s="44"/>
    </row>
    <row r="201" spans="1:18" x14ac:dyDescent="0.2">
      <c r="A201" s="17" t="s">
        <v>45</v>
      </c>
      <c r="B201" s="21" t="s">
        <v>341</v>
      </c>
      <c r="C201" s="21" t="s">
        <v>342</v>
      </c>
      <c r="D201" s="17" t="s">
        <v>47</v>
      </c>
      <c r="E201" s="22" t="s">
        <v>343</v>
      </c>
      <c r="F201" s="23" t="s">
        <v>178</v>
      </c>
      <c r="G201" s="24">
        <v>2.4</v>
      </c>
      <c r="H201" s="43"/>
      <c r="I201" s="25">
        <f>ROUND(ROUND(H201,2)*ROUND(G201,3),2)</f>
        <v>0</v>
      </c>
      <c r="J201" s="40" t="s">
        <v>50</v>
      </c>
      <c r="O201">
        <f>(I201*21)/100</f>
        <v>0</v>
      </c>
      <c r="P201" t="s">
        <v>22</v>
      </c>
    </row>
    <row r="202" spans="1:18" x14ac:dyDescent="0.2">
      <c r="A202" s="26" t="s">
        <v>51</v>
      </c>
      <c r="E202" s="27" t="s">
        <v>47</v>
      </c>
      <c r="H202" s="44"/>
    </row>
    <row r="203" spans="1:18" ht="25.5" x14ac:dyDescent="0.2">
      <c r="A203" s="28" t="s">
        <v>53</v>
      </c>
      <c r="E203" s="29" t="s">
        <v>344</v>
      </c>
      <c r="H203" s="44"/>
    </row>
    <row r="204" spans="1:18" ht="63.75" x14ac:dyDescent="0.2">
      <c r="A204" t="s">
        <v>54</v>
      </c>
      <c r="E204" s="27" t="s">
        <v>345</v>
      </c>
      <c r="H204" s="44"/>
    </row>
    <row r="205" spans="1:18" x14ac:dyDescent="0.2">
      <c r="A205" s="2" t="s">
        <v>43</v>
      </c>
      <c r="B205" s="2"/>
      <c r="C205" s="31" t="s">
        <v>33</v>
      </c>
      <c r="D205" s="2"/>
      <c r="E205" s="19" t="s">
        <v>346</v>
      </c>
      <c r="F205" s="2"/>
      <c r="G205" s="2"/>
      <c r="H205" s="45"/>
      <c r="I205" s="32">
        <f>0+Q205</f>
        <v>0</v>
      </c>
      <c r="J205" s="38"/>
      <c r="O205">
        <f>0+R205</f>
        <v>0</v>
      </c>
      <c r="Q205">
        <f>0+I206+I210+I214+I218+I222+I226+I230</f>
        <v>0</v>
      </c>
      <c r="R205">
        <f>0+O206+O210+O214+O218+O222+O226+O230</f>
        <v>0</v>
      </c>
    </row>
    <row r="206" spans="1:18" x14ac:dyDescent="0.2">
      <c r="A206" s="17" t="s">
        <v>45</v>
      </c>
      <c r="B206" s="21" t="s">
        <v>347</v>
      </c>
      <c r="C206" s="21" t="s">
        <v>348</v>
      </c>
      <c r="D206" s="17" t="s">
        <v>47</v>
      </c>
      <c r="E206" s="22" t="s">
        <v>349</v>
      </c>
      <c r="F206" s="23" t="s">
        <v>168</v>
      </c>
      <c r="G206" s="24">
        <v>210</v>
      </c>
      <c r="H206" s="43"/>
      <c r="I206" s="25">
        <f>ROUND(ROUND(H206,2)*ROUND(G206,3),2)</f>
        <v>0</v>
      </c>
      <c r="J206" s="40" t="s">
        <v>50</v>
      </c>
      <c r="O206">
        <f>(I206*21)/100</f>
        <v>0</v>
      </c>
      <c r="P206" t="s">
        <v>22</v>
      </c>
    </row>
    <row r="207" spans="1:18" x14ac:dyDescent="0.2">
      <c r="A207" s="26" t="s">
        <v>51</v>
      </c>
      <c r="E207" s="27" t="s">
        <v>47</v>
      </c>
      <c r="H207" s="44"/>
    </row>
    <row r="208" spans="1:18" ht="38.25" x14ac:dyDescent="0.2">
      <c r="A208" s="28" t="s">
        <v>53</v>
      </c>
      <c r="E208" s="29" t="s">
        <v>350</v>
      </c>
      <c r="H208" s="44"/>
    </row>
    <row r="209" spans="1:16" ht="51" x14ac:dyDescent="0.2">
      <c r="A209" t="s">
        <v>54</v>
      </c>
      <c r="E209" s="27" t="s">
        <v>351</v>
      </c>
      <c r="H209" s="44"/>
    </row>
    <row r="210" spans="1:16" x14ac:dyDescent="0.2">
      <c r="A210" s="17" t="s">
        <v>45</v>
      </c>
      <c r="B210" s="21" t="s">
        <v>352</v>
      </c>
      <c r="C210" s="21" t="s">
        <v>353</v>
      </c>
      <c r="D210" s="17" t="s">
        <v>47</v>
      </c>
      <c r="E210" s="22" t="s">
        <v>354</v>
      </c>
      <c r="F210" s="23" t="s">
        <v>168</v>
      </c>
      <c r="G210" s="24">
        <v>10.5</v>
      </c>
      <c r="H210" s="43"/>
      <c r="I210" s="25">
        <f>ROUND(ROUND(H210,2)*ROUND(G210,3),2)</f>
        <v>0</v>
      </c>
      <c r="J210" s="40" t="s">
        <v>50</v>
      </c>
      <c r="O210">
        <f>(I210*21)/100</f>
        <v>0</v>
      </c>
      <c r="P210" t="s">
        <v>22</v>
      </c>
    </row>
    <row r="211" spans="1:16" x14ac:dyDescent="0.2">
      <c r="A211" s="26" t="s">
        <v>51</v>
      </c>
      <c r="E211" s="27" t="s">
        <v>47</v>
      </c>
      <c r="H211" s="44"/>
    </row>
    <row r="212" spans="1:16" ht="25.5" x14ac:dyDescent="0.2">
      <c r="A212" s="28" t="s">
        <v>53</v>
      </c>
      <c r="E212" s="29" t="s">
        <v>355</v>
      </c>
      <c r="H212" s="44"/>
    </row>
    <row r="213" spans="1:16" ht="76.5" x14ac:dyDescent="0.2">
      <c r="A213" t="s">
        <v>54</v>
      </c>
      <c r="E213" s="27" t="s">
        <v>356</v>
      </c>
      <c r="H213" s="44"/>
    </row>
    <row r="214" spans="1:16" x14ac:dyDescent="0.2">
      <c r="A214" s="17" t="s">
        <v>45</v>
      </c>
      <c r="B214" s="21" t="s">
        <v>357</v>
      </c>
      <c r="C214" s="21" t="s">
        <v>358</v>
      </c>
      <c r="D214" s="17" t="s">
        <v>47</v>
      </c>
      <c r="E214" s="22" t="s">
        <v>359</v>
      </c>
      <c r="F214" s="23" t="s">
        <v>168</v>
      </c>
      <c r="G214" s="24">
        <v>28.2</v>
      </c>
      <c r="H214" s="43"/>
      <c r="I214" s="25">
        <f>ROUND(ROUND(H214,2)*ROUND(G214,3),2)</f>
        <v>0</v>
      </c>
      <c r="J214" s="40" t="s">
        <v>50</v>
      </c>
      <c r="O214">
        <f>(I214*21)/100</f>
        <v>0</v>
      </c>
      <c r="P214" t="s">
        <v>22</v>
      </c>
    </row>
    <row r="215" spans="1:16" x14ac:dyDescent="0.2">
      <c r="A215" s="26" t="s">
        <v>51</v>
      </c>
      <c r="E215" s="27" t="s">
        <v>47</v>
      </c>
      <c r="H215" s="44"/>
    </row>
    <row r="216" spans="1:16" ht="25.5" x14ac:dyDescent="0.2">
      <c r="A216" s="28" t="s">
        <v>53</v>
      </c>
      <c r="E216" s="29" t="s">
        <v>360</v>
      </c>
      <c r="H216" s="44"/>
    </row>
    <row r="217" spans="1:16" ht="51" x14ac:dyDescent="0.2">
      <c r="A217" t="s">
        <v>54</v>
      </c>
      <c r="E217" s="27" t="s">
        <v>361</v>
      </c>
      <c r="H217" s="44"/>
    </row>
    <row r="218" spans="1:16" x14ac:dyDescent="0.2">
      <c r="A218" s="17" t="s">
        <v>45</v>
      </c>
      <c r="B218" s="21" t="s">
        <v>362</v>
      </c>
      <c r="C218" s="21" t="s">
        <v>363</v>
      </c>
      <c r="D218" s="17" t="s">
        <v>47</v>
      </c>
      <c r="E218" s="22" t="s">
        <v>364</v>
      </c>
      <c r="F218" s="23" t="s">
        <v>168</v>
      </c>
      <c r="G218" s="24">
        <v>162</v>
      </c>
      <c r="H218" s="43"/>
      <c r="I218" s="25">
        <f>ROUND(ROUND(H218,2)*ROUND(G218,3),2)</f>
        <v>0</v>
      </c>
      <c r="J218" s="40" t="s">
        <v>50</v>
      </c>
      <c r="O218">
        <f>(I218*21)/100</f>
        <v>0</v>
      </c>
      <c r="P218" t="s">
        <v>22</v>
      </c>
    </row>
    <row r="219" spans="1:16" x14ac:dyDescent="0.2">
      <c r="A219" s="26" t="s">
        <v>51</v>
      </c>
      <c r="E219" s="27" t="s">
        <v>47</v>
      </c>
      <c r="H219" s="44"/>
    </row>
    <row r="220" spans="1:16" ht="25.5" x14ac:dyDescent="0.2">
      <c r="A220" s="28" t="s">
        <v>53</v>
      </c>
      <c r="E220" s="29" t="s">
        <v>365</v>
      </c>
      <c r="H220" s="44"/>
    </row>
    <row r="221" spans="1:16" ht="51" x14ac:dyDescent="0.2">
      <c r="A221" t="s">
        <v>54</v>
      </c>
      <c r="E221" s="27" t="s">
        <v>361</v>
      </c>
      <c r="H221" s="44"/>
    </row>
    <row r="222" spans="1:16" x14ac:dyDescent="0.2">
      <c r="A222" s="17" t="s">
        <v>45</v>
      </c>
      <c r="B222" s="21" t="s">
        <v>366</v>
      </c>
      <c r="C222" s="21" t="s">
        <v>367</v>
      </c>
      <c r="D222" s="17" t="s">
        <v>47</v>
      </c>
      <c r="E222" s="22" t="s">
        <v>368</v>
      </c>
      <c r="F222" s="23" t="s">
        <v>168</v>
      </c>
      <c r="G222" s="24">
        <v>179.81</v>
      </c>
      <c r="H222" s="43"/>
      <c r="I222" s="25">
        <f>ROUND(ROUND(H222,2)*ROUND(G222,3),2)</f>
        <v>0</v>
      </c>
      <c r="J222" s="40" t="s">
        <v>50</v>
      </c>
      <c r="O222">
        <f>(I222*21)/100</f>
        <v>0</v>
      </c>
      <c r="P222" t="s">
        <v>22</v>
      </c>
    </row>
    <row r="223" spans="1:16" x14ac:dyDescent="0.2">
      <c r="A223" s="26" t="s">
        <v>51</v>
      </c>
      <c r="E223" s="27" t="s">
        <v>47</v>
      </c>
      <c r="H223" s="44"/>
    </row>
    <row r="224" spans="1:16" ht="63.75" x14ac:dyDescent="0.2">
      <c r="A224" s="28" t="s">
        <v>53</v>
      </c>
      <c r="E224" s="29" t="s">
        <v>369</v>
      </c>
      <c r="H224" s="44"/>
    </row>
    <row r="225" spans="1:18" ht="89.25" x14ac:dyDescent="0.2">
      <c r="A225" t="s">
        <v>54</v>
      </c>
      <c r="E225" s="27" t="s">
        <v>370</v>
      </c>
      <c r="H225" s="44"/>
    </row>
    <row r="226" spans="1:18" x14ac:dyDescent="0.2">
      <c r="A226" s="17" t="s">
        <v>45</v>
      </c>
      <c r="B226" s="21" t="s">
        <v>371</v>
      </c>
      <c r="C226" s="21" t="s">
        <v>372</v>
      </c>
      <c r="D226" s="17" t="s">
        <v>47</v>
      </c>
      <c r="E226" s="22" t="s">
        <v>373</v>
      </c>
      <c r="F226" s="23" t="s">
        <v>168</v>
      </c>
      <c r="G226" s="24">
        <v>122</v>
      </c>
      <c r="H226" s="43"/>
      <c r="I226" s="25">
        <f>ROUND(ROUND(H226,2)*ROUND(G226,3),2)</f>
        <v>0</v>
      </c>
      <c r="J226" s="40" t="s">
        <v>50</v>
      </c>
      <c r="O226">
        <f>(I226*21)/100</f>
        <v>0</v>
      </c>
      <c r="P226" t="s">
        <v>22</v>
      </c>
    </row>
    <row r="227" spans="1:18" x14ac:dyDescent="0.2">
      <c r="A227" s="26" t="s">
        <v>51</v>
      </c>
      <c r="E227" s="27" t="s">
        <v>47</v>
      </c>
      <c r="H227" s="44"/>
    </row>
    <row r="228" spans="1:18" ht="25.5" x14ac:dyDescent="0.2">
      <c r="A228" s="28" t="s">
        <v>53</v>
      </c>
      <c r="E228" s="29" t="s">
        <v>374</v>
      </c>
      <c r="H228" s="44"/>
    </row>
    <row r="229" spans="1:18" ht="89.25" x14ac:dyDescent="0.2">
      <c r="A229" t="s">
        <v>54</v>
      </c>
      <c r="E229" s="27" t="s">
        <v>370</v>
      </c>
      <c r="H229" s="44"/>
    </row>
    <row r="230" spans="1:18" x14ac:dyDescent="0.2">
      <c r="A230" s="17" t="s">
        <v>45</v>
      </c>
      <c r="B230" s="21" t="s">
        <v>375</v>
      </c>
      <c r="C230" s="21" t="s">
        <v>376</v>
      </c>
      <c r="D230" s="17" t="s">
        <v>47</v>
      </c>
      <c r="E230" s="22" t="s">
        <v>377</v>
      </c>
      <c r="F230" s="23" t="s">
        <v>168</v>
      </c>
      <c r="G230" s="24">
        <v>17.809999999999999</v>
      </c>
      <c r="H230" s="43"/>
      <c r="I230" s="25">
        <f>ROUND(ROUND(H230,2)*ROUND(G230,3),2)</f>
        <v>0</v>
      </c>
      <c r="J230" s="40" t="s">
        <v>50</v>
      </c>
      <c r="O230">
        <f>(I230*21)/100</f>
        <v>0</v>
      </c>
      <c r="P230" t="s">
        <v>22</v>
      </c>
    </row>
    <row r="231" spans="1:18" x14ac:dyDescent="0.2">
      <c r="A231" s="26" t="s">
        <v>51</v>
      </c>
      <c r="E231" s="27" t="s">
        <v>47</v>
      </c>
      <c r="H231" s="44"/>
    </row>
    <row r="232" spans="1:18" ht="25.5" x14ac:dyDescent="0.2">
      <c r="A232" s="28" t="s">
        <v>53</v>
      </c>
      <c r="E232" s="29" t="s">
        <v>378</v>
      </c>
      <c r="H232" s="44"/>
    </row>
    <row r="233" spans="1:18" ht="25.5" x14ac:dyDescent="0.2">
      <c r="A233" t="s">
        <v>54</v>
      </c>
      <c r="E233" s="27" t="s">
        <v>379</v>
      </c>
      <c r="H233" s="44"/>
    </row>
    <row r="234" spans="1:18" x14ac:dyDescent="0.2">
      <c r="A234" s="2" t="s">
        <v>43</v>
      </c>
      <c r="B234" s="2"/>
      <c r="C234" s="31" t="s">
        <v>71</v>
      </c>
      <c r="D234" s="2"/>
      <c r="E234" s="19" t="s">
        <v>380</v>
      </c>
      <c r="F234" s="2"/>
      <c r="G234" s="2"/>
      <c r="H234" s="45"/>
      <c r="I234" s="32">
        <f>0+Q234</f>
        <v>0</v>
      </c>
      <c r="J234" s="38"/>
      <c r="O234">
        <f>0+R234</f>
        <v>0</v>
      </c>
      <c r="Q234">
        <f>0+I235+I239+I243+I247+I251+I255+I259</f>
        <v>0</v>
      </c>
      <c r="R234">
        <f>0+O235+O239+O243+O247+O251+O255+O259</f>
        <v>0</v>
      </c>
    </row>
    <row r="235" spans="1:18" x14ac:dyDescent="0.2">
      <c r="A235" s="17" t="s">
        <v>45</v>
      </c>
      <c r="B235" s="21" t="s">
        <v>381</v>
      </c>
      <c r="C235" s="21" t="s">
        <v>382</v>
      </c>
      <c r="D235" s="17" t="s">
        <v>47</v>
      </c>
      <c r="E235" s="22" t="s">
        <v>383</v>
      </c>
      <c r="F235" s="23" t="s">
        <v>168</v>
      </c>
      <c r="G235" s="24">
        <v>84.924999999999997</v>
      </c>
      <c r="H235" s="43"/>
      <c r="I235" s="25">
        <f>ROUND(ROUND(H235,2)*ROUND(G235,3),2)</f>
        <v>0</v>
      </c>
      <c r="J235" s="40" t="s">
        <v>50</v>
      </c>
      <c r="O235">
        <f>(I235*21)/100</f>
        <v>0</v>
      </c>
      <c r="P235" t="s">
        <v>22</v>
      </c>
    </row>
    <row r="236" spans="1:18" x14ac:dyDescent="0.2">
      <c r="A236" s="26" t="s">
        <v>51</v>
      </c>
      <c r="E236" s="27" t="s">
        <v>47</v>
      </c>
      <c r="H236" s="44"/>
    </row>
    <row r="237" spans="1:18" ht="63.75" x14ac:dyDescent="0.2">
      <c r="A237" s="28" t="s">
        <v>53</v>
      </c>
      <c r="E237" s="29" t="s">
        <v>384</v>
      </c>
      <c r="H237" s="44"/>
    </row>
    <row r="238" spans="1:18" ht="153" x14ac:dyDescent="0.2">
      <c r="A238" t="s">
        <v>54</v>
      </c>
      <c r="E238" s="27" t="s">
        <v>385</v>
      </c>
      <c r="H238" s="44"/>
    </row>
    <row r="239" spans="1:18" x14ac:dyDescent="0.2">
      <c r="A239" s="17" t="s">
        <v>45</v>
      </c>
      <c r="B239" s="21" t="s">
        <v>386</v>
      </c>
      <c r="C239" s="21" t="s">
        <v>387</v>
      </c>
      <c r="D239" s="17" t="s">
        <v>47</v>
      </c>
      <c r="E239" s="22" t="s">
        <v>388</v>
      </c>
      <c r="F239" s="23" t="s">
        <v>168</v>
      </c>
      <c r="G239" s="24">
        <v>20.41</v>
      </c>
      <c r="H239" s="43"/>
      <c r="I239" s="25">
        <f>ROUND(ROUND(H239,2)*ROUND(G239,3),2)</f>
        <v>0</v>
      </c>
      <c r="J239" s="40" t="s">
        <v>50</v>
      </c>
      <c r="O239">
        <f>(I239*21)/100</f>
        <v>0</v>
      </c>
      <c r="P239" t="s">
        <v>22</v>
      </c>
    </row>
    <row r="240" spans="1:18" x14ac:dyDescent="0.2">
      <c r="A240" s="26" t="s">
        <v>51</v>
      </c>
      <c r="E240" s="27" t="s">
        <v>47</v>
      </c>
      <c r="H240" s="44"/>
    </row>
    <row r="241" spans="1:16" ht="38.25" x14ac:dyDescent="0.2">
      <c r="A241" s="28" t="s">
        <v>53</v>
      </c>
      <c r="E241" s="29" t="s">
        <v>389</v>
      </c>
      <c r="H241" s="44"/>
    </row>
    <row r="242" spans="1:16" ht="153" x14ac:dyDescent="0.2">
      <c r="A242" t="s">
        <v>54</v>
      </c>
      <c r="E242" s="27" t="s">
        <v>385</v>
      </c>
      <c r="H242" s="44"/>
    </row>
    <row r="243" spans="1:16" x14ac:dyDescent="0.2">
      <c r="A243" s="17" t="s">
        <v>45</v>
      </c>
      <c r="B243" s="21" t="s">
        <v>390</v>
      </c>
      <c r="C243" s="21" t="s">
        <v>391</v>
      </c>
      <c r="D243" s="17" t="s">
        <v>47</v>
      </c>
      <c r="E243" s="22" t="s">
        <v>392</v>
      </c>
      <c r="F243" s="23" t="s">
        <v>168</v>
      </c>
      <c r="G243" s="24">
        <v>10.5</v>
      </c>
      <c r="H243" s="43"/>
      <c r="I243" s="25">
        <f>ROUND(ROUND(H243,2)*ROUND(G243,3),2)</f>
        <v>0</v>
      </c>
      <c r="J243" s="40" t="s">
        <v>50</v>
      </c>
      <c r="O243">
        <f>(I243*21)/100</f>
        <v>0</v>
      </c>
      <c r="P243" t="s">
        <v>22</v>
      </c>
    </row>
    <row r="244" spans="1:16" x14ac:dyDescent="0.2">
      <c r="A244" s="26" t="s">
        <v>51</v>
      </c>
      <c r="E244" s="27" t="s">
        <v>47</v>
      </c>
      <c r="H244" s="44"/>
    </row>
    <row r="245" spans="1:16" ht="51" x14ac:dyDescent="0.2">
      <c r="A245" s="28" t="s">
        <v>53</v>
      </c>
      <c r="E245" s="29" t="s">
        <v>393</v>
      </c>
      <c r="H245" s="44"/>
    </row>
    <row r="246" spans="1:16" ht="38.25" x14ac:dyDescent="0.2">
      <c r="A246" t="s">
        <v>54</v>
      </c>
      <c r="E246" s="27" t="s">
        <v>394</v>
      </c>
      <c r="H246" s="44"/>
    </row>
    <row r="247" spans="1:16" x14ac:dyDescent="0.2">
      <c r="A247" s="17" t="s">
        <v>45</v>
      </c>
      <c r="B247" s="21" t="s">
        <v>395</v>
      </c>
      <c r="C247" s="21" t="s">
        <v>396</v>
      </c>
      <c r="D247" s="17" t="s">
        <v>47</v>
      </c>
      <c r="E247" s="22" t="s">
        <v>397</v>
      </c>
      <c r="F247" s="23" t="s">
        <v>168</v>
      </c>
      <c r="G247" s="24">
        <v>90.924999999999997</v>
      </c>
      <c r="H247" s="43"/>
      <c r="I247" s="25">
        <f>ROUND(ROUND(H247,2)*ROUND(G247,3),2)</f>
        <v>0</v>
      </c>
      <c r="J247" s="40" t="s">
        <v>50</v>
      </c>
      <c r="O247">
        <f>(I247*21)/100</f>
        <v>0</v>
      </c>
      <c r="P247" t="s">
        <v>22</v>
      </c>
    </row>
    <row r="248" spans="1:16" x14ac:dyDescent="0.2">
      <c r="A248" s="26" t="s">
        <v>51</v>
      </c>
      <c r="E248" s="27" t="s">
        <v>47</v>
      </c>
      <c r="H248" s="44"/>
    </row>
    <row r="249" spans="1:16" ht="76.5" x14ac:dyDescent="0.2">
      <c r="A249" s="28" t="s">
        <v>53</v>
      </c>
      <c r="E249" s="29" t="s">
        <v>398</v>
      </c>
      <c r="H249" s="44"/>
    </row>
    <row r="250" spans="1:16" ht="38.25" x14ac:dyDescent="0.2">
      <c r="A250" t="s">
        <v>54</v>
      </c>
      <c r="E250" s="27" t="s">
        <v>394</v>
      </c>
      <c r="H250" s="44"/>
    </row>
    <row r="251" spans="1:16" x14ac:dyDescent="0.2">
      <c r="A251" s="17" t="s">
        <v>45</v>
      </c>
      <c r="B251" s="21" t="s">
        <v>399</v>
      </c>
      <c r="C251" s="21" t="s">
        <v>400</v>
      </c>
      <c r="D251" s="17" t="s">
        <v>47</v>
      </c>
      <c r="E251" s="22" t="s">
        <v>401</v>
      </c>
      <c r="F251" s="23" t="s">
        <v>168</v>
      </c>
      <c r="G251" s="24">
        <v>36</v>
      </c>
      <c r="H251" s="43"/>
      <c r="I251" s="25">
        <f>ROUND(ROUND(H251,2)*ROUND(G251,3),2)</f>
        <v>0</v>
      </c>
      <c r="J251" s="40" t="s">
        <v>50</v>
      </c>
      <c r="O251">
        <f>(I251*21)/100</f>
        <v>0</v>
      </c>
      <c r="P251" t="s">
        <v>22</v>
      </c>
    </row>
    <row r="252" spans="1:16" x14ac:dyDescent="0.2">
      <c r="A252" s="26" t="s">
        <v>51</v>
      </c>
      <c r="E252" s="27" t="s">
        <v>402</v>
      </c>
      <c r="H252" s="44"/>
    </row>
    <row r="253" spans="1:16" ht="25.5" x14ac:dyDescent="0.2">
      <c r="A253" s="28" t="s">
        <v>53</v>
      </c>
      <c r="E253" s="29" t="s">
        <v>403</v>
      </c>
      <c r="H253" s="44"/>
    </row>
    <row r="254" spans="1:16" ht="51" x14ac:dyDescent="0.2">
      <c r="A254" t="s">
        <v>54</v>
      </c>
      <c r="E254" s="27" t="s">
        <v>404</v>
      </c>
      <c r="H254" s="44"/>
    </row>
    <row r="255" spans="1:16" x14ac:dyDescent="0.2">
      <c r="A255" s="17" t="s">
        <v>45</v>
      </c>
      <c r="B255" s="21" t="s">
        <v>405</v>
      </c>
      <c r="C255" s="21" t="s">
        <v>406</v>
      </c>
      <c r="D255" s="17" t="s">
        <v>47</v>
      </c>
      <c r="E255" s="22" t="s">
        <v>407</v>
      </c>
      <c r="F255" s="23" t="s">
        <v>168</v>
      </c>
      <c r="G255" s="24">
        <v>18.899999999999999</v>
      </c>
      <c r="H255" s="43"/>
      <c r="I255" s="25">
        <f>ROUND(ROUND(H255,2)*ROUND(G255,3),2)</f>
        <v>0</v>
      </c>
      <c r="J255" s="40" t="s">
        <v>50</v>
      </c>
      <c r="O255">
        <f>(I255*21)/100</f>
        <v>0</v>
      </c>
      <c r="P255" t="s">
        <v>22</v>
      </c>
    </row>
    <row r="256" spans="1:16" x14ac:dyDescent="0.2">
      <c r="A256" s="26" t="s">
        <v>51</v>
      </c>
      <c r="E256" s="27" t="s">
        <v>47</v>
      </c>
      <c r="H256" s="44"/>
    </row>
    <row r="257" spans="1:18" ht="51" x14ac:dyDescent="0.2">
      <c r="A257" s="28" t="s">
        <v>53</v>
      </c>
      <c r="E257" s="29" t="s">
        <v>408</v>
      </c>
      <c r="H257" s="44"/>
    </row>
    <row r="258" spans="1:18" ht="25.5" x14ac:dyDescent="0.2">
      <c r="A258" t="s">
        <v>54</v>
      </c>
      <c r="E258" s="27" t="s">
        <v>409</v>
      </c>
      <c r="H258" s="44"/>
    </row>
    <row r="259" spans="1:18" x14ac:dyDescent="0.2">
      <c r="A259" s="17" t="s">
        <v>45</v>
      </c>
      <c r="B259" s="21" t="s">
        <v>410</v>
      </c>
      <c r="C259" s="21" t="s">
        <v>411</v>
      </c>
      <c r="D259" s="17" t="s">
        <v>47</v>
      </c>
      <c r="E259" s="22" t="s">
        <v>412</v>
      </c>
      <c r="F259" s="23" t="s">
        <v>168</v>
      </c>
      <c r="G259" s="24">
        <v>6.3</v>
      </c>
      <c r="H259" s="43"/>
      <c r="I259" s="25">
        <f>ROUND(ROUND(H259,2)*ROUND(G259,3),2)</f>
        <v>0</v>
      </c>
      <c r="J259" s="40" t="s">
        <v>50</v>
      </c>
      <c r="O259">
        <f>(I259*21)/100</f>
        <v>0</v>
      </c>
      <c r="P259" t="s">
        <v>22</v>
      </c>
    </row>
    <row r="260" spans="1:18" x14ac:dyDescent="0.2">
      <c r="A260" s="26" t="s">
        <v>51</v>
      </c>
      <c r="E260" s="27" t="s">
        <v>47</v>
      </c>
      <c r="H260" s="44"/>
    </row>
    <row r="261" spans="1:18" ht="51" x14ac:dyDescent="0.2">
      <c r="A261" s="28" t="s">
        <v>53</v>
      </c>
      <c r="E261" s="29" t="s">
        <v>413</v>
      </c>
      <c r="H261" s="44"/>
    </row>
    <row r="262" spans="1:18" ht="25.5" x14ac:dyDescent="0.2">
      <c r="A262" t="s">
        <v>54</v>
      </c>
      <c r="E262" s="27" t="s">
        <v>409</v>
      </c>
      <c r="H262" s="44"/>
    </row>
    <row r="263" spans="1:18" x14ac:dyDescent="0.2">
      <c r="A263" s="2" t="s">
        <v>43</v>
      </c>
      <c r="B263" s="2"/>
      <c r="C263" s="31" t="s">
        <v>76</v>
      </c>
      <c r="D263" s="2"/>
      <c r="E263" s="19" t="s">
        <v>414</v>
      </c>
      <c r="F263" s="2"/>
      <c r="G263" s="2"/>
      <c r="H263" s="45"/>
      <c r="I263" s="32">
        <f>0+Q263</f>
        <v>0</v>
      </c>
      <c r="J263" s="38"/>
      <c r="O263">
        <f>0+R263</f>
        <v>0</v>
      </c>
      <c r="Q263">
        <f>0+I264</f>
        <v>0</v>
      </c>
      <c r="R263">
        <f>0+O264</f>
        <v>0</v>
      </c>
    </row>
    <row r="264" spans="1:18" x14ac:dyDescent="0.2">
      <c r="A264" s="17" t="s">
        <v>45</v>
      </c>
      <c r="B264" s="21" t="s">
        <v>415</v>
      </c>
      <c r="C264" s="21" t="s">
        <v>416</v>
      </c>
      <c r="D264" s="17" t="s">
        <v>47</v>
      </c>
      <c r="E264" s="22" t="s">
        <v>417</v>
      </c>
      <c r="F264" s="23" t="s">
        <v>186</v>
      </c>
      <c r="G264" s="24">
        <v>2.4</v>
      </c>
      <c r="H264" s="43"/>
      <c r="I264" s="25">
        <f>ROUND(ROUND(H264,2)*ROUND(G264,3),2)</f>
        <v>0</v>
      </c>
      <c r="J264" s="40" t="s">
        <v>50</v>
      </c>
      <c r="O264">
        <f>(I264*21)/100</f>
        <v>0</v>
      </c>
      <c r="P264" t="s">
        <v>22</v>
      </c>
    </row>
    <row r="265" spans="1:18" x14ac:dyDescent="0.2">
      <c r="A265" s="26" t="s">
        <v>51</v>
      </c>
      <c r="E265" s="27" t="s">
        <v>47</v>
      </c>
      <c r="H265" s="44"/>
    </row>
    <row r="266" spans="1:18" ht="25.5" x14ac:dyDescent="0.2">
      <c r="A266" s="28" t="s">
        <v>53</v>
      </c>
      <c r="E266" s="29" t="s">
        <v>418</v>
      </c>
      <c r="H266" s="44"/>
    </row>
    <row r="267" spans="1:18" ht="165.75" x14ac:dyDescent="0.2">
      <c r="A267" t="s">
        <v>54</v>
      </c>
      <c r="E267" s="27" t="s">
        <v>419</v>
      </c>
      <c r="H267" s="44"/>
    </row>
    <row r="268" spans="1:18" x14ac:dyDescent="0.2">
      <c r="A268" s="2" t="s">
        <v>43</v>
      </c>
      <c r="B268" s="2"/>
      <c r="C268" s="31" t="s">
        <v>38</v>
      </c>
      <c r="D268" s="2"/>
      <c r="E268" s="19" t="s">
        <v>420</v>
      </c>
      <c r="F268" s="2"/>
      <c r="G268" s="2"/>
      <c r="H268" s="45"/>
      <c r="I268" s="32">
        <f>0+Q268</f>
        <v>0</v>
      </c>
      <c r="J268" s="38"/>
      <c r="O268">
        <f>0+R268</f>
        <v>0</v>
      </c>
      <c r="Q268">
        <f>0+I269+I273+I277+I281+I285+I289+I293+I297+I301+I305+I309+I313</f>
        <v>0</v>
      </c>
      <c r="R268">
        <f>0+O269+O273+O277+O281+O285+O289+O293+O297+O301+O305+O309+O313</f>
        <v>0</v>
      </c>
    </row>
    <row r="269" spans="1:18" x14ac:dyDescent="0.2">
      <c r="A269" s="17" t="s">
        <v>45</v>
      </c>
      <c r="B269" s="21" t="s">
        <v>421</v>
      </c>
      <c r="C269" s="21" t="s">
        <v>422</v>
      </c>
      <c r="D269" s="17" t="s">
        <v>47</v>
      </c>
      <c r="E269" s="22" t="s">
        <v>423</v>
      </c>
      <c r="F269" s="23" t="s">
        <v>186</v>
      </c>
      <c r="G269" s="24">
        <v>14</v>
      </c>
      <c r="H269" s="43"/>
      <c r="I269" s="25">
        <f>ROUND(ROUND(H269,2)*ROUND(G269,3),2)</f>
        <v>0</v>
      </c>
      <c r="J269" s="40" t="s">
        <v>50</v>
      </c>
      <c r="O269">
        <f>(I269*21)/100</f>
        <v>0</v>
      </c>
      <c r="P269" t="s">
        <v>22</v>
      </c>
    </row>
    <row r="270" spans="1:18" x14ac:dyDescent="0.2">
      <c r="A270" s="26" t="s">
        <v>51</v>
      </c>
      <c r="E270" s="27" t="s">
        <v>47</v>
      </c>
      <c r="H270" s="44"/>
    </row>
    <row r="271" spans="1:18" ht="25.5" x14ac:dyDescent="0.2">
      <c r="A271" s="28" t="s">
        <v>53</v>
      </c>
      <c r="E271" s="29" t="s">
        <v>424</v>
      </c>
      <c r="H271" s="44"/>
    </row>
    <row r="272" spans="1:18" ht="51" x14ac:dyDescent="0.2">
      <c r="A272" t="s">
        <v>54</v>
      </c>
      <c r="E272" s="27" t="s">
        <v>425</v>
      </c>
      <c r="H272" s="44"/>
    </row>
    <row r="273" spans="1:16" x14ac:dyDescent="0.2">
      <c r="A273" s="17" t="s">
        <v>45</v>
      </c>
      <c r="B273" s="21" t="s">
        <v>426</v>
      </c>
      <c r="C273" s="21" t="s">
        <v>427</v>
      </c>
      <c r="D273" s="17" t="s">
        <v>47</v>
      </c>
      <c r="E273" s="22" t="s">
        <v>428</v>
      </c>
      <c r="F273" s="23" t="s">
        <v>186</v>
      </c>
      <c r="G273" s="24">
        <v>11.6</v>
      </c>
      <c r="H273" s="43"/>
      <c r="I273" s="25">
        <f>ROUND(ROUND(H273,2)*ROUND(G273,3),2)</f>
        <v>0</v>
      </c>
      <c r="J273" s="40" t="s">
        <v>50</v>
      </c>
      <c r="O273">
        <f>(I273*21)/100</f>
        <v>0</v>
      </c>
      <c r="P273" t="s">
        <v>22</v>
      </c>
    </row>
    <row r="274" spans="1:16" x14ac:dyDescent="0.2">
      <c r="A274" s="26" t="s">
        <v>51</v>
      </c>
      <c r="E274" s="27" t="s">
        <v>47</v>
      </c>
      <c r="H274" s="44"/>
    </row>
    <row r="275" spans="1:16" ht="25.5" x14ac:dyDescent="0.2">
      <c r="A275" s="28" t="s">
        <v>53</v>
      </c>
      <c r="E275" s="29" t="s">
        <v>429</v>
      </c>
      <c r="H275" s="44"/>
    </row>
    <row r="276" spans="1:16" ht="38.25" x14ac:dyDescent="0.2">
      <c r="A276" t="s">
        <v>54</v>
      </c>
      <c r="E276" s="27" t="s">
        <v>430</v>
      </c>
      <c r="H276" s="44"/>
    </row>
    <row r="277" spans="1:16" x14ac:dyDescent="0.2">
      <c r="A277" s="17" t="s">
        <v>45</v>
      </c>
      <c r="B277" s="21" t="s">
        <v>431</v>
      </c>
      <c r="C277" s="21" t="s">
        <v>432</v>
      </c>
      <c r="D277" s="17" t="s">
        <v>47</v>
      </c>
      <c r="E277" s="22" t="s">
        <v>433</v>
      </c>
      <c r="F277" s="23" t="s">
        <v>132</v>
      </c>
      <c r="G277" s="24">
        <v>2</v>
      </c>
      <c r="H277" s="43"/>
      <c r="I277" s="25">
        <f>ROUND(ROUND(H277,2)*ROUND(G277,3),2)</f>
        <v>0</v>
      </c>
      <c r="J277" s="40" t="s">
        <v>50</v>
      </c>
      <c r="O277">
        <f>(I277*21)/100</f>
        <v>0</v>
      </c>
      <c r="P277" t="s">
        <v>22</v>
      </c>
    </row>
    <row r="278" spans="1:16" x14ac:dyDescent="0.2">
      <c r="A278" s="26" t="s">
        <v>51</v>
      </c>
      <c r="E278" s="27" t="s">
        <v>47</v>
      </c>
      <c r="H278" s="44"/>
    </row>
    <row r="279" spans="1:16" ht="25.5" x14ac:dyDescent="0.2">
      <c r="A279" s="28" t="s">
        <v>53</v>
      </c>
      <c r="E279" s="29" t="s">
        <v>434</v>
      </c>
      <c r="H279" s="44"/>
    </row>
    <row r="280" spans="1:16" ht="25.5" x14ac:dyDescent="0.2">
      <c r="A280" t="s">
        <v>54</v>
      </c>
      <c r="E280" s="27" t="s">
        <v>435</v>
      </c>
      <c r="H280" s="44"/>
    </row>
    <row r="281" spans="1:16" x14ac:dyDescent="0.2">
      <c r="A281" s="17" t="s">
        <v>45</v>
      </c>
      <c r="B281" s="21" t="s">
        <v>436</v>
      </c>
      <c r="C281" s="21" t="s">
        <v>437</v>
      </c>
      <c r="D281" s="17" t="s">
        <v>47</v>
      </c>
      <c r="E281" s="22" t="s">
        <v>438</v>
      </c>
      <c r="F281" s="23" t="s">
        <v>132</v>
      </c>
      <c r="G281" s="24">
        <v>2</v>
      </c>
      <c r="H281" s="43"/>
      <c r="I281" s="25">
        <f>ROUND(ROUND(H281,2)*ROUND(G281,3),2)</f>
        <v>0</v>
      </c>
      <c r="J281" s="40" t="s">
        <v>50</v>
      </c>
      <c r="O281">
        <f>(I281*21)/100</f>
        <v>0</v>
      </c>
      <c r="P281" t="s">
        <v>22</v>
      </c>
    </row>
    <row r="282" spans="1:16" x14ac:dyDescent="0.2">
      <c r="A282" s="26" t="s">
        <v>51</v>
      </c>
      <c r="E282" s="27" t="s">
        <v>47</v>
      </c>
      <c r="H282" s="44"/>
    </row>
    <row r="283" spans="1:16" ht="25.5" x14ac:dyDescent="0.2">
      <c r="A283" s="28" t="s">
        <v>53</v>
      </c>
      <c r="E283" s="29" t="s">
        <v>439</v>
      </c>
      <c r="H283" s="44"/>
    </row>
    <row r="284" spans="1:16" ht="25.5" x14ac:dyDescent="0.2">
      <c r="A284" t="s">
        <v>54</v>
      </c>
      <c r="E284" s="27" t="s">
        <v>440</v>
      </c>
      <c r="H284" s="44"/>
    </row>
    <row r="285" spans="1:16" x14ac:dyDescent="0.2">
      <c r="A285" s="17" t="s">
        <v>45</v>
      </c>
      <c r="B285" s="21" t="s">
        <v>441</v>
      </c>
      <c r="C285" s="21" t="s">
        <v>442</v>
      </c>
      <c r="D285" s="17" t="s">
        <v>47</v>
      </c>
      <c r="E285" s="22" t="s">
        <v>443</v>
      </c>
      <c r="F285" s="23" t="s">
        <v>132</v>
      </c>
      <c r="G285" s="24">
        <v>2</v>
      </c>
      <c r="H285" s="43"/>
      <c r="I285" s="25">
        <f>ROUND(ROUND(H285,2)*ROUND(G285,3),2)</f>
        <v>0</v>
      </c>
      <c r="J285" s="40" t="s">
        <v>50</v>
      </c>
      <c r="O285">
        <f>(I285*21)/100</f>
        <v>0</v>
      </c>
      <c r="P285" t="s">
        <v>22</v>
      </c>
    </row>
    <row r="286" spans="1:16" x14ac:dyDescent="0.2">
      <c r="A286" s="26" t="s">
        <v>51</v>
      </c>
      <c r="E286" s="27" t="s">
        <v>47</v>
      </c>
      <c r="H286" s="44"/>
    </row>
    <row r="287" spans="1:16" ht="25.5" x14ac:dyDescent="0.2">
      <c r="A287" s="28" t="s">
        <v>53</v>
      </c>
      <c r="E287" s="29" t="s">
        <v>444</v>
      </c>
      <c r="H287" s="44"/>
    </row>
    <row r="288" spans="1:16" ht="25.5" x14ac:dyDescent="0.2">
      <c r="A288" t="s">
        <v>54</v>
      </c>
      <c r="E288" s="27" t="s">
        <v>435</v>
      </c>
      <c r="H288" s="44"/>
    </row>
    <row r="289" spans="1:16" x14ac:dyDescent="0.2">
      <c r="A289" s="17" t="s">
        <v>45</v>
      </c>
      <c r="B289" s="21" t="s">
        <v>445</v>
      </c>
      <c r="C289" s="21" t="s">
        <v>446</v>
      </c>
      <c r="D289" s="17" t="s">
        <v>47</v>
      </c>
      <c r="E289" s="22" t="s">
        <v>447</v>
      </c>
      <c r="F289" s="23" t="s">
        <v>186</v>
      </c>
      <c r="G289" s="24">
        <v>31</v>
      </c>
      <c r="H289" s="43"/>
      <c r="I289" s="25">
        <f>ROUND(ROUND(H289,2)*ROUND(G289,3),2)</f>
        <v>0</v>
      </c>
      <c r="J289" s="40" t="s">
        <v>50</v>
      </c>
      <c r="O289">
        <f>(I289*21)/100</f>
        <v>0</v>
      </c>
      <c r="P289" t="s">
        <v>22</v>
      </c>
    </row>
    <row r="290" spans="1:16" x14ac:dyDescent="0.2">
      <c r="A290" s="26" t="s">
        <v>51</v>
      </c>
      <c r="E290" s="27" t="s">
        <v>47</v>
      </c>
      <c r="H290" s="44"/>
    </row>
    <row r="291" spans="1:16" ht="38.25" x14ac:dyDescent="0.2">
      <c r="A291" s="28" t="s">
        <v>53</v>
      </c>
      <c r="E291" s="29" t="s">
        <v>448</v>
      </c>
      <c r="H291" s="44"/>
    </row>
    <row r="292" spans="1:16" ht="38.25" x14ac:dyDescent="0.2">
      <c r="A292" t="s">
        <v>54</v>
      </c>
      <c r="E292" s="27" t="s">
        <v>449</v>
      </c>
      <c r="H292" s="44"/>
    </row>
    <row r="293" spans="1:16" x14ac:dyDescent="0.2">
      <c r="A293" s="17" t="s">
        <v>45</v>
      </c>
      <c r="B293" s="21" t="s">
        <v>450</v>
      </c>
      <c r="C293" s="21" t="s">
        <v>451</v>
      </c>
      <c r="D293" s="17" t="s">
        <v>47</v>
      </c>
      <c r="E293" s="22" t="s">
        <v>452</v>
      </c>
      <c r="F293" s="23" t="s">
        <v>186</v>
      </c>
      <c r="G293" s="24">
        <v>4</v>
      </c>
      <c r="H293" s="43"/>
      <c r="I293" s="25">
        <f>ROUND(ROUND(H293,2)*ROUND(G293,3),2)</f>
        <v>0</v>
      </c>
      <c r="J293" s="40" t="s">
        <v>50</v>
      </c>
      <c r="O293">
        <f>(I293*21)/100</f>
        <v>0</v>
      </c>
      <c r="P293" t="s">
        <v>22</v>
      </c>
    </row>
    <row r="294" spans="1:16" x14ac:dyDescent="0.2">
      <c r="A294" s="26" t="s">
        <v>51</v>
      </c>
      <c r="E294" s="27" t="s">
        <v>47</v>
      </c>
      <c r="H294" s="44"/>
    </row>
    <row r="295" spans="1:16" ht="25.5" x14ac:dyDescent="0.2">
      <c r="A295" s="28" t="s">
        <v>53</v>
      </c>
      <c r="E295" s="29" t="s">
        <v>453</v>
      </c>
      <c r="H295" s="44"/>
    </row>
    <row r="296" spans="1:16" ht="38.25" x14ac:dyDescent="0.2">
      <c r="A296" t="s">
        <v>54</v>
      </c>
      <c r="E296" s="27" t="s">
        <v>449</v>
      </c>
      <c r="H296" s="44"/>
    </row>
    <row r="297" spans="1:16" x14ac:dyDescent="0.2">
      <c r="A297" s="17" t="s">
        <v>45</v>
      </c>
      <c r="B297" s="21" t="s">
        <v>454</v>
      </c>
      <c r="C297" s="21" t="s">
        <v>455</v>
      </c>
      <c r="D297" s="17" t="s">
        <v>47</v>
      </c>
      <c r="E297" s="22" t="s">
        <v>456</v>
      </c>
      <c r="F297" s="23" t="s">
        <v>186</v>
      </c>
      <c r="G297" s="24">
        <v>35</v>
      </c>
      <c r="H297" s="43"/>
      <c r="I297" s="25">
        <f>ROUND(ROUND(H297,2)*ROUND(G297,3),2)</f>
        <v>0</v>
      </c>
      <c r="J297" s="40" t="s">
        <v>50</v>
      </c>
      <c r="O297">
        <f>(I297*21)/100</f>
        <v>0</v>
      </c>
      <c r="P297" t="s">
        <v>22</v>
      </c>
    </row>
    <row r="298" spans="1:16" x14ac:dyDescent="0.2">
      <c r="A298" s="26" t="s">
        <v>51</v>
      </c>
      <c r="E298" s="27" t="s">
        <v>47</v>
      </c>
      <c r="H298" s="44"/>
    </row>
    <row r="299" spans="1:16" ht="38.25" x14ac:dyDescent="0.2">
      <c r="A299" s="28" t="s">
        <v>53</v>
      </c>
      <c r="E299" s="29" t="s">
        <v>457</v>
      </c>
      <c r="H299" s="44"/>
    </row>
    <row r="300" spans="1:16" ht="25.5" x14ac:dyDescent="0.2">
      <c r="A300" t="s">
        <v>54</v>
      </c>
      <c r="E300" s="27" t="s">
        <v>458</v>
      </c>
      <c r="H300" s="44"/>
    </row>
    <row r="301" spans="1:16" x14ac:dyDescent="0.2">
      <c r="A301" s="17" t="s">
        <v>45</v>
      </c>
      <c r="B301" s="21" t="s">
        <v>459</v>
      </c>
      <c r="C301" s="21" t="s">
        <v>460</v>
      </c>
      <c r="D301" s="17" t="s">
        <v>47</v>
      </c>
      <c r="E301" s="22" t="s">
        <v>461</v>
      </c>
      <c r="F301" s="23" t="s">
        <v>178</v>
      </c>
      <c r="G301" s="24">
        <v>0.36</v>
      </c>
      <c r="H301" s="43"/>
      <c r="I301" s="25">
        <f>ROUND(ROUND(H301,2)*ROUND(G301,3),2)</f>
        <v>0</v>
      </c>
      <c r="J301" s="40" t="s">
        <v>50</v>
      </c>
      <c r="O301">
        <f>(I301*21)/100</f>
        <v>0</v>
      </c>
      <c r="P301" t="s">
        <v>22</v>
      </c>
    </row>
    <row r="302" spans="1:16" x14ac:dyDescent="0.2">
      <c r="A302" s="26" t="s">
        <v>51</v>
      </c>
      <c r="E302" s="27" t="s">
        <v>47</v>
      </c>
      <c r="H302" s="44"/>
    </row>
    <row r="303" spans="1:16" ht="38.25" x14ac:dyDescent="0.2">
      <c r="A303" s="28" t="s">
        <v>53</v>
      </c>
      <c r="E303" s="29" t="s">
        <v>462</v>
      </c>
      <c r="H303" s="44"/>
    </row>
    <row r="304" spans="1:16" x14ac:dyDescent="0.2">
      <c r="A304" t="s">
        <v>54</v>
      </c>
      <c r="E304" s="27" t="s">
        <v>463</v>
      </c>
      <c r="H304" s="44"/>
    </row>
    <row r="305" spans="1:16" x14ac:dyDescent="0.2">
      <c r="A305" s="17" t="s">
        <v>45</v>
      </c>
      <c r="B305" s="21" t="s">
        <v>464</v>
      </c>
      <c r="C305" s="21" t="s">
        <v>465</v>
      </c>
      <c r="D305" s="17" t="s">
        <v>47</v>
      </c>
      <c r="E305" s="22" t="s">
        <v>466</v>
      </c>
      <c r="F305" s="23" t="s">
        <v>178</v>
      </c>
      <c r="G305" s="24">
        <v>41.768000000000001</v>
      </c>
      <c r="H305" s="43"/>
      <c r="I305" s="25">
        <f>ROUND(ROUND(H305,2)*ROUND(G305,3),2)</f>
        <v>0</v>
      </c>
      <c r="J305" s="40" t="s">
        <v>50</v>
      </c>
      <c r="O305">
        <f>(I305*21)/100</f>
        <v>0</v>
      </c>
      <c r="P305" t="s">
        <v>22</v>
      </c>
    </row>
    <row r="306" spans="1:16" x14ac:dyDescent="0.2">
      <c r="A306" s="26" t="s">
        <v>51</v>
      </c>
      <c r="E306" s="27" t="s">
        <v>47</v>
      </c>
      <c r="H306" s="44"/>
    </row>
    <row r="307" spans="1:16" ht="51" x14ac:dyDescent="0.2">
      <c r="A307" s="28" t="s">
        <v>53</v>
      </c>
      <c r="E307" s="29" t="s">
        <v>467</v>
      </c>
      <c r="H307" s="44"/>
    </row>
    <row r="308" spans="1:16" ht="89.25" x14ac:dyDescent="0.2">
      <c r="A308" t="s">
        <v>54</v>
      </c>
      <c r="E308" s="27" t="s">
        <v>468</v>
      </c>
      <c r="H308" s="44"/>
    </row>
    <row r="309" spans="1:16" x14ac:dyDescent="0.2">
      <c r="A309" s="17" t="s">
        <v>45</v>
      </c>
      <c r="B309" s="21" t="s">
        <v>469</v>
      </c>
      <c r="C309" s="21" t="s">
        <v>470</v>
      </c>
      <c r="D309" s="17" t="s">
        <v>47</v>
      </c>
      <c r="E309" s="22" t="s">
        <v>471</v>
      </c>
      <c r="F309" s="23" t="s">
        <v>178</v>
      </c>
      <c r="G309" s="24">
        <v>13.275</v>
      </c>
      <c r="H309" s="43"/>
      <c r="I309" s="25">
        <f>ROUND(ROUND(H309,2)*ROUND(G309,3),2)</f>
        <v>0</v>
      </c>
      <c r="J309" s="40" t="s">
        <v>50</v>
      </c>
      <c r="O309">
        <f>(I309*21)/100</f>
        <v>0</v>
      </c>
      <c r="P309" t="s">
        <v>22</v>
      </c>
    </row>
    <row r="310" spans="1:16" x14ac:dyDescent="0.2">
      <c r="A310" s="26" t="s">
        <v>51</v>
      </c>
      <c r="E310" s="27" t="s">
        <v>47</v>
      </c>
      <c r="H310" s="44"/>
    </row>
    <row r="311" spans="1:16" ht="63.75" x14ac:dyDescent="0.2">
      <c r="A311" s="28" t="s">
        <v>53</v>
      </c>
      <c r="E311" s="29" t="s">
        <v>472</v>
      </c>
      <c r="H311" s="44"/>
    </row>
    <row r="312" spans="1:16" ht="89.25" x14ac:dyDescent="0.2">
      <c r="A312" t="s">
        <v>54</v>
      </c>
      <c r="E312" s="27" t="s">
        <v>468</v>
      </c>
      <c r="H312" s="44"/>
    </row>
    <row r="313" spans="1:16" x14ac:dyDescent="0.2">
      <c r="A313" s="17" t="s">
        <v>45</v>
      </c>
      <c r="B313" s="21" t="s">
        <v>473</v>
      </c>
      <c r="C313" s="21" t="s">
        <v>474</v>
      </c>
      <c r="D313" s="17" t="s">
        <v>47</v>
      </c>
      <c r="E313" s="22" t="s">
        <v>475</v>
      </c>
      <c r="F313" s="23" t="s">
        <v>142</v>
      </c>
      <c r="G313" s="24">
        <v>0.8</v>
      </c>
      <c r="H313" s="43"/>
      <c r="I313" s="25">
        <f>ROUND(ROUND(H313,2)*ROUND(G313,3),2)</f>
        <v>0</v>
      </c>
      <c r="J313" s="40" t="s">
        <v>476</v>
      </c>
      <c r="O313">
        <f>(I313*21)/100</f>
        <v>0</v>
      </c>
      <c r="P313" t="s">
        <v>22</v>
      </c>
    </row>
    <row r="314" spans="1:16" x14ac:dyDescent="0.2">
      <c r="A314" s="26" t="s">
        <v>51</v>
      </c>
      <c r="E314" s="27" t="s">
        <v>47</v>
      </c>
      <c r="H314" s="44"/>
    </row>
    <row r="315" spans="1:16" ht="38.25" x14ac:dyDescent="0.2">
      <c r="A315" s="28" t="s">
        <v>53</v>
      </c>
      <c r="E315" s="29" t="s">
        <v>477</v>
      </c>
      <c r="H315" s="44"/>
    </row>
    <row r="316" spans="1:16" ht="89.25" x14ac:dyDescent="0.2">
      <c r="A316" t="s">
        <v>54</v>
      </c>
      <c r="E316" s="27" t="s">
        <v>478</v>
      </c>
      <c r="H316" s="44"/>
    </row>
  </sheetData>
  <sheetProtection algorithmName="SHA-512" hashValue="RagdqWQ8HIk67Kr5kKakfodrtEfPe5F5pIaohJq1MwWFrrdIwpD4MD4qWrDMjrFWmhbkSnX3V0QvTVKrYDSeug==" saltValue="8XHlbDBl+uo2CU6VUgRkEg==" spinCount="100000" sheet="1" objects="1" scenarios="1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rintOptions horizontalCentered="1"/>
  <pageMargins left="0.39370078740157483" right="0.39370078740157483" top="0.39370078740157483" bottom="0.51181102362204722" header="0.39370078740157483" footer="0.31496062992125984"/>
  <pageSetup paperSize="9" scale="69" fitToHeight="0" orientation="landscape" r:id="rId1"/>
  <headerFooter>
    <oddFooter>&amp;L&amp;8Objekt: &amp;A&amp;C&amp;8Stavba: &amp;F&amp;R&amp;8Strana &amp;P z &amp;N</oddFooter>
  </headerFooter>
  <rowBreaks count="3" manualBreakCount="3">
    <brk id="65" max="16383" man="1"/>
    <brk id="89" max="16383" man="1"/>
    <brk id="10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Rekapitulace</vt:lpstr>
      <vt:lpstr>0</vt:lpstr>
      <vt:lpstr>201</vt:lpstr>
      <vt:lpstr>'0'!Názvy_tisku</vt:lpstr>
      <vt:lpstr>'201'!Názvy_tisku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via-pds</cp:lastModifiedBy>
  <cp:lastPrinted>2025-07-24T18:48:36Z</cp:lastPrinted>
  <dcterms:created xsi:type="dcterms:W3CDTF">2025-07-24T18:42:16Z</dcterms:created>
  <dcterms:modified xsi:type="dcterms:W3CDTF">2025-07-25T07:43:00Z</dcterms:modified>
  <cp:category/>
  <cp:contentStatus/>
</cp:coreProperties>
</file>